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0" yWindow="0" windowWidth="20730" windowHeight="9510" firstSheet="21" activeTab="25"/>
  </bookViews>
  <sheets>
    <sheet name="bevételi főtábla 1.sz " sheetId="41" r:id="rId1"/>
    <sheet name="kiadási főtábla 2.sz" sheetId="44" r:id="rId2"/>
    <sheet name="működési felhalmozási m. 3. (2)" sheetId="3" r:id="rId3"/>
    <sheet name="bevételi tábla 4.sz." sheetId="38" r:id="rId4"/>
    <sheet name="mód.bevét 4a" sheetId="46" r:id="rId5"/>
    <sheet name="II.mód.bev.4-b" sheetId="50" r:id="rId6"/>
    <sheet name="kiadási tábla 5.sz" sheetId="39" r:id="rId7"/>
    <sheet name="mód.kiad 5a" sheetId="48" r:id="rId8"/>
    <sheet name="II.mód.kiad 5-b" sheetId="51" r:id="rId9"/>
    <sheet name="stab. 6.sz" sheetId="40" r:id="rId10"/>
    <sheet name="7.sz melléklet Normatíva" sheetId="24" r:id="rId11"/>
    <sheet name="8. sz. közhatalmi bevételek" sheetId="23" r:id="rId12"/>
    <sheet name="9.sz. előirányzat-felhasználás" sheetId="45" r:id="rId13"/>
    <sheet name="közvetett támogatás 10. sz." sheetId="9" r:id="rId14"/>
    <sheet name="felúj. kiad. célonként 11." sheetId="34" r:id="rId15"/>
    <sheet name="beruh. kiad. fel.ként 12. sz" sheetId="35" r:id="rId16"/>
    <sheet name="tartalékok 13. sz." sheetId="13" r:id="rId17"/>
    <sheet name="támogatás 14. sz" sheetId="15" r:id="rId18"/>
    <sheet name="bérleti díj-sportcsarnok 15.sz " sheetId="36" r:id="rId19"/>
    <sheet name="16.sz. bérldíj kult közp" sheetId="19" r:id="rId20"/>
    <sheet name="könyvtári díjak 17.sz." sheetId="18" r:id="rId21"/>
    <sheet name="18. sz. térítési díj isi-ovi" sheetId="20" r:id="rId22"/>
    <sheet name="szoc étk 19.sz melléklet" sheetId="29" r:id="rId23"/>
    <sheet name="Több éves kihat.20.sz.mell" sheetId="47" r:id="rId24"/>
    <sheet name="21. Eus projekt" sheetId="52" r:id="rId25"/>
    <sheet name="Munka1" sheetId="49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4._sz._sor_részletezése" localSheetId="18">#REF!</definedName>
    <definedName name="_4._sz._sor_részletezése" localSheetId="20">#REF!</definedName>
    <definedName name="_4._sz._sor_részletezése">#REF!</definedName>
    <definedName name="_Regression_Int" hidden="1">1</definedName>
    <definedName name="_Szűrő" hidden="1">[1]kv.00induló!$A$1:$AB$1668</definedName>
    <definedName name="_SzűrőAdatbázis" hidden="1">[2]kv.00induló!$A$1:$AB$1671</definedName>
    <definedName name="A1AC">[1]kv.00induló!$A$1</definedName>
    <definedName name="A1AC1329">[2]kv.00induló!$A$1</definedName>
    <definedName name="CCAműát">[3]kv.00induló!$A$1</definedName>
    <definedName name="int">[4]kv.00induló!$A$1</definedName>
    <definedName name="második">[5]iő!$A$1</definedName>
    <definedName name="_xlnm.Print_Titles" localSheetId="0">'bevételi főtábla 1.sz '!$A:$I</definedName>
    <definedName name="_xlnm.Print_Titles" localSheetId="3">'bevételi tábla 4.sz.'!$A:$I,'bevételi tábla 4.sz.'!$1:$4</definedName>
    <definedName name="_xlnm.Print_Titles" localSheetId="5">'II.mód.bev.4-b'!$A:$I</definedName>
    <definedName name="_xlnm.Print_Titles" localSheetId="8">'II.mód.kiad 5-b'!$A:$G,'II.mód.kiad 5-b'!$1:$5</definedName>
    <definedName name="_xlnm.Print_Titles" localSheetId="1">'kiadási főtábla 2.sz'!$A:$G</definedName>
    <definedName name="_xlnm.Print_Titles" localSheetId="6">'kiadási tábla 5.sz'!$A:$G</definedName>
    <definedName name="_xlnm.Print_Titles" localSheetId="4">'mód.bevét 4a'!$A:$H,'mód.bevét 4a'!$1:$4</definedName>
    <definedName name="_xlnm.Print_Titles" localSheetId="7">'mód.kiad 5a'!$A:$G,'mód.kiad 5a'!$1:$5</definedName>
    <definedName name="Nyomtatási_cím_M" localSheetId="6">[1]kv.00induló!$A$2:$IV$3,[1]kv.00induló!$A$1:$D$65536</definedName>
    <definedName name="Nyomtatási_cím_M">[1]kv.00induló!$A$2:$IV$3,[1]kv.00induló!$A$1:$D$65536</definedName>
    <definedName name="Nyomtatási_cím_MÉ" localSheetId="3">[6]kv.00induló!$A$2:$IV$3,[6]kv.00induló!$A$1:$D$65536</definedName>
    <definedName name="Nyomtatási_cím_MÉ" localSheetId="6">[7]kv.00induló!$A$2:$IV$3,[7]kv.00induló!$A$1:$D$65536</definedName>
    <definedName name="Nyomtatási_cím_MÉ">[7]kv.00induló!$A$2:$IV$3,[7]kv.00induló!$A$1:$D$65536</definedName>
    <definedName name="_xlnm.Print_Area" localSheetId="11">'8. sz. közhatalmi bevételek'!$A$1:$F$79</definedName>
    <definedName name="_xlnm.Print_Area" localSheetId="12">'9.sz. előirányzat-felhasználás'!$A$1:$O$50</definedName>
    <definedName name="_xlnm.Print_Area" localSheetId="15">'beruh. kiad. fel.ként 12. sz'!$A$1:$G$50</definedName>
    <definedName name="_xlnm.Print_Area" localSheetId="0">'bevételi főtábla 1.sz '!$A$1:$BE$106</definedName>
    <definedName name="_xlnm.Print_Area" localSheetId="3">'bevételi tábla 4.sz.'!$A$1:$GG$103</definedName>
    <definedName name="_xlnm.Print_Area" localSheetId="14">'felúj. kiad. célonként 11.'!$A$6:$G$41</definedName>
    <definedName name="_xlnm.Print_Area" localSheetId="5">'II.mód.bev.4-b'!$A$1:$EF$102</definedName>
    <definedName name="_xlnm.Print_Area" localSheetId="8">'II.mód.kiad 5-b'!$A$1:$GC$66</definedName>
    <definedName name="_xlnm.Print_Area" localSheetId="1">'kiadási főtábla 2.sz'!$A$1:$BC$66</definedName>
    <definedName name="_xlnm.Print_Area" localSheetId="6">'kiadási tábla 5.sz'!$A$2:$EJ$66</definedName>
    <definedName name="_xlnm.Print_Area" localSheetId="4">'mód.bevét 4a'!$A$1:$DZ$103</definedName>
    <definedName name="_xlnm.Print_Area" localSheetId="7">'mód.kiad 5a'!$A$1:$EJ$66</definedName>
    <definedName name="_xlnm.Print_Area" localSheetId="17">'támogatás 14. sz'!$A$1:$F$44</definedName>
    <definedName name="_xlnm.Print_Area" localSheetId="16">'tartalékok 13. sz.'!$A$1:$C$10</definedName>
    <definedName name="Nyomtatási_terület_M">[1]kv.00induló!$R$4:$AA$1793</definedName>
    <definedName name="Nyomtatási_terület_MÉ">[2]kv.00induló!$R$4:$AA$1796</definedName>
  </definedNames>
  <calcPr calcId="125725"/>
</workbook>
</file>

<file path=xl/calcChain.xml><?xml version="1.0" encoding="utf-8"?>
<calcChain xmlns="http://schemas.openxmlformats.org/spreadsheetml/2006/main">
  <c r="F76" i="23"/>
  <c r="F78"/>
  <c r="E78"/>
  <c r="F71"/>
  <c r="D71"/>
  <c r="D78"/>
  <c r="D65"/>
  <c r="D10"/>
  <c r="D19"/>
  <c r="D24"/>
  <c r="C78"/>
  <c r="B78"/>
  <c r="E71"/>
  <c r="C71"/>
  <c r="B71"/>
  <c r="C65"/>
  <c r="B65"/>
  <c r="F42"/>
  <c r="F65" s="1"/>
  <c r="E65"/>
  <c r="F19"/>
  <c r="F24" s="1"/>
  <c r="E19"/>
  <c r="E24" s="1"/>
  <c r="C19"/>
  <c r="C24" s="1"/>
  <c r="B19"/>
  <c r="B24" s="1"/>
  <c r="F10"/>
  <c r="F26" s="1"/>
  <c r="E10"/>
  <c r="E26" s="1"/>
  <c r="C10"/>
  <c r="C26" s="1"/>
  <c r="B10"/>
  <c r="B26" s="1"/>
  <c r="F44" i="15"/>
  <c r="E44"/>
  <c r="D44"/>
  <c r="E36"/>
  <c r="D36"/>
  <c r="F18"/>
  <c r="F36" s="1"/>
  <c r="E18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F10"/>
  <c r="E10"/>
  <c r="D10"/>
  <c r="C24" i="9"/>
  <c r="D18"/>
  <c r="D24" s="1"/>
  <c r="D12"/>
  <c r="AK65" i="44"/>
  <c r="D26" i="23" l="1"/>
  <c r="G49" i="35"/>
  <c r="F49"/>
  <c r="E45"/>
  <c r="D45"/>
  <c r="B22"/>
  <c r="B45" s="1"/>
  <c r="G10"/>
  <c r="G45" s="1"/>
  <c r="F10"/>
  <c r="F45" s="1"/>
  <c r="F41" i="34"/>
  <c r="E41"/>
  <c r="D41"/>
  <c r="B41"/>
  <c r="G10"/>
  <c r="G41" s="1"/>
  <c r="F50" i="35" l="1"/>
  <c r="G50"/>
  <c r="N9" i="45" l="1"/>
  <c r="I10"/>
  <c r="E10"/>
  <c r="N11" l="1"/>
  <c r="D10"/>
  <c r="O8"/>
  <c r="D16"/>
  <c r="O42"/>
  <c r="N42"/>
  <c r="O41"/>
  <c r="N41"/>
  <c r="O36"/>
  <c r="N36"/>
  <c r="N35"/>
  <c r="O34"/>
  <c r="N34"/>
  <c r="O33"/>
  <c r="O32"/>
  <c r="C48"/>
  <c r="GA65" i="51" l="1"/>
  <c r="AN58" i="44" l="1"/>
  <c r="DA58" i="51"/>
  <c r="I42" i="3" l="1"/>
  <c r="I26"/>
  <c r="I17"/>
  <c r="BE115" i="41"/>
  <c r="AP10"/>
  <c r="I9" i="51" l="1"/>
  <c r="I8"/>
  <c r="I7"/>
  <c r="GA7"/>
  <c r="GA9"/>
  <c r="GA8"/>
  <c r="GB8"/>
  <c r="GB7"/>
  <c r="AL99" i="50"/>
  <c r="W97"/>
  <c r="AL100"/>
  <c r="AL98"/>
  <c r="AL96" s="1"/>
  <c r="AL97"/>
  <c r="AL95"/>
  <c r="AL94"/>
  <c r="AL93"/>
  <c r="AL91" s="1"/>
  <c r="AL90" s="1"/>
  <c r="AL89" s="1"/>
  <c r="AL92"/>
  <c r="AL86"/>
  <c r="AL85"/>
  <c r="AL84"/>
  <c r="AL83" s="1"/>
  <c r="AL82"/>
  <c r="AL81"/>
  <c r="AL80"/>
  <c r="AL79"/>
  <c r="AL78"/>
  <c r="AL77"/>
  <c r="AL76"/>
  <c r="AL75"/>
  <c r="AL73" s="1"/>
  <c r="AL74"/>
  <c r="AL72"/>
  <c r="AL71"/>
  <c r="AL70"/>
  <c r="AL69"/>
  <c r="AL68"/>
  <c r="AL65"/>
  <c r="AL64"/>
  <c r="AL62" s="1"/>
  <c r="AL63"/>
  <c r="AL61"/>
  <c r="AL60"/>
  <c r="AL59"/>
  <c r="AL58"/>
  <c r="AL57"/>
  <c r="AL56"/>
  <c r="AL55"/>
  <c r="AL54"/>
  <c r="AL53"/>
  <c r="AL52"/>
  <c r="AL51"/>
  <c r="AL50"/>
  <c r="AL49"/>
  <c r="AL48"/>
  <c r="AL47"/>
  <c r="AL45" s="1"/>
  <c r="AL46"/>
  <c r="AL44"/>
  <c r="AL43"/>
  <c r="AL42"/>
  <c r="AL41"/>
  <c r="AL40"/>
  <c r="AL38"/>
  <c r="AL37"/>
  <c r="AL35" s="1"/>
  <c r="AL36"/>
  <c r="AL34"/>
  <c r="AL33"/>
  <c r="AL31"/>
  <c r="AL29" s="1"/>
  <c r="AL30"/>
  <c r="AL27"/>
  <c r="AL26"/>
  <c r="AL25"/>
  <c r="AL23" s="1"/>
  <c r="AL24"/>
  <c r="AL22"/>
  <c r="AL21" s="1"/>
  <c r="AL20" s="1"/>
  <c r="AL9"/>
  <c r="AL10"/>
  <c r="AL11"/>
  <c r="AL12"/>
  <c r="AL13"/>
  <c r="AL14"/>
  <c r="AL15"/>
  <c r="AL16"/>
  <c r="AL17"/>
  <c r="AL18"/>
  <c r="AL8"/>
  <c r="AM96"/>
  <c r="AM91"/>
  <c r="AM90"/>
  <c r="AM89" s="1"/>
  <c r="AM83"/>
  <c r="AM73"/>
  <c r="AM67"/>
  <c r="AL67"/>
  <c r="AM62"/>
  <c r="AM45"/>
  <c r="AM39"/>
  <c r="AM35"/>
  <c r="AM32"/>
  <c r="AM29"/>
  <c r="AM23"/>
  <c r="AM21"/>
  <c r="AM20" s="1"/>
  <c r="AM7"/>
  <c r="AM6" s="1"/>
  <c r="AM28" l="1"/>
  <c r="AM19" s="1"/>
  <c r="AM66"/>
  <c r="AL32"/>
  <c r="AL39"/>
  <c r="AM5"/>
  <c r="AM87" s="1"/>
  <c r="AM102" s="1"/>
  <c r="AL7"/>
  <c r="AL28"/>
  <c r="AL6"/>
  <c r="AL66"/>
  <c r="AI7"/>
  <c r="AI6" s="1"/>
  <c r="AJ7"/>
  <c r="AJ6" s="1"/>
  <c r="AI21"/>
  <c r="AI20" s="1"/>
  <c r="AJ21"/>
  <c r="AJ20" s="1"/>
  <c r="AI23"/>
  <c r="AJ23"/>
  <c r="AI29"/>
  <c r="AJ29"/>
  <c r="AI32"/>
  <c r="AJ32"/>
  <c r="AI35"/>
  <c r="AJ35"/>
  <c r="AI39"/>
  <c r="AJ39"/>
  <c r="AI45"/>
  <c r="AJ45"/>
  <c r="AI62"/>
  <c r="AJ62"/>
  <c r="AI67"/>
  <c r="AJ67"/>
  <c r="AI73"/>
  <c r="AJ73"/>
  <c r="AI83"/>
  <c r="AJ83"/>
  <c r="AI91"/>
  <c r="AJ91"/>
  <c r="AI96"/>
  <c r="AJ96"/>
  <c r="BM7"/>
  <c r="BM6" s="1"/>
  <c r="BN7"/>
  <c r="BN6" s="1"/>
  <c r="BM21"/>
  <c r="BM20" s="1"/>
  <c r="BN21"/>
  <c r="BN20" s="1"/>
  <c r="BM23"/>
  <c r="BN23"/>
  <c r="BM29"/>
  <c r="BN29"/>
  <c r="BM32"/>
  <c r="BN32"/>
  <c r="BM35"/>
  <c r="BN35"/>
  <c r="BM39"/>
  <c r="BN39"/>
  <c r="BM45"/>
  <c r="BN45"/>
  <c r="BM62"/>
  <c r="BN62"/>
  <c r="BM67"/>
  <c r="BN67"/>
  <c r="BM73"/>
  <c r="BN73"/>
  <c r="BM83"/>
  <c r="BN83"/>
  <c r="BM91"/>
  <c r="BN91"/>
  <c r="BM96"/>
  <c r="BN96"/>
  <c r="W99"/>
  <c r="U96"/>
  <c r="T96"/>
  <c r="U91"/>
  <c r="T91"/>
  <c r="U90"/>
  <c r="U89" s="1"/>
  <c r="T90"/>
  <c r="T89" s="1"/>
  <c r="U83"/>
  <c r="T83"/>
  <c r="U73"/>
  <c r="T73"/>
  <c r="U67"/>
  <c r="U66" s="1"/>
  <c r="T67"/>
  <c r="T66" s="1"/>
  <c r="U62"/>
  <c r="T62"/>
  <c r="U45"/>
  <c r="T45"/>
  <c r="U39"/>
  <c r="T39"/>
  <c r="U35"/>
  <c r="T35"/>
  <c r="U32"/>
  <c r="T32"/>
  <c r="U29"/>
  <c r="T29"/>
  <c r="U28"/>
  <c r="T28"/>
  <c r="U23"/>
  <c r="T23"/>
  <c r="U21"/>
  <c r="U20" s="1"/>
  <c r="U19" s="1"/>
  <c r="T21"/>
  <c r="T20" s="1"/>
  <c r="T19" s="1"/>
  <c r="U7"/>
  <c r="T7"/>
  <c r="U6"/>
  <c r="U5" s="1"/>
  <c r="U87" s="1"/>
  <c r="U102" s="1"/>
  <c r="T6"/>
  <c r="T5" s="1"/>
  <c r="T87" s="1"/>
  <c r="T102" s="1"/>
  <c r="GA68" i="51"/>
  <c r="GB65"/>
  <c r="GD65" s="1"/>
  <c r="GA45"/>
  <c r="GA46"/>
  <c r="GA47"/>
  <c r="GA48"/>
  <c r="GA49"/>
  <c r="GA50"/>
  <c r="H50" s="1"/>
  <c r="GA51"/>
  <c r="GA52"/>
  <c r="H52" s="1"/>
  <c r="GA53"/>
  <c r="GA54"/>
  <c r="H54" s="1"/>
  <c r="GA55"/>
  <c r="GA56"/>
  <c r="H56" s="1"/>
  <c r="GA57"/>
  <c r="GB9"/>
  <c r="GB34"/>
  <c r="GB35"/>
  <c r="GB36"/>
  <c r="GB37"/>
  <c r="GB38"/>
  <c r="GB39"/>
  <c r="GB40"/>
  <c r="GB33"/>
  <c r="GA34"/>
  <c r="GD34" s="1"/>
  <c r="GA35"/>
  <c r="GD35" s="1"/>
  <c r="GA36"/>
  <c r="GD36" s="1"/>
  <c r="GA37"/>
  <c r="GD37" s="1"/>
  <c r="GA38"/>
  <c r="GD38" s="1"/>
  <c r="GA39"/>
  <c r="GD39" s="1"/>
  <c r="GA40"/>
  <c r="GD40" s="1"/>
  <c r="GA33"/>
  <c r="GD33" s="1"/>
  <c r="GA30"/>
  <c r="GD30" s="1"/>
  <c r="GA31"/>
  <c r="GA29"/>
  <c r="GA14"/>
  <c r="GA15"/>
  <c r="GA16"/>
  <c r="GA17"/>
  <c r="GA18"/>
  <c r="GA19"/>
  <c r="GA20"/>
  <c r="GA21"/>
  <c r="GA23"/>
  <c r="GA24"/>
  <c r="H24" s="1"/>
  <c r="GA25"/>
  <c r="GA26"/>
  <c r="GA13"/>
  <c r="GA11"/>
  <c r="GD8"/>
  <c r="GD9"/>
  <c r="GD7"/>
  <c r="FY63"/>
  <c r="FX63"/>
  <c r="FY44"/>
  <c r="FY43" s="1"/>
  <c r="FY42" s="1"/>
  <c r="FX44"/>
  <c r="FX43"/>
  <c r="FX42" s="1"/>
  <c r="FY32"/>
  <c r="FY28" s="1"/>
  <c r="FX32"/>
  <c r="FX28" s="1"/>
  <c r="FZ28"/>
  <c r="FY22"/>
  <c r="FX22"/>
  <c r="FY12"/>
  <c r="FY6" s="1"/>
  <c r="FX12"/>
  <c r="FX6" s="1"/>
  <c r="FV63"/>
  <c r="FU63"/>
  <c r="FV44"/>
  <c r="FU44"/>
  <c r="FV43"/>
  <c r="FV42" s="1"/>
  <c r="FU43"/>
  <c r="FU42" s="1"/>
  <c r="FV32"/>
  <c r="FV28" s="1"/>
  <c r="FU32"/>
  <c r="FU28" s="1"/>
  <c r="FW28"/>
  <c r="FV22"/>
  <c r="FU22"/>
  <c r="FU12" s="1"/>
  <c r="FU6" s="1"/>
  <c r="FU41" s="1"/>
  <c r="FU62" s="1"/>
  <c r="FU64" s="1"/>
  <c r="FV12"/>
  <c r="FV6" s="1"/>
  <c r="FS63"/>
  <c r="FR63"/>
  <c r="FS44"/>
  <c r="FR44"/>
  <c r="FR43" s="1"/>
  <c r="FR42" s="1"/>
  <c r="FS43"/>
  <c r="FS42" s="1"/>
  <c r="FS32"/>
  <c r="FS28" s="1"/>
  <c r="FR32"/>
  <c r="FR28" s="1"/>
  <c r="FT28"/>
  <c r="FS22"/>
  <c r="FS12" s="1"/>
  <c r="FS6" s="1"/>
  <c r="FR22"/>
  <c r="FR12" s="1"/>
  <c r="FR6" s="1"/>
  <c r="FP63"/>
  <c r="FO63"/>
  <c r="FP44"/>
  <c r="FP43" s="1"/>
  <c r="FP42" s="1"/>
  <c r="FO44"/>
  <c r="FO43" s="1"/>
  <c r="FO42" s="1"/>
  <c r="FP32"/>
  <c r="FP28" s="1"/>
  <c r="FO32"/>
  <c r="FO28" s="1"/>
  <c r="FQ28"/>
  <c r="FP22"/>
  <c r="FO22"/>
  <c r="FP12"/>
  <c r="FP6" s="1"/>
  <c r="FO12"/>
  <c r="FO6" s="1"/>
  <c r="FM63"/>
  <c r="FL63"/>
  <c r="FM44"/>
  <c r="FL44"/>
  <c r="FM43"/>
  <c r="FM42" s="1"/>
  <c r="FL43"/>
  <c r="FL42" s="1"/>
  <c r="FM32"/>
  <c r="FM28" s="1"/>
  <c r="FL32"/>
  <c r="FL28" s="1"/>
  <c r="FN28"/>
  <c r="FM22"/>
  <c r="FL22"/>
  <c r="FL12" s="1"/>
  <c r="FL6" s="1"/>
  <c r="FM12"/>
  <c r="FM6" s="1"/>
  <c r="FJ63"/>
  <c r="FI63"/>
  <c r="FJ44"/>
  <c r="FI44"/>
  <c r="FI43" s="1"/>
  <c r="FI42" s="1"/>
  <c r="FJ43"/>
  <c r="FJ42" s="1"/>
  <c r="FJ32"/>
  <c r="FJ28" s="1"/>
  <c r="FI32"/>
  <c r="FI28" s="1"/>
  <c r="FK28"/>
  <c r="FJ22"/>
  <c r="FJ12" s="1"/>
  <c r="FJ6" s="1"/>
  <c r="FI22"/>
  <c r="FI12"/>
  <c r="FI6" s="1"/>
  <c r="FG63"/>
  <c r="FF63"/>
  <c r="FG44"/>
  <c r="FG43" s="1"/>
  <c r="FG42" s="1"/>
  <c r="FF44"/>
  <c r="FF43"/>
  <c r="FF42" s="1"/>
  <c r="FG32"/>
  <c r="FF32"/>
  <c r="FF28" s="1"/>
  <c r="FH28"/>
  <c r="FG28"/>
  <c r="FG22"/>
  <c r="FG12" s="1"/>
  <c r="FG6" s="1"/>
  <c r="FF22"/>
  <c r="FF12" s="1"/>
  <c r="FF6" s="1"/>
  <c r="GC7"/>
  <c r="GA10"/>
  <c r="GB10"/>
  <c r="GB11"/>
  <c r="GB13"/>
  <c r="GB14"/>
  <c r="GB15"/>
  <c r="GB16"/>
  <c r="GB17"/>
  <c r="GB18"/>
  <c r="GB19"/>
  <c r="GB20"/>
  <c r="GB21"/>
  <c r="GB23"/>
  <c r="GB24"/>
  <c r="GB25"/>
  <c r="GB26"/>
  <c r="GA27"/>
  <c r="GB27"/>
  <c r="GC28"/>
  <c r="GB29"/>
  <c r="GB31"/>
  <c r="GB45"/>
  <c r="GB46"/>
  <c r="GB47"/>
  <c r="GB48"/>
  <c r="GB49"/>
  <c r="GB50"/>
  <c r="GB51"/>
  <c r="GB52"/>
  <c r="GB53"/>
  <c r="GB54"/>
  <c r="GB55"/>
  <c r="GB56"/>
  <c r="GB57"/>
  <c r="GA58"/>
  <c r="GB58"/>
  <c r="GA59"/>
  <c r="H59" s="1"/>
  <c r="GB59"/>
  <c r="GA60"/>
  <c r="GB60"/>
  <c r="GA61"/>
  <c r="GB61"/>
  <c r="GA66"/>
  <c r="H66" s="1"/>
  <c r="GB66"/>
  <c r="FD63"/>
  <c r="FC63"/>
  <c r="FD44"/>
  <c r="FD43" s="1"/>
  <c r="FD42" s="1"/>
  <c r="FC44"/>
  <c r="FC43"/>
  <c r="FC42" s="1"/>
  <c r="FD32"/>
  <c r="FD28" s="1"/>
  <c r="FC32"/>
  <c r="FC28" s="1"/>
  <c r="FE28"/>
  <c r="FD22"/>
  <c r="FC22"/>
  <c r="FD12"/>
  <c r="FD6" s="1"/>
  <c r="FC12"/>
  <c r="FC6" s="1"/>
  <c r="FA63"/>
  <c r="EZ63"/>
  <c r="FA44"/>
  <c r="EZ44"/>
  <c r="FA43"/>
  <c r="FA42" s="1"/>
  <c r="EZ43"/>
  <c r="EZ42" s="1"/>
  <c r="FA32"/>
  <c r="FA28" s="1"/>
  <c r="EZ32"/>
  <c r="EZ28" s="1"/>
  <c r="FB28"/>
  <c r="FA22"/>
  <c r="EZ22"/>
  <c r="EZ12" s="1"/>
  <c r="EZ6" s="1"/>
  <c r="FA12"/>
  <c r="FA6" s="1"/>
  <c r="EO63"/>
  <c r="EN63"/>
  <c r="EO44"/>
  <c r="EN44"/>
  <c r="EN43" s="1"/>
  <c r="EN42" s="1"/>
  <c r="EO43"/>
  <c r="EO42" s="1"/>
  <c r="EO32"/>
  <c r="EO28" s="1"/>
  <c r="EN32"/>
  <c r="EN28" s="1"/>
  <c r="EP28"/>
  <c r="EO22"/>
  <c r="EO12" s="1"/>
  <c r="EO6" s="1"/>
  <c r="EN22"/>
  <c r="EN12" s="1"/>
  <c r="EN6" s="1"/>
  <c r="EJ63"/>
  <c r="EI63"/>
  <c r="EH63"/>
  <c r="EJ44"/>
  <c r="EJ43" s="1"/>
  <c r="EJ42" s="1"/>
  <c r="EI44"/>
  <c r="EH44"/>
  <c r="EH43" s="1"/>
  <c r="EH42" s="1"/>
  <c r="EI43"/>
  <c r="EI42" s="1"/>
  <c r="EJ32"/>
  <c r="EJ28" s="1"/>
  <c r="EI32"/>
  <c r="EI28" s="1"/>
  <c r="EH32"/>
  <c r="EH28"/>
  <c r="EJ22"/>
  <c r="EJ12" s="1"/>
  <c r="EJ6" s="1"/>
  <c r="EJ41" s="1"/>
  <c r="EI22"/>
  <c r="EI12" s="1"/>
  <c r="EI6" s="1"/>
  <c r="EH22"/>
  <c r="EH12" s="1"/>
  <c r="EH6" s="1"/>
  <c r="EH41" s="1"/>
  <c r="EH62" s="1"/>
  <c r="EH64" s="1"/>
  <c r="CG63"/>
  <c r="CF63"/>
  <c r="CG44"/>
  <c r="CF44"/>
  <c r="CF43" s="1"/>
  <c r="CF42" s="1"/>
  <c r="CG43"/>
  <c r="CG42" s="1"/>
  <c r="CG32"/>
  <c r="CG28" s="1"/>
  <c r="CF32"/>
  <c r="CF28" s="1"/>
  <c r="CH28"/>
  <c r="CG22"/>
  <c r="CG12" s="1"/>
  <c r="CG6" s="1"/>
  <c r="CF22"/>
  <c r="CF12" s="1"/>
  <c r="CF6" s="1"/>
  <c r="BF63"/>
  <c r="BE63"/>
  <c r="BF44"/>
  <c r="BF43" s="1"/>
  <c r="BF42" s="1"/>
  <c r="BE44"/>
  <c r="BE43" s="1"/>
  <c r="BE42" s="1"/>
  <c r="BF32"/>
  <c r="BF28" s="1"/>
  <c r="BE32"/>
  <c r="BE28" s="1"/>
  <c r="BG28"/>
  <c r="BF22"/>
  <c r="BF12" s="1"/>
  <c r="BF6" s="1"/>
  <c r="BE22"/>
  <c r="BE12"/>
  <c r="BE6" s="1"/>
  <c r="AJ31"/>
  <c r="AH63"/>
  <c r="AG63"/>
  <c r="AH44"/>
  <c r="AG44"/>
  <c r="AH43"/>
  <c r="AH42" s="1"/>
  <c r="AG43"/>
  <c r="AG42" s="1"/>
  <c r="AH32"/>
  <c r="AH28" s="1"/>
  <c r="AG32"/>
  <c r="AG28" s="1"/>
  <c r="AI28"/>
  <c r="AH22"/>
  <c r="AG22"/>
  <c r="AG12" s="1"/>
  <c r="AG6" s="1"/>
  <c r="AH12"/>
  <c r="AH6" s="1"/>
  <c r="J20" i="47"/>
  <c r="E28" i="52"/>
  <c r="D28"/>
  <c r="C28"/>
  <c r="B28"/>
  <c r="F27"/>
  <c r="F26"/>
  <c r="F25"/>
  <c r="F24"/>
  <c r="F23"/>
  <c r="F22"/>
  <c r="F21"/>
  <c r="B18"/>
  <c r="F13"/>
  <c r="F11"/>
  <c r="I66" i="24"/>
  <c r="I54" i="3"/>
  <c r="I59"/>
  <c r="I28"/>
  <c r="I35" s="1"/>
  <c r="D79" i="24"/>
  <c r="B79"/>
  <c r="B77"/>
  <c r="B78"/>
  <c r="C80"/>
  <c r="B76"/>
  <c r="B70"/>
  <c r="B71"/>
  <c r="B72"/>
  <c r="B69"/>
  <c r="B73" s="1"/>
  <c r="D73"/>
  <c r="C73"/>
  <c r="I60"/>
  <c r="I43"/>
  <c r="H43"/>
  <c r="I39"/>
  <c r="I29"/>
  <c r="I23"/>
  <c r="I25"/>
  <c r="I26"/>
  <c r="I5"/>
  <c r="I14"/>
  <c r="I48"/>
  <c r="I50" s="1"/>
  <c r="I41"/>
  <c r="I44"/>
  <c r="I46" s="1"/>
  <c r="I28"/>
  <c r="I34"/>
  <c r="I33"/>
  <c r="I31"/>
  <c r="I30"/>
  <c r="I12"/>
  <c r="K11" i="4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5"/>
  <c r="K24" s="1"/>
  <c r="K23" s="1"/>
  <c r="L25"/>
  <c r="L24" s="1"/>
  <c r="L23" s="1"/>
  <c r="K27"/>
  <c r="L27"/>
  <c r="K28"/>
  <c r="L28"/>
  <c r="K29"/>
  <c r="L29"/>
  <c r="K30"/>
  <c r="L30"/>
  <c r="K33"/>
  <c r="L33"/>
  <c r="K34"/>
  <c r="L34"/>
  <c r="K36"/>
  <c r="L36"/>
  <c r="K37"/>
  <c r="L37"/>
  <c r="K39"/>
  <c r="L39"/>
  <c r="K40"/>
  <c r="L40"/>
  <c r="K41"/>
  <c r="K38" s="1"/>
  <c r="L41"/>
  <c r="K43"/>
  <c r="L43"/>
  <c r="K44"/>
  <c r="L44"/>
  <c r="K45"/>
  <c r="L45"/>
  <c r="K46"/>
  <c r="L46"/>
  <c r="K47"/>
  <c r="L47"/>
  <c r="K49"/>
  <c r="L49"/>
  <c r="K50"/>
  <c r="K51"/>
  <c r="L51"/>
  <c r="M51" s="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6"/>
  <c r="L66"/>
  <c r="K67"/>
  <c r="L67"/>
  <c r="K68"/>
  <c r="L68"/>
  <c r="K71"/>
  <c r="L71"/>
  <c r="K72"/>
  <c r="L72"/>
  <c r="K73"/>
  <c r="L73"/>
  <c r="K74"/>
  <c r="L74"/>
  <c r="K75"/>
  <c r="L75"/>
  <c r="K77"/>
  <c r="L77"/>
  <c r="K78"/>
  <c r="L78"/>
  <c r="K79"/>
  <c r="L79"/>
  <c r="K80"/>
  <c r="L80"/>
  <c r="K87"/>
  <c r="L87"/>
  <c r="K88"/>
  <c r="L88"/>
  <c r="K89"/>
  <c r="L89"/>
  <c r="K95"/>
  <c r="L95"/>
  <c r="K96"/>
  <c r="L96"/>
  <c r="K97"/>
  <c r="L97"/>
  <c r="K98"/>
  <c r="L98"/>
  <c r="K100"/>
  <c r="L100"/>
  <c r="K101"/>
  <c r="L101"/>
  <c r="K102"/>
  <c r="L102"/>
  <c r="K103"/>
  <c r="L103"/>
  <c r="D4" i="40"/>
  <c r="E21"/>
  <c r="E13"/>
  <c r="E11"/>
  <c r="E12" s="1"/>
  <c r="AA9" i="51"/>
  <c r="AA7"/>
  <c r="AJ7" s="1"/>
  <c r="U8"/>
  <c r="U9"/>
  <c r="U7"/>
  <c r="R73"/>
  <c r="S63"/>
  <c r="R63"/>
  <c r="S44"/>
  <c r="S43" s="1"/>
  <c r="S42" s="1"/>
  <c r="R44"/>
  <c r="R43" s="1"/>
  <c r="R42" s="1"/>
  <c r="S32"/>
  <c r="S28" s="1"/>
  <c r="R32"/>
  <c r="T28"/>
  <c r="R28"/>
  <c r="S22"/>
  <c r="S12" s="1"/>
  <c r="S6" s="1"/>
  <c r="R22"/>
  <c r="R12"/>
  <c r="R6" s="1"/>
  <c r="R41" s="1"/>
  <c r="Y109"/>
  <c r="Y110" s="1"/>
  <c r="N75"/>
  <c r="L75"/>
  <c r="L109" s="1"/>
  <c r="L110" s="1"/>
  <c r="N74"/>
  <c r="BR73"/>
  <c r="BQ73"/>
  <c r="BP73"/>
  <c r="AC73"/>
  <c r="AC74" s="1"/>
  <c r="O73"/>
  <c r="M70"/>
  <c r="L70"/>
  <c r="N69"/>
  <c r="N68"/>
  <c r="J66"/>
  <c r="I66"/>
  <c r="AJ65"/>
  <c r="U65"/>
  <c r="J65"/>
  <c r="I65"/>
  <c r="EX63"/>
  <c r="EW63"/>
  <c r="EU63"/>
  <c r="ET63"/>
  <c r="ER63"/>
  <c r="EQ63"/>
  <c r="EL63"/>
  <c r="EK63"/>
  <c r="EG63"/>
  <c r="EF63"/>
  <c r="EE63"/>
  <c r="EC63"/>
  <c r="EB63"/>
  <c r="DZ63"/>
  <c r="DY63"/>
  <c r="DW63"/>
  <c r="DV63"/>
  <c r="DT63"/>
  <c r="DS63"/>
  <c r="DQ63"/>
  <c r="DP63"/>
  <c r="DN63"/>
  <c r="DM63"/>
  <c r="DK63"/>
  <c r="DJ63"/>
  <c r="DH63"/>
  <c r="DG63"/>
  <c r="DE63"/>
  <c r="DD63"/>
  <c r="DB63"/>
  <c r="DA63"/>
  <c r="CY63"/>
  <c r="CX63"/>
  <c r="CV63"/>
  <c r="CU63"/>
  <c r="CS63"/>
  <c r="CR63"/>
  <c r="CP63"/>
  <c r="CO63"/>
  <c r="CM63"/>
  <c r="CL63"/>
  <c r="CJ63"/>
  <c r="CI63"/>
  <c r="CD63"/>
  <c r="CC63"/>
  <c r="CA63"/>
  <c r="BZ63"/>
  <c r="BX63"/>
  <c r="BW63"/>
  <c r="BU63"/>
  <c r="BT63"/>
  <c r="BR63"/>
  <c r="BQ63"/>
  <c r="BO63"/>
  <c r="BN63"/>
  <c r="BL63"/>
  <c r="BK63"/>
  <c r="BI63"/>
  <c r="BH63"/>
  <c r="BC63"/>
  <c r="BB63"/>
  <c r="AZ63"/>
  <c r="AY63"/>
  <c r="AW63"/>
  <c r="AV63"/>
  <c r="AT63"/>
  <c r="AS63"/>
  <c r="AQ63"/>
  <c r="AP63"/>
  <c r="AN63"/>
  <c r="AM63"/>
  <c r="AK63"/>
  <c r="AJ63"/>
  <c r="AE63"/>
  <c r="AD63"/>
  <c r="AB63"/>
  <c r="AA63"/>
  <c r="Y63"/>
  <c r="X63"/>
  <c r="V63"/>
  <c r="U63"/>
  <c r="P63"/>
  <c r="O63"/>
  <c r="M63"/>
  <c r="L63"/>
  <c r="AJ61"/>
  <c r="J61"/>
  <c r="I61"/>
  <c r="AJ60"/>
  <c r="J60"/>
  <c r="I60"/>
  <c r="J59"/>
  <c r="I59"/>
  <c r="H58"/>
  <c r="J58"/>
  <c r="I58"/>
  <c r="H57"/>
  <c r="J57"/>
  <c r="I57"/>
  <c r="J56"/>
  <c r="I56"/>
  <c r="H55"/>
  <c r="J55"/>
  <c r="I55"/>
  <c r="J54"/>
  <c r="I54"/>
  <c r="H53"/>
  <c r="J53"/>
  <c r="I53"/>
  <c r="J52"/>
  <c r="I52"/>
  <c r="H51"/>
  <c r="J51"/>
  <c r="I51"/>
  <c r="J50"/>
  <c r="I50"/>
  <c r="H49"/>
  <c r="J49"/>
  <c r="I49"/>
  <c r="H48"/>
  <c r="J48"/>
  <c r="I48"/>
  <c r="H47"/>
  <c r="J47"/>
  <c r="I47"/>
  <c r="H46"/>
  <c r="J46"/>
  <c r="I46"/>
  <c r="H45"/>
  <c r="J45"/>
  <c r="I45"/>
  <c r="EX44"/>
  <c r="EX43" s="1"/>
  <c r="EX42" s="1"/>
  <c r="EW44"/>
  <c r="EW43"/>
  <c r="EW42" s="1"/>
  <c r="EU44"/>
  <c r="EU43" s="1"/>
  <c r="EU42" s="1"/>
  <c r="ET44"/>
  <c r="ET43" s="1"/>
  <c r="ET42" s="1"/>
  <c r="ER44"/>
  <c r="ER43" s="1"/>
  <c r="ER42" s="1"/>
  <c r="EQ44"/>
  <c r="EQ43" s="1"/>
  <c r="EQ42" s="1"/>
  <c r="EL44"/>
  <c r="EL43" s="1"/>
  <c r="EL42" s="1"/>
  <c r="EK44"/>
  <c r="EK43" s="1"/>
  <c r="EK42" s="1"/>
  <c r="EG44"/>
  <c r="J44" s="1"/>
  <c r="EF44"/>
  <c r="EF43" s="1"/>
  <c r="EF42" s="1"/>
  <c r="EE44"/>
  <c r="EE43" s="1"/>
  <c r="EE42" s="1"/>
  <c r="EC44"/>
  <c r="EC43" s="1"/>
  <c r="EC42" s="1"/>
  <c r="EB44"/>
  <c r="EB43" s="1"/>
  <c r="EB42" s="1"/>
  <c r="DZ44"/>
  <c r="DZ43" s="1"/>
  <c r="DZ42" s="1"/>
  <c r="DY44"/>
  <c r="DY43" s="1"/>
  <c r="DY42" s="1"/>
  <c r="DW44"/>
  <c r="DW43" s="1"/>
  <c r="DW42" s="1"/>
  <c r="DV44"/>
  <c r="DV43" s="1"/>
  <c r="DV42" s="1"/>
  <c r="DT44"/>
  <c r="DT43" s="1"/>
  <c r="DT42" s="1"/>
  <c r="DS44"/>
  <c r="DS43" s="1"/>
  <c r="DS42" s="1"/>
  <c r="DQ44"/>
  <c r="DQ43" s="1"/>
  <c r="DQ42" s="1"/>
  <c r="DP44"/>
  <c r="DP43" s="1"/>
  <c r="DP42" s="1"/>
  <c r="DN44"/>
  <c r="DN43" s="1"/>
  <c r="DN42" s="1"/>
  <c r="DM44"/>
  <c r="DM43" s="1"/>
  <c r="DM42" s="1"/>
  <c r="DK44"/>
  <c r="DK43" s="1"/>
  <c r="DK42" s="1"/>
  <c r="DJ44"/>
  <c r="DJ43" s="1"/>
  <c r="DJ42" s="1"/>
  <c r="DH44"/>
  <c r="DH43" s="1"/>
  <c r="DH42" s="1"/>
  <c r="DG44"/>
  <c r="DG43" s="1"/>
  <c r="DG42" s="1"/>
  <c r="DE44"/>
  <c r="DE43" s="1"/>
  <c r="DE42" s="1"/>
  <c r="DD44"/>
  <c r="DD43" s="1"/>
  <c r="DD42" s="1"/>
  <c r="DB44"/>
  <c r="DB43" s="1"/>
  <c r="DB42" s="1"/>
  <c r="DA44"/>
  <c r="DA43" s="1"/>
  <c r="DA42" s="1"/>
  <c r="CY44"/>
  <c r="CY43" s="1"/>
  <c r="CY42" s="1"/>
  <c r="CX44"/>
  <c r="CX43" s="1"/>
  <c r="CX42" s="1"/>
  <c r="CV44"/>
  <c r="CV43" s="1"/>
  <c r="CV42" s="1"/>
  <c r="CU44"/>
  <c r="CU43" s="1"/>
  <c r="CU42" s="1"/>
  <c r="CS44"/>
  <c r="CS43" s="1"/>
  <c r="CS42" s="1"/>
  <c r="CR44"/>
  <c r="CP44"/>
  <c r="CP43" s="1"/>
  <c r="CP42" s="1"/>
  <c r="CO44"/>
  <c r="CO43"/>
  <c r="CO42" s="1"/>
  <c r="CM44"/>
  <c r="CM43" s="1"/>
  <c r="CM42" s="1"/>
  <c r="CL44"/>
  <c r="CL43" s="1"/>
  <c r="CL42" s="1"/>
  <c r="CJ44"/>
  <c r="CJ43" s="1"/>
  <c r="CJ42" s="1"/>
  <c r="CI44"/>
  <c r="CI43" s="1"/>
  <c r="CI42" s="1"/>
  <c r="CD44"/>
  <c r="CD43" s="1"/>
  <c r="CD42" s="1"/>
  <c r="CC44"/>
  <c r="CA44"/>
  <c r="CA43" s="1"/>
  <c r="CA42" s="1"/>
  <c r="BZ44"/>
  <c r="BZ43" s="1"/>
  <c r="BZ42" s="1"/>
  <c r="BX44"/>
  <c r="BX43" s="1"/>
  <c r="BX42" s="1"/>
  <c r="BW44"/>
  <c r="BW43" s="1"/>
  <c r="BW42" s="1"/>
  <c r="BU44"/>
  <c r="BU43" s="1"/>
  <c r="BU42" s="1"/>
  <c r="BT44"/>
  <c r="BT43" s="1"/>
  <c r="BT42" s="1"/>
  <c r="BR44"/>
  <c r="BR43" s="1"/>
  <c r="BR42" s="1"/>
  <c r="BQ44"/>
  <c r="BQ43" s="1"/>
  <c r="BQ42" s="1"/>
  <c r="BO44"/>
  <c r="BO43" s="1"/>
  <c r="BO42" s="1"/>
  <c r="BN44"/>
  <c r="BN43"/>
  <c r="BN42" s="1"/>
  <c r="BL44"/>
  <c r="BL43" s="1"/>
  <c r="BL42" s="1"/>
  <c r="BK44"/>
  <c r="BK43" s="1"/>
  <c r="BK42" s="1"/>
  <c r="BI44"/>
  <c r="BI43" s="1"/>
  <c r="BI42" s="1"/>
  <c r="BH44"/>
  <c r="BH43" s="1"/>
  <c r="BH42" s="1"/>
  <c r="BC44"/>
  <c r="BC43" s="1"/>
  <c r="BC42" s="1"/>
  <c r="BB44"/>
  <c r="BB43" s="1"/>
  <c r="BB42" s="1"/>
  <c r="AZ44"/>
  <c r="AZ43" s="1"/>
  <c r="AZ42" s="1"/>
  <c r="AY44"/>
  <c r="AY43" s="1"/>
  <c r="AY42" s="1"/>
  <c r="AW44"/>
  <c r="AW43" s="1"/>
  <c r="AW42" s="1"/>
  <c r="AV44"/>
  <c r="AT44"/>
  <c r="AT43" s="1"/>
  <c r="AT42" s="1"/>
  <c r="AS44"/>
  <c r="AS43" s="1"/>
  <c r="AS42" s="1"/>
  <c r="AQ44"/>
  <c r="AQ43" s="1"/>
  <c r="AQ42" s="1"/>
  <c r="AP44"/>
  <c r="AP43" s="1"/>
  <c r="AP42" s="1"/>
  <c r="AN44"/>
  <c r="AM44"/>
  <c r="AK44"/>
  <c r="AK43" s="1"/>
  <c r="AK42" s="1"/>
  <c r="AJ44"/>
  <c r="AE44"/>
  <c r="AE43" s="1"/>
  <c r="AE42" s="1"/>
  <c r="AD44"/>
  <c r="AD43" s="1"/>
  <c r="AB44"/>
  <c r="AB43" s="1"/>
  <c r="AB42" s="1"/>
  <c r="AA44"/>
  <c r="AA43" s="1"/>
  <c r="AA42" s="1"/>
  <c r="Y44"/>
  <c r="Y43" s="1"/>
  <c r="Y42" s="1"/>
  <c r="X44"/>
  <c r="X43" s="1"/>
  <c r="X42" s="1"/>
  <c r="V44"/>
  <c r="V43"/>
  <c r="V42" s="1"/>
  <c r="U44"/>
  <c r="U43" s="1"/>
  <c r="U42" s="1"/>
  <c r="P44"/>
  <c r="P43" s="1"/>
  <c r="P42" s="1"/>
  <c r="O44"/>
  <c r="O43" s="1"/>
  <c r="O42" s="1"/>
  <c r="M44"/>
  <c r="L44"/>
  <c r="L43" s="1"/>
  <c r="L42" s="1"/>
  <c r="CR43"/>
  <c r="CR42" s="1"/>
  <c r="CC43"/>
  <c r="CC42" s="1"/>
  <c r="AV43"/>
  <c r="AV42" s="1"/>
  <c r="AM43"/>
  <c r="H40"/>
  <c r="J40"/>
  <c r="I40"/>
  <c r="H39"/>
  <c r="J39"/>
  <c r="I39"/>
  <c r="H38"/>
  <c r="J38"/>
  <c r="I38"/>
  <c r="H37"/>
  <c r="J37"/>
  <c r="I37"/>
  <c r="H36"/>
  <c r="J36"/>
  <c r="I36"/>
  <c r="H35"/>
  <c r="J35"/>
  <c r="I35"/>
  <c r="H34"/>
  <c r="J34"/>
  <c r="I34"/>
  <c r="H33"/>
  <c r="J33"/>
  <c r="I33"/>
  <c r="EX32"/>
  <c r="EW32"/>
  <c r="EW28" s="1"/>
  <c r="EU32"/>
  <c r="EU28" s="1"/>
  <c r="ET32"/>
  <c r="ET28" s="1"/>
  <c r="ER32"/>
  <c r="EQ32"/>
  <c r="EQ28" s="1"/>
  <c r="EL32"/>
  <c r="EL28" s="1"/>
  <c r="EK32"/>
  <c r="EG32"/>
  <c r="J32" s="1"/>
  <c r="EF32"/>
  <c r="EF28" s="1"/>
  <c r="EE32"/>
  <c r="EC32"/>
  <c r="EC28" s="1"/>
  <c r="EB32"/>
  <c r="EB28" s="1"/>
  <c r="DZ32"/>
  <c r="DZ28" s="1"/>
  <c r="DY32"/>
  <c r="DY28" s="1"/>
  <c r="DW32"/>
  <c r="DW28" s="1"/>
  <c r="DV32"/>
  <c r="DV28" s="1"/>
  <c r="DT32"/>
  <c r="DT28" s="1"/>
  <c r="DS32"/>
  <c r="DS28" s="1"/>
  <c r="DQ32"/>
  <c r="DQ28" s="1"/>
  <c r="DP32"/>
  <c r="DP28" s="1"/>
  <c r="DN32"/>
  <c r="DN28" s="1"/>
  <c r="DM32"/>
  <c r="DK32"/>
  <c r="DK28" s="1"/>
  <c r="DJ32"/>
  <c r="DH32"/>
  <c r="DH28" s="1"/>
  <c r="DG32"/>
  <c r="DE32"/>
  <c r="DE28" s="1"/>
  <c r="DD32"/>
  <c r="DD28" s="1"/>
  <c r="DB32"/>
  <c r="DB28" s="1"/>
  <c r="DA32"/>
  <c r="DA28" s="1"/>
  <c r="CY32"/>
  <c r="CY28" s="1"/>
  <c r="CX32"/>
  <c r="CX28" s="1"/>
  <c r="CV32"/>
  <c r="CV28" s="1"/>
  <c r="CU32"/>
  <c r="CU28" s="1"/>
  <c r="CS32"/>
  <c r="CS28" s="1"/>
  <c r="CR32"/>
  <c r="CR28" s="1"/>
  <c r="CP32"/>
  <c r="CP28"/>
  <c r="CO32"/>
  <c r="CM32"/>
  <c r="CM28" s="1"/>
  <c r="CJ32"/>
  <c r="CI32"/>
  <c r="CI28" s="1"/>
  <c r="CD32"/>
  <c r="CC32"/>
  <c r="CC28" s="1"/>
  <c r="CA32"/>
  <c r="BZ32"/>
  <c r="BZ28" s="1"/>
  <c r="BX32"/>
  <c r="BX28" s="1"/>
  <c r="BW32"/>
  <c r="BW28" s="1"/>
  <c r="BU32"/>
  <c r="BU28" s="1"/>
  <c r="BT32"/>
  <c r="BT28" s="1"/>
  <c r="BR32"/>
  <c r="BR28" s="1"/>
  <c r="BQ32"/>
  <c r="BO32"/>
  <c r="BN32"/>
  <c r="BN28" s="1"/>
  <c r="BL32"/>
  <c r="BK32"/>
  <c r="BI32"/>
  <c r="BI28" s="1"/>
  <c r="BH32"/>
  <c r="BC32"/>
  <c r="BC28" s="1"/>
  <c r="BB32"/>
  <c r="AZ32"/>
  <c r="AZ28" s="1"/>
  <c r="AY32"/>
  <c r="AY28" s="1"/>
  <c r="AW32"/>
  <c r="AV32"/>
  <c r="AT32"/>
  <c r="AS32"/>
  <c r="AS28" s="1"/>
  <c r="AQ32"/>
  <c r="AQ28" s="1"/>
  <c r="AP32"/>
  <c r="AP28" s="1"/>
  <c r="AN32"/>
  <c r="AM32"/>
  <c r="AK32"/>
  <c r="AK28" s="1"/>
  <c r="AE32"/>
  <c r="AE28" s="1"/>
  <c r="AD32"/>
  <c r="AB32"/>
  <c r="AB28" s="1"/>
  <c r="AA32"/>
  <c r="AA28" s="1"/>
  <c r="Y32"/>
  <c r="Y28" s="1"/>
  <c r="X32"/>
  <c r="V32"/>
  <c r="V28" s="1"/>
  <c r="U32"/>
  <c r="P32"/>
  <c r="O32"/>
  <c r="M32"/>
  <c r="M28" s="1"/>
  <c r="L32"/>
  <c r="L28" s="1"/>
  <c r="J31"/>
  <c r="I31"/>
  <c r="H30"/>
  <c r="J30"/>
  <c r="I30"/>
  <c r="AJ29"/>
  <c r="U29"/>
  <c r="J29"/>
  <c r="I29"/>
  <c r="EY28"/>
  <c r="EX28"/>
  <c r="EV28"/>
  <c r="ES28"/>
  <c r="ER28"/>
  <c r="EM28"/>
  <c r="EK28"/>
  <c r="EE28"/>
  <c r="ED28"/>
  <c r="EA28"/>
  <c r="DX28"/>
  <c r="DU28"/>
  <c r="DR28"/>
  <c r="DO28"/>
  <c r="DM28"/>
  <c r="DL28"/>
  <c r="DJ28"/>
  <c r="DI28"/>
  <c r="DG28"/>
  <c r="DF28"/>
  <c r="DC28"/>
  <c r="CZ28"/>
  <c r="CW28"/>
  <c r="CT28"/>
  <c r="CQ28"/>
  <c r="CO28"/>
  <c r="CN28"/>
  <c r="CK28"/>
  <c r="CJ28"/>
  <c r="CE28"/>
  <c r="CD28"/>
  <c r="CB28"/>
  <c r="CA28"/>
  <c r="BY28"/>
  <c r="BV28"/>
  <c r="BS28"/>
  <c r="BQ28"/>
  <c r="BP28"/>
  <c r="BO28"/>
  <c r="BM28"/>
  <c r="BL28"/>
  <c r="BK28"/>
  <c r="BJ28"/>
  <c r="BH28"/>
  <c r="BD28"/>
  <c r="BB28"/>
  <c r="BA28"/>
  <c r="AX28"/>
  <c r="AW28"/>
  <c r="AV28"/>
  <c r="AU28"/>
  <c r="AT28"/>
  <c r="AR28"/>
  <c r="AO28"/>
  <c r="AN28"/>
  <c r="AL28"/>
  <c r="AF28"/>
  <c r="AD28"/>
  <c r="AC28"/>
  <c r="Z28"/>
  <c r="X28"/>
  <c r="W28"/>
  <c r="Q28"/>
  <c r="O28"/>
  <c r="N28"/>
  <c r="H27"/>
  <c r="J27"/>
  <c r="I27"/>
  <c r="H26"/>
  <c r="J26"/>
  <c r="I26"/>
  <c r="H25"/>
  <c r="J25"/>
  <c r="I25"/>
  <c r="J24"/>
  <c r="I24"/>
  <c r="H23"/>
  <c r="J23"/>
  <c r="I23"/>
  <c r="EX22"/>
  <c r="EW22"/>
  <c r="EU22"/>
  <c r="ET22"/>
  <c r="ER22"/>
  <c r="EQ22"/>
  <c r="EL22"/>
  <c r="EK22"/>
  <c r="EG22"/>
  <c r="J22" s="1"/>
  <c r="EF22"/>
  <c r="EE22"/>
  <c r="EC22"/>
  <c r="EB22"/>
  <c r="DZ22"/>
  <c r="DY22"/>
  <c r="DW22"/>
  <c r="DV22"/>
  <c r="DT22"/>
  <c r="DS22"/>
  <c r="DQ22"/>
  <c r="DQ12" s="1"/>
  <c r="DQ6" s="1"/>
  <c r="DQ41" s="1"/>
  <c r="DQ62" s="1"/>
  <c r="DQ64" s="1"/>
  <c r="DP22"/>
  <c r="DN22"/>
  <c r="DM22"/>
  <c r="DK22"/>
  <c r="DK12" s="1"/>
  <c r="DK6" s="1"/>
  <c r="DK41" s="1"/>
  <c r="DK62" s="1"/>
  <c r="DK64" s="1"/>
  <c r="DJ22"/>
  <c r="DH22"/>
  <c r="DG22"/>
  <c r="DE22"/>
  <c r="DE12" s="1"/>
  <c r="DE6" s="1"/>
  <c r="DD22"/>
  <c r="DB22"/>
  <c r="DA22"/>
  <c r="CY22"/>
  <c r="CY12" s="1"/>
  <c r="CY6" s="1"/>
  <c r="CY41" s="1"/>
  <c r="CY62" s="1"/>
  <c r="CY64" s="1"/>
  <c r="CX22"/>
  <c r="CV22"/>
  <c r="CU22"/>
  <c r="CS22"/>
  <c r="CS12" s="1"/>
  <c r="CS6" s="1"/>
  <c r="CS41" s="1"/>
  <c r="CS62" s="1"/>
  <c r="CS64" s="1"/>
  <c r="CR22"/>
  <c r="CP22"/>
  <c r="CO22"/>
  <c r="CM22"/>
  <c r="CM12" s="1"/>
  <c r="CM6" s="1"/>
  <c r="CM41" s="1"/>
  <c r="CM62" s="1"/>
  <c r="CM64" s="1"/>
  <c r="CL22"/>
  <c r="CJ22"/>
  <c r="CI22"/>
  <c r="CD22"/>
  <c r="CD12" s="1"/>
  <c r="CD6" s="1"/>
  <c r="CC22"/>
  <c r="CA22"/>
  <c r="BZ22"/>
  <c r="BX22"/>
  <c r="BX12" s="1"/>
  <c r="BX6" s="1"/>
  <c r="BX41" s="1"/>
  <c r="BX62" s="1"/>
  <c r="BX64" s="1"/>
  <c r="BW22"/>
  <c r="BU22"/>
  <c r="BT22"/>
  <c r="BR22"/>
  <c r="BR12" s="1"/>
  <c r="BR6" s="1"/>
  <c r="BQ22"/>
  <c r="BO22"/>
  <c r="BN22"/>
  <c r="BL22"/>
  <c r="BL12" s="1"/>
  <c r="BL6" s="1"/>
  <c r="BL41" s="1"/>
  <c r="BL62" s="1"/>
  <c r="BL64" s="1"/>
  <c r="BK22"/>
  <c r="BI22"/>
  <c r="BH22"/>
  <c r="BC22"/>
  <c r="BC12" s="1"/>
  <c r="BC6" s="1"/>
  <c r="BB22"/>
  <c r="AZ22"/>
  <c r="AY22"/>
  <c r="AW22"/>
  <c r="AW12" s="1"/>
  <c r="AW6" s="1"/>
  <c r="AW41" s="1"/>
  <c r="AW62" s="1"/>
  <c r="AW64" s="1"/>
  <c r="AV22"/>
  <c r="AT22"/>
  <c r="AS22"/>
  <c r="AQ22"/>
  <c r="AQ12" s="1"/>
  <c r="AQ6" s="1"/>
  <c r="AP22"/>
  <c r="AN22"/>
  <c r="AM22"/>
  <c r="AK22"/>
  <c r="AJ22"/>
  <c r="AE22"/>
  <c r="AD22"/>
  <c r="AD12" s="1"/>
  <c r="AB22"/>
  <c r="AB12" s="1"/>
  <c r="AB6" s="1"/>
  <c r="AA22"/>
  <c r="Y22"/>
  <c r="X22"/>
  <c r="X12" s="1"/>
  <c r="X6" s="1"/>
  <c r="V22"/>
  <c r="V12" s="1"/>
  <c r="V6" s="1"/>
  <c r="V41" s="1"/>
  <c r="V62" s="1"/>
  <c r="V64" s="1"/>
  <c r="U22"/>
  <c r="P22"/>
  <c r="O22"/>
  <c r="O12" s="1"/>
  <c r="O6" s="1"/>
  <c r="O41" s="1"/>
  <c r="M22"/>
  <c r="L22"/>
  <c r="J21"/>
  <c r="I21"/>
  <c r="H20"/>
  <c r="J20"/>
  <c r="I20"/>
  <c r="H19"/>
  <c r="J19"/>
  <c r="I19"/>
  <c r="H18"/>
  <c r="J18"/>
  <c r="I18"/>
  <c r="H17"/>
  <c r="J17"/>
  <c r="I17"/>
  <c r="H16"/>
  <c r="J16"/>
  <c r="I16"/>
  <c r="H15"/>
  <c r="J15"/>
  <c r="I15"/>
  <c r="H14"/>
  <c r="J14"/>
  <c r="I14"/>
  <c r="H13"/>
  <c r="J13"/>
  <c r="I13"/>
  <c r="EX12"/>
  <c r="EX6" s="1"/>
  <c r="EW12"/>
  <c r="EW6" s="1"/>
  <c r="EU12"/>
  <c r="EU6" s="1"/>
  <c r="EU41" s="1"/>
  <c r="EU62" s="1"/>
  <c r="EU64" s="1"/>
  <c r="ET12"/>
  <c r="ET6" s="1"/>
  <c r="ER12"/>
  <c r="ER6" s="1"/>
  <c r="EQ12"/>
  <c r="EQ6" s="1"/>
  <c r="EL12"/>
  <c r="EL6" s="1"/>
  <c r="EL41" s="1"/>
  <c r="EL62" s="1"/>
  <c r="EL64" s="1"/>
  <c r="EK12"/>
  <c r="EK6" s="1"/>
  <c r="EK41" s="1"/>
  <c r="EK62" s="1"/>
  <c r="EK64" s="1"/>
  <c r="EG12"/>
  <c r="EG6" s="1"/>
  <c r="EF12"/>
  <c r="EE12"/>
  <c r="EE6" s="1"/>
  <c r="EC12"/>
  <c r="EC6" s="1"/>
  <c r="EB12"/>
  <c r="DZ12"/>
  <c r="DY12"/>
  <c r="DY6" s="1"/>
  <c r="DW12"/>
  <c r="DW6" s="1"/>
  <c r="DW41" s="1"/>
  <c r="DW62" s="1"/>
  <c r="DW64" s="1"/>
  <c r="DV12"/>
  <c r="DT12"/>
  <c r="DT6" s="1"/>
  <c r="DT41" s="1"/>
  <c r="DT62" s="1"/>
  <c r="DT64" s="1"/>
  <c r="DS12"/>
  <c r="DS6" s="1"/>
  <c r="DS41" s="1"/>
  <c r="DS62" s="1"/>
  <c r="DS64" s="1"/>
  <c r="DP12"/>
  <c r="DN12"/>
  <c r="DN6" s="1"/>
  <c r="DN41" s="1"/>
  <c r="DN62" s="1"/>
  <c r="DN64" s="1"/>
  <c r="DM12"/>
  <c r="DM6" s="1"/>
  <c r="DM41" s="1"/>
  <c r="DM62" s="1"/>
  <c r="DM64" s="1"/>
  <c r="DJ12"/>
  <c r="DJ6" s="1"/>
  <c r="DJ41" s="1"/>
  <c r="DJ62" s="1"/>
  <c r="DJ64" s="1"/>
  <c r="DH12"/>
  <c r="DH6" s="1"/>
  <c r="DH41" s="1"/>
  <c r="DH62" s="1"/>
  <c r="DH64" s="1"/>
  <c r="DG12"/>
  <c r="DG6" s="1"/>
  <c r="DG41" s="1"/>
  <c r="DG62" s="1"/>
  <c r="DG64" s="1"/>
  <c r="DD12"/>
  <c r="DD6" s="1"/>
  <c r="DD41" s="1"/>
  <c r="DB12"/>
  <c r="DA12"/>
  <c r="DA6" s="1"/>
  <c r="DA41" s="1"/>
  <c r="CX12"/>
  <c r="CX6" s="1"/>
  <c r="CX41" s="1"/>
  <c r="CX62" s="1"/>
  <c r="CX64" s="1"/>
  <c r="CV12"/>
  <c r="CU12"/>
  <c r="CU6" s="1"/>
  <c r="CU41" s="1"/>
  <c r="CU62" s="1"/>
  <c r="CU64" s="1"/>
  <c r="CR12"/>
  <c r="CR6" s="1"/>
  <c r="CR41" s="1"/>
  <c r="CP12"/>
  <c r="CP6" s="1"/>
  <c r="CP41" s="1"/>
  <c r="CP62" s="1"/>
  <c r="CP64" s="1"/>
  <c r="CO12"/>
  <c r="CO6" s="1"/>
  <c r="CO41" s="1"/>
  <c r="CO62" s="1"/>
  <c r="CO64" s="1"/>
  <c r="CL12"/>
  <c r="CL6" s="1"/>
  <c r="CJ12"/>
  <c r="CI12"/>
  <c r="CI6" s="1"/>
  <c r="CI41" s="1"/>
  <c r="CI62" s="1"/>
  <c r="CI64" s="1"/>
  <c r="CC12"/>
  <c r="CC6" s="1"/>
  <c r="CA12"/>
  <c r="CA6" s="1"/>
  <c r="BZ12"/>
  <c r="BZ6" s="1"/>
  <c r="BZ41" s="1"/>
  <c r="BW12"/>
  <c r="BW6" s="1"/>
  <c r="BU12"/>
  <c r="BU6" s="1"/>
  <c r="BU41" s="1"/>
  <c r="BU62" s="1"/>
  <c r="BU64" s="1"/>
  <c r="BT12"/>
  <c r="BT6" s="1"/>
  <c r="BQ12"/>
  <c r="BQ6" s="1"/>
  <c r="BQ41" s="1"/>
  <c r="BO12"/>
  <c r="BN12"/>
  <c r="BN6" s="1"/>
  <c r="BN41" s="1"/>
  <c r="BN62" s="1"/>
  <c r="BN64" s="1"/>
  <c r="BK12"/>
  <c r="BK6" s="1"/>
  <c r="BI12"/>
  <c r="BI6" s="1"/>
  <c r="BH12"/>
  <c r="BH6" s="1"/>
  <c r="BB12"/>
  <c r="BB6" s="1"/>
  <c r="BB41" s="1"/>
  <c r="AZ12"/>
  <c r="AZ6" s="1"/>
  <c r="AZ41" s="1"/>
  <c r="AZ62" s="1"/>
  <c r="AZ64" s="1"/>
  <c r="AY12"/>
  <c r="AY6" s="1"/>
  <c r="AV12"/>
  <c r="AV6" s="1"/>
  <c r="AV41" s="1"/>
  <c r="AT12"/>
  <c r="AS12"/>
  <c r="AS6" s="1"/>
  <c r="AS41" s="1"/>
  <c r="AP12"/>
  <c r="AP6" s="1"/>
  <c r="AN12"/>
  <c r="AN6" s="1"/>
  <c r="AK12"/>
  <c r="AE12"/>
  <c r="AE6" s="1"/>
  <c r="AE41" s="1"/>
  <c r="AE62" s="1"/>
  <c r="AE64" s="1"/>
  <c r="AA12"/>
  <c r="AA6" s="1"/>
  <c r="Y12"/>
  <c r="Y6" s="1"/>
  <c r="U12"/>
  <c r="P12"/>
  <c r="P6" s="1"/>
  <c r="M12"/>
  <c r="M6" s="1"/>
  <c r="M41" s="1"/>
  <c r="L12"/>
  <c r="L6" s="1"/>
  <c r="L41" s="1"/>
  <c r="L62" s="1"/>
  <c r="L64" s="1"/>
  <c r="AJ11"/>
  <c r="H11" s="1"/>
  <c r="J11"/>
  <c r="I11"/>
  <c r="H10"/>
  <c r="J10"/>
  <c r="I10"/>
  <c r="AJ9"/>
  <c r="J9"/>
  <c r="AJ8"/>
  <c r="J8"/>
  <c r="J7"/>
  <c r="EF6"/>
  <c r="EF41" s="1"/>
  <c r="EF62" s="1"/>
  <c r="EF64" s="1"/>
  <c r="EB6"/>
  <c r="EB41" s="1"/>
  <c r="DZ6"/>
  <c r="DV6"/>
  <c r="DV41" s="1"/>
  <c r="DV62" s="1"/>
  <c r="DV64" s="1"/>
  <c r="DP6"/>
  <c r="DP41" s="1"/>
  <c r="DB6"/>
  <c r="CV6"/>
  <c r="CV41" s="1"/>
  <c r="CV62" s="1"/>
  <c r="CV64" s="1"/>
  <c r="CJ6"/>
  <c r="BO6"/>
  <c r="BO41" s="1"/>
  <c r="BO62" s="1"/>
  <c r="BO64" s="1"/>
  <c r="AT6"/>
  <c r="AT41" s="1"/>
  <c r="AT62" s="1"/>
  <c r="AT64" s="1"/>
  <c r="AK6"/>
  <c r="AD6"/>
  <c r="Y142" i="50"/>
  <c r="Z142" s="1"/>
  <c r="AB126"/>
  <c r="Y125"/>
  <c r="Z125" s="1"/>
  <c r="BJ107"/>
  <c r="BJ106"/>
  <c r="EF103"/>
  <c r="EE103"/>
  <c r="ED103"/>
  <c r="K103"/>
  <c r="EF102"/>
  <c r="L102"/>
  <c r="EF101"/>
  <c r="EE101"/>
  <c r="K101" s="1"/>
  <c r="ED101"/>
  <c r="J101" s="1"/>
  <c r="L101"/>
  <c r="EF100"/>
  <c r="EE100"/>
  <c r="K100" s="1"/>
  <c r="ED100"/>
  <c r="W100"/>
  <c r="L100"/>
  <c r="EF99"/>
  <c r="EE99"/>
  <c r="K99" s="1"/>
  <c r="ED99"/>
  <c r="L99"/>
  <c r="EF98"/>
  <c r="EE98"/>
  <c r="K98" s="1"/>
  <c r="ED98"/>
  <c r="W98"/>
  <c r="L98"/>
  <c r="EF97"/>
  <c r="EE97"/>
  <c r="K97" s="1"/>
  <c r="ED97"/>
  <c r="L97"/>
  <c r="EF96"/>
  <c r="EB96"/>
  <c r="EA96"/>
  <c r="DY96"/>
  <c r="DX96"/>
  <c r="DV96"/>
  <c r="DU96"/>
  <c r="DS96"/>
  <c r="DR96"/>
  <c r="DP96"/>
  <c r="DO96"/>
  <c r="DM96"/>
  <c r="DL96"/>
  <c r="DJ96"/>
  <c r="DI96"/>
  <c r="DG96"/>
  <c r="DF96"/>
  <c r="DD96"/>
  <c r="DC96"/>
  <c r="DA96"/>
  <c r="CZ96"/>
  <c r="CX96"/>
  <c r="CW96"/>
  <c r="CU96"/>
  <c r="CT96"/>
  <c r="CR96"/>
  <c r="CQ96"/>
  <c r="CO96"/>
  <c r="CN96"/>
  <c r="CL96"/>
  <c r="CK96"/>
  <c r="CI96"/>
  <c r="CH96"/>
  <c r="CF96"/>
  <c r="CE96"/>
  <c r="CC96"/>
  <c r="CB96"/>
  <c r="BZ96"/>
  <c r="BY96"/>
  <c r="BW96"/>
  <c r="BV96"/>
  <c r="BT96"/>
  <c r="BS96"/>
  <c r="BQ96"/>
  <c r="BP96"/>
  <c r="BK96"/>
  <c r="BJ96"/>
  <c r="BH96"/>
  <c r="BG96"/>
  <c r="BE96"/>
  <c r="BD96"/>
  <c r="BB96"/>
  <c r="BA96"/>
  <c r="AY96"/>
  <c r="AX96"/>
  <c r="AV96"/>
  <c r="AU96"/>
  <c r="AS96"/>
  <c r="AR96"/>
  <c r="AP96"/>
  <c r="EE96" s="1"/>
  <c r="AO96"/>
  <c r="ED96" s="1"/>
  <c r="AG96"/>
  <c r="AF96"/>
  <c r="AD96"/>
  <c r="AC96"/>
  <c r="AA96"/>
  <c r="Z96"/>
  <c r="X96"/>
  <c r="R96"/>
  <c r="Q96"/>
  <c r="O96"/>
  <c r="N96"/>
  <c r="L96"/>
  <c r="EF95"/>
  <c r="EE95"/>
  <c r="K95" s="1"/>
  <c r="ED95"/>
  <c r="W95"/>
  <c r="L95"/>
  <c r="EF94"/>
  <c r="EE94"/>
  <c r="K94" s="1"/>
  <c r="ED94"/>
  <c r="W94"/>
  <c r="L94"/>
  <c r="EF93"/>
  <c r="EE93"/>
  <c r="K93" s="1"/>
  <c r="ED93"/>
  <c r="W93"/>
  <c r="L93"/>
  <c r="EF92"/>
  <c r="EE92"/>
  <c r="K92" s="1"/>
  <c r="ED92"/>
  <c r="W92"/>
  <c r="L92"/>
  <c r="EF91"/>
  <c r="EB91"/>
  <c r="EA91"/>
  <c r="DY91"/>
  <c r="DX91"/>
  <c r="DV91"/>
  <c r="DU91"/>
  <c r="DS91"/>
  <c r="DR91"/>
  <c r="DP91"/>
  <c r="DO91"/>
  <c r="DM91"/>
  <c r="DL91"/>
  <c r="DJ91"/>
  <c r="DI91"/>
  <c r="DG91"/>
  <c r="DF91"/>
  <c r="DD91"/>
  <c r="DC91"/>
  <c r="DA91"/>
  <c r="CZ91"/>
  <c r="CX91"/>
  <c r="CW91"/>
  <c r="CU91"/>
  <c r="CT91"/>
  <c r="CR91"/>
  <c r="CQ91"/>
  <c r="CO91"/>
  <c r="CN91"/>
  <c r="CL91"/>
  <c r="CK91"/>
  <c r="CI91"/>
  <c r="CH91"/>
  <c r="CF91"/>
  <c r="CE91"/>
  <c r="CE90" s="1"/>
  <c r="CE89" s="1"/>
  <c r="CC91"/>
  <c r="CB91"/>
  <c r="BZ91"/>
  <c r="BY91"/>
  <c r="BW91"/>
  <c r="BV91"/>
  <c r="BT91"/>
  <c r="BS91"/>
  <c r="BQ91"/>
  <c r="BP91"/>
  <c r="BK91"/>
  <c r="BJ91"/>
  <c r="BH91"/>
  <c r="BG91"/>
  <c r="BE91"/>
  <c r="BD91"/>
  <c r="BD90" s="1"/>
  <c r="BD89" s="1"/>
  <c r="BB91"/>
  <c r="BA91"/>
  <c r="AY91"/>
  <c r="AX91"/>
  <c r="AV91"/>
  <c r="AU91"/>
  <c r="AS91"/>
  <c r="AR91"/>
  <c r="AP91"/>
  <c r="AO91"/>
  <c r="AG91"/>
  <c r="AF91"/>
  <c r="AD91"/>
  <c r="AC91"/>
  <c r="AA91"/>
  <c r="Z91"/>
  <c r="Z90" s="1"/>
  <c r="Z89" s="1"/>
  <c r="X91"/>
  <c r="R91"/>
  <c r="Q91"/>
  <c r="O91"/>
  <c r="N91"/>
  <c r="L91"/>
  <c r="EF90"/>
  <c r="O90"/>
  <c r="O89" s="1"/>
  <c r="L90"/>
  <c r="EF89"/>
  <c r="L89"/>
  <c r="EF88"/>
  <c r="EE88"/>
  <c r="K88" s="1"/>
  <c r="ED88"/>
  <c r="J88" s="1"/>
  <c r="L88"/>
  <c r="EF87"/>
  <c r="L87"/>
  <c r="EF86"/>
  <c r="EE86"/>
  <c r="K86" s="1"/>
  <c r="ED86"/>
  <c r="W86"/>
  <c r="L86"/>
  <c r="EF85"/>
  <c r="EE85"/>
  <c r="K85" s="1"/>
  <c r="ED85"/>
  <c r="W85"/>
  <c r="L85"/>
  <c r="EF84"/>
  <c r="EE84"/>
  <c r="K84" s="1"/>
  <c r="ED84"/>
  <c r="W84"/>
  <c r="J84" s="1"/>
  <c r="L84"/>
  <c r="EF83"/>
  <c r="EB83"/>
  <c r="EA83"/>
  <c r="DY83"/>
  <c r="DX83"/>
  <c r="DV83"/>
  <c r="DU83"/>
  <c r="DS83"/>
  <c r="DR83"/>
  <c r="DP83"/>
  <c r="DO83"/>
  <c r="DM83"/>
  <c r="DL83"/>
  <c r="DJ83"/>
  <c r="DI83"/>
  <c r="DG83"/>
  <c r="DF83"/>
  <c r="DD83"/>
  <c r="DC83"/>
  <c r="DA83"/>
  <c r="CZ83"/>
  <c r="CX83"/>
  <c r="CW83"/>
  <c r="CU83"/>
  <c r="CT83"/>
  <c r="CR83"/>
  <c r="CQ83"/>
  <c r="CO83"/>
  <c r="CN83"/>
  <c r="CL83"/>
  <c r="CK83"/>
  <c r="CI83"/>
  <c r="CH83"/>
  <c r="CF83"/>
  <c r="CE83"/>
  <c r="CC83"/>
  <c r="CB83"/>
  <c r="BZ83"/>
  <c r="BY83"/>
  <c r="BW83"/>
  <c r="BV83"/>
  <c r="BT83"/>
  <c r="BS83"/>
  <c r="BQ83"/>
  <c r="BP83"/>
  <c r="BK83"/>
  <c r="BJ83"/>
  <c r="BH83"/>
  <c r="BG83"/>
  <c r="BE83"/>
  <c r="BD83"/>
  <c r="BB83"/>
  <c r="BA83"/>
  <c r="AY83"/>
  <c r="AX83"/>
  <c r="AV83"/>
  <c r="AU83"/>
  <c r="AS83"/>
  <c r="AR83"/>
  <c r="AP83"/>
  <c r="EE83" s="1"/>
  <c r="AO83"/>
  <c r="ED83" s="1"/>
  <c r="AG83"/>
  <c r="AF83"/>
  <c r="AD83"/>
  <c r="AC83"/>
  <c r="AA83"/>
  <c r="Z83"/>
  <c r="X83"/>
  <c r="R83"/>
  <c r="Q83"/>
  <c r="O83"/>
  <c r="N83"/>
  <c r="L83"/>
  <c r="EF82"/>
  <c r="EE82"/>
  <c r="K82" s="1"/>
  <c r="ED82"/>
  <c r="J82" s="1"/>
  <c r="L82"/>
  <c r="EF81"/>
  <c r="EE81"/>
  <c r="K81" s="1"/>
  <c r="ED81"/>
  <c r="J81" s="1"/>
  <c r="L81"/>
  <c r="EF80"/>
  <c r="EE80"/>
  <c r="K80" s="1"/>
  <c r="ED80"/>
  <c r="J80" s="1"/>
  <c r="L80"/>
  <c r="EF79"/>
  <c r="EE79"/>
  <c r="K79" s="1"/>
  <c r="ED79"/>
  <c r="J79" s="1"/>
  <c r="L79"/>
  <c r="EF78"/>
  <c r="EE78"/>
  <c r="K78" s="1"/>
  <c r="ED78"/>
  <c r="J78" s="1"/>
  <c r="L78"/>
  <c r="EF77"/>
  <c r="EE77"/>
  <c r="K77" s="1"/>
  <c r="ED77"/>
  <c r="W77"/>
  <c r="L77"/>
  <c r="EF76"/>
  <c r="EE76"/>
  <c r="K76" s="1"/>
  <c r="ED76"/>
  <c r="W76"/>
  <c r="L76"/>
  <c r="EF75"/>
  <c r="EE75"/>
  <c r="K75" s="1"/>
  <c r="ED75"/>
  <c r="W75"/>
  <c r="J75" s="1"/>
  <c r="L75"/>
  <c r="EF74"/>
  <c r="EE74"/>
  <c r="K74" s="1"/>
  <c r="ED74"/>
  <c r="W74"/>
  <c r="L74"/>
  <c r="EF73"/>
  <c r="EB73"/>
  <c r="EA73"/>
  <c r="DY73"/>
  <c r="DX73"/>
  <c r="DV73"/>
  <c r="DU73"/>
  <c r="DS73"/>
  <c r="DR73"/>
  <c r="DP73"/>
  <c r="DO73"/>
  <c r="DM73"/>
  <c r="DL73"/>
  <c r="DJ73"/>
  <c r="DI73"/>
  <c r="DG73"/>
  <c r="DF73"/>
  <c r="DD73"/>
  <c r="DC73"/>
  <c r="DA73"/>
  <c r="CZ73"/>
  <c r="CX73"/>
  <c r="CW73"/>
  <c r="CU73"/>
  <c r="CT73"/>
  <c r="CR73"/>
  <c r="CQ73"/>
  <c r="CO73"/>
  <c r="CN73"/>
  <c r="CL73"/>
  <c r="CK73"/>
  <c r="CI73"/>
  <c r="CH73"/>
  <c r="CF73"/>
  <c r="CE73"/>
  <c r="CC73"/>
  <c r="CB73"/>
  <c r="BZ73"/>
  <c r="BY73"/>
  <c r="BW73"/>
  <c r="BV73"/>
  <c r="BT73"/>
  <c r="BS73"/>
  <c r="BQ73"/>
  <c r="BP73"/>
  <c r="BK73"/>
  <c r="BJ73"/>
  <c r="BH73"/>
  <c r="BG73"/>
  <c r="BE73"/>
  <c r="BD73"/>
  <c r="BB73"/>
  <c r="BA73"/>
  <c r="AY73"/>
  <c r="AX73"/>
  <c r="AV73"/>
  <c r="AU73"/>
  <c r="AS73"/>
  <c r="AR73"/>
  <c r="AP73"/>
  <c r="EE73" s="1"/>
  <c r="AO73"/>
  <c r="AG73"/>
  <c r="AF73"/>
  <c r="AD73"/>
  <c r="AC73"/>
  <c r="AA73"/>
  <c r="Z73"/>
  <c r="X73"/>
  <c r="R73"/>
  <c r="Q73"/>
  <c r="O73"/>
  <c r="N73"/>
  <c r="L73"/>
  <c r="EF72"/>
  <c r="EE72"/>
  <c r="K72" s="1"/>
  <c r="ED72"/>
  <c r="W72"/>
  <c r="L72"/>
  <c r="EF71"/>
  <c r="EE71"/>
  <c r="K71" s="1"/>
  <c r="ED71"/>
  <c r="W71"/>
  <c r="J71" s="1"/>
  <c r="L71"/>
  <c r="EF70"/>
  <c r="EE70"/>
  <c r="K70" s="1"/>
  <c r="ED70"/>
  <c r="W70"/>
  <c r="L70"/>
  <c r="EF69"/>
  <c r="EE69"/>
  <c r="K69" s="1"/>
  <c r="ED69"/>
  <c r="W69"/>
  <c r="L69"/>
  <c r="EF68"/>
  <c r="EE68"/>
  <c r="K68" s="1"/>
  <c r="ED68"/>
  <c r="W68"/>
  <c r="L68"/>
  <c r="EF67"/>
  <c r="EB67"/>
  <c r="EA67"/>
  <c r="DY67"/>
  <c r="DX67"/>
  <c r="DV67"/>
  <c r="DU67"/>
  <c r="DS67"/>
  <c r="DR67"/>
  <c r="DR66" s="1"/>
  <c r="DP67"/>
  <c r="DO67"/>
  <c r="DM67"/>
  <c r="DL67"/>
  <c r="DL66" s="1"/>
  <c r="DJ67"/>
  <c r="DI67"/>
  <c r="DG67"/>
  <c r="DF67"/>
  <c r="DF66" s="1"/>
  <c r="DD67"/>
  <c r="DC67"/>
  <c r="DA67"/>
  <c r="CZ67"/>
  <c r="CZ66" s="1"/>
  <c r="CX67"/>
  <c r="CW67"/>
  <c r="CU67"/>
  <c r="CT67"/>
  <c r="CT66" s="1"/>
  <c r="CR67"/>
  <c r="CQ67"/>
  <c r="CO67"/>
  <c r="CN67"/>
  <c r="CN66" s="1"/>
  <c r="CL67"/>
  <c r="CK67"/>
  <c r="CI67"/>
  <c r="CH67"/>
  <c r="CF67"/>
  <c r="CE67"/>
  <c r="CC67"/>
  <c r="CB67"/>
  <c r="CB66" s="1"/>
  <c r="BZ67"/>
  <c r="BY67"/>
  <c r="BW67"/>
  <c r="BV67"/>
  <c r="BT67"/>
  <c r="BS67"/>
  <c r="BQ67"/>
  <c r="BP67"/>
  <c r="BK67"/>
  <c r="BJ67"/>
  <c r="BH67"/>
  <c r="BG67"/>
  <c r="BE67"/>
  <c r="BD67"/>
  <c r="BB67"/>
  <c r="BA67"/>
  <c r="BA66" s="1"/>
  <c r="AY67"/>
  <c r="AX67"/>
  <c r="AV67"/>
  <c r="AU67"/>
  <c r="AU66" s="1"/>
  <c r="AS67"/>
  <c r="AR67"/>
  <c r="AP67"/>
  <c r="AO67"/>
  <c r="AG67"/>
  <c r="AF67"/>
  <c r="AD67"/>
  <c r="AC67"/>
  <c r="AA67"/>
  <c r="Z67"/>
  <c r="X67"/>
  <c r="X66" s="1"/>
  <c r="R67"/>
  <c r="Q67"/>
  <c r="O67"/>
  <c r="N67"/>
  <c r="L67"/>
  <c r="EF66"/>
  <c r="L66"/>
  <c r="EF65"/>
  <c r="EE65"/>
  <c r="K65" s="1"/>
  <c r="ED65"/>
  <c r="W65"/>
  <c r="L65"/>
  <c r="EF64"/>
  <c r="EE64"/>
  <c r="K64" s="1"/>
  <c r="ED64"/>
  <c r="W64"/>
  <c r="L64"/>
  <c r="EF63"/>
  <c r="EE63"/>
  <c r="K63" s="1"/>
  <c r="ED63"/>
  <c r="W63"/>
  <c r="J63" s="1"/>
  <c r="L63"/>
  <c r="EF62"/>
  <c r="EB62"/>
  <c r="EA62"/>
  <c r="DY62"/>
  <c r="DX62"/>
  <c r="DV62"/>
  <c r="DU62"/>
  <c r="DS62"/>
  <c r="DR62"/>
  <c r="DP62"/>
  <c r="DO62"/>
  <c r="DM62"/>
  <c r="DL62"/>
  <c r="DJ62"/>
  <c r="DI62"/>
  <c r="DG62"/>
  <c r="DF62"/>
  <c r="DD62"/>
  <c r="DC62"/>
  <c r="DA62"/>
  <c r="CZ62"/>
  <c r="CX62"/>
  <c r="CW62"/>
  <c r="CU62"/>
  <c r="CT62"/>
  <c r="CR62"/>
  <c r="CQ62"/>
  <c r="CO62"/>
  <c r="CN62"/>
  <c r="CL62"/>
  <c r="CK62"/>
  <c r="CI62"/>
  <c r="CH62"/>
  <c r="CF62"/>
  <c r="CE62"/>
  <c r="CC62"/>
  <c r="CB62"/>
  <c r="BZ62"/>
  <c r="BY62"/>
  <c r="BW62"/>
  <c r="BV62"/>
  <c r="BT62"/>
  <c r="BS62"/>
  <c r="BQ62"/>
  <c r="BP62"/>
  <c r="BK62"/>
  <c r="BJ62"/>
  <c r="BH62"/>
  <c r="BG62"/>
  <c r="BE62"/>
  <c r="BD62"/>
  <c r="BB62"/>
  <c r="BA62"/>
  <c r="AY62"/>
  <c r="AX62"/>
  <c r="AV62"/>
  <c r="AU62"/>
  <c r="AS62"/>
  <c r="AR62"/>
  <c r="AP62"/>
  <c r="AO62"/>
  <c r="AG62"/>
  <c r="AF62"/>
  <c r="AD62"/>
  <c r="AC62"/>
  <c r="AA62"/>
  <c r="Z62"/>
  <c r="X62"/>
  <c r="R62"/>
  <c r="Q62"/>
  <c r="O62"/>
  <c r="N62"/>
  <c r="L62"/>
  <c r="EF61"/>
  <c r="EE61"/>
  <c r="K61" s="1"/>
  <c r="ED61"/>
  <c r="J61" s="1"/>
  <c r="L61"/>
  <c r="EF60"/>
  <c r="EE60"/>
  <c r="K60" s="1"/>
  <c r="ED60"/>
  <c r="W60"/>
  <c r="L60"/>
  <c r="EF59"/>
  <c r="EE59"/>
  <c r="K59" s="1"/>
  <c r="ED59"/>
  <c r="W59"/>
  <c r="L59"/>
  <c r="EF58"/>
  <c r="EE58"/>
  <c r="K58" s="1"/>
  <c r="ED58"/>
  <c r="W58"/>
  <c r="J58" s="1"/>
  <c r="L58"/>
  <c r="EF57"/>
  <c r="EE57"/>
  <c r="K57" s="1"/>
  <c r="ED57"/>
  <c r="W57"/>
  <c r="L57"/>
  <c r="EF56"/>
  <c r="EE56"/>
  <c r="K56" s="1"/>
  <c r="ED56"/>
  <c r="W56"/>
  <c r="L56"/>
  <c r="EF55"/>
  <c r="EE55"/>
  <c r="K55" s="1"/>
  <c r="ED55"/>
  <c r="W55"/>
  <c r="L55"/>
  <c r="EF54"/>
  <c r="EE54"/>
  <c r="K54" s="1"/>
  <c r="ED54"/>
  <c r="W54"/>
  <c r="L54"/>
  <c r="EF53"/>
  <c r="EE53"/>
  <c r="K53" s="1"/>
  <c r="ED53"/>
  <c r="W53"/>
  <c r="L53"/>
  <c r="EF52"/>
  <c r="EE52"/>
  <c r="K52" s="1"/>
  <c r="ED52"/>
  <c r="W52"/>
  <c r="L52"/>
  <c r="EF51"/>
  <c r="EE51"/>
  <c r="K51" s="1"/>
  <c r="ED51"/>
  <c r="W51"/>
  <c r="L51"/>
  <c r="EF50"/>
  <c r="EE50"/>
  <c r="K50" s="1"/>
  <c r="ED50"/>
  <c r="W50"/>
  <c r="J50" s="1"/>
  <c r="L50"/>
  <c r="EF49"/>
  <c r="EE49"/>
  <c r="K49" s="1"/>
  <c r="ED49"/>
  <c r="W49"/>
  <c r="L49"/>
  <c r="EF48"/>
  <c r="EE48"/>
  <c r="K48" s="1"/>
  <c r="ED48"/>
  <c r="W48"/>
  <c r="L48"/>
  <c r="EF47"/>
  <c r="EE47"/>
  <c r="K47" s="1"/>
  <c r="ED47"/>
  <c r="W47"/>
  <c r="L47"/>
  <c r="EF46"/>
  <c r="EE46"/>
  <c r="K46" s="1"/>
  <c r="ED46"/>
  <c r="W46"/>
  <c r="L46"/>
  <c r="EF45"/>
  <c r="EB45"/>
  <c r="EA45"/>
  <c r="DY45"/>
  <c r="DX45"/>
  <c r="DV45"/>
  <c r="DU45"/>
  <c r="DS45"/>
  <c r="DR45"/>
  <c r="DP45"/>
  <c r="DO45"/>
  <c r="DM45"/>
  <c r="DL45"/>
  <c r="DJ45"/>
  <c r="DI45"/>
  <c r="DG45"/>
  <c r="DF45"/>
  <c r="DD45"/>
  <c r="DC45"/>
  <c r="DA45"/>
  <c r="CZ45"/>
  <c r="CX45"/>
  <c r="CW45"/>
  <c r="CU45"/>
  <c r="CT45"/>
  <c r="CR45"/>
  <c r="CQ45"/>
  <c r="CO45"/>
  <c r="CN45"/>
  <c r="CL45"/>
  <c r="CK45"/>
  <c r="CI45"/>
  <c r="CH45"/>
  <c r="CF45"/>
  <c r="CE45"/>
  <c r="CC45"/>
  <c r="CB45"/>
  <c r="BZ45"/>
  <c r="BY45"/>
  <c r="BW45"/>
  <c r="BV45"/>
  <c r="BT45"/>
  <c r="BS45"/>
  <c r="BQ45"/>
  <c r="BP45"/>
  <c r="BK45"/>
  <c r="BH45"/>
  <c r="BG45"/>
  <c r="BE45"/>
  <c r="BD45"/>
  <c r="BB45"/>
  <c r="BA45"/>
  <c r="AY45"/>
  <c r="AX45"/>
  <c r="AV45"/>
  <c r="AU45"/>
  <c r="AS45"/>
  <c r="AR45"/>
  <c r="AP45"/>
  <c r="AO45"/>
  <c r="AG45"/>
  <c r="AF45"/>
  <c r="AD45"/>
  <c r="AC45"/>
  <c r="AA45"/>
  <c r="Z45"/>
  <c r="X45"/>
  <c r="R45"/>
  <c r="Q45"/>
  <c r="O45"/>
  <c r="N45"/>
  <c r="L45"/>
  <c r="EF44"/>
  <c r="EE44"/>
  <c r="K44" s="1"/>
  <c r="ED44"/>
  <c r="W44"/>
  <c r="L44"/>
  <c r="EF43"/>
  <c r="EE43"/>
  <c r="K43" s="1"/>
  <c r="ED43"/>
  <c r="W43"/>
  <c r="L43"/>
  <c r="EF42"/>
  <c r="EE42"/>
  <c r="K42" s="1"/>
  <c r="ED42"/>
  <c r="W42"/>
  <c r="L42"/>
  <c r="EF41"/>
  <c r="EE41"/>
  <c r="K41" s="1"/>
  <c r="ED41"/>
  <c r="W41"/>
  <c r="J41" s="1"/>
  <c r="L41"/>
  <c r="EF40"/>
  <c r="EE40"/>
  <c r="K40" s="1"/>
  <c r="ED40"/>
  <c r="W40"/>
  <c r="L40"/>
  <c r="EF39"/>
  <c r="EB39"/>
  <c r="EA39"/>
  <c r="DY39"/>
  <c r="DX39"/>
  <c r="DV39"/>
  <c r="DU39"/>
  <c r="DP39"/>
  <c r="DO39"/>
  <c r="DM39"/>
  <c r="DL39"/>
  <c r="DJ39"/>
  <c r="DI39"/>
  <c r="DG39"/>
  <c r="DF39"/>
  <c r="DD39"/>
  <c r="DC39"/>
  <c r="DA39"/>
  <c r="CZ39"/>
  <c r="CX39"/>
  <c r="CW39"/>
  <c r="CU39"/>
  <c r="CR39"/>
  <c r="CQ39"/>
  <c r="CO39"/>
  <c r="CN39"/>
  <c r="CL39"/>
  <c r="CI39"/>
  <c r="CH39"/>
  <c r="CF39"/>
  <c r="CE39"/>
  <c r="CC39"/>
  <c r="CB39"/>
  <c r="BZ39"/>
  <c r="BY39"/>
  <c r="BW39"/>
  <c r="BT39"/>
  <c r="BS39"/>
  <c r="BQ39"/>
  <c r="BP39"/>
  <c r="BK39"/>
  <c r="BJ39"/>
  <c r="BH39"/>
  <c r="BG39"/>
  <c r="BE39"/>
  <c r="BD39"/>
  <c r="BB39"/>
  <c r="BA39"/>
  <c r="AY39"/>
  <c r="AX39"/>
  <c r="AV39"/>
  <c r="AU39"/>
  <c r="AS39"/>
  <c r="AR39"/>
  <c r="AP39"/>
  <c r="AO39"/>
  <c r="AG39"/>
  <c r="AF39"/>
  <c r="AD39"/>
  <c r="AC39"/>
  <c r="AA39"/>
  <c r="Z39"/>
  <c r="X39"/>
  <c r="R39"/>
  <c r="Q39"/>
  <c r="O39"/>
  <c r="N39"/>
  <c r="L39"/>
  <c r="EF38"/>
  <c r="EE38"/>
  <c r="K38" s="1"/>
  <c r="ED38"/>
  <c r="W38"/>
  <c r="L38"/>
  <c r="EF37"/>
  <c r="EE37"/>
  <c r="K37" s="1"/>
  <c r="ED37"/>
  <c r="W37"/>
  <c r="L37"/>
  <c r="EF36"/>
  <c r="EE36"/>
  <c r="K36" s="1"/>
  <c r="ED36"/>
  <c r="W36"/>
  <c r="J36" s="1"/>
  <c r="L36"/>
  <c r="EF35"/>
  <c r="EB35"/>
  <c r="EA35"/>
  <c r="DY35"/>
  <c r="DX35"/>
  <c r="DV35"/>
  <c r="DU35"/>
  <c r="DP35"/>
  <c r="DO35"/>
  <c r="DM35"/>
  <c r="DL35"/>
  <c r="DJ35"/>
  <c r="DI35"/>
  <c r="DG35"/>
  <c r="DF35"/>
  <c r="DD35"/>
  <c r="DC35"/>
  <c r="DA35"/>
  <c r="CZ35"/>
  <c r="CX35"/>
  <c r="CW35"/>
  <c r="CU35"/>
  <c r="CT35"/>
  <c r="CR35"/>
  <c r="CQ35"/>
  <c r="CO35"/>
  <c r="CN35"/>
  <c r="CL35"/>
  <c r="CK35"/>
  <c r="CI35"/>
  <c r="CH35"/>
  <c r="CF35"/>
  <c r="CE35"/>
  <c r="CC35"/>
  <c r="CB35"/>
  <c r="BZ35"/>
  <c r="BY35"/>
  <c r="BW35"/>
  <c r="BV35"/>
  <c r="BT35"/>
  <c r="BS35"/>
  <c r="BQ35"/>
  <c r="BP35"/>
  <c r="BK35"/>
  <c r="BJ35"/>
  <c r="BH35"/>
  <c r="BG35"/>
  <c r="BE35"/>
  <c r="BD35"/>
  <c r="BB35"/>
  <c r="BA35"/>
  <c r="AY35"/>
  <c r="AX35"/>
  <c r="AV35"/>
  <c r="AU35"/>
  <c r="AS35"/>
  <c r="AR35"/>
  <c r="AP35"/>
  <c r="AO35"/>
  <c r="ED35" s="1"/>
  <c r="AG35"/>
  <c r="AF35"/>
  <c r="AD35"/>
  <c r="AC35"/>
  <c r="AA35"/>
  <c r="Z35"/>
  <c r="X35"/>
  <c r="R35"/>
  <c r="Q35"/>
  <c r="O35"/>
  <c r="N35"/>
  <c r="L35"/>
  <c r="EF34"/>
  <c r="EE34"/>
  <c r="K34" s="1"/>
  <c r="ED34"/>
  <c r="W34"/>
  <c r="J34" s="1"/>
  <c r="L34"/>
  <c r="EF33"/>
  <c r="EE33"/>
  <c r="K33" s="1"/>
  <c r="ED33"/>
  <c r="W33"/>
  <c r="L33"/>
  <c r="EF32"/>
  <c r="EB32"/>
  <c r="EA32"/>
  <c r="DY32"/>
  <c r="DX32"/>
  <c r="DV32"/>
  <c r="DU32"/>
  <c r="DP32"/>
  <c r="DO32"/>
  <c r="DM32"/>
  <c r="DL32"/>
  <c r="DJ32"/>
  <c r="DI32"/>
  <c r="DG32"/>
  <c r="DF32"/>
  <c r="DD32"/>
  <c r="DC32"/>
  <c r="DA32"/>
  <c r="CZ32"/>
  <c r="CX32"/>
  <c r="CW32"/>
  <c r="CU32"/>
  <c r="CT32"/>
  <c r="CR32"/>
  <c r="CQ32"/>
  <c r="CO32"/>
  <c r="CN32"/>
  <c r="CL32"/>
  <c r="CK32"/>
  <c r="CI32"/>
  <c r="CH32"/>
  <c r="CF32"/>
  <c r="CE32"/>
  <c r="CC32"/>
  <c r="CB32"/>
  <c r="BZ32"/>
  <c r="BY32"/>
  <c r="BW32"/>
  <c r="BV32"/>
  <c r="BT32"/>
  <c r="BS32"/>
  <c r="BQ32"/>
  <c r="BP32"/>
  <c r="BK32"/>
  <c r="BJ32"/>
  <c r="BH32"/>
  <c r="BG32"/>
  <c r="BE32"/>
  <c r="BD32"/>
  <c r="BB32"/>
  <c r="BA32"/>
  <c r="AY32"/>
  <c r="AX32"/>
  <c r="AV32"/>
  <c r="AU32"/>
  <c r="AS32"/>
  <c r="AR32"/>
  <c r="AP32"/>
  <c r="AO32"/>
  <c r="AG32"/>
  <c r="AF32"/>
  <c r="AD32"/>
  <c r="AC32"/>
  <c r="AA32"/>
  <c r="Z32"/>
  <c r="X32"/>
  <c r="R32"/>
  <c r="Q32"/>
  <c r="O32"/>
  <c r="N32"/>
  <c r="W32" s="1"/>
  <c r="L32"/>
  <c r="EF31"/>
  <c r="EE31"/>
  <c r="K31" s="1"/>
  <c r="ED31"/>
  <c r="W31"/>
  <c r="L31"/>
  <c r="EF30"/>
  <c r="EE30"/>
  <c r="K30" s="1"/>
  <c r="ED30"/>
  <c r="W30"/>
  <c r="L30"/>
  <c r="EF29"/>
  <c r="EB29"/>
  <c r="EA29"/>
  <c r="DY29"/>
  <c r="DX29"/>
  <c r="DV29"/>
  <c r="DU29"/>
  <c r="DP29"/>
  <c r="DO29"/>
  <c r="DM29"/>
  <c r="DL29"/>
  <c r="DJ29"/>
  <c r="DI29"/>
  <c r="DG29"/>
  <c r="DF29"/>
  <c r="DD29"/>
  <c r="DC29"/>
  <c r="DA29"/>
  <c r="CZ29"/>
  <c r="CX29"/>
  <c r="CW29"/>
  <c r="CU29"/>
  <c r="CT29"/>
  <c r="CR29"/>
  <c r="CQ29"/>
  <c r="CO29"/>
  <c r="CN29"/>
  <c r="CL29"/>
  <c r="CK29"/>
  <c r="CI29"/>
  <c r="CH29"/>
  <c r="CF29"/>
  <c r="CE29"/>
  <c r="CC29"/>
  <c r="CB29"/>
  <c r="BZ29"/>
  <c r="BY29"/>
  <c r="BW29"/>
  <c r="BV29"/>
  <c r="BT29"/>
  <c r="BS29"/>
  <c r="BQ29"/>
  <c r="BP29"/>
  <c r="BK29"/>
  <c r="BJ29"/>
  <c r="BH29"/>
  <c r="BG29"/>
  <c r="BE29"/>
  <c r="BD29"/>
  <c r="BB29"/>
  <c r="BA29"/>
  <c r="AY29"/>
  <c r="AX29"/>
  <c r="AV29"/>
  <c r="AU29"/>
  <c r="AS29"/>
  <c r="AR29"/>
  <c r="AP29"/>
  <c r="AO29"/>
  <c r="AG29"/>
  <c r="AF29"/>
  <c r="AD29"/>
  <c r="AC29"/>
  <c r="AA29"/>
  <c r="Z29"/>
  <c r="X29"/>
  <c r="R29"/>
  <c r="Q29"/>
  <c r="O29"/>
  <c r="N29"/>
  <c r="L29"/>
  <c r="EF28"/>
  <c r="DS28"/>
  <c r="DS19" s="1"/>
  <c r="DR28"/>
  <c r="DR19" s="1"/>
  <c r="L28"/>
  <c r="EF27"/>
  <c r="EE27"/>
  <c r="K27" s="1"/>
  <c r="ED27"/>
  <c r="W27"/>
  <c r="L27"/>
  <c r="EF26"/>
  <c r="EE26"/>
  <c r="K26" s="1"/>
  <c r="ED26"/>
  <c r="W26"/>
  <c r="L26"/>
  <c r="EF25"/>
  <c r="EE25"/>
  <c r="K25" s="1"/>
  <c r="ED25"/>
  <c r="W25"/>
  <c r="J25" s="1"/>
  <c r="L25"/>
  <c r="EF24"/>
  <c r="EE24"/>
  <c r="K24" s="1"/>
  <c r="ED24"/>
  <c r="W24"/>
  <c r="L24"/>
  <c r="EF23"/>
  <c r="EB23"/>
  <c r="EA23"/>
  <c r="DY23"/>
  <c r="DX23"/>
  <c r="DV23"/>
  <c r="DU23"/>
  <c r="DP23"/>
  <c r="DO23"/>
  <c r="DM23"/>
  <c r="DL23"/>
  <c r="DJ23"/>
  <c r="DI23"/>
  <c r="DG23"/>
  <c r="DF23"/>
  <c r="DD23"/>
  <c r="DC23"/>
  <c r="DA23"/>
  <c r="CZ23"/>
  <c r="CX23"/>
  <c r="CW23"/>
  <c r="CU23"/>
  <c r="CT23"/>
  <c r="CR23"/>
  <c r="CQ23"/>
  <c r="CO23"/>
  <c r="CN23"/>
  <c r="CL23"/>
  <c r="CK23"/>
  <c r="CI23"/>
  <c r="CH23"/>
  <c r="CF23"/>
  <c r="CE23"/>
  <c r="CC23"/>
  <c r="CB23"/>
  <c r="BZ23"/>
  <c r="BY23"/>
  <c r="BW23"/>
  <c r="BV23"/>
  <c r="BT23"/>
  <c r="BS23"/>
  <c r="BQ23"/>
  <c r="BP23"/>
  <c r="BK23"/>
  <c r="BJ23"/>
  <c r="BH23"/>
  <c r="BG23"/>
  <c r="BE23"/>
  <c r="BD23"/>
  <c r="BB23"/>
  <c r="BA23"/>
  <c r="AY23"/>
  <c r="AX23"/>
  <c r="AV23"/>
  <c r="AU23"/>
  <c r="AS23"/>
  <c r="AR23"/>
  <c r="AP23"/>
  <c r="AO23"/>
  <c r="AG23"/>
  <c r="AF23"/>
  <c r="AD23"/>
  <c r="AC23"/>
  <c r="AA23"/>
  <c r="Z23"/>
  <c r="X23"/>
  <c r="R23"/>
  <c r="Q23"/>
  <c r="O23"/>
  <c r="N23"/>
  <c r="W23" s="1"/>
  <c r="L23"/>
  <c r="EF22"/>
  <c r="EE22"/>
  <c r="K22" s="1"/>
  <c r="ED22"/>
  <c r="W22"/>
  <c r="L22"/>
  <c r="EF21"/>
  <c r="EB21"/>
  <c r="EB20" s="1"/>
  <c r="EA21"/>
  <c r="EA20" s="1"/>
  <c r="DY21"/>
  <c r="DY20" s="1"/>
  <c r="DX21"/>
  <c r="DX20" s="1"/>
  <c r="DV21"/>
  <c r="DV20" s="1"/>
  <c r="DU21"/>
  <c r="DU20" s="1"/>
  <c r="DP21"/>
  <c r="DP20" s="1"/>
  <c r="DO21"/>
  <c r="DO20" s="1"/>
  <c r="DM21"/>
  <c r="DM20" s="1"/>
  <c r="DL21"/>
  <c r="DL20" s="1"/>
  <c r="DJ21"/>
  <c r="DJ20" s="1"/>
  <c r="DI21"/>
  <c r="DI20" s="1"/>
  <c r="DG21"/>
  <c r="DG20" s="1"/>
  <c r="DF21"/>
  <c r="DF20" s="1"/>
  <c r="DD21"/>
  <c r="DD20" s="1"/>
  <c r="DC21"/>
  <c r="DC20" s="1"/>
  <c r="DA21"/>
  <c r="DA20" s="1"/>
  <c r="CZ21"/>
  <c r="CZ20" s="1"/>
  <c r="CX21"/>
  <c r="CX20" s="1"/>
  <c r="CW21"/>
  <c r="CW20" s="1"/>
  <c r="CU21"/>
  <c r="CU20" s="1"/>
  <c r="CT21"/>
  <c r="CT20" s="1"/>
  <c r="CR21"/>
  <c r="CR20" s="1"/>
  <c r="CQ21"/>
  <c r="CQ20" s="1"/>
  <c r="CO21"/>
  <c r="CO20" s="1"/>
  <c r="CN21"/>
  <c r="CN20" s="1"/>
  <c r="CL21"/>
  <c r="CL20" s="1"/>
  <c r="CK21"/>
  <c r="CK20" s="1"/>
  <c r="CI21"/>
  <c r="CI20" s="1"/>
  <c r="CH21"/>
  <c r="CH20" s="1"/>
  <c r="CF21"/>
  <c r="CF20" s="1"/>
  <c r="CE21"/>
  <c r="CE20" s="1"/>
  <c r="CC21"/>
  <c r="CC20" s="1"/>
  <c r="CB21"/>
  <c r="CB20" s="1"/>
  <c r="BZ21"/>
  <c r="BZ20" s="1"/>
  <c r="BY21"/>
  <c r="BY20" s="1"/>
  <c r="BW21"/>
  <c r="BW20" s="1"/>
  <c r="BV21"/>
  <c r="BV20" s="1"/>
  <c r="BT21"/>
  <c r="BT20" s="1"/>
  <c r="BS21"/>
  <c r="BS20" s="1"/>
  <c r="BQ21"/>
  <c r="BQ20" s="1"/>
  <c r="BP21"/>
  <c r="BP20" s="1"/>
  <c r="BK21"/>
  <c r="BK20" s="1"/>
  <c r="BJ21"/>
  <c r="BJ20" s="1"/>
  <c r="BH21"/>
  <c r="BH20" s="1"/>
  <c r="BG21"/>
  <c r="BG20" s="1"/>
  <c r="BE21"/>
  <c r="BE20" s="1"/>
  <c r="BD21"/>
  <c r="BD20" s="1"/>
  <c r="BB21"/>
  <c r="BB20" s="1"/>
  <c r="BA21"/>
  <c r="BA20" s="1"/>
  <c r="AY21"/>
  <c r="AY20" s="1"/>
  <c r="AX21"/>
  <c r="AX20" s="1"/>
  <c r="AV21"/>
  <c r="AV20" s="1"/>
  <c r="AU21"/>
  <c r="AU20" s="1"/>
  <c r="AS21"/>
  <c r="AS20" s="1"/>
  <c r="AR21"/>
  <c r="AR20" s="1"/>
  <c r="AP21"/>
  <c r="AP20" s="1"/>
  <c r="AO21"/>
  <c r="AO20" s="1"/>
  <c r="AG21"/>
  <c r="AG20" s="1"/>
  <c r="AF21"/>
  <c r="AF20" s="1"/>
  <c r="AD21"/>
  <c r="AD20" s="1"/>
  <c r="AC21"/>
  <c r="AC20" s="1"/>
  <c r="AA21"/>
  <c r="AA20" s="1"/>
  <c r="Z21"/>
  <c r="Z20" s="1"/>
  <c r="X21"/>
  <c r="X20" s="1"/>
  <c r="R21"/>
  <c r="R20" s="1"/>
  <c r="Q21"/>
  <c r="Q20" s="1"/>
  <c r="O21"/>
  <c r="O20" s="1"/>
  <c r="N21"/>
  <c r="N20" s="1"/>
  <c r="L21"/>
  <c r="EF20"/>
  <c r="L20"/>
  <c r="EF19"/>
  <c r="L19"/>
  <c r="EF18"/>
  <c r="EE18"/>
  <c r="K18" s="1"/>
  <c r="ED18"/>
  <c r="W18"/>
  <c r="L18"/>
  <c r="EF17"/>
  <c r="EE17"/>
  <c r="K17" s="1"/>
  <c r="ED17"/>
  <c r="W17"/>
  <c r="L17"/>
  <c r="EF16"/>
  <c r="EE16"/>
  <c r="K16" s="1"/>
  <c r="ED16"/>
  <c r="W16"/>
  <c r="L16"/>
  <c r="EF15"/>
  <c r="EE15"/>
  <c r="K15" s="1"/>
  <c r="ED15"/>
  <c r="W15"/>
  <c r="J15" s="1"/>
  <c r="L15"/>
  <c r="EF14"/>
  <c r="EE14"/>
  <c r="K14" s="1"/>
  <c r="CT14"/>
  <c r="ED14" s="1"/>
  <c r="W14"/>
  <c r="L14"/>
  <c r="EF13"/>
  <c r="EE13"/>
  <c r="K13" s="1"/>
  <c r="ED13"/>
  <c r="W13"/>
  <c r="L13"/>
  <c r="EF12"/>
  <c r="EE12"/>
  <c r="K12" s="1"/>
  <c r="ED12"/>
  <c r="W12"/>
  <c r="L12"/>
  <c r="EF11"/>
  <c r="EE11"/>
  <c r="K11" s="1"/>
  <c r="ED11"/>
  <c r="W11"/>
  <c r="J11" s="1"/>
  <c r="L11"/>
  <c r="EF10"/>
  <c r="EE10"/>
  <c r="K10" s="1"/>
  <c r="ED10"/>
  <c r="W10"/>
  <c r="L10"/>
  <c r="EF9"/>
  <c r="EE9"/>
  <c r="K9" s="1"/>
  <c r="ED9"/>
  <c r="W9"/>
  <c r="L9"/>
  <c r="EF8"/>
  <c r="EE8"/>
  <c r="K8" s="1"/>
  <c r="ED8"/>
  <c r="W8"/>
  <c r="L8"/>
  <c r="EF7"/>
  <c r="EB7"/>
  <c r="EB6" s="1"/>
  <c r="EA7"/>
  <c r="EA6" s="1"/>
  <c r="DY7"/>
  <c r="DY6" s="1"/>
  <c r="DX7"/>
  <c r="DX6" s="1"/>
  <c r="DV7"/>
  <c r="DV6" s="1"/>
  <c r="DU7"/>
  <c r="DU6" s="1"/>
  <c r="DS7"/>
  <c r="DS6" s="1"/>
  <c r="DR7"/>
  <c r="DR6" s="1"/>
  <c r="DP7"/>
  <c r="DP6" s="1"/>
  <c r="DO7"/>
  <c r="DO6" s="1"/>
  <c r="DM7"/>
  <c r="DM6" s="1"/>
  <c r="DL7"/>
  <c r="DL6" s="1"/>
  <c r="DJ7"/>
  <c r="DJ6" s="1"/>
  <c r="DI7"/>
  <c r="DI6" s="1"/>
  <c r="DG7"/>
  <c r="DG6" s="1"/>
  <c r="DF7"/>
  <c r="DF6" s="1"/>
  <c r="DD7"/>
  <c r="DD6" s="1"/>
  <c r="DC7"/>
  <c r="DC6" s="1"/>
  <c r="DA7"/>
  <c r="DA6" s="1"/>
  <c r="CZ7"/>
  <c r="CZ6" s="1"/>
  <c r="CX7"/>
  <c r="CX6" s="1"/>
  <c r="CW7"/>
  <c r="CW6" s="1"/>
  <c r="CU7"/>
  <c r="CU6" s="1"/>
  <c r="CT7"/>
  <c r="CR7"/>
  <c r="CR6" s="1"/>
  <c r="CQ7"/>
  <c r="CQ6" s="1"/>
  <c r="CO7"/>
  <c r="CO6" s="1"/>
  <c r="CN7"/>
  <c r="CN6" s="1"/>
  <c r="CL7"/>
  <c r="CL6" s="1"/>
  <c r="CK7"/>
  <c r="CK6" s="1"/>
  <c r="CI7"/>
  <c r="CI6" s="1"/>
  <c r="CH7"/>
  <c r="CH6" s="1"/>
  <c r="CF7"/>
  <c r="CF6" s="1"/>
  <c r="CE7"/>
  <c r="CE6" s="1"/>
  <c r="CC7"/>
  <c r="CC6" s="1"/>
  <c r="CB7"/>
  <c r="CB6" s="1"/>
  <c r="BZ7"/>
  <c r="BZ6" s="1"/>
  <c r="BY7"/>
  <c r="BY6" s="1"/>
  <c r="BW7"/>
  <c r="BW6" s="1"/>
  <c r="BV7"/>
  <c r="BV6" s="1"/>
  <c r="BT7"/>
  <c r="BT6" s="1"/>
  <c r="BS7"/>
  <c r="BS6" s="1"/>
  <c r="BQ7"/>
  <c r="BQ6" s="1"/>
  <c r="BP7"/>
  <c r="BP6" s="1"/>
  <c r="BK7"/>
  <c r="BK6" s="1"/>
  <c r="BJ7"/>
  <c r="BJ6" s="1"/>
  <c r="BH7"/>
  <c r="BH6" s="1"/>
  <c r="BG7"/>
  <c r="BG6" s="1"/>
  <c r="BE7"/>
  <c r="BE6" s="1"/>
  <c r="BD7"/>
  <c r="BD6" s="1"/>
  <c r="BB7"/>
  <c r="BB6" s="1"/>
  <c r="BA7"/>
  <c r="BA6" s="1"/>
  <c r="AY7"/>
  <c r="AY6" s="1"/>
  <c r="AX7"/>
  <c r="AX6" s="1"/>
  <c r="AV7"/>
  <c r="AV6" s="1"/>
  <c r="AU7"/>
  <c r="AU6" s="1"/>
  <c r="AS7"/>
  <c r="AS6" s="1"/>
  <c r="AR7"/>
  <c r="AR6" s="1"/>
  <c r="AP7"/>
  <c r="AP6" s="1"/>
  <c r="AO7"/>
  <c r="AO6" s="1"/>
  <c r="AG7"/>
  <c r="AG6" s="1"/>
  <c r="AF7"/>
  <c r="AF6" s="1"/>
  <c r="AD7"/>
  <c r="AD6" s="1"/>
  <c r="AC7"/>
  <c r="AC6" s="1"/>
  <c r="AA7"/>
  <c r="AA6" s="1"/>
  <c r="Z7"/>
  <c r="Z6" s="1"/>
  <c r="X7"/>
  <c r="X6" s="1"/>
  <c r="R7"/>
  <c r="R6" s="1"/>
  <c r="Q7"/>
  <c r="Q6" s="1"/>
  <c r="O7"/>
  <c r="O6" s="1"/>
  <c r="N7"/>
  <c r="N6" s="1"/>
  <c r="L7"/>
  <c r="DW6"/>
  <c r="DT6"/>
  <c r="L6"/>
  <c r="L5"/>
  <c r="BE104" i="41"/>
  <c r="BB104"/>
  <c r="BB100"/>
  <c r="BE91"/>
  <c r="BB91"/>
  <c r="BE85"/>
  <c r="BB85"/>
  <c r="BE84"/>
  <c r="BB84"/>
  <c r="BE83"/>
  <c r="BB83"/>
  <c r="BE82"/>
  <c r="BB82"/>
  <c r="BE81"/>
  <c r="BB81"/>
  <c r="BE64"/>
  <c r="BB64"/>
  <c r="BB15"/>
  <c r="AR103"/>
  <c r="AQ103"/>
  <c r="AR102"/>
  <c r="AQ102"/>
  <c r="AP102"/>
  <c r="AR101"/>
  <c r="AQ101"/>
  <c r="AP101"/>
  <c r="AR100"/>
  <c r="AR99" s="1"/>
  <c r="AQ100"/>
  <c r="AR98"/>
  <c r="AQ98"/>
  <c r="AP98"/>
  <c r="AS98" s="1"/>
  <c r="AR97"/>
  <c r="AQ97"/>
  <c r="AP97"/>
  <c r="AR96"/>
  <c r="AQ96"/>
  <c r="AR95"/>
  <c r="AQ95"/>
  <c r="AP95"/>
  <c r="AR89"/>
  <c r="AQ89"/>
  <c r="AR88"/>
  <c r="AP88"/>
  <c r="AR87"/>
  <c r="AQ87"/>
  <c r="AP87"/>
  <c r="AR80"/>
  <c r="AQ80"/>
  <c r="AP80"/>
  <c r="AR79"/>
  <c r="AQ79"/>
  <c r="AR78"/>
  <c r="AQ78"/>
  <c r="AS78"/>
  <c r="AR77"/>
  <c r="AR76" s="1"/>
  <c r="AQ77"/>
  <c r="AP77"/>
  <c r="AR75"/>
  <c r="AQ75"/>
  <c r="AR74"/>
  <c r="AQ74"/>
  <c r="AP74"/>
  <c r="AR73"/>
  <c r="AQ73"/>
  <c r="AP73"/>
  <c r="AR72"/>
  <c r="AQ72"/>
  <c r="AP72"/>
  <c r="AR71"/>
  <c r="AQ71"/>
  <c r="AR68"/>
  <c r="AQ68"/>
  <c r="AR67"/>
  <c r="AQ67"/>
  <c r="AP67"/>
  <c r="AR66"/>
  <c r="AQ66"/>
  <c r="AP66"/>
  <c r="AS66" s="1"/>
  <c r="AR63"/>
  <c r="AQ63"/>
  <c r="AR62"/>
  <c r="AQ62"/>
  <c r="AP62"/>
  <c r="AR61"/>
  <c r="AQ61"/>
  <c r="AR60"/>
  <c r="AQ60"/>
  <c r="AP60"/>
  <c r="AR59"/>
  <c r="AQ59"/>
  <c r="AR58"/>
  <c r="AQ58"/>
  <c r="AP58"/>
  <c r="AR57"/>
  <c r="AS57" s="1"/>
  <c r="AR56"/>
  <c r="AS56" s="1"/>
  <c r="AR55"/>
  <c r="AQ55"/>
  <c r="AP55"/>
  <c r="AR54"/>
  <c r="AQ54"/>
  <c r="AS54" s="1"/>
  <c r="AR53"/>
  <c r="AQ53"/>
  <c r="AS53" s="1"/>
  <c r="AR52"/>
  <c r="AQ52"/>
  <c r="AR51"/>
  <c r="AS51" s="1"/>
  <c r="AR50"/>
  <c r="AR49"/>
  <c r="AQ49"/>
  <c r="AR47"/>
  <c r="AQ47"/>
  <c r="AP47"/>
  <c r="AR46"/>
  <c r="AQ46"/>
  <c r="AP46"/>
  <c r="AR45"/>
  <c r="AQ45"/>
  <c r="AP45"/>
  <c r="AR44"/>
  <c r="AQ44"/>
  <c r="AP44"/>
  <c r="AR43"/>
  <c r="AQ43"/>
  <c r="AP43"/>
  <c r="AR42"/>
  <c r="AQ42"/>
  <c r="AR41"/>
  <c r="AQ41"/>
  <c r="AS41" s="1"/>
  <c r="AR40"/>
  <c r="AQ40"/>
  <c r="AP40"/>
  <c r="AR39"/>
  <c r="AQ39"/>
  <c r="AR37"/>
  <c r="AQ37"/>
  <c r="AR36"/>
  <c r="AQ36"/>
  <c r="AP36"/>
  <c r="AS36" s="1"/>
  <c r="AR34"/>
  <c r="AQ34"/>
  <c r="AP34"/>
  <c r="AR33"/>
  <c r="AQ33"/>
  <c r="AS33" s="1"/>
  <c r="AR30"/>
  <c r="AQ30"/>
  <c r="AS30"/>
  <c r="AR29"/>
  <c r="AQ29"/>
  <c r="AP29"/>
  <c r="AR28"/>
  <c r="AQ28"/>
  <c r="AP28"/>
  <c r="AR27"/>
  <c r="AQ27"/>
  <c r="AR25"/>
  <c r="AR24" s="1"/>
  <c r="AR23" s="1"/>
  <c r="AQ25"/>
  <c r="AR21"/>
  <c r="AQ21"/>
  <c r="AR20"/>
  <c r="AQ20"/>
  <c r="AS20"/>
  <c r="AR19"/>
  <c r="AQ19"/>
  <c r="AR18"/>
  <c r="AQ18"/>
  <c r="AS18" s="1"/>
  <c r="AR17"/>
  <c r="AQ17"/>
  <c r="AR16"/>
  <c r="AQ16"/>
  <c r="AS16" s="1"/>
  <c r="AR15"/>
  <c r="AQ15"/>
  <c r="AS15" s="1"/>
  <c r="AR14"/>
  <c r="AQ14"/>
  <c r="AR13"/>
  <c r="AQ13"/>
  <c r="AR12"/>
  <c r="AQ12"/>
  <c r="AR11"/>
  <c r="AQ11"/>
  <c r="AF103"/>
  <c r="AE103"/>
  <c r="AD103"/>
  <c r="AF102"/>
  <c r="AE102"/>
  <c r="AF101"/>
  <c r="AE101"/>
  <c r="AD101"/>
  <c r="AD99" s="1"/>
  <c r="AF100"/>
  <c r="AF99" s="1"/>
  <c r="AE100"/>
  <c r="AF98"/>
  <c r="AE98"/>
  <c r="AD98"/>
  <c r="AF97"/>
  <c r="AE97"/>
  <c r="AD97"/>
  <c r="AF96"/>
  <c r="AE96"/>
  <c r="AD96"/>
  <c r="AF95"/>
  <c r="AE95"/>
  <c r="AD95"/>
  <c r="AF89"/>
  <c r="AE89"/>
  <c r="AD89"/>
  <c r="AF88"/>
  <c r="AE88"/>
  <c r="AD88"/>
  <c r="AF87"/>
  <c r="AE87"/>
  <c r="AD87"/>
  <c r="AF80"/>
  <c r="AE80"/>
  <c r="AD80"/>
  <c r="AF79"/>
  <c r="AE79"/>
  <c r="AD79"/>
  <c r="AF78"/>
  <c r="AE78"/>
  <c r="AD78"/>
  <c r="AF77"/>
  <c r="AF76" s="1"/>
  <c r="AE77"/>
  <c r="AD77"/>
  <c r="AF75"/>
  <c r="AE75"/>
  <c r="AD75"/>
  <c r="AF74"/>
  <c r="AE74"/>
  <c r="AD74"/>
  <c r="AG74" s="1"/>
  <c r="AF73"/>
  <c r="AE73"/>
  <c r="AD73"/>
  <c r="AF72"/>
  <c r="AE72"/>
  <c r="AD72"/>
  <c r="AF71"/>
  <c r="AE71"/>
  <c r="AD71"/>
  <c r="AF68"/>
  <c r="AE68"/>
  <c r="AG68" s="1"/>
  <c r="AF67"/>
  <c r="AE67"/>
  <c r="AD67"/>
  <c r="AF66"/>
  <c r="AE66"/>
  <c r="AD66"/>
  <c r="AF63"/>
  <c r="AE63"/>
  <c r="AD63"/>
  <c r="BB63" s="1"/>
  <c r="AF62"/>
  <c r="AE62"/>
  <c r="AD62"/>
  <c r="AF61"/>
  <c r="AE61"/>
  <c r="AD61"/>
  <c r="AF60"/>
  <c r="AE60"/>
  <c r="AD60"/>
  <c r="AF59"/>
  <c r="AE59"/>
  <c r="AF58"/>
  <c r="AE58"/>
  <c r="AD58"/>
  <c r="AF57"/>
  <c r="AE57"/>
  <c r="AD57"/>
  <c r="AF56"/>
  <c r="AE56"/>
  <c r="AD56"/>
  <c r="AG56" s="1"/>
  <c r="AF55"/>
  <c r="AE55"/>
  <c r="AD55"/>
  <c r="AF54"/>
  <c r="AE54"/>
  <c r="AD54"/>
  <c r="AF53"/>
  <c r="AE53"/>
  <c r="AD53"/>
  <c r="AF52"/>
  <c r="AE52"/>
  <c r="AD52"/>
  <c r="AG52" s="1"/>
  <c r="AF51"/>
  <c r="AE51"/>
  <c r="AF50"/>
  <c r="AE50"/>
  <c r="AG50" s="1"/>
  <c r="AF49"/>
  <c r="AE49"/>
  <c r="AF47"/>
  <c r="AE47"/>
  <c r="AD47"/>
  <c r="AF46"/>
  <c r="AE46"/>
  <c r="AD46"/>
  <c r="AF45"/>
  <c r="AE45"/>
  <c r="AD45"/>
  <c r="AF44"/>
  <c r="AE44"/>
  <c r="AD44"/>
  <c r="AF43"/>
  <c r="AF42"/>
  <c r="AE43"/>
  <c r="AD43"/>
  <c r="AF41"/>
  <c r="AE41"/>
  <c r="AD41"/>
  <c r="AF40"/>
  <c r="AE40"/>
  <c r="AD40"/>
  <c r="AF39"/>
  <c r="AE39"/>
  <c r="AD39"/>
  <c r="AF37"/>
  <c r="AE37"/>
  <c r="AD37"/>
  <c r="AF36"/>
  <c r="AF35"/>
  <c r="AE36"/>
  <c r="AD36"/>
  <c r="AD35" s="1"/>
  <c r="AF34"/>
  <c r="AE34"/>
  <c r="AD34"/>
  <c r="AF33"/>
  <c r="AE33"/>
  <c r="AE32"/>
  <c r="AD33"/>
  <c r="AF30"/>
  <c r="AE30"/>
  <c r="AD30"/>
  <c r="AF29"/>
  <c r="AE29"/>
  <c r="AD29"/>
  <c r="AF28"/>
  <c r="AE28"/>
  <c r="AD28"/>
  <c r="AF27"/>
  <c r="AF26" s="1"/>
  <c r="AE27"/>
  <c r="AD27"/>
  <c r="AF25"/>
  <c r="AF24" s="1"/>
  <c r="AF23" s="1"/>
  <c r="AE25"/>
  <c r="AE24" s="1"/>
  <c r="AE23" s="1"/>
  <c r="AD25"/>
  <c r="AD24" s="1"/>
  <c r="AD23" s="1"/>
  <c r="AF21"/>
  <c r="AG21" s="1"/>
  <c r="AF20"/>
  <c r="AE20"/>
  <c r="AD20"/>
  <c r="AF19"/>
  <c r="AE19"/>
  <c r="AD19"/>
  <c r="AF18"/>
  <c r="AE18"/>
  <c r="AD18"/>
  <c r="AF17"/>
  <c r="AE17"/>
  <c r="AD17"/>
  <c r="AF16"/>
  <c r="AE16"/>
  <c r="AD16"/>
  <c r="AF15"/>
  <c r="AE15"/>
  <c r="AF14"/>
  <c r="AE14"/>
  <c r="AF13"/>
  <c r="AE13"/>
  <c r="AD13"/>
  <c r="AF12"/>
  <c r="AE12"/>
  <c r="AD12"/>
  <c r="AF11"/>
  <c r="AE11"/>
  <c r="AD11"/>
  <c r="BB11" s="1"/>
  <c r="T103"/>
  <c r="S103"/>
  <c r="R103"/>
  <c r="U102"/>
  <c r="T101"/>
  <c r="S101"/>
  <c r="R101"/>
  <c r="S100"/>
  <c r="U100" s="1"/>
  <c r="T98"/>
  <c r="S98"/>
  <c r="R98"/>
  <c r="T97"/>
  <c r="S97"/>
  <c r="R97"/>
  <c r="T96"/>
  <c r="S96"/>
  <c r="R96"/>
  <c r="T95"/>
  <c r="S95"/>
  <c r="R95"/>
  <c r="T89"/>
  <c r="S89"/>
  <c r="R89"/>
  <c r="T88"/>
  <c r="S88"/>
  <c r="R88"/>
  <c r="BB88" s="1"/>
  <c r="T87"/>
  <c r="S87"/>
  <c r="R87"/>
  <c r="T80"/>
  <c r="S80"/>
  <c r="R80"/>
  <c r="T79"/>
  <c r="S79"/>
  <c r="R79"/>
  <c r="T78"/>
  <c r="S78"/>
  <c r="R78"/>
  <c r="BB78" s="1"/>
  <c r="T77"/>
  <c r="S77"/>
  <c r="R77"/>
  <c r="T75"/>
  <c r="S75"/>
  <c r="R75"/>
  <c r="T74"/>
  <c r="S74"/>
  <c r="R74"/>
  <c r="T73"/>
  <c r="S73"/>
  <c r="R73"/>
  <c r="T72"/>
  <c r="S72"/>
  <c r="R72"/>
  <c r="T71"/>
  <c r="S71"/>
  <c r="R71"/>
  <c r="T68"/>
  <c r="S68"/>
  <c r="R68"/>
  <c r="BB68" s="1"/>
  <c r="T67"/>
  <c r="S67"/>
  <c r="R67"/>
  <c r="T66"/>
  <c r="S66"/>
  <c r="R66"/>
  <c r="T63"/>
  <c r="S63"/>
  <c r="T62"/>
  <c r="S62"/>
  <c r="R62"/>
  <c r="BB62" s="1"/>
  <c r="T61"/>
  <c r="S61"/>
  <c r="R61"/>
  <c r="T60"/>
  <c r="S60"/>
  <c r="R60"/>
  <c r="T59"/>
  <c r="S59"/>
  <c r="R59"/>
  <c r="T58"/>
  <c r="S58"/>
  <c r="R58"/>
  <c r="T57"/>
  <c r="S57"/>
  <c r="R57"/>
  <c r="T56"/>
  <c r="S56"/>
  <c r="R56"/>
  <c r="T55"/>
  <c r="S55"/>
  <c r="R55"/>
  <c r="T54"/>
  <c r="S54"/>
  <c r="R54"/>
  <c r="T53"/>
  <c r="S53"/>
  <c r="R53"/>
  <c r="BB53" s="1"/>
  <c r="T52"/>
  <c r="S52"/>
  <c r="R52"/>
  <c r="T51"/>
  <c r="S51"/>
  <c r="BB50"/>
  <c r="T49"/>
  <c r="S49"/>
  <c r="R49"/>
  <c r="T47"/>
  <c r="S47"/>
  <c r="R47"/>
  <c r="U47" s="1"/>
  <c r="T46"/>
  <c r="S46"/>
  <c r="R46"/>
  <c r="T45"/>
  <c r="S45"/>
  <c r="R45"/>
  <c r="T44"/>
  <c r="S44"/>
  <c r="R44"/>
  <c r="T43"/>
  <c r="S43"/>
  <c r="R43"/>
  <c r="T41"/>
  <c r="S41"/>
  <c r="R41"/>
  <c r="T40"/>
  <c r="S40"/>
  <c r="R40"/>
  <c r="T39"/>
  <c r="S39"/>
  <c r="R39"/>
  <c r="T37"/>
  <c r="S37"/>
  <c r="R37"/>
  <c r="T36"/>
  <c r="S36"/>
  <c r="R36"/>
  <c r="T34"/>
  <c r="S34"/>
  <c r="R34"/>
  <c r="T33"/>
  <c r="S33"/>
  <c r="R33"/>
  <c r="BB33" s="1"/>
  <c r="T30"/>
  <c r="S30"/>
  <c r="R30"/>
  <c r="BB30" s="1"/>
  <c r="T29"/>
  <c r="S29"/>
  <c r="R29"/>
  <c r="T28"/>
  <c r="S28"/>
  <c r="R28"/>
  <c r="T27"/>
  <c r="S27"/>
  <c r="R27"/>
  <c r="BB27" s="1"/>
  <c r="T25"/>
  <c r="T24" s="1"/>
  <c r="T23" s="1"/>
  <c r="S25"/>
  <c r="S24" s="1"/>
  <c r="S23" s="1"/>
  <c r="R25"/>
  <c r="U25"/>
  <c r="U24" s="1"/>
  <c r="T21"/>
  <c r="S21"/>
  <c r="R21"/>
  <c r="T20"/>
  <c r="S20"/>
  <c r="R20"/>
  <c r="T19"/>
  <c r="S19"/>
  <c r="R19"/>
  <c r="T18"/>
  <c r="S18"/>
  <c r="R18"/>
  <c r="T17"/>
  <c r="S17"/>
  <c r="R17"/>
  <c r="U17"/>
  <c r="T16"/>
  <c r="S16"/>
  <c r="R16"/>
  <c r="T15"/>
  <c r="S15"/>
  <c r="T14"/>
  <c r="S14"/>
  <c r="R14"/>
  <c r="U14" s="1"/>
  <c r="T13"/>
  <c r="S13"/>
  <c r="R13"/>
  <c r="T12"/>
  <c r="S12"/>
  <c r="R12"/>
  <c r="T11"/>
  <c r="S11"/>
  <c r="U11" s="1"/>
  <c r="BB40" i="44"/>
  <c r="BA40"/>
  <c r="AZ40"/>
  <c r="BB27"/>
  <c r="BA27"/>
  <c r="AZ27"/>
  <c r="BA9"/>
  <c r="BA8"/>
  <c r="BA7"/>
  <c r="AP66"/>
  <c r="AO66"/>
  <c r="AP65"/>
  <c r="AQ65" s="1"/>
  <c r="AN63"/>
  <c r="AP61"/>
  <c r="AO61"/>
  <c r="AN61"/>
  <c r="AP60"/>
  <c r="AO60"/>
  <c r="AN60"/>
  <c r="AP59"/>
  <c r="AO59"/>
  <c r="AP58"/>
  <c r="AP63" s="1"/>
  <c r="AO58"/>
  <c r="AO63" s="1"/>
  <c r="AP57"/>
  <c r="AO57"/>
  <c r="AP56"/>
  <c r="AO56"/>
  <c r="AN56"/>
  <c r="AP55"/>
  <c r="AO55"/>
  <c r="AN55"/>
  <c r="AP54"/>
  <c r="AO54"/>
  <c r="AN54"/>
  <c r="AP53"/>
  <c r="AO53"/>
  <c r="AN53"/>
  <c r="AP52"/>
  <c r="AO52"/>
  <c r="AN52"/>
  <c r="AP51"/>
  <c r="AO51"/>
  <c r="AN51"/>
  <c r="AQ51" s="1"/>
  <c r="AP50"/>
  <c r="AO50"/>
  <c r="AN50"/>
  <c r="AP49"/>
  <c r="AO49"/>
  <c r="AN49"/>
  <c r="AP48"/>
  <c r="AO48"/>
  <c r="AN48"/>
  <c r="AP47"/>
  <c r="AO47"/>
  <c r="AN47"/>
  <c r="AP46"/>
  <c r="AO46"/>
  <c r="AP45"/>
  <c r="AO45"/>
  <c r="AN45"/>
  <c r="AQ40"/>
  <c r="AP39"/>
  <c r="AQ39" s="1"/>
  <c r="AP38"/>
  <c r="AO38"/>
  <c r="AN38"/>
  <c r="AP37"/>
  <c r="AO37"/>
  <c r="AN37"/>
  <c r="AP36"/>
  <c r="AO36"/>
  <c r="AN36"/>
  <c r="AP35"/>
  <c r="AO35"/>
  <c r="AN35"/>
  <c r="AP34"/>
  <c r="AO34"/>
  <c r="AN34"/>
  <c r="AP33"/>
  <c r="AO33"/>
  <c r="AN33"/>
  <c r="AP32"/>
  <c r="AO32"/>
  <c r="AN32"/>
  <c r="AP30"/>
  <c r="AO30"/>
  <c r="AP29"/>
  <c r="BA29"/>
  <c r="AQ29"/>
  <c r="AQ27"/>
  <c r="AP26"/>
  <c r="AO26"/>
  <c r="AN26"/>
  <c r="AP25"/>
  <c r="AO25"/>
  <c r="AN25"/>
  <c r="AQ25" s="1"/>
  <c r="AP24"/>
  <c r="AO24"/>
  <c r="AP23"/>
  <c r="AO23"/>
  <c r="AN23"/>
  <c r="AP21"/>
  <c r="AQ21" s="1"/>
  <c r="AP20"/>
  <c r="AO20"/>
  <c r="AN20"/>
  <c r="AP19"/>
  <c r="AO19"/>
  <c r="AN19"/>
  <c r="AP18"/>
  <c r="AO18"/>
  <c r="AP17"/>
  <c r="AO17"/>
  <c r="AN17"/>
  <c r="AP16"/>
  <c r="AO16"/>
  <c r="AN16"/>
  <c r="AP15"/>
  <c r="AO15"/>
  <c r="AN15"/>
  <c r="AP14"/>
  <c r="AO14"/>
  <c r="AP13"/>
  <c r="AO13"/>
  <c r="AN13"/>
  <c r="AP11"/>
  <c r="AO11"/>
  <c r="AP10"/>
  <c r="AO10"/>
  <c r="AP9"/>
  <c r="AZ9"/>
  <c r="AP8"/>
  <c r="AP7"/>
  <c r="AD66"/>
  <c r="AC66"/>
  <c r="AB66"/>
  <c r="AD65"/>
  <c r="AC65"/>
  <c r="AE65" s="1"/>
  <c r="AD61"/>
  <c r="AC61"/>
  <c r="AB61"/>
  <c r="AD60"/>
  <c r="AC60"/>
  <c r="AB60"/>
  <c r="AD59"/>
  <c r="AC59"/>
  <c r="AB59"/>
  <c r="AD58"/>
  <c r="AD63" s="1"/>
  <c r="AC58"/>
  <c r="AC63" s="1"/>
  <c r="AB58"/>
  <c r="AB63" s="1"/>
  <c r="AD57"/>
  <c r="AC57"/>
  <c r="AB57"/>
  <c r="AE57" s="1"/>
  <c r="AD56"/>
  <c r="AC56"/>
  <c r="AB56"/>
  <c r="AD55"/>
  <c r="AC55"/>
  <c r="AB55"/>
  <c r="AD54"/>
  <c r="AC54"/>
  <c r="AB54"/>
  <c r="AD53"/>
  <c r="AC53"/>
  <c r="AB53"/>
  <c r="AD52"/>
  <c r="AC52"/>
  <c r="AB52"/>
  <c r="AD51"/>
  <c r="AC51"/>
  <c r="AB51"/>
  <c r="AD50"/>
  <c r="AC50"/>
  <c r="AB50"/>
  <c r="AD49"/>
  <c r="AC49"/>
  <c r="AB49"/>
  <c r="AD48"/>
  <c r="AC48"/>
  <c r="AB48"/>
  <c r="AD47"/>
  <c r="AC47"/>
  <c r="AB47"/>
  <c r="AD46"/>
  <c r="AC46"/>
  <c r="AB46"/>
  <c r="AD45"/>
  <c r="AC45"/>
  <c r="AB45"/>
  <c r="AD39"/>
  <c r="AC39"/>
  <c r="AB39"/>
  <c r="AD38"/>
  <c r="AC38"/>
  <c r="AB38"/>
  <c r="AD37"/>
  <c r="AC37"/>
  <c r="AB37"/>
  <c r="AD36"/>
  <c r="AC36"/>
  <c r="AB36"/>
  <c r="AD35"/>
  <c r="AC35"/>
  <c r="AB35"/>
  <c r="AD34"/>
  <c r="AC34"/>
  <c r="AB34"/>
  <c r="AD33"/>
  <c r="AC33"/>
  <c r="AB33"/>
  <c r="AD32"/>
  <c r="AC32"/>
  <c r="AB32"/>
  <c r="AD30"/>
  <c r="AC30"/>
  <c r="AE27"/>
  <c r="AD26"/>
  <c r="AC26"/>
  <c r="AB26"/>
  <c r="AD25"/>
  <c r="AC25"/>
  <c r="AB25"/>
  <c r="AD24"/>
  <c r="AC24"/>
  <c r="AB24"/>
  <c r="AD23"/>
  <c r="AD22" s="1"/>
  <c r="AC23"/>
  <c r="AB23"/>
  <c r="AB22" s="1"/>
  <c r="AD21"/>
  <c r="AC21"/>
  <c r="AE21" s="1"/>
  <c r="AD20"/>
  <c r="AC20"/>
  <c r="AB20"/>
  <c r="AD19"/>
  <c r="AC19"/>
  <c r="AB19"/>
  <c r="AD18"/>
  <c r="AC18"/>
  <c r="AB18"/>
  <c r="AD17"/>
  <c r="AC17"/>
  <c r="AB17"/>
  <c r="AD16"/>
  <c r="AC16"/>
  <c r="AB16"/>
  <c r="AD15"/>
  <c r="AC15"/>
  <c r="AB15"/>
  <c r="AD14"/>
  <c r="AC14"/>
  <c r="AB14"/>
  <c r="AD13"/>
  <c r="AC13"/>
  <c r="AB13"/>
  <c r="AD11"/>
  <c r="AC11"/>
  <c r="AB11"/>
  <c r="AD10"/>
  <c r="AC10"/>
  <c r="AB10"/>
  <c r="AE9"/>
  <c r="AZ8"/>
  <c r="AE7"/>
  <c r="R66"/>
  <c r="Q66"/>
  <c r="P66"/>
  <c r="P65"/>
  <c r="AZ65" s="1"/>
  <c r="R61"/>
  <c r="Q61"/>
  <c r="P61"/>
  <c r="R60"/>
  <c r="Q60"/>
  <c r="BA60" s="1"/>
  <c r="P60"/>
  <c r="R59"/>
  <c r="Q59"/>
  <c r="P59"/>
  <c r="AZ59" s="1"/>
  <c r="R58"/>
  <c r="R63" s="1"/>
  <c r="Q58"/>
  <c r="P58"/>
  <c r="P63" s="1"/>
  <c r="R57"/>
  <c r="Q57"/>
  <c r="P57"/>
  <c r="AZ57" s="1"/>
  <c r="R56"/>
  <c r="Q56"/>
  <c r="P56"/>
  <c r="R55"/>
  <c r="Q55"/>
  <c r="BA55" s="1"/>
  <c r="P55"/>
  <c r="R54"/>
  <c r="Q54"/>
  <c r="P54"/>
  <c r="AZ54" s="1"/>
  <c r="R53"/>
  <c r="Q53"/>
  <c r="P53"/>
  <c r="R52"/>
  <c r="Q52"/>
  <c r="P52"/>
  <c r="R51"/>
  <c r="Q51"/>
  <c r="BA51" s="1"/>
  <c r="P51"/>
  <c r="R50"/>
  <c r="Q50"/>
  <c r="P50"/>
  <c r="R49"/>
  <c r="Q49"/>
  <c r="P49"/>
  <c r="AZ49" s="1"/>
  <c r="R48"/>
  <c r="Q48"/>
  <c r="BA48" s="1"/>
  <c r="P48"/>
  <c r="R47"/>
  <c r="Q47"/>
  <c r="P47"/>
  <c r="AZ47" s="1"/>
  <c r="R46"/>
  <c r="Q46"/>
  <c r="BA46" s="1"/>
  <c r="P46"/>
  <c r="R45"/>
  <c r="Q45"/>
  <c r="P45"/>
  <c r="R39"/>
  <c r="Q39"/>
  <c r="P39"/>
  <c r="AZ39"/>
  <c r="R38"/>
  <c r="Q38"/>
  <c r="P38"/>
  <c r="R37"/>
  <c r="Q37"/>
  <c r="P37"/>
  <c r="R36"/>
  <c r="Q36"/>
  <c r="P36"/>
  <c r="R35"/>
  <c r="Q35"/>
  <c r="P35"/>
  <c r="AZ35" s="1"/>
  <c r="R34"/>
  <c r="Q34"/>
  <c r="P34"/>
  <c r="R33"/>
  <c r="Q33"/>
  <c r="P33"/>
  <c r="R32"/>
  <c r="Q32"/>
  <c r="BA32" s="1"/>
  <c r="P32"/>
  <c r="R30"/>
  <c r="Q30"/>
  <c r="P30"/>
  <c r="AZ30" s="1"/>
  <c r="S27"/>
  <c r="R26"/>
  <c r="Q26"/>
  <c r="P26"/>
  <c r="R25"/>
  <c r="Q25"/>
  <c r="P25"/>
  <c r="R24"/>
  <c r="Q24"/>
  <c r="P24"/>
  <c r="R23"/>
  <c r="Q23"/>
  <c r="BA23" s="1"/>
  <c r="P23"/>
  <c r="AZ23" s="1"/>
  <c r="R21"/>
  <c r="Q21"/>
  <c r="P21"/>
  <c r="R20"/>
  <c r="Q20"/>
  <c r="P20"/>
  <c r="R19"/>
  <c r="Q19"/>
  <c r="P19"/>
  <c r="R18"/>
  <c r="Q18"/>
  <c r="P18"/>
  <c r="R17"/>
  <c r="Q17"/>
  <c r="BA17"/>
  <c r="P17"/>
  <c r="R16"/>
  <c r="Q16"/>
  <c r="P16"/>
  <c r="AZ16" s="1"/>
  <c r="R15"/>
  <c r="Q15"/>
  <c r="P15"/>
  <c r="AZ15"/>
  <c r="R14"/>
  <c r="Q14"/>
  <c r="P14"/>
  <c r="R13"/>
  <c r="Q13"/>
  <c r="P13"/>
  <c r="R11"/>
  <c r="Q11"/>
  <c r="BA11" s="1"/>
  <c r="P11"/>
  <c r="R10"/>
  <c r="Q10"/>
  <c r="P10"/>
  <c r="AZ10" s="1"/>
  <c r="S9"/>
  <c r="C20" i="49"/>
  <c r="O19"/>
  <c r="N19"/>
  <c r="M19"/>
  <c r="L19"/>
  <c r="K19"/>
  <c r="J19"/>
  <c r="I19"/>
  <c r="H19"/>
  <c r="G19"/>
  <c r="F19"/>
  <c r="E19"/>
  <c r="D19"/>
  <c r="C18"/>
  <c r="C17"/>
  <c r="C16"/>
  <c r="C15"/>
  <c r="C14"/>
  <c r="C13"/>
  <c r="O12"/>
  <c r="O21" s="1"/>
  <c r="N12"/>
  <c r="M12"/>
  <c r="L12"/>
  <c r="K12"/>
  <c r="J12"/>
  <c r="I12"/>
  <c r="H12"/>
  <c r="E12"/>
  <c r="D12"/>
  <c r="C11"/>
  <c r="C10"/>
  <c r="C9"/>
  <c r="C8"/>
  <c r="C7"/>
  <c r="C6"/>
  <c r="G5"/>
  <c r="G12" s="1"/>
  <c r="G21" s="1"/>
  <c r="F5"/>
  <c r="F12" s="1"/>
  <c r="C4"/>
  <c r="CO18" i="48"/>
  <c r="CO18" i="39"/>
  <c r="BG31" i="44"/>
  <c r="BB31" i="48"/>
  <c r="EH31" s="1"/>
  <c r="N69"/>
  <c r="N68"/>
  <c r="M70"/>
  <c r="L70"/>
  <c r="J23" i="47"/>
  <c r="J18"/>
  <c r="J17"/>
  <c r="F15"/>
  <c r="H15"/>
  <c r="I15"/>
  <c r="G16"/>
  <c r="J19"/>
  <c r="BI73" i="48"/>
  <c r="BH73"/>
  <c r="BG73"/>
  <c r="X29" i="44"/>
  <c r="L29"/>
  <c r="X29" i="48"/>
  <c r="L29"/>
  <c r="R29" s="1"/>
  <c r="CF40"/>
  <c r="EH40" s="1"/>
  <c r="H40" s="1"/>
  <c r="BZ30"/>
  <c r="EH30" s="1"/>
  <c r="BZ21"/>
  <c r="EH21" s="1"/>
  <c r="BZ9"/>
  <c r="X8"/>
  <c r="U8"/>
  <c r="Z73"/>
  <c r="Z74" s="1"/>
  <c r="V109"/>
  <c r="V110" s="1"/>
  <c r="BZ8"/>
  <c r="BZ7" i="39"/>
  <c r="X8"/>
  <c r="X7"/>
  <c r="U8"/>
  <c r="AD8" s="1"/>
  <c r="U7"/>
  <c r="L8" i="48"/>
  <c r="R8" s="1"/>
  <c r="L7"/>
  <c r="R7"/>
  <c r="H19" i="3"/>
  <c r="H18"/>
  <c r="L8" i="44"/>
  <c r="BH11"/>
  <c r="AJ7"/>
  <c r="L7"/>
  <c r="BG9"/>
  <c r="BZ7" i="48"/>
  <c r="EH7" s="1"/>
  <c r="O73"/>
  <c r="N75"/>
  <c r="N74"/>
  <c r="R65"/>
  <c r="L75"/>
  <c r="L109" s="1"/>
  <c r="L110" s="1"/>
  <c r="R9"/>
  <c r="BZ9" i="39"/>
  <c r="DI18" i="46"/>
  <c r="X7" i="48"/>
  <c r="U7"/>
  <c r="Z12" i="46"/>
  <c r="Y126"/>
  <c r="V125"/>
  <c r="W125" s="1"/>
  <c r="V142"/>
  <c r="W142" s="1"/>
  <c r="EI66" i="48"/>
  <c r="EH66"/>
  <c r="H66" s="1"/>
  <c r="J66"/>
  <c r="I66"/>
  <c r="EI65"/>
  <c r="EH65"/>
  <c r="AD65"/>
  <c r="J65"/>
  <c r="I65"/>
  <c r="EF63"/>
  <c r="EE63"/>
  <c r="EC63"/>
  <c r="EB63"/>
  <c r="DZ63"/>
  <c r="DY63"/>
  <c r="DW63"/>
  <c r="DV63"/>
  <c r="DU63"/>
  <c r="J63" s="1"/>
  <c r="DT63"/>
  <c r="DS63"/>
  <c r="DQ63"/>
  <c r="DP63"/>
  <c r="DN63"/>
  <c r="DM63"/>
  <c r="DK63"/>
  <c r="DJ63"/>
  <c r="DH63"/>
  <c r="DG63"/>
  <c r="DE63"/>
  <c r="DD63"/>
  <c r="DB63"/>
  <c r="DA63"/>
  <c r="CY63"/>
  <c r="CX63"/>
  <c r="CV63"/>
  <c r="CU63"/>
  <c r="CS63"/>
  <c r="CR63"/>
  <c r="CP63"/>
  <c r="CO63"/>
  <c r="CM63"/>
  <c r="CL63"/>
  <c r="CJ63"/>
  <c r="CI63"/>
  <c r="CG63"/>
  <c r="CF63"/>
  <c r="CD63"/>
  <c r="CC63"/>
  <c r="CA63"/>
  <c r="BZ63"/>
  <c r="BX63"/>
  <c r="BW63"/>
  <c r="BU63"/>
  <c r="BT63"/>
  <c r="BR63"/>
  <c r="BQ63"/>
  <c r="BO63"/>
  <c r="BN63"/>
  <c r="BL63"/>
  <c r="BK63"/>
  <c r="BI63"/>
  <c r="BH63"/>
  <c r="BF63"/>
  <c r="BE63"/>
  <c r="BC63"/>
  <c r="BB63"/>
  <c r="AZ63"/>
  <c r="AY63"/>
  <c r="AW63"/>
  <c r="AV63"/>
  <c r="AT63"/>
  <c r="AS63"/>
  <c r="AQ63"/>
  <c r="AP63"/>
  <c r="AN63"/>
  <c r="AM63"/>
  <c r="AK63"/>
  <c r="AJ63"/>
  <c r="AH63"/>
  <c r="AG63"/>
  <c r="AE63"/>
  <c r="AD63"/>
  <c r="AB63"/>
  <c r="AA63"/>
  <c r="Y63"/>
  <c r="X63"/>
  <c r="V63"/>
  <c r="U63"/>
  <c r="S63"/>
  <c r="R63"/>
  <c r="P63"/>
  <c r="O63"/>
  <c r="M63"/>
  <c r="L63"/>
  <c r="EI61"/>
  <c r="EH61"/>
  <c r="AD61"/>
  <c r="J61"/>
  <c r="I61"/>
  <c r="EI60"/>
  <c r="EH60"/>
  <c r="AD60"/>
  <c r="J60"/>
  <c r="I60"/>
  <c r="EI59"/>
  <c r="EH59"/>
  <c r="H59" s="1"/>
  <c r="J59"/>
  <c r="I59"/>
  <c r="EI58"/>
  <c r="EH58"/>
  <c r="H58" s="1"/>
  <c r="J58"/>
  <c r="I58"/>
  <c r="EI57"/>
  <c r="EH57"/>
  <c r="H57" s="1"/>
  <c r="J57"/>
  <c r="I57"/>
  <c r="EI56"/>
  <c r="EH56"/>
  <c r="H56" s="1"/>
  <c r="J56"/>
  <c r="I56"/>
  <c r="EI55"/>
  <c r="EH55"/>
  <c r="H55" s="1"/>
  <c r="J55"/>
  <c r="I55"/>
  <c r="EI54"/>
  <c r="EH54"/>
  <c r="H54" s="1"/>
  <c r="J54"/>
  <c r="I54"/>
  <c r="EI53"/>
  <c r="EH53"/>
  <c r="H53" s="1"/>
  <c r="J53"/>
  <c r="I53"/>
  <c r="EI52"/>
  <c r="EH52"/>
  <c r="H52" s="1"/>
  <c r="J52"/>
  <c r="I52"/>
  <c r="EI51"/>
  <c r="EH51"/>
  <c r="H51" s="1"/>
  <c r="J51"/>
  <c r="I51"/>
  <c r="EI50"/>
  <c r="EH50"/>
  <c r="H50" s="1"/>
  <c r="J50"/>
  <c r="I50"/>
  <c r="EI49"/>
  <c r="EH49"/>
  <c r="H49" s="1"/>
  <c r="J49"/>
  <c r="I49"/>
  <c r="EI48"/>
  <c r="EH48"/>
  <c r="H48" s="1"/>
  <c r="J48"/>
  <c r="I48"/>
  <c r="EI47"/>
  <c r="EH47"/>
  <c r="H47" s="1"/>
  <c r="J47"/>
  <c r="I47"/>
  <c r="EI46"/>
  <c r="EH46"/>
  <c r="H46" s="1"/>
  <c r="J46"/>
  <c r="I46"/>
  <c r="EI45"/>
  <c r="EH45"/>
  <c r="H45" s="1"/>
  <c r="J45"/>
  <c r="I45"/>
  <c r="EF44"/>
  <c r="EF43" s="1"/>
  <c r="EF42" s="1"/>
  <c r="EE44"/>
  <c r="EE43" s="1"/>
  <c r="EE42" s="1"/>
  <c r="EC44"/>
  <c r="EC43" s="1"/>
  <c r="EC42" s="1"/>
  <c r="EB44"/>
  <c r="EB43"/>
  <c r="EB42" s="1"/>
  <c r="DZ44"/>
  <c r="DZ43" s="1"/>
  <c r="DZ42" s="1"/>
  <c r="DY44"/>
  <c r="DY43" s="1"/>
  <c r="DY42" s="1"/>
  <c r="DW44"/>
  <c r="DW43" s="1"/>
  <c r="DW42" s="1"/>
  <c r="DV44"/>
  <c r="DV43" s="1"/>
  <c r="DV42" s="1"/>
  <c r="DU44"/>
  <c r="J44" s="1"/>
  <c r="DT44"/>
  <c r="DT43" s="1"/>
  <c r="DT42" s="1"/>
  <c r="DS44"/>
  <c r="DS43" s="1"/>
  <c r="DS42" s="1"/>
  <c r="DQ44"/>
  <c r="DQ43" s="1"/>
  <c r="DQ42" s="1"/>
  <c r="DP44"/>
  <c r="DP43" s="1"/>
  <c r="DP42" s="1"/>
  <c r="DN44"/>
  <c r="DN43" s="1"/>
  <c r="DN42" s="1"/>
  <c r="DM44"/>
  <c r="DM43" s="1"/>
  <c r="DM42" s="1"/>
  <c r="DK44"/>
  <c r="DK43" s="1"/>
  <c r="DK42" s="1"/>
  <c r="DJ44"/>
  <c r="DJ43" s="1"/>
  <c r="DJ42" s="1"/>
  <c r="DH44"/>
  <c r="DH43" s="1"/>
  <c r="DH42" s="1"/>
  <c r="DG44"/>
  <c r="DG43" s="1"/>
  <c r="DG42" s="1"/>
  <c r="DE44"/>
  <c r="DE43" s="1"/>
  <c r="DE42" s="1"/>
  <c r="DD44"/>
  <c r="DD43" s="1"/>
  <c r="DD42" s="1"/>
  <c r="DB44"/>
  <c r="DB43" s="1"/>
  <c r="DB42" s="1"/>
  <c r="DA44"/>
  <c r="DA43" s="1"/>
  <c r="DA42" s="1"/>
  <c r="CY44"/>
  <c r="CY43" s="1"/>
  <c r="CY42" s="1"/>
  <c r="CX44"/>
  <c r="CX43" s="1"/>
  <c r="CX42" s="1"/>
  <c r="CV44"/>
  <c r="CV43" s="1"/>
  <c r="CV42" s="1"/>
  <c r="CU44"/>
  <c r="CU43" s="1"/>
  <c r="CU42" s="1"/>
  <c r="CS44"/>
  <c r="CS43" s="1"/>
  <c r="CS42" s="1"/>
  <c r="CR44"/>
  <c r="CR43" s="1"/>
  <c r="CR42" s="1"/>
  <c r="CP44"/>
  <c r="CP43" s="1"/>
  <c r="CP42" s="1"/>
  <c r="CO44"/>
  <c r="CO43" s="1"/>
  <c r="CO42" s="1"/>
  <c r="CM44"/>
  <c r="CM43" s="1"/>
  <c r="CM42" s="1"/>
  <c r="CL44"/>
  <c r="CL43" s="1"/>
  <c r="CL42" s="1"/>
  <c r="CJ44"/>
  <c r="CJ43" s="1"/>
  <c r="CJ42" s="1"/>
  <c r="CI44"/>
  <c r="CI43" s="1"/>
  <c r="CI42" s="1"/>
  <c r="CG44"/>
  <c r="CG43"/>
  <c r="CG42" s="1"/>
  <c r="CF44"/>
  <c r="CF43" s="1"/>
  <c r="CF42" s="1"/>
  <c r="CD44"/>
  <c r="CD43" s="1"/>
  <c r="CD42" s="1"/>
  <c r="CC44"/>
  <c r="CC43" s="1"/>
  <c r="CC42" s="1"/>
  <c r="CA44"/>
  <c r="CA43" s="1"/>
  <c r="CA42" s="1"/>
  <c r="BZ44"/>
  <c r="BX44"/>
  <c r="BX43" s="1"/>
  <c r="BX42" s="1"/>
  <c r="BW44"/>
  <c r="BW43" s="1"/>
  <c r="BW42" s="1"/>
  <c r="BU44"/>
  <c r="BU43"/>
  <c r="BU42" s="1"/>
  <c r="BT44"/>
  <c r="BT43" s="1"/>
  <c r="BT42" s="1"/>
  <c r="BR44"/>
  <c r="BR43" s="1"/>
  <c r="BR42" s="1"/>
  <c r="BQ44"/>
  <c r="BQ43" s="1"/>
  <c r="BQ42" s="1"/>
  <c r="BO44"/>
  <c r="BO43" s="1"/>
  <c r="BO42" s="1"/>
  <c r="BN44"/>
  <c r="BN43" s="1"/>
  <c r="BN42" s="1"/>
  <c r="BL44"/>
  <c r="BL43" s="1"/>
  <c r="BL42" s="1"/>
  <c r="BK44"/>
  <c r="BK43" s="1"/>
  <c r="BK42" s="1"/>
  <c r="BI44"/>
  <c r="BI43" s="1"/>
  <c r="BI42" s="1"/>
  <c r="BH44"/>
  <c r="BH43" s="1"/>
  <c r="BH42" s="1"/>
  <c r="BF44"/>
  <c r="BF43" s="1"/>
  <c r="BF42" s="1"/>
  <c r="BE44"/>
  <c r="BE43" s="1"/>
  <c r="BE42" s="1"/>
  <c r="BC44"/>
  <c r="BC43" s="1"/>
  <c r="BC42" s="1"/>
  <c r="BB44"/>
  <c r="BB43" s="1"/>
  <c r="BB42" s="1"/>
  <c r="AZ44"/>
  <c r="AZ43" s="1"/>
  <c r="AZ42" s="1"/>
  <c r="AY44"/>
  <c r="AY43" s="1"/>
  <c r="AY42" s="1"/>
  <c r="AW44"/>
  <c r="AW43" s="1"/>
  <c r="AW42" s="1"/>
  <c r="AV44"/>
  <c r="AV43" s="1"/>
  <c r="AV42" s="1"/>
  <c r="AT44"/>
  <c r="AT43" s="1"/>
  <c r="AT42" s="1"/>
  <c r="AS44"/>
  <c r="AS43" s="1"/>
  <c r="AS42" s="1"/>
  <c r="AQ44"/>
  <c r="AQ43" s="1"/>
  <c r="AQ42" s="1"/>
  <c r="AP44"/>
  <c r="AP43" s="1"/>
  <c r="AP42" s="1"/>
  <c r="AN44"/>
  <c r="AN43" s="1"/>
  <c r="AN42" s="1"/>
  <c r="AM44"/>
  <c r="AM43" s="1"/>
  <c r="AM42" s="1"/>
  <c r="AK44"/>
  <c r="AK43"/>
  <c r="AK42" s="1"/>
  <c r="AJ44"/>
  <c r="AJ43" s="1"/>
  <c r="AJ42" s="1"/>
  <c r="AH44"/>
  <c r="AG44"/>
  <c r="AG43" s="1"/>
  <c r="AE44"/>
  <c r="AE43" s="1"/>
  <c r="AE42" s="1"/>
  <c r="AD44"/>
  <c r="AB44"/>
  <c r="AB43" s="1"/>
  <c r="AB42" s="1"/>
  <c r="AA44"/>
  <c r="Y44"/>
  <c r="Y43" s="1"/>
  <c r="Y42" s="1"/>
  <c r="X44"/>
  <c r="V44"/>
  <c r="V43" s="1"/>
  <c r="V42" s="1"/>
  <c r="U44"/>
  <c r="S44"/>
  <c r="S43" s="1"/>
  <c r="S42" s="1"/>
  <c r="R44"/>
  <c r="R43" s="1"/>
  <c r="R42" s="1"/>
  <c r="P44"/>
  <c r="P43" s="1"/>
  <c r="P42" s="1"/>
  <c r="O44"/>
  <c r="M44"/>
  <c r="M43" s="1"/>
  <c r="M42" s="1"/>
  <c r="L44"/>
  <c r="DU43"/>
  <c r="DU42" s="1"/>
  <c r="BZ43"/>
  <c r="BZ42" s="1"/>
  <c r="AA43"/>
  <c r="AA42" s="1"/>
  <c r="X43"/>
  <c r="X42" s="1"/>
  <c r="U43"/>
  <c r="U42" s="1"/>
  <c r="O43"/>
  <c r="O42" s="1"/>
  <c r="L43"/>
  <c r="L42" s="1"/>
  <c r="EI40"/>
  <c r="J40"/>
  <c r="I40"/>
  <c r="EI39"/>
  <c r="EH39"/>
  <c r="H39" s="1"/>
  <c r="J39"/>
  <c r="I39"/>
  <c r="EI38"/>
  <c r="EH38"/>
  <c r="H38" s="1"/>
  <c r="J38"/>
  <c r="I38"/>
  <c r="EI37"/>
  <c r="EH37"/>
  <c r="H37" s="1"/>
  <c r="J37"/>
  <c r="I37"/>
  <c r="EI36"/>
  <c r="EH36"/>
  <c r="H36" s="1"/>
  <c r="J36"/>
  <c r="I36"/>
  <c r="EI35"/>
  <c r="EH35"/>
  <c r="H35" s="1"/>
  <c r="J35"/>
  <c r="I35"/>
  <c r="EI34"/>
  <c r="EH34"/>
  <c r="H34" s="1"/>
  <c r="J34"/>
  <c r="I34"/>
  <c r="EI33"/>
  <c r="EH33"/>
  <c r="H33" s="1"/>
  <c r="J33"/>
  <c r="I33"/>
  <c r="EF32"/>
  <c r="EF28" s="1"/>
  <c r="EE32"/>
  <c r="EE28" s="1"/>
  <c r="EC32"/>
  <c r="EC28" s="1"/>
  <c r="EB32"/>
  <c r="EB28" s="1"/>
  <c r="DZ32"/>
  <c r="DZ28" s="1"/>
  <c r="DY32"/>
  <c r="DY28" s="1"/>
  <c r="DW32"/>
  <c r="DW28" s="1"/>
  <c r="DV32"/>
  <c r="DV28" s="1"/>
  <c r="DU32"/>
  <c r="J32" s="1"/>
  <c r="DT32"/>
  <c r="DT28" s="1"/>
  <c r="DS32"/>
  <c r="DQ32"/>
  <c r="DQ28" s="1"/>
  <c r="DP32"/>
  <c r="DN32"/>
  <c r="DN28" s="1"/>
  <c r="DM32"/>
  <c r="DM28" s="1"/>
  <c r="DK32"/>
  <c r="DK28" s="1"/>
  <c r="DJ32"/>
  <c r="DJ28" s="1"/>
  <c r="DH32"/>
  <c r="DG32"/>
  <c r="DG28" s="1"/>
  <c r="DE32"/>
  <c r="DE28" s="1"/>
  <c r="DD32"/>
  <c r="DD28" s="1"/>
  <c r="DB32"/>
  <c r="DB28" s="1"/>
  <c r="DA32"/>
  <c r="DA28" s="1"/>
  <c r="CY32"/>
  <c r="CY28" s="1"/>
  <c r="CX32"/>
  <c r="CX28" s="1"/>
  <c r="CV32"/>
  <c r="CV28" s="1"/>
  <c r="CU32"/>
  <c r="CU28" s="1"/>
  <c r="CS32"/>
  <c r="CR32"/>
  <c r="CR28" s="1"/>
  <c r="CP32"/>
  <c r="CP28" s="1"/>
  <c r="CO32"/>
  <c r="CO28" s="1"/>
  <c r="CM32"/>
  <c r="CM28" s="1"/>
  <c r="CL32"/>
  <c r="CL28" s="1"/>
  <c r="CJ32"/>
  <c r="CJ28" s="1"/>
  <c r="CI32"/>
  <c r="CI28" s="1"/>
  <c r="CG32"/>
  <c r="CF32"/>
  <c r="CD32"/>
  <c r="CD28" s="1"/>
  <c r="CC32"/>
  <c r="CC28" s="1"/>
  <c r="CA32"/>
  <c r="BX32"/>
  <c r="BW32"/>
  <c r="BW28" s="1"/>
  <c r="BU32"/>
  <c r="BU28" s="1"/>
  <c r="BT32"/>
  <c r="BT28" s="1"/>
  <c r="BR32"/>
  <c r="BR28" s="1"/>
  <c r="BQ32"/>
  <c r="BQ28" s="1"/>
  <c r="BO32"/>
  <c r="BO28" s="1"/>
  <c r="BN32"/>
  <c r="BN28" s="1"/>
  <c r="BL32"/>
  <c r="BK32"/>
  <c r="BK28" s="1"/>
  <c r="BI32"/>
  <c r="BI28" s="1"/>
  <c r="BH32"/>
  <c r="BH28" s="1"/>
  <c r="BF32"/>
  <c r="BF28" s="1"/>
  <c r="BE32"/>
  <c r="BE28" s="1"/>
  <c r="BC32"/>
  <c r="BC28" s="1"/>
  <c r="BB32"/>
  <c r="BB28" s="1"/>
  <c r="AZ32"/>
  <c r="AZ28" s="1"/>
  <c r="AY32"/>
  <c r="AY28" s="1"/>
  <c r="AW32"/>
  <c r="AW28" s="1"/>
  <c r="AV32"/>
  <c r="AV28" s="1"/>
  <c r="AT32"/>
  <c r="AT28" s="1"/>
  <c r="AS32"/>
  <c r="AS28" s="1"/>
  <c r="AQ32"/>
  <c r="AQ28" s="1"/>
  <c r="AP32"/>
  <c r="AN32"/>
  <c r="AN28" s="1"/>
  <c r="AM32"/>
  <c r="AM28" s="1"/>
  <c r="AK32"/>
  <c r="AK28" s="1"/>
  <c r="AJ32"/>
  <c r="AH32"/>
  <c r="AH28" s="1"/>
  <c r="AG32"/>
  <c r="AG28" s="1"/>
  <c r="AE32"/>
  <c r="AE28" s="1"/>
  <c r="AB32"/>
  <c r="AB28" s="1"/>
  <c r="AA32"/>
  <c r="AA28" s="1"/>
  <c r="Y32"/>
  <c r="Y28" s="1"/>
  <c r="X32"/>
  <c r="X28" s="1"/>
  <c r="V32"/>
  <c r="V28" s="1"/>
  <c r="U32"/>
  <c r="U28" s="1"/>
  <c r="S32"/>
  <c r="S28" s="1"/>
  <c r="R32"/>
  <c r="P32"/>
  <c r="P28" s="1"/>
  <c r="O32"/>
  <c r="O28" s="1"/>
  <c r="M32"/>
  <c r="M28" s="1"/>
  <c r="L32"/>
  <c r="L28" s="1"/>
  <c r="R28" s="1"/>
  <c r="EI31"/>
  <c r="AD31"/>
  <c r="H31" s="1"/>
  <c r="J31"/>
  <c r="I31"/>
  <c r="J30"/>
  <c r="I30"/>
  <c r="H30"/>
  <c r="EI29"/>
  <c r="EH29"/>
  <c r="AD29"/>
  <c r="J29"/>
  <c r="I29"/>
  <c r="EJ28"/>
  <c r="EG28"/>
  <c r="ED28"/>
  <c r="EA28"/>
  <c r="DX28"/>
  <c r="DS28"/>
  <c r="DR28"/>
  <c r="DP28"/>
  <c r="DO28"/>
  <c r="DL28"/>
  <c r="DI28"/>
  <c r="DH28"/>
  <c r="DF28"/>
  <c r="DC28"/>
  <c r="CZ28"/>
  <c r="CW28"/>
  <c r="CT28"/>
  <c r="CS28"/>
  <c r="CQ28"/>
  <c r="CN28"/>
  <c r="CK28"/>
  <c r="CH28"/>
  <c r="CG28"/>
  <c r="CF28"/>
  <c r="CE28"/>
  <c r="CB28"/>
  <c r="CA28"/>
  <c r="BZ28"/>
  <c r="BY28"/>
  <c r="BX28"/>
  <c r="BV28"/>
  <c r="BS28"/>
  <c r="BP28"/>
  <c r="BM28"/>
  <c r="BL28"/>
  <c r="BJ28"/>
  <c r="BG28"/>
  <c r="BD28"/>
  <c r="BA28"/>
  <c r="AX28"/>
  <c r="AU28"/>
  <c r="AR28"/>
  <c r="AP28"/>
  <c r="AO28"/>
  <c r="AL28"/>
  <c r="AI28"/>
  <c r="AF28"/>
  <c r="AC28"/>
  <c r="Z28"/>
  <c r="W28"/>
  <c r="T28"/>
  <c r="Q28"/>
  <c r="N28"/>
  <c r="EI27"/>
  <c r="EH27"/>
  <c r="H27" s="1"/>
  <c r="J27"/>
  <c r="I27"/>
  <c r="EI26"/>
  <c r="EH26"/>
  <c r="H26" s="1"/>
  <c r="J26"/>
  <c r="I26"/>
  <c r="EI25"/>
  <c r="EH25"/>
  <c r="H25" s="1"/>
  <c r="J25"/>
  <c r="I25"/>
  <c r="EI24"/>
  <c r="EH24"/>
  <c r="H24" s="1"/>
  <c r="J24"/>
  <c r="I24"/>
  <c r="EI23"/>
  <c r="EH23"/>
  <c r="H23" s="1"/>
  <c r="J23"/>
  <c r="I23"/>
  <c r="EF22"/>
  <c r="EF12" s="1"/>
  <c r="EF6" s="1"/>
  <c r="EE22"/>
  <c r="EE12" s="1"/>
  <c r="EE6" s="1"/>
  <c r="EC22"/>
  <c r="EB22"/>
  <c r="DZ22"/>
  <c r="DY22"/>
  <c r="DY12" s="1"/>
  <c r="DY6" s="1"/>
  <c r="DW22"/>
  <c r="DW12" s="1"/>
  <c r="DW6" s="1"/>
  <c r="DV22"/>
  <c r="DU22"/>
  <c r="J22" s="1"/>
  <c r="DT22"/>
  <c r="DT12" s="1"/>
  <c r="DT6" s="1"/>
  <c r="DS22"/>
  <c r="DS12" s="1"/>
  <c r="DS6" s="1"/>
  <c r="DQ22"/>
  <c r="DQ12" s="1"/>
  <c r="DQ6" s="1"/>
  <c r="DP22"/>
  <c r="DP12" s="1"/>
  <c r="DP6" s="1"/>
  <c r="DP41" s="1"/>
  <c r="DP62" s="1"/>
  <c r="DP64" s="1"/>
  <c r="DN22"/>
  <c r="DN12" s="1"/>
  <c r="DN6" s="1"/>
  <c r="DN41" s="1"/>
  <c r="DM22"/>
  <c r="DM12" s="1"/>
  <c r="DM6" s="1"/>
  <c r="DK22"/>
  <c r="DK12" s="1"/>
  <c r="DK6" s="1"/>
  <c r="DJ22"/>
  <c r="DJ12" s="1"/>
  <c r="DJ6" s="1"/>
  <c r="DH22"/>
  <c r="DH12" s="1"/>
  <c r="DH6" s="1"/>
  <c r="DG22"/>
  <c r="DG12" s="1"/>
  <c r="DG6" s="1"/>
  <c r="DE22"/>
  <c r="DE12" s="1"/>
  <c r="DE6" s="1"/>
  <c r="DD22"/>
  <c r="DB22"/>
  <c r="DB12" s="1"/>
  <c r="DB6" s="1"/>
  <c r="DA22"/>
  <c r="DA12" s="1"/>
  <c r="DA6" s="1"/>
  <c r="CY22"/>
  <c r="CY12" s="1"/>
  <c r="CY6" s="1"/>
  <c r="CX22"/>
  <c r="CV22"/>
  <c r="CV12" s="1"/>
  <c r="CV6" s="1"/>
  <c r="CU22"/>
  <c r="CU12" s="1"/>
  <c r="CU6" s="1"/>
  <c r="CS22"/>
  <c r="CS12" s="1"/>
  <c r="CS6" s="1"/>
  <c r="CR22"/>
  <c r="CR12" s="1"/>
  <c r="CR6" s="1"/>
  <c r="CR41" s="1"/>
  <c r="CR62" s="1"/>
  <c r="CR64" s="1"/>
  <c r="CP22"/>
  <c r="CP12" s="1"/>
  <c r="CP6" s="1"/>
  <c r="CO22"/>
  <c r="CO12" s="1"/>
  <c r="CO6" s="1"/>
  <c r="CM22"/>
  <c r="CM12" s="1"/>
  <c r="CM6" s="1"/>
  <c r="CL22"/>
  <c r="CL12" s="1"/>
  <c r="CL6" s="1"/>
  <c r="CL41" s="1"/>
  <c r="CJ22"/>
  <c r="CJ12" s="1"/>
  <c r="CJ6" s="1"/>
  <c r="CI22"/>
  <c r="CI12" s="1"/>
  <c r="CI6" s="1"/>
  <c r="CG22"/>
  <c r="CF22"/>
  <c r="CF12" s="1"/>
  <c r="CF6" s="1"/>
  <c r="CD22"/>
  <c r="CC22"/>
  <c r="CC12" s="1"/>
  <c r="CC6" s="1"/>
  <c r="CA22"/>
  <c r="CA12" s="1"/>
  <c r="CA6" s="1"/>
  <c r="BZ22"/>
  <c r="BZ12" s="1"/>
  <c r="BZ6" s="1"/>
  <c r="BX22"/>
  <c r="BX12" s="1"/>
  <c r="BX6" s="1"/>
  <c r="BX41" s="1"/>
  <c r="BW22"/>
  <c r="BU22"/>
  <c r="BT22"/>
  <c r="BR22"/>
  <c r="BQ22"/>
  <c r="BO22"/>
  <c r="BO12" s="1"/>
  <c r="BO6" s="1"/>
  <c r="BN22"/>
  <c r="BN12" s="1"/>
  <c r="BN6" s="1"/>
  <c r="BN41" s="1"/>
  <c r="BN62" s="1"/>
  <c r="BN64" s="1"/>
  <c r="BL22"/>
  <c r="BL12" s="1"/>
  <c r="BL6" s="1"/>
  <c r="BK22"/>
  <c r="BK12" s="1"/>
  <c r="BK6" s="1"/>
  <c r="BK41" s="1"/>
  <c r="BK62" s="1"/>
  <c r="BK64" s="1"/>
  <c r="BI22"/>
  <c r="BH22"/>
  <c r="BH12" s="1"/>
  <c r="BH6" s="1"/>
  <c r="BH41" s="1"/>
  <c r="BH62" s="1"/>
  <c r="BH64" s="1"/>
  <c r="BF22"/>
  <c r="BE22"/>
  <c r="BE12" s="1"/>
  <c r="BE6" s="1"/>
  <c r="BE41" s="1"/>
  <c r="BC22"/>
  <c r="BC12" s="1"/>
  <c r="BC6" s="1"/>
  <c r="BB22"/>
  <c r="BB12" s="1"/>
  <c r="BB6" s="1"/>
  <c r="BB41" s="1"/>
  <c r="BB62" s="1"/>
  <c r="AZ22"/>
  <c r="AZ12" s="1"/>
  <c r="AZ6" s="1"/>
  <c r="AZ41" s="1"/>
  <c r="AY22"/>
  <c r="AW22"/>
  <c r="AV22"/>
  <c r="AT22"/>
  <c r="AS22"/>
  <c r="AQ22"/>
  <c r="AQ12" s="1"/>
  <c r="AQ6" s="1"/>
  <c r="AP22"/>
  <c r="AP12" s="1"/>
  <c r="AP6" s="1"/>
  <c r="AP41" s="1"/>
  <c r="AN22"/>
  <c r="AM22"/>
  <c r="AK22"/>
  <c r="AK12" s="1"/>
  <c r="AK6" s="1"/>
  <c r="AJ22"/>
  <c r="AJ12" s="1"/>
  <c r="AJ6" s="1"/>
  <c r="AH22"/>
  <c r="AH12" s="1"/>
  <c r="AH6" s="1"/>
  <c r="AG22"/>
  <c r="AE22"/>
  <c r="AE12" s="1"/>
  <c r="AE6" s="1"/>
  <c r="AD22"/>
  <c r="AB22"/>
  <c r="AB12" s="1"/>
  <c r="AB6" s="1"/>
  <c r="AA22"/>
  <c r="Y22"/>
  <c r="X22"/>
  <c r="X12" s="1"/>
  <c r="X6" s="1"/>
  <c r="V22"/>
  <c r="V12" s="1"/>
  <c r="V6" s="1"/>
  <c r="U22"/>
  <c r="S22"/>
  <c r="S12" s="1"/>
  <c r="S6" s="1"/>
  <c r="R22"/>
  <c r="R12" s="1"/>
  <c r="P22"/>
  <c r="P12" s="1"/>
  <c r="P6" s="1"/>
  <c r="O22"/>
  <c r="O12" s="1"/>
  <c r="O6" s="1"/>
  <c r="O41" s="1"/>
  <c r="O62" s="1"/>
  <c r="O64" s="1"/>
  <c r="M22"/>
  <c r="L22"/>
  <c r="L12" s="1"/>
  <c r="L6" s="1"/>
  <c r="EI21"/>
  <c r="H21"/>
  <c r="J21"/>
  <c r="I21"/>
  <c r="EI20"/>
  <c r="EH20"/>
  <c r="H20" s="1"/>
  <c r="J20"/>
  <c r="I20"/>
  <c r="EI19"/>
  <c r="EH19"/>
  <c r="H19" s="1"/>
  <c r="J19"/>
  <c r="I19"/>
  <c r="EI18"/>
  <c r="EH18"/>
  <c r="H18" s="1"/>
  <c r="J18"/>
  <c r="I18"/>
  <c r="EI17"/>
  <c r="EH17"/>
  <c r="H17" s="1"/>
  <c r="J17"/>
  <c r="I17"/>
  <c r="EI16"/>
  <c r="EH16"/>
  <c r="H16" s="1"/>
  <c r="J16"/>
  <c r="I16"/>
  <c r="EI15"/>
  <c r="EH15"/>
  <c r="H15" s="1"/>
  <c r="J15"/>
  <c r="I15"/>
  <c r="EI14"/>
  <c r="EH14"/>
  <c r="H14" s="1"/>
  <c r="J14"/>
  <c r="I14"/>
  <c r="EI13"/>
  <c r="EH13"/>
  <c r="H13" s="1"/>
  <c r="J13"/>
  <c r="I13"/>
  <c r="EC12"/>
  <c r="EC6" s="1"/>
  <c r="EC41" s="1"/>
  <c r="EC62" s="1"/>
  <c r="EC64" s="1"/>
  <c r="EB12"/>
  <c r="EB6" s="1"/>
  <c r="DZ12"/>
  <c r="DZ6" s="1"/>
  <c r="DZ41" s="1"/>
  <c r="DV12"/>
  <c r="DV6" s="1"/>
  <c r="DV41" s="1"/>
  <c r="DV62" s="1"/>
  <c r="DV64" s="1"/>
  <c r="DD12"/>
  <c r="CX12"/>
  <c r="CX6" s="1"/>
  <c r="CG12"/>
  <c r="CG6" s="1"/>
  <c r="CG41" s="1"/>
  <c r="CG62" s="1"/>
  <c r="CG64" s="1"/>
  <c r="CD12"/>
  <c r="CD6" s="1"/>
  <c r="CD41" s="1"/>
  <c r="BW12"/>
  <c r="BW6" s="1"/>
  <c r="BW41" s="1"/>
  <c r="BW62" s="1"/>
  <c r="BW64" s="1"/>
  <c r="BU12"/>
  <c r="BU6" s="1"/>
  <c r="BT12"/>
  <c r="BR12"/>
  <c r="BR6" s="1"/>
  <c r="BQ12"/>
  <c r="BQ6" s="1"/>
  <c r="BQ41" s="1"/>
  <c r="BI12"/>
  <c r="BI6" s="1"/>
  <c r="BI41" s="1"/>
  <c r="BI62" s="1"/>
  <c r="BI64" s="1"/>
  <c r="BF12"/>
  <c r="BF6" s="1"/>
  <c r="BF41" s="1"/>
  <c r="AY12"/>
  <c r="AY6" s="1"/>
  <c r="AW12"/>
  <c r="AW6" s="1"/>
  <c r="AV12"/>
  <c r="AT12"/>
  <c r="AT6" s="1"/>
  <c r="AT41" s="1"/>
  <c r="AT62" s="1"/>
  <c r="AT64" s="1"/>
  <c r="AS12"/>
  <c r="AS6" s="1"/>
  <c r="AS41" s="1"/>
  <c r="AS62" s="1"/>
  <c r="AS64" s="1"/>
  <c r="AN12"/>
  <c r="AN6" s="1"/>
  <c r="AM12"/>
  <c r="AM6" s="1"/>
  <c r="AG12"/>
  <c r="AA12"/>
  <c r="AA6" s="1"/>
  <c r="Y12"/>
  <c r="Y6" s="1"/>
  <c r="U12"/>
  <c r="U6" s="1"/>
  <c r="U41" s="1"/>
  <c r="U62" s="1"/>
  <c r="U64" s="1"/>
  <c r="M12"/>
  <c r="M6" s="1"/>
  <c r="M41" s="1"/>
  <c r="EI11"/>
  <c r="EH11"/>
  <c r="AD11"/>
  <c r="J11"/>
  <c r="I11"/>
  <c r="EI10"/>
  <c r="EH10"/>
  <c r="H10" s="1"/>
  <c r="J10"/>
  <c r="I10"/>
  <c r="EI9"/>
  <c r="EH9"/>
  <c r="AD9"/>
  <c r="J9"/>
  <c r="I9"/>
  <c r="EI8"/>
  <c r="EH8"/>
  <c r="EK8" s="1"/>
  <c r="AD8"/>
  <c r="J8"/>
  <c r="I8"/>
  <c r="EJ7"/>
  <c r="J7" s="1"/>
  <c r="EI7"/>
  <c r="AD7"/>
  <c r="H7" s="1"/>
  <c r="I7"/>
  <c r="DD6"/>
  <c r="DD41" s="1"/>
  <c r="DD62" s="1"/>
  <c r="DD64" s="1"/>
  <c r="BT6"/>
  <c r="BT41" s="1"/>
  <c r="BT62" s="1"/>
  <c r="BT64" s="1"/>
  <c r="AV6"/>
  <c r="L65" i="44"/>
  <c r="X8"/>
  <c r="X7"/>
  <c r="AJ8"/>
  <c r="AJ21"/>
  <c r="AJ29"/>
  <c r="AV29" s="1"/>
  <c r="AJ18"/>
  <c r="AJ9"/>
  <c r="AV9" s="1"/>
  <c r="AT40"/>
  <c r="AS40"/>
  <c r="AR40"/>
  <c r="AX40"/>
  <c r="AW40"/>
  <c r="AV40"/>
  <c r="AM40"/>
  <c r="BD67"/>
  <c r="AW27"/>
  <c r="AV27"/>
  <c r="AV7"/>
  <c r="AT27"/>
  <c r="AS27"/>
  <c r="Z66"/>
  <c r="Y66"/>
  <c r="X66"/>
  <c r="AA66" s="1"/>
  <c r="Z65"/>
  <c r="Y65"/>
  <c r="Z61"/>
  <c r="Y61"/>
  <c r="X61"/>
  <c r="Z60"/>
  <c r="Y60"/>
  <c r="X60"/>
  <c r="Z59"/>
  <c r="Y59"/>
  <c r="X59"/>
  <c r="Z58"/>
  <c r="Z63" s="1"/>
  <c r="Y58"/>
  <c r="Y63" s="1"/>
  <c r="X58"/>
  <c r="X63" s="1"/>
  <c r="Z57"/>
  <c r="Y57"/>
  <c r="X57"/>
  <c r="Z56"/>
  <c r="Y56"/>
  <c r="X56"/>
  <c r="Z55"/>
  <c r="Y55"/>
  <c r="X55"/>
  <c r="Z54"/>
  <c r="Y54"/>
  <c r="X54"/>
  <c r="Z53"/>
  <c r="Y53"/>
  <c r="X53"/>
  <c r="Z52"/>
  <c r="Y52"/>
  <c r="X52"/>
  <c r="Z51"/>
  <c r="Y51"/>
  <c r="X51"/>
  <c r="Z50"/>
  <c r="Y50"/>
  <c r="X50"/>
  <c r="Z49"/>
  <c r="Y49"/>
  <c r="X49"/>
  <c r="Z48"/>
  <c r="Y48"/>
  <c r="X48"/>
  <c r="Z47"/>
  <c r="Y47"/>
  <c r="X47"/>
  <c r="Z46"/>
  <c r="Y46"/>
  <c r="X46"/>
  <c r="Z45"/>
  <c r="Y45"/>
  <c r="X45"/>
  <c r="Z39"/>
  <c r="Y39"/>
  <c r="X39"/>
  <c r="Z38"/>
  <c r="Y38"/>
  <c r="X38"/>
  <c r="Z37"/>
  <c r="Y37"/>
  <c r="X37"/>
  <c r="Z36"/>
  <c r="Y36"/>
  <c r="X36"/>
  <c r="Z35"/>
  <c r="Y35"/>
  <c r="X35"/>
  <c r="Z34"/>
  <c r="Y34"/>
  <c r="X34"/>
  <c r="Z33"/>
  <c r="Y33"/>
  <c r="X33"/>
  <c r="Z32"/>
  <c r="Y32"/>
  <c r="X32"/>
  <c r="Z30"/>
  <c r="Y30"/>
  <c r="AA27"/>
  <c r="Z26"/>
  <c r="Y26"/>
  <c r="X26"/>
  <c r="Z25"/>
  <c r="Y25"/>
  <c r="X25"/>
  <c r="Z24"/>
  <c r="Y24"/>
  <c r="X24"/>
  <c r="Z23"/>
  <c r="Y23"/>
  <c r="X23"/>
  <c r="Z21"/>
  <c r="Y21"/>
  <c r="X21"/>
  <c r="Z20"/>
  <c r="Y20"/>
  <c r="X20"/>
  <c r="Z19"/>
  <c r="Y19"/>
  <c r="X19"/>
  <c r="Z18"/>
  <c r="Y18"/>
  <c r="X18"/>
  <c r="Z17"/>
  <c r="Y17"/>
  <c r="X17"/>
  <c r="Z16"/>
  <c r="Y16"/>
  <c r="X16"/>
  <c r="Z15"/>
  <c r="Y15"/>
  <c r="X15"/>
  <c r="Z14"/>
  <c r="Y14"/>
  <c r="X14"/>
  <c r="Z13"/>
  <c r="Y13"/>
  <c r="X13"/>
  <c r="Z11"/>
  <c r="Y11"/>
  <c r="X11"/>
  <c r="Z10"/>
  <c r="Y10"/>
  <c r="X10"/>
  <c r="Y9"/>
  <c r="AA9" s="1"/>
  <c r="Y8"/>
  <c r="Y7"/>
  <c r="L23"/>
  <c r="M23"/>
  <c r="N23"/>
  <c r="L24"/>
  <c r="M24"/>
  <c r="N24"/>
  <c r="L25"/>
  <c r="M25"/>
  <c r="N25"/>
  <c r="L26"/>
  <c r="M26"/>
  <c r="N26"/>
  <c r="O27"/>
  <c r="M29"/>
  <c r="O29" s="1"/>
  <c r="L30"/>
  <c r="M30"/>
  <c r="N30"/>
  <c r="L32"/>
  <c r="M32"/>
  <c r="N32"/>
  <c r="L33"/>
  <c r="M33"/>
  <c r="N33"/>
  <c r="L34"/>
  <c r="M34"/>
  <c r="N34"/>
  <c r="L35"/>
  <c r="M35"/>
  <c r="N35"/>
  <c r="L36"/>
  <c r="M36"/>
  <c r="N36"/>
  <c r="L37"/>
  <c r="M37"/>
  <c r="N37"/>
  <c r="L38"/>
  <c r="M38"/>
  <c r="N38"/>
  <c r="L39"/>
  <c r="M39"/>
  <c r="N39"/>
  <c r="L45"/>
  <c r="M45"/>
  <c r="N45"/>
  <c r="L46"/>
  <c r="M46"/>
  <c r="N46"/>
  <c r="L47"/>
  <c r="M47"/>
  <c r="N47"/>
  <c r="L48"/>
  <c r="M48"/>
  <c r="N48"/>
  <c r="L49"/>
  <c r="M49"/>
  <c r="N49"/>
  <c r="L50"/>
  <c r="M50"/>
  <c r="N50"/>
  <c r="L51"/>
  <c r="M51"/>
  <c r="N51"/>
  <c r="L52"/>
  <c r="M52"/>
  <c r="N52"/>
  <c r="L53"/>
  <c r="M53"/>
  <c r="N53"/>
  <c r="L54"/>
  <c r="M54"/>
  <c r="N54"/>
  <c r="L55"/>
  <c r="M55"/>
  <c r="N55"/>
  <c r="L56"/>
  <c r="M56"/>
  <c r="N56"/>
  <c r="L57"/>
  <c r="M57"/>
  <c r="N57"/>
  <c r="L58"/>
  <c r="M58"/>
  <c r="M63" s="1"/>
  <c r="N58"/>
  <c r="L59"/>
  <c r="M59"/>
  <c r="N59"/>
  <c r="L60"/>
  <c r="M60"/>
  <c r="N60"/>
  <c r="L61"/>
  <c r="M61"/>
  <c r="N61"/>
  <c r="M65"/>
  <c r="O65" s="1"/>
  <c r="L66"/>
  <c r="M66"/>
  <c r="N66"/>
  <c r="AL7"/>
  <c r="AM7" s="1"/>
  <c r="AL8"/>
  <c r="AL9"/>
  <c r="AK10"/>
  <c r="AL10"/>
  <c r="AK11"/>
  <c r="AL11"/>
  <c r="AJ13"/>
  <c r="AK13"/>
  <c r="AL13"/>
  <c r="AK14"/>
  <c r="AL14"/>
  <c r="AJ15"/>
  <c r="AK15"/>
  <c r="AL15"/>
  <c r="AJ16"/>
  <c r="AK16"/>
  <c r="AL16"/>
  <c r="AJ17"/>
  <c r="AK17"/>
  <c r="AL17"/>
  <c r="AK18"/>
  <c r="AL18"/>
  <c r="AJ19"/>
  <c r="AK19"/>
  <c r="AL19"/>
  <c r="AJ20"/>
  <c r="AK20"/>
  <c r="AL20"/>
  <c r="AL21"/>
  <c r="AJ23"/>
  <c r="AK23"/>
  <c r="AL23"/>
  <c r="AK24"/>
  <c r="AL24"/>
  <c r="AJ25"/>
  <c r="AK25"/>
  <c r="AL25"/>
  <c r="AJ26"/>
  <c r="AK26"/>
  <c r="AL26"/>
  <c r="AM27"/>
  <c r="AK29"/>
  <c r="AL29"/>
  <c r="AK30"/>
  <c r="AL30"/>
  <c r="AJ32"/>
  <c r="AK32"/>
  <c r="AL32"/>
  <c r="AJ33"/>
  <c r="AK33"/>
  <c r="AL33"/>
  <c r="AJ34"/>
  <c r="AK34"/>
  <c r="AL34"/>
  <c r="AJ35"/>
  <c r="AK35"/>
  <c r="AL35"/>
  <c r="AJ36"/>
  <c r="AK36"/>
  <c r="AL36"/>
  <c r="AJ37"/>
  <c r="AK37"/>
  <c r="AL37"/>
  <c r="AJ38"/>
  <c r="AK38"/>
  <c r="AL38"/>
  <c r="AL39"/>
  <c r="AM39" s="1"/>
  <c r="AJ45"/>
  <c r="AK45"/>
  <c r="AL45"/>
  <c r="AK46"/>
  <c r="AL46"/>
  <c r="AJ47"/>
  <c r="AK47"/>
  <c r="AL47"/>
  <c r="AJ48"/>
  <c r="AK48"/>
  <c r="AL48"/>
  <c r="AJ49"/>
  <c r="AK49"/>
  <c r="AL49"/>
  <c r="AJ50"/>
  <c r="AK50"/>
  <c r="AL50"/>
  <c r="AJ51"/>
  <c r="AK51"/>
  <c r="AL51"/>
  <c r="AJ52"/>
  <c r="AK52"/>
  <c r="AL52"/>
  <c r="AJ53"/>
  <c r="AK53"/>
  <c r="AL53"/>
  <c r="AJ54"/>
  <c r="AK54"/>
  <c r="AL54"/>
  <c r="AJ55"/>
  <c r="AK55"/>
  <c r="AL55"/>
  <c r="AJ56"/>
  <c r="AK56"/>
  <c r="AL56"/>
  <c r="AJ57"/>
  <c r="AK57"/>
  <c r="AL57"/>
  <c r="AK58"/>
  <c r="AL58"/>
  <c r="AJ59"/>
  <c r="AK59"/>
  <c r="AL59"/>
  <c r="AJ60"/>
  <c r="AK60"/>
  <c r="AL60"/>
  <c r="AJ61"/>
  <c r="AK61"/>
  <c r="AL61"/>
  <c r="AJ63"/>
  <c r="AK63"/>
  <c r="AL63"/>
  <c r="AL65"/>
  <c r="AR65"/>
  <c r="AR29"/>
  <c r="AR27"/>
  <c r="AR9"/>
  <c r="AR8"/>
  <c r="AR7"/>
  <c r="AL66"/>
  <c r="AK66"/>
  <c r="N21"/>
  <c r="M21"/>
  <c r="L21"/>
  <c r="N20"/>
  <c r="M20"/>
  <c r="L20"/>
  <c r="N19"/>
  <c r="M19"/>
  <c r="L19"/>
  <c r="N18"/>
  <c r="M18"/>
  <c r="L18"/>
  <c r="AV18" s="1"/>
  <c r="N17"/>
  <c r="M17"/>
  <c r="L17"/>
  <c r="N16"/>
  <c r="M16"/>
  <c r="L16"/>
  <c r="N15"/>
  <c r="M15"/>
  <c r="L15"/>
  <c r="N14"/>
  <c r="M14"/>
  <c r="AW14"/>
  <c r="L14"/>
  <c r="AV14" s="1"/>
  <c r="N13"/>
  <c r="M13"/>
  <c r="L13"/>
  <c r="N11"/>
  <c r="M11"/>
  <c r="L11"/>
  <c r="AV11" s="1"/>
  <c r="N10"/>
  <c r="M10"/>
  <c r="L10"/>
  <c r="M9"/>
  <c r="AW9" s="1"/>
  <c r="M8"/>
  <c r="M7"/>
  <c r="AL57" i="41"/>
  <c r="AL53"/>
  <c r="AL52" s="1"/>
  <c r="BA104"/>
  <c r="BA91"/>
  <c r="BA85"/>
  <c r="BA84"/>
  <c r="BA83"/>
  <c r="BA82"/>
  <c r="BA81"/>
  <c r="BA64"/>
  <c r="AX104"/>
  <c r="AX100"/>
  <c r="AX91"/>
  <c r="AX85"/>
  <c r="AX84"/>
  <c r="AX83"/>
  <c r="AX82"/>
  <c r="AX81"/>
  <c r="AX64"/>
  <c r="AX15"/>
  <c r="AN47"/>
  <c r="AM47"/>
  <c r="AL47"/>
  <c r="AN46"/>
  <c r="AM46"/>
  <c r="AL46"/>
  <c r="AN45"/>
  <c r="AM45"/>
  <c r="AL45"/>
  <c r="AN44"/>
  <c r="AM44"/>
  <c r="AL44"/>
  <c r="AN43"/>
  <c r="AM43"/>
  <c r="AL43"/>
  <c r="AN42"/>
  <c r="AM42"/>
  <c r="AN41"/>
  <c r="AM41"/>
  <c r="AL41"/>
  <c r="AN40"/>
  <c r="AM40"/>
  <c r="AL40"/>
  <c r="AN39"/>
  <c r="AM39"/>
  <c r="AN37"/>
  <c r="AM37"/>
  <c r="AN36"/>
  <c r="AM36"/>
  <c r="AL36"/>
  <c r="AN34"/>
  <c r="AM34"/>
  <c r="AL34"/>
  <c r="AN33"/>
  <c r="AM33"/>
  <c r="AN30"/>
  <c r="AM30"/>
  <c r="AN29"/>
  <c r="AM29"/>
  <c r="AL29"/>
  <c r="AN28"/>
  <c r="AM28"/>
  <c r="AL28"/>
  <c r="AN27"/>
  <c r="AM27"/>
  <c r="AN25"/>
  <c r="AN24" s="1"/>
  <c r="AN23" s="1"/>
  <c r="AM25"/>
  <c r="AM24" s="1"/>
  <c r="AM23" s="1"/>
  <c r="AL25"/>
  <c r="AL17"/>
  <c r="AW104"/>
  <c r="AW91"/>
  <c r="AW85"/>
  <c r="AW84"/>
  <c r="AW83"/>
  <c r="AW82"/>
  <c r="AW81"/>
  <c r="AW64"/>
  <c r="AU104"/>
  <c r="AU91"/>
  <c r="AU88"/>
  <c r="AU85"/>
  <c r="AU84"/>
  <c r="AU83"/>
  <c r="AU82"/>
  <c r="AU81"/>
  <c r="AU64"/>
  <c r="AU57"/>
  <c r="AU56"/>
  <c r="AT104"/>
  <c r="AT100"/>
  <c r="AT91"/>
  <c r="AT85"/>
  <c r="AT84"/>
  <c r="AT83"/>
  <c r="AT82"/>
  <c r="AT81"/>
  <c r="AT64"/>
  <c r="AL21"/>
  <c r="DX12" i="46"/>
  <c r="CN14"/>
  <c r="BD54"/>
  <c r="BD107"/>
  <c r="BD50"/>
  <c r="BD49" s="1"/>
  <c r="BD106"/>
  <c r="DZ103"/>
  <c r="DY103"/>
  <c r="K103" s="1"/>
  <c r="DX103"/>
  <c r="AF103"/>
  <c r="DZ102"/>
  <c r="L102"/>
  <c r="DZ101"/>
  <c r="DY101"/>
  <c r="K101" s="1"/>
  <c r="DX101"/>
  <c r="AF101"/>
  <c r="L101"/>
  <c r="DZ100"/>
  <c r="DY100"/>
  <c r="K100" s="1"/>
  <c r="DX100"/>
  <c r="AF100"/>
  <c r="T100"/>
  <c r="L100"/>
  <c r="DZ99"/>
  <c r="DY99"/>
  <c r="K99" s="1"/>
  <c r="DX99"/>
  <c r="AF99"/>
  <c r="T99"/>
  <c r="L99"/>
  <c r="DZ98"/>
  <c r="DY98"/>
  <c r="K98" s="1"/>
  <c r="DX98"/>
  <c r="AF98"/>
  <c r="T98"/>
  <c r="L98"/>
  <c r="DZ97"/>
  <c r="DY97"/>
  <c r="K97" s="1"/>
  <c r="DX97"/>
  <c r="AF97"/>
  <c r="T97"/>
  <c r="L97"/>
  <c r="DZ96"/>
  <c r="DV96"/>
  <c r="DU96"/>
  <c r="DS96"/>
  <c r="DR96"/>
  <c r="DP96"/>
  <c r="DO96"/>
  <c r="DM96"/>
  <c r="DL96"/>
  <c r="DJ96"/>
  <c r="DI96"/>
  <c r="DG96"/>
  <c r="DF96"/>
  <c r="DD96"/>
  <c r="DC96"/>
  <c r="DA96"/>
  <c r="CZ96"/>
  <c r="CX96"/>
  <c r="CW96"/>
  <c r="CU96"/>
  <c r="CT96"/>
  <c r="CR96"/>
  <c r="CQ96"/>
  <c r="CO96"/>
  <c r="CN96"/>
  <c r="CL96"/>
  <c r="CK96"/>
  <c r="CI96"/>
  <c r="CH96"/>
  <c r="CF96"/>
  <c r="CE96"/>
  <c r="CC96"/>
  <c r="CB96"/>
  <c r="BZ96"/>
  <c r="BY96"/>
  <c r="BW96"/>
  <c r="BV96"/>
  <c r="BT96"/>
  <c r="BS96"/>
  <c r="BQ96"/>
  <c r="BP96"/>
  <c r="BN96"/>
  <c r="BM96"/>
  <c r="BK96"/>
  <c r="BJ96"/>
  <c r="BH96"/>
  <c r="BG96"/>
  <c r="BE96"/>
  <c r="BD96"/>
  <c r="BB96"/>
  <c r="BA96"/>
  <c r="AY96"/>
  <c r="AX96"/>
  <c r="AV96"/>
  <c r="AU96"/>
  <c r="AS96"/>
  <c r="AR96"/>
  <c r="AP96"/>
  <c r="AO96"/>
  <c r="AM96"/>
  <c r="AL96"/>
  <c r="AJ96"/>
  <c r="DY96"/>
  <c r="AI96"/>
  <c r="AG96"/>
  <c r="AD96"/>
  <c r="AC96"/>
  <c r="AA96"/>
  <c r="Z96"/>
  <c r="X96"/>
  <c r="W96"/>
  <c r="U96"/>
  <c r="R96"/>
  <c r="Q96"/>
  <c r="O96"/>
  <c r="N96"/>
  <c r="T96" s="1"/>
  <c r="L96"/>
  <c r="DZ95"/>
  <c r="DY95"/>
  <c r="K95" s="1"/>
  <c r="DX95"/>
  <c r="AF95"/>
  <c r="T95"/>
  <c r="L95"/>
  <c r="DZ94"/>
  <c r="DY94"/>
  <c r="K94" s="1"/>
  <c r="DX94"/>
  <c r="AF94"/>
  <c r="T94"/>
  <c r="L94"/>
  <c r="DZ93"/>
  <c r="DY93"/>
  <c r="K93" s="1"/>
  <c r="DX93"/>
  <c r="AF93"/>
  <c r="T93"/>
  <c r="L93"/>
  <c r="DZ92"/>
  <c r="DY92"/>
  <c r="K92" s="1"/>
  <c r="DX92"/>
  <c r="AF92"/>
  <c r="T92"/>
  <c r="L92"/>
  <c r="DZ91"/>
  <c r="DV91"/>
  <c r="DV90" s="1"/>
  <c r="DV89" s="1"/>
  <c r="DU91"/>
  <c r="DS91"/>
  <c r="DS90" s="1"/>
  <c r="DS89" s="1"/>
  <c r="DR91"/>
  <c r="DR90" s="1"/>
  <c r="DR89" s="1"/>
  <c r="DP91"/>
  <c r="DP90" s="1"/>
  <c r="DP89" s="1"/>
  <c r="DO91"/>
  <c r="DM91"/>
  <c r="DM90" s="1"/>
  <c r="DM89" s="1"/>
  <c r="DL91"/>
  <c r="DL90" s="1"/>
  <c r="DL89" s="1"/>
  <c r="DJ91"/>
  <c r="DJ90" s="1"/>
  <c r="DJ89" s="1"/>
  <c r="DI91"/>
  <c r="DG91"/>
  <c r="DG90" s="1"/>
  <c r="DG89" s="1"/>
  <c r="DF91"/>
  <c r="DF90" s="1"/>
  <c r="DF89" s="1"/>
  <c r="DD91"/>
  <c r="DD90" s="1"/>
  <c r="DD89" s="1"/>
  <c r="DC91"/>
  <c r="DC90" s="1"/>
  <c r="DC89" s="1"/>
  <c r="DA91"/>
  <c r="DA90" s="1"/>
  <c r="DA89" s="1"/>
  <c r="CZ91"/>
  <c r="CZ90" s="1"/>
  <c r="CZ89" s="1"/>
  <c r="CX91"/>
  <c r="CX90" s="1"/>
  <c r="CX89" s="1"/>
  <c r="CW91"/>
  <c r="CU91"/>
  <c r="CU90" s="1"/>
  <c r="CU89" s="1"/>
  <c r="CT91"/>
  <c r="CT90" s="1"/>
  <c r="CT89" s="1"/>
  <c r="CR91"/>
  <c r="CR90" s="1"/>
  <c r="CR89" s="1"/>
  <c r="CQ91"/>
  <c r="CO91"/>
  <c r="CO90" s="1"/>
  <c r="CO89" s="1"/>
  <c r="CN91"/>
  <c r="CN90" s="1"/>
  <c r="CN89" s="1"/>
  <c r="CL91"/>
  <c r="CL90" s="1"/>
  <c r="CL89" s="1"/>
  <c r="CK91"/>
  <c r="CI91"/>
  <c r="CI90" s="1"/>
  <c r="CI89" s="1"/>
  <c r="CH91"/>
  <c r="CH90" s="1"/>
  <c r="CH89" s="1"/>
  <c r="CF91"/>
  <c r="CF90" s="1"/>
  <c r="CF89" s="1"/>
  <c r="CE91"/>
  <c r="CE90" s="1"/>
  <c r="CE89" s="1"/>
  <c r="CC91"/>
  <c r="CC90"/>
  <c r="CC89" s="1"/>
  <c r="CB91"/>
  <c r="CB90" s="1"/>
  <c r="CB89" s="1"/>
  <c r="BZ91"/>
  <c r="BZ90" s="1"/>
  <c r="BZ89" s="1"/>
  <c r="BY91"/>
  <c r="BW91"/>
  <c r="BW90" s="1"/>
  <c r="BW89" s="1"/>
  <c r="BV91"/>
  <c r="BV90" s="1"/>
  <c r="BV89" s="1"/>
  <c r="BT91"/>
  <c r="BT90" s="1"/>
  <c r="BT89" s="1"/>
  <c r="BS91"/>
  <c r="BQ91"/>
  <c r="BQ90" s="1"/>
  <c r="BQ89" s="1"/>
  <c r="BP91"/>
  <c r="BP90" s="1"/>
  <c r="BP89" s="1"/>
  <c r="BN91"/>
  <c r="BN90" s="1"/>
  <c r="BN89" s="1"/>
  <c r="BM91"/>
  <c r="BK91"/>
  <c r="BK90" s="1"/>
  <c r="BK89" s="1"/>
  <c r="BJ91"/>
  <c r="BJ90" s="1"/>
  <c r="BJ89" s="1"/>
  <c r="BH91"/>
  <c r="BH90" s="1"/>
  <c r="BH89" s="1"/>
  <c r="BG91"/>
  <c r="BE91"/>
  <c r="BE90" s="1"/>
  <c r="BE89" s="1"/>
  <c r="BD91"/>
  <c r="BD90" s="1"/>
  <c r="BD89" s="1"/>
  <c r="BB91"/>
  <c r="BB90" s="1"/>
  <c r="BB89" s="1"/>
  <c r="BA91"/>
  <c r="AY91"/>
  <c r="AY90" s="1"/>
  <c r="AY89" s="1"/>
  <c r="AX91"/>
  <c r="AX90" s="1"/>
  <c r="AX89" s="1"/>
  <c r="AV91"/>
  <c r="AV90" s="1"/>
  <c r="AV89" s="1"/>
  <c r="AU91"/>
  <c r="AS91"/>
  <c r="AS90" s="1"/>
  <c r="AS89" s="1"/>
  <c r="AR91"/>
  <c r="AR90" s="1"/>
  <c r="AR89" s="1"/>
  <c r="AP91"/>
  <c r="AP90" s="1"/>
  <c r="AP89" s="1"/>
  <c r="AO91"/>
  <c r="AM91"/>
  <c r="AM90" s="1"/>
  <c r="AM89" s="1"/>
  <c r="AL91"/>
  <c r="AL90" s="1"/>
  <c r="AL89" s="1"/>
  <c r="AJ91"/>
  <c r="DY91"/>
  <c r="AI91"/>
  <c r="AG91"/>
  <c r="AG90" s="1"/>
  <c r="AG89" s="1"/>
  <c r="AD91"/>
  <c r="AD90" s="1"/>
  <c r="AD89" s="1"/>
  <c r="AC91"/>
  <c r="AA91"/>
  <c r="AA90" s="1"/>
  <c r="AA89" s="1"/>
  <c r="Z91"/>
  <c r="Z90" s="1"/>
  <c r="Z89" s="1"/>
  <c r="X91"/>
  <c r="X90" s="1"/>
  <c r="X89" s="1"/>
  <c r="W91"/>
  <c r="U91"/>
  <c r="U90" s="1"/>
  <c r="U89" s="1"/>
  <c r="R91"/>
  <c r="Q91"/>
  <c r="Q90" s="1"/>
  <c r="Q89" s="1"/>
  <c r="O91"/>
  <c r="N91"/>
  <c r="N90" s="1"/>
  <c r="N89" s="1"/>
  <c r="L91"/>
  <c r="DZ90"/>
  <c r="L90"/>
  <c r="DZ89"/>
  <c r="L89"/>
  <c r="DZ88"/>
  <c r="DY88"/>
  <c r="K88" s="1"/>
  <c r="DX88"/>
  <c r="AF88"/>
  <c r="J88" s="1"/>
  <c r="L88"/>
  <c r="DZ87"/>
  <c r="L87"/>
  <c r="DZ86"/>
  <c r="DY86"/>
  <c r="K86" s="1"/>
  <c r="DX86"/>
  <c r="AF86"/>
  <c r="T86"/>
  <c r="J86" s="1"/>
  <c r="M86" s="1"/>
  <c r="L86"/>
  <c r="DZ85"/>
  <c r="DY85"/>
  <c r="K85"/>
  <c r="DX85"/>
  <c r="AF85"/>
  <c r="T85"/>
  <c r="J85"/>
  <c r="L85"/>
  <c r="DZ84"/>
  <c r="DY84"/>
  <c r="K84"/>
  <c r="DX84"/>
  <c r="J84" s="1"/>
  <c r="AF84"/>
  <c r="T84"/>
  <c r="T83"/>
  <c r="L84"/>
  <c r="DZ83"/>
  <c r="DV83"/>
  <c r="DU83"/>
  <c r="DS83"/>
  <c r="DR83"/>
  <c r="DP83"/>
  <c r="DO83"/>
  <c r="DM83"/>
  <c r="DL83"/>
  <c r="DJ83"/>
  <c r="DI83"/>
  <c r="DG83"/>
  <c r="DF83"/>
  <c r="DD83"/>
  <c r="DC83"/>
  <c r="DA83"/>
  <c r="CZ83"/>
  <c r="CX83"/>
  <c r="CW83"/>
  <c r="CU83"/>
  <c r="CT83"/>
  <c r="CR83"/>
  <c r="CQ83"/>
  <c r="CO83"/>
  <c r="CN83"/>
  <c r="CL83"/>
  <c r="CK83"/>
  <c r="CI83"/>
  <c r="CH83"/>
  <c r="CF83"/>
  <c r="CE83"/>
  <c r="CC83"/>
  <c r="CB83"/>
  <c r="BZ83"/>
  <c r="BY83"/>
  <c r="BW83"/>
  <c r="BV83"/>
  <c r="BT83"/>
  <c r="BS83"/>
  <c r="BQ83"/>
  <c r="BP83"/>
  <c r="BN83"/>
  <c r="BM83"/>
  <c r="BK83"/>
  <c r="BJ83"/>
  <c r="BH83"/>
  <c r="BG83"/>
  <c r="BE83"/>
  <c r="BD83"/>
  <c r="BB83"/>
  <c r="BA83"/>
  <c r="AY83"/>
  <c r="AX83"/>
  <c r="AV83"/>
  <c r="AU83"/>
  <c r="AS83"/>
  <c r="AR83"/>
  <c r="AP83"/>
  <c r="AO83"/>
  <c r="AM83"/>
  <c r="AL83"/>
  <c r="AJ83"/>
  <c r="DY83" s="1"/>
  <c r="AI83"/>
  <c r="AG83"/>
  <c r="AD83"/>
  <c r="AC83"/>
  <c r="AA83"/>
  <c r="Z83"/>
  <c r="X83"/>
  <c r="W83"/>
  <c r="U83"/>
  <c r="R83"/>
  <c r="Q83"/>
  <c r="O83"/>
  <c r="N83"/>
  <c r="L83"/>
  <c r="DZ82"/>
  <c r="DY82"/>
  <c r="K82" s="1"/>
  <c r="DX82"/>
  <c r="AF82"/>
  <c r="L82"/>
  <c r="DZ81"/>
  <c r="DY81"/>
  <c r="K81" s="1"/>
  <c r="DX81"/>
  <c r="AF81"/>
  <c r="J81"/>
  <c r="L81"/>
  <c r="DZ80"/>
  <c r="DY80"/>
  <c r="K80" s="1"/>
  <c r="DX80"/>
  <c r="AF80"/>
  <c r="L80"/>
  <c r="DZ79"/>
  <c r="DY79"/>
  <c r="K79" s="1"/>
  <c r="DX79"/>
  <c r="AF79"/>
  <c r="J79"/>
  <c r="L79"/>
  <c r="DZ78"/>
  <c r="DY78"/>
  <c r="K78" s="1"/>
  <c r="DX78"/>
  <c r="AF78"/>
  <c r="L78"/>
  <c r="DZ77"/>
  <c r="DY77"/>
  <c r="K77" s="1"/>
  <c r="DX77"/>
  <c r="AF77"/>
  <c r="T77"/>
  <c r="J77" s="1"/>
  <c r="L77"/>
  <c r="DZ76"/>
  <c r="DY76"/>
  <c r="K76" s="1"/>
  <c r="DX76"/>
  <c r="AF76"/>
  <c r="T76"/>
  <c r="L76"/>
  <c r="DZ75"/>
  <c r="DY75"/>
  <c r="K75" s="1"/>
  <c r="DX75"/>
  <c r="AF75"/>
  <c r="T75"/>
  <c r="L75"/>
  <c r="DZ74"/>
  <c r="DY74"/>
  <c r="K74" s="1"/>
  <c r="DX74"/>
  <c r="AF74"/>
  <c r="T74"/>
  <c r="L74"/>
  <c r="DZ73"/>
  <c r="DV73"/>
  <c r="DU73"/>
  <c r="DS73"/>
  <c r="DR73"/>
  <c r="DP73"/>
  <c r="DO73"/>
  <c r="DM73"/>
  <c r="DL73"/>
  <c r="DJ73"/>
  <c r="DI73"/>
  <c r="DG73"/>
  <c r="DF73"/>
  <c r="DD73"/>
  <c r="DC73"/>
  <c r="DA73"/>
  <c r="CZ73"/>
  <c r="CX73"/>
  <c r="CW73"/>
  <c r="CU73"/>
  <c r="CT73"/>
  <c r="CR73"/>
  <c r="CQ73"/>
  <c r="CO73"/>
  <c r="CN73"/>
  <c r="CL73"/>
  <c r="CK73"/>
  <c r="CI73"/>
  <c r="CH73"/>
  <c r="CF73"/>
  <c r="CE73"/>
  <c r="CC73"/>
  <c r="CB73"/>
  <c r="BZ73"/>
  <c r="BY73"/>
  <c r="BW73"/>
  <c r="BV73"/>
  <c r="BT73"/>
  <c r="BS73"/>
  <c r="BQ73"/>
  <c r="BP73"/>
  <c r="BN73"/>
  <c r="BM73"/>
  <c r="BK73"/>
  <c r="BJ73"/>
  <c r="BH73"/>
  <c r="BG73"/>
  <c r="BE73"/>
  <c r="BD73"/>
  <c r="BB73"/>
  <c r="BA73"/>
  <c r="AY73"/>
  <c r="AX73"/>
  <c r="AV73"/>
  <c r="AU73"/>
  <c r="AS73"/>
  <c r="AR73"/>
  <c r="AP73"/>
  <c r="AO73"/>
  <c r="AM73"/>
  <c r="AL73"/>
  <c r="AJ73"/>
  <c r="AI73"/>
  <c r="AG73"/>
  <c r="AD73"/>
  <c r="AC73"/>
  <c r="AA73"/>
  <c r="Z73"/>
  <c r="X73"/>
  <c r="W73"/>
  <c r="U73"/>
  <c r="R73"/>
  <c r="Q73"/>
  <c r="O73"/>
  <c r="N73"/>
  <c r="L73"/>
  <c r="DZ72"/>
  <c r="DY72"/>
  <c r="K72" s="1"/>
  <c r="DX72"/>
  <c r="AF72"/>
  <c r="T72"/>
  <c r="L72"/>
  <c r="DZ71"/>
  <c r="DY71"/>
  <c r="K71" s="1"/>
  <c r="DX71"/>
  <c r="AF71"/>
  <c r="T71"/>
  <c r="L71"/>
  <c r="DZ70"/>
  <c r="DY70"/>
  <c r="K70" s="1"/>
  <c r="DX70"/>
  <c r="AF70"/>
  <c r="T70"/>
  <c r="L70"/>
  <c r="DZ69"/>
  <c r="DY69"/>
  <c r="K69" s="1"/>
  <c r="DX69"/>
  <c r="AF69"/>
  <c r="T69"/>
  <c r="L69"/>
  <c r="DZ68"/>
  <c r="DY68"/>
  <c r="K68" s="1"/>
  <c r="DX68"/>
  <c r="AF68"/>
  <c r="T68"/>
  <c r="L68"/>
  <c r="DZ67"/>
  <c r="DV67"/>
  <c r="DU67"/>
  <c r="DS67"/>
  <c r="DR67"/>
  <c r="DP67"/>
  <c r="DO67"/>
  <c r="DM67"/>
  <c r="DL67"/>
  <c r="DJ67"/>
  <c r="DI67"/>
  <c r="DG67"/>
  <c r="DF67"/>
  <c r="DD67"/>
  <c r="DC67"/>
  <c r="DC66" s="1"/>
  <c r="DA67"/>
  <c r="CZ67"/>
  <c r="CZ66" s="1"/>
  <c r="CX67"/>
  <c r="CW67"/>
  <c r="CW66" s="1"/>
  <c r="CU67"/>
  <c r="CT67"/>
  <c r="CT66" s="1"/>
  <c r="CR67"/>
  <c r="CQ67"/>
  <c r="CQ66" s="1"/>
  <c r="CO67"/>
  <c r="CN67"/>
  <c r="CN66" s="1"/>
  <c r="CL67"/>
  <c r="CK67"/>
  <c r="CK66" s="1"/>
  <c r="CI67"/>
  <c r="CH67"/>
  <c r="CH66" s="1"/>
  <c r="CF67"/>
  <c r="CF66" s="1"/>
  <c r="CE67"/>
  <c r="CC67"/>
  <c r="CB67"/>
  <c r="CB66" s="1"/>
  <c r="BZ67"/>
  <c r="BY67"/>
  <c r="BY66" s="1"/>
  <c r="BW67"/>
  <c r="BV67"/>
  <c r="BV66" s="1"/>
  <c r="BT67"/>
  <c r="BS67"/>
  <c r="BS66" s="1"/>
  <c r="BQ67"/>
  <c r="BP67"/>
  <c r="BP66" s="1"/>
  <c r="BN67"/>
  <c r="BN66" s="1"/>
  <c r="BM67"/>
  <c r="BM66" s="1"/>
  <c r="BK67"/>
  <c r="BJ67"/>
  <c r="BJ66" s="1"/>
  <c r="BH67"/>
  <c r="BH66" s="1"/>
  <c r="BG67"/>
  <c r="BG66" s="1"/>
  <c r="BE67"/>
  <c r="BD67"/>
  <c r="BD66" s="1"/>
  <c r="BB67"/>
  <c r="BB66" s="1"/>
  <c r="BA67"/>
  <c r="BA66" s="1"/>
  <c r="AY67"/>
  <c r="AY66"/>
  <c r="AX67"/>
  <c r="AX66" s="1"/>
  <c r="AV67"/>
  <c r="AV66" s="1"/>
  <c r="AU67"/>
  <c r="AU66" s="1"/>
  <c r="AS67"/>
  <c r="AS66"/>
  <c r="AR67"/>
  <c r="AR66" s="1"/>
  <c r="AP67"/>
  <c r="AO67"/>
  <c r="AO66" s="1"/>
  <c r="AM67"/>
  <c r="AL67"/>
  <c r="AJ67"/>
  <c r="AI67"/>
  <c r="AI66" s="1"/>
  <c r="AG67"/>
  <c r="AD67"/>
  <c r="AC67"/>
  <c r="AA67"/>
  <c r="AA66" s="1"/>
  <c r="Z67"/>
  <c r="X67"/>
  <c r="W67"/>
  <c r="W66" s="1"/>
  <c r="U67"/>
  <c r="U66" s="1"/>
  <c r="R67"/>
  <c r="R66"/>
  <c r="Q67"/>
  <c r="Q66" s="1"/>
  <c r="O67"/>
  <c r="O66" s="1"/>
  <c r="N67"/>
  <c r="N66" s="1"/>
  <c r="L67"/>
  <c r="DZ66"/>
  <c r="L66"/>
  <c r="DZ65"/>
  <c r="DY65"/>
  <c r="K65" s="1"/>
  <c r="DX65"/>
  <c r="AF65"/>
  <c r="T65"/>
  <c r="L65"/>
  <c r="DZ64"/>
  <c r="DY64"/>
  <c r="K64" s="1"/>
  <c r="DX64"/>
  <c r="AF64"/>
  <c r="T64"/>
  <c r="L64"/>
  <c r="DZ63"/>
  <c r="DY63"/>
  <c r="K63" s="1"/>
  <c r="DX63"/>
  <c r="AF63"/>
  <c r="T63"/>
  <c r="L63"/>
  <c r="DZ62"/>
  <c r="DV62"/>
  <c r="DU62"/>
  <c r="DS62"/>
  <c r="DR62"/>
  <c r="DP62"/>
  <c r="DO62"/>
  <c r="DM62"/>
  <c r="DL62"/>
  <c r="DJ62"/>
  <c r="DI62"/>
  <c r="DG62"/>
  <c r="DF62"/>
  <c r="DD62"/>
  <c r="DC62"/>
  <c r="DA62"/>
  <c r="CZ62"/>
  <c r="CX62"/>
  <c r="CW62"/>
  <c r="CU62"/>
  <c r="CT62"/>
  <c r="CR62"/>
  <c r="CQ62"/>
  <c r="CO62"/>
  <c r="CN62"/>
  <c r="CL62"/>
  <c r="CK62"/>
  <c r="CI62"/>
  <c r="CH62"/>
  <c r="CF62"/>
  <c r="CE62"/>
  <c r="CC62"/>
  <c r="CB62"/>
  <c r="BZ62"/>
  <c r="BY62"/>
  <c r="BW62"/>
  <c r="BV62"/>
  <c r="BT62"/>
  <c r="BS62"/>
  <c r="BQ62"/>
  <c r="BP62"/>
  <c r="BN62"/>
  <c r="BM62"/>
  <c r="BK62"/>
  <c r="BJ62"/>
  <c r="BH62"/>
  <c r="BG62"/>
  <c r="BE62"/>
  <c r="BD62"/>
  <c r="BB62"/>
  <c r="BA62"/>
  <c r="AY62"/>
  <c r="AX62"/>
  <c r="AV62"/>
  <c r="AU62"/>
  <c r="AS62"/>
  <c r="AR62"/>
  <c r="AP62"/>
  <c r="AO62"/>
  <c r="AM62"/>
  <c r="AL62"/>
  <c r="AJ62"/>
  <c r="AI62"/>
  <c r="AG62"/>
  <c r="AD62"/>
  <c r="AC62"/>
  <c r="AA62"/>
  <c r="Z62"/>
  <c r="X62"/>
  <c r="W62"/>
  <c r="U62"/>
  <c r="R62"/>
  <c r="Q62"/>
  <c r="O62"/>
  <c r="N62"/>
  <c r="L62"/>
  <c r="DZ61"/>
  <c r="DY61"/>
  <c r="K61" s="1"/>
  <c r="DX61"/>
  <c r="AF61"/>
  <c r="J61" s="1"/>
  <c r="L61"/>
  <c r="DZ60"/>
  <c r="DY60"/>
  <c r="K60" s="1"/>
  <c r="DX60"/>
  <c r="AF60"/>
  <c r="T60"/>
  <c r="L60"/>
  <c r="DZ59"/>
  <c r="DY59"/>
  <c r="K59" s="1"/>
  <c r="DX59"/>
  <c r="AF59"/>
  <c r="T59"/>
  <c r="J59" s="1"/>
  <c r="L59"/>
  <c r="DZ58"/>
  <c r="DY58"/>
  <c r="K58" s="1"/>
  <c r="DX58"/>
  <c r="AF58"/>
  <c r="T58"/>
  <c r="L58"/>
  <c r="DZ57"/>
  <c r="DY57"/>
  <c r="K57" s="1"/>
  <c r="DX57"/>
  <c r="AF57"/>
  <c r="T57"/>
  <c r="J57" s="1"/>
  <c r="L57"/>
  <c r="DZ56"/>
  <c r="DY56"/>
  <c r="K56" s="1"/>
  <c r="DX56"/>
  <c r="AF56"/>
  <c r="T56"/>
  <c r="L56"/>
  <c r="DZ55"/>
  <c r="DY55"/>
  <c r="K55" s="1"/>
  <c r="DX55"/>
  <c r="AF55"/>
  <c r="T55"/>
  <c r="L55"/>
  <c r="DZ54"/>
  <c r="DY54"/>
  <c r="K54" s="1"/>
  <c r="DX54"/>
  <c r="AF54"/>
  <c r="T54"/>
  <c r="L54"/>
  <c r="DZ53"/>
  <c r="DY53"/>
  <c r="K53" s="1"/>
  <c r="DX53"/>
  <c r="AF53"/>
  <c r="T53"/>
  <c r="L53"/>
  <c r="DZ52"/>
  <c r="DY52"/>
  <c r="DX52"/>
  <c r="AF52"/>
  <c r="T52"/>
  <c r="L52"/>
  <c r="K52"/>
  <c r="DZ51"/>
  <c r="DY51"/>
  <c r="K51" s="1"/>
  <c r="DX51"/>
  <c r="AF51"/>
  <c r="T51"/>
  <c r="L51"/>
  <c r="DZ50"/>
  <c r="DY50"/>
  <c r="K50" s="1"/>
  <c r="DX50"/>
  <c r="AF50"/>
  <c r="T50"/>
  <c r="L50"/>
  <c r="DZ49"/>
  <c r="DY49"/>
  <c r="DX49"/>
  <c r="AF49"/>
  <c r="J49" s="1"/>
  <c r="T49"/>
  <c r="L49"/>
  <c r="K49"/>
  <c r="DZ48"/>
  <c r="DY48"/>
  <c r="K48" s="1"/>
  <c r="DX48"/>
  <c r="AF48"/>
  <c r="T48"/>
  <c r="L48"/>
  <c r="DZ47"/>
  <c r="DY47"/>
  <c r="K47" s="1"/>
  <c r="DX47"/>
  <c r="AF47"/>
  <c r="T47"/>
  <c r="L47"/>
  <c r="DZ46"/>
  <c r="DY46"/>
  <c r="K46" s="1"/>
  <c r="DX46"/>
  <c r="AF46"/>
  <c r="T46"/>
  <c r="L46"/>
  <c r="DZ45"/>
  <c r="DV45"/>
  <c r="DU45"/>
  <c r="DS45"/>
  <c r="DR45"/>
  <c r="DP45"/>
  <c r="DO45"/>
  <c r="DM45"/>
  <c r="DL45"/>
  <c r="DJ45"/>
  <c r="DI45"/>
  <c r="DG45"/>
  <c r="DF45"/>
  <c r="DD45"/>
  <c r="DC45"/>
  <c r="DA45"/>
  <c r="CZ45"/>
  <c r="CX45"/>
  <c r="CW45"/>
  <c r="CU45"/>
  <c r="CT45"/>
  <c r="CR45"/>
  <c r="CQ45"/>
  <c r="CO45"/>
  <c r="CN45"/>
  <c r="CL45"/>
  <c r="CK45"/>
  <c r="CI45"/>
  <c r="CH45"/>
  <c r="CF45"/>
  <c r="CE45"/>
  <c r="CC45"/>
  <c r="CB45"/>
  <c r="BZ45"/>
  <c r="BY45"/>
  <c r="BW45"/>
  <c r="BV45"/>
  <c r="BT45"/>
  <c r="BS45"/>
  <c r="BQ45"/>
  <c r="BP45"/>
  <c r="BN45"/>
  <c r="BM45"/>
  <c r="BK45"/>
  <c r="BJ45"/>
  <c r="BH45"/>
  <c r="BG45"/>
  <c r="BE45"/>
  <c r="BB45"/>
  <c r="BA45"/>
  <c r="AY45"/>
  <c r="AX45"/>
  <c r="AV45"/>
  <c r="AU45"/>
  <c r="AS45"/>
  <c r="AR45"/>
  <c r="AP45"/>
  <c r="AO45"/>
  <c r="AM45"/>
  <c r="AL45"/>
  <c r="AJ45"/>
  <c r="AI45"/>
  <c r="AG45"/>
  <c r="AD45"/>
  <c r="AC45"/>
  <c r="AA45"/>
  <c r="Z45"/>
  <c r="X45"/>
  <c r="W45"/>
  <c r="U45"/>
  <c r="R45"/>
  <c r="Q45"/>
  <c r="O45"/>
  <c r="N45"/>
  <c r="L45"/>
  <c r="DZ44"/>
  <c r="DY44"/>
  <c r="K44" s="1"/>
  <c r="DX44"/>
  <c r="AF44"/>
  <c r="T44"/>
  <c r="L44"/>
  <c r="DZ43"/>
  <c r="DY43"/>
  <c r="K43"/>
  <c r="DX43"/>
  <c r="AF43"/>
  <c r="T43"/>
  <c r="L43"/>
  <c r="DZ42"/>
  <c r="DY42"/>
  <c r="K42" s="1"/>
  <c r="DX42"/>
  <c r="AF42"/>
  <c r="T42"/>
  <c r="L42"/>
  <c r="DZ41"/>
  <c r="DY41"/>
  <c r="K41" s="1"/>
  <c r="DX41"/>
  <c r="AF41"/>
  <c r="T41"/>
  <c r="L41"/>
  <c r="DZ40"/>
  <c r="DY40"/>
  <c r="K40" s="1"/>
  <c r="DX40"/>
  <c r="AF40"/>
  <c r="T40"/>
  <c r="J40" s="1"/>
  <c r="M40" s="1"/>
  <c r="L40"/>
  <c r="DZ39"/>
  <c r="DV39"/>
  <c r="DU39"/>
  <c r="DS39"/>
  <c r="DR39"/>
  <c r="DP39"/>
  <c r="DO39"/>
  <c r="DJ39"/>
  <c r="DI39"/>
  <c r="DG39"/>
  <c r="DF39"/>
  <c r="DD39"/>
  <c r="DC39"/>
  <c r="DA39"/>
  <c r="CZ39"/>
  <c r="CX39"/>
  <c r="CW39"/>
  <c r="CU39"/>
  <c r="CT39"/>
  <c r="CR39"/>
  <c r="CQ39"/>
  <c r="CO39"/>
  <c r="CL39"/>
  <c r="CK39"/>
  <c r="CI39"/>
  <c r="CH39"/>
  <c r="CF39"/>
  <c r="CE39"/>
  <c r="CC39"/>
  <c r="CB39"/>
  <c r="BZ39"/>
  <c r="BY39"/>
  <c r="BW39"/>
  <c r="BV39"/>
  <c r="BT39"/>
  <c r="BS39"/>
  <c r="BQ39"/>
  <c r="BP39"/>
  <c r="BN39"/>
  <c r="BM39"/>
  <c r="BK39"/>
  <c r="BJ39"/>
  <c r="BH39"/>
  <c r="BG39"/>
  <c r="BE39"/>
  <c r="BD39"/>
  <c r="BB39"/>
  <c r="BA39"/>
  <c r="AY39"/>
  <c r="AX39"/>
  <c r="AV39"/>
  <c r="AU39"/>
  <c r="AS39"/>
  <c r="AR39"/>
  <c r="AP39"/>
  <c r="AO39"/>
  <c r="AM39"/>
  <c r="AL39"/>
  <c r="AJ39"/>
  <c r="AI39"/>
  <c r="AG39"/>
  <c r="AD39"/>
  <c r="AC39"/>
  <c r="AA39"/>
  <c r="Z39"/>
  <c r="X39"/>
  <c r="W39"/>
  <c r="U39"/>
  <c r="R39"/>
  <c r="Q39"/>
  <c r="O39"/>
  <c r="N39"/>
  <c r="L39"/>
  <c r="DZ38"/>
  <c r="DY38"/>
  <c r="K38" s="1"/>
  <c r="DX38"/>
  <c r="AF38"/>
  <c r="T38"/>
  <c r="L38"/>
  <c r="DZ37"/>
  <c r="DY37"/>
  <c r="K37" s="1"/>
  <c r="DX37"/>
  <c r="AF37"/>
  <c r="T37"/>
  <c r="L37"/>
  <c r="DZ36"/>
  <c r="DY36"/>
  <c r="K36" s="1"/>
  <c r="DX36"/>
  <c r="AF36"/>
  <c r="T36"/>
  <c r="L36"/>
  <c r="DZ35"/>
  <c r="DV35"/>
  <c r="DU35"/>
  <c r="DS35"/>
  <c r="DR35"/>
  <c r="DP35"/>
  <c r="DO35"/>
  <c r="DJ35"/>
  <c r="DI35"/>
  <c r="DG35"/>
  <c r="DF35"/>
  <c r="DD35"/>
  <c r="DC35"/>
  <c r="DA35"/>
  <c r="CZ35"/>
  <c r="CX35"/>
  <c r="CW35"/>
  <c r="CU35"/>
  <c r="CT35"/>
  <c r="CR35"/>
  <c r="CQ35"/>
  <c r="CO35"/>
  <c r="CN35"/>
  <c r="CL35"/>
  <c r="CK35"/>
  <c r="CI35"/>
  <c r="CH35"/>
  <c r="CF35"/>
  <c r="CE35"/>
  <c r="CC35"/>
  <c r="CB35"/>
  <c r="BZ35"/>
  <c r="BY35"/>
  <c r="BW35"/>
  <c r="BV35"/>
  <c r="BT35"/>
  <c r="BS35"/>
  <c r="BQ35"/>
  <c r="BP35"/>
  <c r="BN35"/>
  <c r="BM35"/>
  <c r="BK35"/>
  <c r="BJ35"/>
  <c r="BH35"/>
  <c r="BG35"/>
  <c r="BE35"/>
  <c r="BD35"/>
  <c r="BB35"/>
  <c r="BA35"/>
  <c r="AY35"/>
  <c r="AX35"/>
  <c r="AV35"/>
  <c r="AU35"/>
  <c r="AS35"/>
  <c r="AR35"/>
  <c r="AP35"/>
  <c r="AO35"/>
  <c r="AM35"/>
  <c r="AL35"/>
  <c r="AJ35"/>
  <c r="DY35" s="1"/>
  <c r="AI35"/>
  <c r="AG35"/>
  <c r="AD35"/>
  <c r="AC35"/>
  <c r="AA35"/>
  <c r="Z35"/>
  <c r="X35"/>
  <c r="W35"/>
  <c r="U35"/>
  <c r="R35"/>
  <c r="Q35"/>
  <c r="O35"/>
  <c r="N35"/>
  <c r="L35"/>
  <c r="DZ34"/>
  <c r="DY34"/>
  <c r="K34" s="1"/>
  <c r="DX34"/>
  <c r="AF34"/>
  <c r="T34"/>
  <c r="L34"/>
  <c r="DZ33"/>
  <c r="DY33"/>
  <c r="K33" s="1"/>
  <c r="DX33"/>
  <c r="AF33"/>
  <c r="J33" s="1"/>
  <c r="M33" s="1"/>
  <c r="T33"/>
  <c r="L33"/>
  <c r="DZ32"/>
  <c r="DV32"/>
  <c r="DU32"/>
  <c r="DS32"/>
  <c r="DR32"/>
  <c r="DP32"/>
  <c r="DO32"/>
  <c r="DJ32"/>
  <c r="DI32"/>
  <c r="DG32"/>
  <c r="DF32"/>
  <c r="DD32"/>
  <c r="DC32"/>
  <c r="DA32"/>
  <c r="CZ32"/>
  <c r="CX32"/>
  <c r="CW32"/>
  <c r="CU32"/>
  <c r="CT32"/>
  <c r="CR32"/>
  <c r="CQ32"/>
  <c r="CO32"/>
  <c r="CN32"/>
  <c r="CL32"/>
  <c r="CK32"/>
  <c r="CI32"/>
  <c r="CH32"/>
  <c r="CF32"/>
  <c r="CE32"/>
  <c r="CC32"/>
  <c r="CB32"/>
  <c r="BZ32"/>
  <c r="BY32"/>
  <c r="BW32"/>
  <c r="BV32"/>
  <c r="BT32"/>
  <c r="BS32"/>
  <c r="BQ32"/>
  <c r="BP32"/>
  <c r="BN32"/>
  <c r="BM32"/>
  <c r="BK32"/>
  <c r="BJ32"/>
  <c r="BH32"/>
  <c r="BH28" s="1"/>
  <c r="BG32"/>
  <c r="BE32"/>
  <c r="BD32"/>
  <c r="BD28"/>
  <c r="BB32"/>
  <c r="BA32"/>
  <c r="AY32"/>
  <c r="AX32"/>
  <c r="AV32"/>
  <c r="AU32"/>
  <c r="AS32"/>
  <c r="AR32"/>
  <c r="AP32"/>
  <c r="AO32"/>
  <c r="AM32"/>
  <c r="AL32"/>
  <c r="AJ32"/>
  <c r="AI32"/>
  <c r="AG32"/>
  <c r="AD32"/>
  <c r="AD28" s="1"/>
  <c r="AC32"/>
  <c r="AA32"/>
  <c r="Z32"/>
  <c r="X32"/>
  <c r="W32"/>
  <c r="U32"/>
  <c r="R32"/>
  <c r="Q32"/>
  <c r="O32"/>
  <c r="N32"/>
  <c r="L32"/>
  <c r="DZ31"/>
  <c r="DY31"/>
  <c r="K31" s="1"/>
  <c r="DX31"/>
  <c r="AF31"/>
  <c r="T31"/>
  <c r="L31"/>
  <c r="DZ30"/>
  <c r="DY30"/>
  <c r="K30"/>
  <c r="DX30"/>
  <c r="AF30"/>
  <c r="T30"/>
  <c r="L30"/>
  <c r="DZ29"/>
  <c r="DV29"/>
  <c r="DU29"/>
  <c r="DS29"/>
  <c r="DR29"/>
  <c r="DR28" s="1"/>
  <c r="DP29"/>
  <c r="DP28"/>
  <c r="DO29"/>
  <c r="DO28" s="1"/>
  <c r="DJ29"/>
  <c r="DI29"/>
  <c r="DI28" s="1"/>
  <c r="DG29"/>
  <c r="DG28" s="1"/>
  <c r="DF29"/>
  <c r="DF28"/>
  <c r="DD29"/>
  <c r="DD28" s="1"/>
  <c r="DC29"/>
  <c r="DC28"/>
  <c r="DA29"/>
  <c r="DA28" s="1"/>
  <c r="CZ29"/>
  <c r="CX29"/>
  <c r="CX28" s="1"/>
  <c r="CW29"/>
  <c r="CU29"/>
  <c r="CT29"/>
  <c r="CR29"/>
  <c r="CQ29"/>
  <c r="CO29"/>
  <c r="CN29"/>
  <c r="CL29"/>
  <c r="CL28" s="1"/>
  <c r="CK29"/>
  <c r="CK28" s="1"/>
  <c r="CI29"/>
  <c r="CH29"/>
  <c r="CH28"/>
  <c r="CF29"/>
  <c r="CE29"/>
  <c r="CC29"/>
  <c r="CB29"/>
  <c r="CB28"/>
  <c r="BZ29"/>
  <c r="BY29"/>
  <c r="BW29"/>
  <c r="BV29"/>
  <c r="BV28" s="1"/>
  <c r="BT29"/>
  <c r="BS29"/>
  <c r="BQ29"/>
  <c r="BP29"/>
  <c r="BP28" s="1"/>
  <c r="BN29"/>
  <c r="BM29"/>
  <c r="BK29"/>
  <c r="BJ29"/>
  <c r="BJ28" s="1"/>
  <c r="BH29"/>
  <c r="BG29"/>
  <c r="BG28" s="1"/>
  <c r="BE29"/>
  <c r="BD29"/>
  <c r="BB29"/>
  <c r="BA29"/>
  <c r="AY29"/>
  <c r="AX29"/>
  <c r="AV29"/>
  <c r="AU29"/>
  <c r="AS29"/>
  <c r="AR29"/>
  <c r="AP29"/>
  <c r="AO29"/>
  <c r="AM29"/>
  <c r="AM28" s="1"/>
  <c r="AL29"/>
  <c r="AJ29"/>
  <c r="AI29"/>
  <c r="AG29"/>
  <c r="AD29"/>
  <c r="AC29"/>
  <c r="AA29"/>
  <c r="AA28" s="1"/>
  <c r="Z29"/>
  <c r="X29"/>
  <c r="W29"/>
  <c r="U29"/>
  <c r="R29"/>
  <c r="Q29"/>
  <c r="O29"/>
  <c r="N29"/>
  <c r="T29" s="1"/>
  <c r="L29"/>
  <c r="DZ28"/>
  <c r="DM28"/>
  <c r="DM19" s="1"/>
  <c r="DL28"/>
  <c r="DL19" s="1"/>
  <c r="L28"/>
  <c r="DZ27"/>
  <c r="DY27"/>
  <c r="K27"/>
  <c r="DX27"/>
  <c r="AF27"/>
  <c r="T27"/>
  <c r="L27"/>
  <c r="DZ26"/>
  <c r="DY26"/>
  <c r="K26" s="1"/>
  <c r="DX26"/>
  <c r="AF26"/>
  <c r="T26"/>
  <c r="L26"/>
  <c r="DZ25"/>
  <c r="DY25"/>
  <c r="K25" s="1"/>
  <c r="DX25"/>
  <c r="AF25"/>
  <c r="T25"/>
  <c r="L25"/>
  <c r="DZ24"/>
  <c r="DY24"/>
  <c r="K24" s="1"/>
  <c r="DX24"/>
  <c r="AF24"/>
  <c r="T24"/>
  <c r="L24"/>
  <c r="DZ23"/>
  <c r="DV23"/>
  <c r="DU23"/>
  <c r="DS23"/>
  <c r="DR23"/>
  <c r="DP23"/>
  <c r="DO23"/>
  <c r="DJ23"/>
  <c r="DI23"/>
  <c r="DG23"/>
  <c r="DF23"/>
  <c r="DD23"/>
  <c r="DC23"/>
  <c r="DA23"/>
  <c r="CZ23"/>
  <c r="CX23"/>
  <c r="CW23"/>
  <c r="CU23"/>
  <c r="CT23"/>
  <c r="CR23"/>
  <c r="CQ23"/>
  <c r="CO23"/>
  <c r="CN23"/>
  <c r="CL23"/>
  <c r="CK23"/>
  <c r="CI23"/>
  <c r="CH23"/>
  <c r="CF23"/>
  <c r="CE23"/>
  <c r="CC23"/>
  <c r="CB23"/>
  <c r="BZ23"/>
  <c r="BY23"/>
  <c r="BW23"/>
  <c r="BV23"/>
  <c r="BT23"/>
  <c r="BS23"/>
  <c r="BQ23"/>
  <c r="BP23"/>
  <c r="BN23"/>
  <c r="BM23"/>
  <c r="BK23"/>
  <c r="BJ23"/>
  <c r="BH23"/>
  <c r="BG23"/>
  <c r="BE23"/>
  <c r="BD23"/>
  <c r="BB23"/>
  <c r="BA23"/>
  <c r="AY23"/>
  <c r="AX23"/>
  <c r="AV23"/>
  <c r="AU23"/>
  <c r="AS23"/>
  <c r="AR23"/>
  <c r="AP23"/>
  <c r="AO23"/>
  <c r="AM23"/>
  <c r="AL23"/>
  <c r="AJ23"/>
  <c r="AI23"/>
  <c r="DX23" s="1"/>
  <c r="AG23"/>
  <c r="AD23"/>
  <c r="AC23"/>
  <c r="AA23"/>
  <c r="Z23"/>
  <c r="X23"/>
  <c r="W23"/>
  <c r="U23"/>
  <c r="R23"/>
  <c r="Q23"/>
  <c r="O23"/>
  <c r="N23"/>
  <c r="T23" s="1"/>
  <c r="L23"/>
  <c r="DZ22"/>
  <c r="DY22"/>
  <c r="K22" s="1"/>
  <c r="DX22"/>
  <c r="AF22"/>
  <c r="T22"/>
  <c r="L22"/>
  <c r="DZ21"/>
  <c r="DV21"/>
  <c r="DV20" s="1"/>
  <c r="DU21"/>
  <c r="DU20" s="1"/>
  <c r="DS21"/>
  <c r="DS20" s="1"/>
  <c r="DR21"/>
  <c r="DR20" s="1"/>
  <c r="DP21"/>
  <c r="DP20" s="1"/>
  <c r="DO21"/>
  <c r="DO20" s="1"/>
  <c r="DJ21"/>
  <c r="DJ20" s="1"/>
  <c r="DI21"/>
  <c r="DI20" s="1"/>
  <c r="DG21"/>
  <c r="DG20" s="1"/>
  <c r="DF21"/>
  <c r="DF20" s="1"/>
  <c r="DD21"/>
  <c r="DD20" s="1"/>
  <c r="DC21"/>
  <c r="DC20" s="1"/>
  <c r="DA21"/>
  <c r="DA20" s="1"/>
  <c r="CZ21"/>
  <c r="CZ20" s="1"/>
  <c r="CX21"/>
  <c r="CX20" s="1"/>
  <c r="CW21"/>
  <c r="CW20" s="1"/>
  <c r="CU21"/>
  <c r="CU20" s="1"/>
  <c r="CT21"/>
  <c r="CT20" s="1"/>
  <c r="CR21"/>
  <c r="CR20" s="1"/>
  <c r="CQ21"/>
  <c r="CQ20" s="1"/>
  <c r="CO21"/>
  <c r="CO20" s="1"/>
  <c r="CN21"/>
  <c r="CN20" s="1"/>
  <c r="CL21"/>
  <c r="CL20" s="1"/>
  <c r="CK21"/>
  <c r="CK20" s="1"/>
  <c r="CI21"/>
  <c r="CI20" s="1"/>
  <c r="CH21"/>
  <c r="CH20" s="1"/>
  <c r="CF21"/>
  <c r="CF20" s="1"/>
  <c r="CE21"/>
  <c r="CE20" s="1"/>
  <c r="CC21"/>
  <c r="CC20" s="1"/>
  <c r="CB21"/>
  <c r="CB20" s="1"/>
  <c r="BZ21"/>
  <c r="BZ20" s="1"/>
  <c r="BY21"/>
  <c r="BY20" s="1"/>
  <c r="BW21"/>
  <c r="BW20" s="1"/>
  <c r="BV21"/>
  <c r="BV20" s="1"/>
  <c r="BT21"/>
  <c r="BT20" s="1"/>
  <c r="BS21"/>
  <c r="BS20" s="1"/>
  <c r="BQ21"/>
  <c r="BQ20" s="1"/>
  <c r="BP21"/>
  <c r="BP20" s="1"/>
  <c r="BN21"/>
  <c r="BN20" s="1"/>
  <c r="BM21"/>
  <c r="BM20" s="1"/>
  <c r="BK21"/>
  <c r="BK20" s="1"/>
  <c r="BJ21"/>
  <c r="BJ20" s="1"/>
  <c r="BH21"/>
  <c r="BH20" s="1"/>
  <c r="BG21"/>
  <c r="BE21"/>
  <c r="BE20" s="1"/>
  <c r="BD21"/>
  <c r="BD20" s="1"/>
  <c r="BB21"/>
  <c r="BB20" s="1"/>
  <c r="BA21"/>
  <c r="BA20" s="1"/>
  <c r="AY21"/>
  <c r="AY20"/>
  <c r="AX21"/>
  <c r="AX20" s="1"/>
  <c r="AV21"/>
  <c r="AV20" s="1"/>
  <c r="AU21"/>
  <c r="AU20" s="1"/>
  <c r="AS21"/>
  <c r="AS20" s="1"/>
  <c r="AR21"/>
  <c r="AR20" s="1"/>
  <c r="AP21"/>
  <c r="AP20" s="1"/>
  <c r="AO21"/>
  <c r="AM21"/>
  <c r="AM20" s="1"/>
  <c r="AM19" s="1"/>
  <c r="AL21"/>
  <c r="AL20" s="1"/>
  <c r="AJ21"/>
  <c r="AI21"/>
  <c r="AG21"/>
  <c r="AG20" s="1"/>
  <c r="AD21"/>
  <c r="AD20" s="1"/>
  <c r="AC21"/>
  <c r="AA21"/>
  <c r="AA20" s="1"/>
  <c r="Z21"/>
  <c r="Z20" s="1"/>
  <c r="X21"/>
  <c r="X20" s="1"/>
  <c r="W21"/>
  <c r="W20" s="1"/>
  <c r="U21"/>
  <c r="U20" s="1"/>
  <c r="R21"/>
  <c r="R20" s="1"/>
  <c r="Q21"/>
  <c r="Q20"/>
  <c r="O21"/>
  <c r="O20"/>
  <c r="N21"/>
  <c r="N20"/>
  <c r="L21"/>
  <c r="DZ20"/>
  <c r="BG20"/>
  <c r="AO20"/>
  <c r="AI20"/>
  <c r="L20"/>
  <c r="DZ19"/>
  <c r="L19"/>
  <c r="DZ18"/>
  <c r="DY18"/>
  <c r="K18" s="1"/>
  <c r="DX18"/>
  <c r="AF18"/>
  <c r="T18"/>
  <c r="J18" s="1"/>
  <c r="L18"/>
  <c r="DZ17"/>
  <c r="DY17"/>
  <c r="K17" s="1"/>
  <c r="DX17"/>
  <c r="AF17"/>
  <c r="T17"/>
  <c r="L17"/>
  <c r="DZ16"/>
  <c r="DY16"/>
  <c r="K16" s="1"/>
  <c r="DX16"/>
  <c r="AF16"/>
  <c r="T16"/>
  <c r="J16" s="1"/>
  <c r="L16"/>
  <c r="DZ15"/>
  <c r="DY15"/>
  <c r="K15" s="1"/>
  <c r="DX15"/>
  <c r="AF15"/>
  <c r="T15"/>
  <c r="L15"/>
  <c r="DZ14"/>
  <c r="DY14"/>
  <c r="DX14"/>
  <c r="AF14"/>
  <c r="J14" s="1"/>
  <c r="T14"/>
  <c r="L14"/>
  <c r="K14"/>
  <c r="DZ13"/>
  <c r="DY13"/>
  <c r="K13" s="1"/>
  <c r="DX13"/>
  <c r="AF13"/>
  <c r="T13"/>
  <c r="L13"/>
  <c r="DZ12"/>
  <c r="DY12"/>
  <c r="AF12"/>
  <c r="T12"/>
  <c r="L12"/>
  <c r="K12"/>
  <c r="DZ11"/>
  <c r="DY11"/>
  <c r="K11" s="1"/>
  <c r="DX11"/>
  <c r="AF11"/>
  <c r="T11"/>
  <c r="L11"/>
  <c r="DZ10"/>
  <c r="DY10"/>
  <c r="K10" s="1"/>
  <c r="DX10"/>
  <c r="AF10"/>
  <c r="T10"/>
  <c r="L10"/>
  <c r="DZ9"/>
  <c r="DY9"/>
  <c r="K9" s="1"/>
  <c r="DX9"/>
  <c r="AF9"/>
  <c r="T9"/>
  <c r="L9"/>
  <c r="DZ8"/>
  <c r="DY8"/>
  <c r="K8" s="1"/>
  <c r="DX8"/>
  <c r="AF8"/>
  <c r="T8"/>
  <c r="L8"/>
  <c r="DZ7"/>
  <c r="DV7"/>
  <c r="DV6" s="1"/>
  <c r="DU7"/>
  <c r="DU6" s="1"/>
  <c r="DS7"/>
  <c r="DS6" s="1"/>
  <c r="DR7"/>
  <c r="DR6" s="1"/>
  <c r="DP7"/>
  <c r="DP6" s="1"/>
  <c r="DO7"/>
  <c r="DO6" s="1"/>
  <c r="DM7"/>
  <c r="DM6" s="1"/>
  <c r="DM5" s="1"/>
  <c r="DL7"/>
  <c r="DL6" s="1"/>
  <c r="DJ7"/>
  <c r="DJ6" s="1"/>
  <c r="DI7"/>
  <c r="DI6" s="1"/>
  <c r="DG7"/>
  <c r="DG6" s="1"/>
  <c r="DF7"/>
  <c r="DF6" s="1"/>
  <c r="DD7"/>
  <c r="DD6" s="1"/>
  <c r="DC7"/>
  <c r="DC6" s="1"/>
  <c r="DA7"/>
  <c r="DA6" s="1"/>
  <c r="CZ7"/>
  <c r="CX7"/>
  <c r="CX6" s="1"/>
  <c r="CW7"/>
  <c r="CW6" s="1"/>
  <c r="CU7"/>
  <c r="CU6" s="1"/>
  <c r="CT7"/>
  <c r="CT6" s="1"/>
  <c r="CR7"/>
  <c r="CR6" s="1"/>
  <c r="CQ7"/>
  <c r="CQ6" s="1"/>
  <c r="CO7"/>
  <c r="CO6" s="1"/>
  <c r="CN7"/>
  <c r="CN6" s="1"/>
  <c r="CL7"/>
  <c r="CL6" s="1"/>
  <c r="CK7"/>
  <c r="CK6" s="1"/>
  <c r="CI7"/>
  <c r="CI6" s="1"/>
  <c r="CH7"/>
  <c r="CH6" s="1"/>
  <c r="CF7"/>
  <c r="CF6" s="1"/>
  <c r="CE7"/>
  <c r="CE6" s="1"/>
  <c r="CC7"/>
  <c r="CC6" s="1"/>
  <c r="CB7"/>
  <c r="CB6" s="1"/>
  <c r="BZ7"/>
  <c r="BZ6" s="1"/>
  <c r="BY7"/>
  <c r="BY6" s="1"/>
  <c r="BW7"/>
  <c r="BW6"/>
  <c r="BV7"/>
  <c r="BV6" s="1"/>
  <c r="BT7"/>
  <c r="BT6" s="1"/>
  <c r="BS7"/>
  <c r="BS6" s="1"/>
  <c r="BQ7"/>
  <c r="BQ6" s="1"/>
  <c r="BP7"/>
  <c r="BP6" s="1"/>
  <c r="BN7"/>
  <c r="BN6" s="1"/>
  <c r="BM7"/>
  <c r="BM6" s="1"/>
  <c r="BK7"/>
  <c r="BK6" s="1"/>
  <c r="BJ7"/>
  <c r="BH7"/>
  <c r="BH6" s="1"/>
  <c r="BG7"/>
  <c r="BG6" s="1"/>
  <c r="BE7"/>
  <c r="BE6" s="1"/>
  <c r="BD7"/>
  <c r="BD6" s="1"/>
  <c r="BB7"/>
  <c r="BB6" s="1"/>
  <c r="BA7"/>
  <c r="BA6" s="1"/>
  <c r="AY7"/>
  <c r="AY6" s="1"/>
  <c r="AX7"/>
  <c r="AX6" s="1"/>
  <c r="AV7"/>
  <c r="AV6" s="1"/>
  <c r="AU7"/>
  <c r="AU6" s="1"/>
  <c r="AS7"/>
  <c r="AS6" s="1"/>
  <c r="AR7"/>
  <c r="AR6" s="1"/>
  <c r="AP7"/>
  <c r="AO7"/>
  <c r="AM7"/>
  <c r="AM6" s="1"/>
  <c r="AL7"/>
  <c r="AL6" s="1"/>
  <c r="AJ7"/>
  <c r="AJ6" s="1"/>
  <c r="AI7"/>
  <c r="AG7"/>
  <c r="AG6" s="1"/>
  <c r="AD7"/>
  <c r="AD6" s="1"/>
  <c r="AC7"/>
  <c r="AC6" s="1"/>
  <c r="AA7"/>
  <c r="AA6" s="1"/>
  <c r="Z7"/>
  <c r="Z6" s="1"/>
  <c r="X7"/>
  <c r="X6" s="1"/>
  <c r="W7"/>
  <c r="W6" s="1"/>
  <c r="U7"/>
  <c r="U6" s="1"/>
  <c r="R7"/>
  <c r="R6" s="1"/>
  <c r="Q7"/>
  <c r="Q6" s="1"/>
  <c r="O7"/>
  <c r="O6" s="1"/>
  <c r="N7"/>
  <c r="L7"/>
  <c r="DQ6"/>
  <c r="DN6"/>
  <c r="DZ6" s="1"/>
  <c r="CZ6"/>
  <c r="BJ6"/>
  <c r="AO6"/>
  <c r="N6"/>
  <c r="L6"/>
  <c r="L5"/>
  <c r="AN103" i="41"/>
  <c r="AM103"/>
  <c r="AL103"/>
  <c r="AN102"/>
  <c r="AM102"/>
  <c r="AL102"/>
  <c r="AN101"/>
  <c r="AM101"/>
  <c r="AL101"/>
  <c r="AN100"/>
  <c r="AN99" s="1"/>
  <c r="AM100"/>
  <c r="AN98"/>
  <c r="AM98"/>
  <c r="AL98"/>
  <c r="AN97"/>
  <c r="AM97"/>
  <c r="AL97"/>
  <c r="AN96"/>
  <c r="AM96"/>
  <c r="AN95"/>
  <c r="AM95"/>
  <c r="AL95"/>
  <c r="AO95" s="1"/>
  <c r="AN89"/>
  <c r="AM89"/>
  <c r="AN88"/>
  <c r="AL88"/>
  <c r="AN87"/>
  <c r="AM87"/>
  <c r="AL87"/>
  <c r="AN80"/>
  <c r="AM80"/>
  <c r="AL80"/>
  <c r="AN79"/>
  <c r="AM79"/>
  <c r="AN78"/>
  <c r="AM78"/>
  <c r="AN77"/>
  <c r="AM77"/>
  <c r="AL77"/>
  <c r="AN75"/>
  <c r="AM75"/>
  <c r="AN74"/>
  <c r="AM74"/>
  <c r="AL74"/>
  <c r="AN73"/>
  <c r="AM73"/>
  <c r="AL73"/>
  <c r="AN72"/>
  <c r="AM72"/>
  <c r="AL72"/>
  <c r="AL70" s="1"/>
  <c r="AN71"/>
  <c r="AM71"/>
  <c r="AN68"/>
  <c r="AM68"/>
  <c r="AL68"/>
  <c r="AN67"/>
  <c r="AM67"/>
  <c r="AL67"/>
  <c r="AN66"/>
  <c r="AM66"/>
  <c r="AL66"/>
  <c r="AN63"/>
  <c r="AM63"/>
  <c r="AL63"/>
  <c r="AN62"/>
  <c r="AM62"/>
  <c r="AL62"/>
  <c r="AN61"/>
  <c r="AM61"/>
  <c r="AL61"/>
  <c r="AN60"/>
  <c r="AM60"/>
  <c r="AL60"/>
  <c r="AN59"/>
  <c r="AM59"/>
  <c r="AL59"/>
  <c r="AN58"/>
  <c r="AM58"/>
  <c r="AL58"/>
  <c r="AN57"/>
  <c r="AO57" s="1"/>
  <c r="AN56"/>
  <c r="AO56" s="1"/>
  <c r="AN55"/>
  <c r="AM55"/>
  <c r="AL55"/>
  <c r="AN54"/>
  <c r="AM54"/>
  <c r="AL54"/>
  <c r="AN53"/>
  <c r="AM53"/>
  <c r="AN52"/>
  <c r="AM52"/>
  <c r="AN51"/>
  <c r="AM51"/>
  <c r="AN50"/>
  <c r="AM50"/>
  <c r="AN49"/>
  <c r="AM49"/>
  <c r="AL49"/>
  <c r="AN21"/>
  <c r="AM21"/>
  <c r="AN20"/>
  <c r="AM20"/>
  <c r="AL20"/>
  <c r="AN19"/>
  <c r="AM19"/>
  <c r="AL19"/>
  <c r="AN18"/>
  <c r="AM18"/>
  <c r="AL18"/>
  <c r="AN17"/>
  <c r="AM17"/>
  <c r="AN16"/>
  <c r="AM16"/>
  <c r="AL16"/>
  <c r="AN15"/>
  <c r="AM15"/>
  <c r="AN14"/>
  <c r="AM14"/>
  <c r="AL14"/>
  <c r="AN13"/>
  <c r="AM13"/>
  <c r="AN12"/>
  <c r="AM12"/>
  <c r="AN11"/>
  <c r="AM11"/>
  <c r="AV104"/>
  <c r="AV91"/>
  <c r="AV85"/>
  <c r="AV84"/>
  <c r="AV83"/>
  <c r="AV82"/>
  <c r="AV81"/>
  <c r="AV64"/>
  <c r="AB103"/>
  <c r="AA103"/>
  <c r="Z103"/>
  <c r="AB102"/>
  <c r="AA102"/>
  <c r="AB101"/>
  <c r="AA101"/>
  <c r="Z101"/>
  <c r="Z99" s="1"/>
  <c r="AB100"/>
  <c r="AA100"/>
  <c r="AB98"/>
  <c r="AA98"/>
  <c r="Z98"/>
  <c r="AB97"/>
  <c r="AA97"/>
  <c r="Z97"/>
  <c r="AB96"/>
  <c r="AA96"/>
  <c r="Z96"/>
  <c r="AB95"/>
  <c r="AA95"/>
  <c r="Z95"/>
  <c r="AB89"/>
  <c r="AA89"/>
  <c r="Z89"/>
  <c r="AB88"/>
  <c r="AA88"/>
  <c r="Z88"/>
  <c r="AB87"/>
  <c r="AB86" s="1"/>
  <c r="AA87"/>
  <c r="Z87"/>
  <c r="AB80"/>
  <c r="AA80"/>
  <c r="Z80"/>
  <c r="AB79"/>
  <c r="AA79"/>
  <c r="Z79"/>
  <c r="AB78"/>
  <c r="AA78"/>
  <c r="Z78"/>
  <c r="AB77"/>
  <c r="AB76" s="1"/>
  <c r="AA77"/>
  <c r="Z77"/>
  <c r="AB75"/>
  <c r="AA75"/>
  <c r="Z75"/>
  <c r="AB74"/>
  <c r="AA74"/>
  <c r="Z74"/>
  <c r="AB73"/>
  <c r="AA73"/>
  <c r="Z73"/>
  <c r="AB72"/>
  <c r="AA72"/>
  <c r="Z72"/>
  <c r="AB71"/>
  <c r="AA71"/>
  <c r="Z71"/>
  <c r="AB68"/>
  <c r="AA68"/>
  <c r="Z68"/>
  <c r="AB67"/>
  <c r="AA67"/>
  <c r="Z67"/>
  <c r="AB66"/>
  <c r="AA66"/>
  <c r="Z66"/>
  <c r="AB63"/>
  <c r="AA63"/>
  <c r="Z63"/>
  <c r="AB62"/>
  <c r="AA62"/>
  <c r="Z62"/>
  <c r="AB61"/>
  <c r="AA61"/>
  <c r="Z61"/>
  <c r="AB60"/>
  <c r="AA60"/>
  <c r="Z60"/>
  <c r="AB59"/>
  <c r="AA59"/>
  <c r="Z59"/>
  <c r="AB58"/>
  <c r="AA58"/>
  <c r="Z58"/>
  <c r="AB57"/>
  <c r="AA57"/>
  <c r="Z57"/>
  <c r="AB56"/>
  <c r="AA56"/>
  <c r="Z56"/>
  <c r="AB55"/>
  <c r="AA55"/>
  <c r="Z55"/>
  <c r="AB54"/>
  <c r="AA54"/>
  <c r="Z54"/>
  <c r="AB53"/>
  <c r="AA53"/>
  <c r="Z53"/>
  <c r="AB52"/>
  <c r="AA52"/>
  <c r="Z52"/>
  <c r="AB51"/>
  <c r="AA51"/>
  <c r="Z51"/>
  <c r="AB50"/>
  <c r="AA50"/>
  <c r="AB49"/>
  <c r="AA49"/>
  <c r="Z49"/>
  <c r="AB47"/>
  <c r="AA47"/>
  <c r="Z47"/>
  <c r="AB46"/>
  <c r="AA46"/>
  <c r="Z46"/>
  <c r="AB45"/>
  <c r="AA45"/>
  <c r="Z45"/>
  <c r="AB44"/>
  <c r="AA44"/>
  <c r="Z44"/>
  <c r="AB43"/>
  <c r="AA43"/>
  <c r="Z43"/>
  <c r="AB41"/>
  <c r="AA41"/>
  <c r="Z41"/>
  <c r="AB40"/>
  <c r="AA40"/>
  <c r="Z40"/>
  <c r="AB39"/>
  <c r="AA39"/>
  <c r="Z39"/>
  <c r="AB37"/>
  <c r="AA37"/>
  <c r="Z37"/>
  <c r="AB36"/>
  <c r="AA36"/>
  <c r="Z36"/>
  <c r="AB34"/>
  <c r="AA34"/>
  <c r="Z34"/>
  <c r="AB33"/>
  <c r="AA33"/>
  <c r="Z33"/>
  <c r="AB30"/>
  <c r="AA30"/>
  <c r="Z30"/>
  <c r="AB29"/>
  <c r="AA29"/>
  <c r="Z29"/>
  <c r="AB28"/>
  <c r="AA28"/>
  <c r="Z28"/>
  <c r="AB27"/>
  <c r="AA27"/>
  <c r="Z27"/>
  <c r="AB25"/>
  <c r="AB24" s="1"/>
  <c r="AB23" s="1"/>
  <c r="AA25"/>
  <c r="AA24" s="1"/>
  <c r="Z25"/>
  <c r="Z24" s="1"/>
  <c r="AB21"/>
  <c r="AA21"/>
  <c r="Z21"/>
  <c r="AC21" s="1"/>
  <c r="AB20"/>
  <c r="AA20"/>
  <c r="Z20"/>
  <c r="AB19"/>
  <c r="AA19"/>
  <c r="Z19"/>
  <c r="AB18"/>
  <c r="AA18"/>
  <c r="Z18"/>
  <c r="AB17"/>
  <c r="AA17"/>
  <c r="Z17"/>
  <c r="AB16"/>
  <c r="AA16"/>
  <c r="Z16"/>
  <c r="AB15"/>
  <c r="AA15"/>
  <c r="AB14"/>
  <c r="AA14"/>
  <c r="AB13"/>
  <c r="AA13"/>
  <c r="Z13"/>
  <c r="AB12"/>
  <c r="AA12"/>
  <c r="Z12"/>
  <c r="AB11"/>
  <c r="AA11"/>
  <c r="Z11"/>
  <c r="AX11" s="1"/>
  <c r="P103"/>
  <c r="O103"/>
  <c r="N103"/>
  <c r="O102"/>
  <c r="Q102" s="1"/>
  <c r="P101"/>
  <c r="O101"/>
  <c r="N101"/>
  <c r="N99" s="1"/>
  <c r="O100"/>
  <c r="O99" s="1"/>
  <c r="P98"/>
  <c r="O98"/>
  <c r="N98"/>
  <c r="P97"/>
  <c r="O97"/>
  <c r="N97"/>
  <c r="P96"/>
  <c r="O96"/>
  <c r="N96"/>
  <c r="P95"/>
  <c r="O95"/>
  <c r="O94" s="1"/>
  <c r="N95"/>
  <c r="P89"/>
  <c r="O89"/>
  <c r="N89"/>
  <c r="P88"/>
  <c r="O88"/>
  <c r="N88"/>
  <c r="P87"/>
  <c r="O87"/>
  <c r="N87"/>
  <c r="P80"/>
  <c r="O80"/>
  <c r="N80"/>
  <c r="P79"/>
  <c r="O79"/>
  <c r="N79"/>
  <c r="P78"/>
  <c r="O78"/>
  <c r="N78"/>
  <c r="Q78" s="1"/>
  <c r="P77"/>
  <c r="O77"/>
  <c r="N77"/>
  <c r="P75"/>
  <c r="O75"/>
  <c r="N75"/>
  <c r="P74"/>
  <c r="O74"/>
  <c r="N74"/>
  <c r="P73"/>
  <c r="O73"/>
  <c r="N73"/>
  <c r="P72"/>
  <c r="O72"/>
  <c r="N72"/>
  <c r="P71"/>
  <c r="O71"/>
  <c r="N71"/>
  <c r="AX71" s="1"/>
  <c r="P68"/>
  <c r="O68"/>
  <c r="N68"/>
  <c r="P67"/>
  <c r="O67"/>
  <c r="N67"/>
  <c r="P66"/>
  <c r="O66"/>
  <c r="N66"/>
  <c r="P63"/>
  <c r="O63"/>
  <c r="P62"/>
  <c r="O62"/>
  <c r="N62"/>
  <c r="P61"/>
  <c r="O61"/>
  <c r="N61"/>
  <c r="AX61" s="1"/>
  <c r="P60"/>
  <c r="O60"/>
  <c r="N60"/>
  <c r="AX60" s="1"/>
  <c r="P59"/>
  <c r="O59"/>
  <c r="N59"/>
  <c r="AX59" s="1"/>
  <c r="P58"/>
  <c r="O58"/>
  <c r="N58"/>
  <c r="P57"/>
  <c r="O57"/>
  <c r="N57"/>
  <c r="AX57" s="1"/>
  <c r="P56"/>
  <c r="O56"/>
  <c r="N56"/>
  <c r="P55"/>
  <c r="O55"/>
  <c r="N55"/>
  <c r="P54"/>
  <c r="O54"/>
  <c r="N54"/>
  <c r="P53"/>
  <c r="O53"/>
  <c r="N53"/>
  <c r="AX53" s="1"/>
  <c r="P52"/>
  <c r="O52"/>
  <c r="N52"/>
  <c r="P51"/>
  <c r="O51"/>
  <c r="O50"/>
  <c r="N50"/>
  <c r="AX50" s="1"/>
  <c r="P49"/>
  <c r="O49"/>
  <c r="N49"/>
  <c r="P47"/>
  <c r="O47"/>
  <c r="N47"/>
  <c r="P46"/>
  <c r="O46"/>
  <c r="N46"/>
  <c r="P45"/>
  <c r="O45"/>
  <c r="N45"/>
  <c r="P44"/>
  <c r="O44"/>
  <c r="N44"/>
  <c r="P43"/>
  <c r="O43"/>
  <c r="N43"/>
  <c r="P41"/>
  <c r="O41"/>
  <c r="N41"/>
  <c r="P40"/>
  <c r="O40"/>
  <c r="N40"/>
  <c r="P39"/>
  <c r="O39"/>
  <c r="O38" s="1"/>
  <c r="N39"/>
  <c r="P37"/>
  <c r="O37"/>
  <c r="N37"/>
  <c r="AX37" s="1"/>
  <c r="P36"/>
  <c r="O36"/>
  <c r="N36"/>
  <c r="P34"/>
  <c r="O34"/>
  <c r="N34"/>
  <c r="AX34" s="1"/>
  <c r="P33"/>
  <c r="O33"/>
  <c r="N33"/>
  <c r="AX33" s="1"/>
  <c r="P30"/>
  <c r="O30"/>
  <c r="N30"/>
  <c r="P29"/>
  <c r="O29"/>
  <c r="N29"/>
  <c r="P28"/>
  <c r="O28"/>
  <c r="N28"/>
  <c r="AX28" s="1"/>
  <c r="P27"/>
  <c r="O27"/>
  <c r="O26" s="1"/>
  <c r="N27"/>
  <c r="AX27" s="1"/>
  <c r="P25"/>
  <c r="P24" s="1"/>
  <c r="P23" s="1"/>
  <c r="O25"/>
  <c r="N25"/>
  <c r="N24" s="1"/>
  <c r="P21"/>
  <c r="O21"/>
  <c r="N21"/>
  <c r="P20"/>
  <c r="O20"/>
  <c r="N20"/>
  <c r="AX20" s="1"/>
  <c r="P19"/>
  <c r="O19"/>
  <c r="N19"/>
  <c r="P18"/>
  <c r="O18"/>
  <c r="N18"/>
  <c r="P17"/>
  <c r="O17"/>
  <c r="N17"/>
  <c r="P16"/>
  <c r="O16"/>
  <c r="N16"/>
  <c r="P15"/>
  <c r="O15"/>
  <c r="P14"/>
  <c r="O14"/>
  <c r="N14"/>
  <c r="P13"/>
  <c r="O13"/>
  <c r="N13"/>
  <c r="P12"/>
  <c r="O12"/>
  <c r="N12"/>
  <c r="P11"/>
  <c r="O11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5"/>
  <c r="W24" s="1"/>
  <c r="W23" s="1"/>
  <c r="X25"/>
  <c r="X24" s="1"/>
  <c r="W27"/>
  <c r="X27"/>
  <c r="W28"/>
  <c r="X28"/>
  <c r="W29"/>
  <c r="X29"/>
  <c r="W30"/>
  <c r="X30"/>
  <c r="W33"/>
  <c r="X33"/>
  <c r="W34"/>
  <c r="X34"/>
  <c r="W36"/>
  <c r="X36"/>
  <c r="W37"/>
  <c r="X37"/>
  <c r="W39"/>
  <c r="X39"/>
  <c r="W40"/>
  <c r="X40"/>
  <c r="W41"/>
  <c r="X41"/>
  <c r="W43"/>
  <c r="X43"/>
  <c r="W44"/>
  <c r="X44"/>
  <c r="W45"/>
  <c r="X45"/>
  <c r="W46"/>
  <c r="X46"/>
  <c r="W47"/>
  <c r="X47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6"/>
  <c r="X66"/>
  <c r="W67"/>
  <c r="X67"/>
  <c r="W68"/>
  <c r="X68"/>
  <c r="W71"/>
  <c r="X71"/>
  <c r="W72"/>
  <c r="X72"/>
  <c r="W73"/>
  <c r="X73"/>
  <c r="W74"/>
  <c r="X74"/>
  <c r="W75"/>
  <c r="X75"/>
  <c r="W77"/>
  <c r="X77"/>
  <c r="W78"/>
  <c r="X78"/>
  <c r="W79"/>
  <c r="X79"/>
  <c r="W80"/>
  <c r="X80"/>
  <c r="W87"/>
  <c r="X87"/>
  <c r="W88"/>
  <c r="X88"/>
  <c r="W89"/>
  <c r="X89"/>
  <c r="W95"/>
  <c r="X95"/>
  <c r="W96"/>
  <c r="X96"/>
  <c r="W97"/>
  <c r="X97"/>
  <c r="W98"/>
  <c r="X98"/>
  <c r="W100"/>
  <c r="X100"/>
  <c r="W101"/>
  <c r="X101"/>
  <c r="W102"/>
  <c r="X102"/>
  <c r="W103"/>
  <c r="X103"/>
  <c r="AF67" i="46"/>
  <c r="DX67"/>
  <c r="J63"/>
  <c r="M63" s="1"/>
  <c r="T91"/>
  <c r="AF91"/>
  <c r="DX91"/>
  <c r="W65" i="41"/>
  <c r="X42"/>
  <c r="H51" i="3"/>
  <c r="T90" i="46"/>
  <c r="H36" i="3"/>
  <c r="H20"/>
  <c r="H13"/>
  <c r="H10"/>
  <c r="H21"/>
  <c r="H12"/>
  <c r="G35"/>
  <c r="G17"/>
  <c r="G26"/>
  <c r="G42"/>
  <c r="G54"/>
  <c r="G59"/>
  <c r="H29"/>
  <c r="H30"/>
  <c r="H11"/>
  <c r="H59"/>
  <c r="H30" i="39"/>
  <c r="I30"/>
  <c r="J30"/>
  <c r="CH28"/>
  <c r="CK28"/>
  <c r="CN28"/>
  <c r="CQ28"/>
  <c r="CT28"/>
  <c r="CW28"/>
  <c r="CZ28"/>
  <c r="DC28"/>
  <c r="DF28"/>
  <c r="DI28"/>
  <c r="DL28"/>
  <c r="DO28"/>
  <c r="DR28"/>
  <c r="DX28"/>
  <c r="EA28"/>
  <c r="ED28"/>
  <c r="EG28"/>
  <c r="EJ28"/>
  <c r="N28"/>
  <c r="Q28"/>
  <c r="T28"/>
  <c r="W28"/>
  <c r="Z28"/>
  <c r="AC28"/>
  <c r="AF28"/>
  <c r="AI28"/>
  <c r="AL28"/>
  <c r="AO28"/>
  <c r="AR28"/>
  <c r="AU28"/>
  <c r="AX28"/>
  <c r="BA28"/>
  <c r="BD28"/>
  <c r="BG28"/>
  <c r="BJ28"/>
  <c r="BM28"/>
  <c r="BP28"/>
  <c r="BS28"/>
  <c r="BV28"/>
  <c r="BY28"/>
  <c r="BZ28"/>
  <c r="CB28"/>
  <c r="CE28"/>
  <c r="C43" i="45"/>
  <c r="C12"/>
  <c r="C13"/>
  <c r="C49"/>
  <c r="O47"/>
  <c r="N47"/>
  <c r="M47"/>
  <c r="L47"/>
  <c r="K47"/>
  <c r="J47"/>
  <c r="I47"/>
  <c r="H47"/>
  <c r="G47"/>
  <c r="F47"/>
  <c r="E47"/>
  <c r="D47"/>
  <c r="C46"/>
  <c r="C45"/>
  <c r="C44"/>
  <c r="C42"/>
  <c r="C41"/>
  <c r="O40"/>
  <c r="N40"/>
  <c r="M40"/>
  <c r="L40"/>
  <c r="K40"/>
  <c r="J40"/>
  <c r="I40"/>
  <c r="H40"/>
  <c r="G40"/>
  <c r="F40"/>
  <c r="E40"/>
  <c r="D40"/>
  <c r="C39"/>
  <c r="C38"/>
  <c r="C37"/>
  <c r="C36"/>
  <c r="C35"/>
  <c r="C34"/>
  <c r="C33"/>
  <c r="C32"/>
  <c r="C21"/>
  <c r="O20"/>
  <c r="N20"/>
  <c r="M20"/>
  <c r="L20"/>
  <c r="K20"/>
  <c r="J20"/>
  <c r="I20"/>
  <c r="H20"/>
  <c r="G20"/>
  <c r="F20"/>
  <c r="E20"/>
  <c r="D20"/>
  <c r="C19"/>
  <c r="C18"/>
  <c r="C17"/>
  <c r="C16"/>
  <c r="O14"/>
  <c r="O23" s="1"/>
  <c r="N14"/>
  <c r="N23" s="1"/>
  <c r="M14"/>
  <c r="M23" s="1"/>
  <c r="L14"/>
  <c r="L23" s="1"/>
  <c r="K14"/>
  <c r="K23" s="1"/>
  <c r="J14"/>
  <c r="J23" s="1"/>
  <c r="I14"/>
  <c r="I23" s="1"/>
  <c r="H14"/>
  <c r="H23" s="1"/>
  <c r="G14"/>
  <c r="G23" s="1"/>
  <c r="F14"/>
  <c r="F23" s="1"/>
  <c r="E14"/>
  <c r="E23" s="1"/>
  <c r="D14"/>
  <c r="D23" s="1"/>
  <c r="C11"/>
  <c r="C10"/>
  <c r="C9"/>
  <c r="C8"/>
  <c r="AD65" i="39"/>
  <c r="AD61"/>
  <c r="AD31"/>
  <c r="AD60"/>
  <c r="AD29"/>
  <c r="AD11"/>
  <c r="AD9"/>
  <c r="AD7"/>
  <c r="AF103" i="38"/>
  <c r="AF92"/>
  <c r="V95" i="41" s="1"/>
  <c r="AF93" i="38"/>
  <c r="V96" i="41" s="1"/>
  <c r="AF94" i="38"/>
  <c r="V97" i="41" s="1"/>
  <c r="AF95" i="38"/>
  <c r="V98" i="41" s="1"/>
  <c r="AF97" i="38"/>
  <c r="AF98"/>
  <c r="V101" i="41" s="1"/>
  <c r="AF99" i="38"/>
  <c r="AF100"/>
  <c r="V103" i="41" s="1"/>
  <c r="AF88" i="38"/>
  <c r="AF85"/>
  <c r="V88" i="41" s="1"/>
  <c r="AF86" i="38"/>
  <c r="V89" i="41" s="1"/>
  <c r="AF84" i="38"/>
  <c r="V87" i="41" s="1"/>
  <c r="AF75" i="38"/>
  <c r="V78" i="41" s="1"/>
  <c r="AF76" i="38"/>
  <c r="V79" i="41" s="1"/>
  <c r="AF77" i="38"/>
  <c r="V80" i="41" s="1"/>
  <c r="AF69" i="38"/>
  <c r="V72" i="41" s="1"/>
  <c r="AF70" i="38"/>
  <c r="V73" i="41" s="1"/>
  <c r="AF71" i="38"/>
  <c r="V74" i="41" s="1"/>
  <c r="AF72" i="38"/>
  <c r="V75" i="41" s="1"/>
  <c r="AF68" i="38"/>
  <c r="V71" i="41" s="1"/>
  <c r="AF74" i="38"/>
  <c r="V77" i="41" s="1"/>
  <c r="AF64" i="38"/>
  <c r="V67" i="41" s="1"/>
  <c r="AF65" i="38"/>
  <c r="V68" i="41" s="1"/>
  <c r="AF63" i="38"/>
  <c r="V66" i="41" s="1"/>
  <c r="AF47" i="38"/>
  <c r="AF48"/>
  <c r="V51" i="41" s="1"/>
  <c r="AT51" s="1"/>
  <c r="AF49" i="38"/>
  <c r="V52" i="41" s="1"/>
  <c r="AF50" i="38"/>
  <c r="V53" i="41" s="1"/>
  <c r="AF51" i="38"/>
  <c r="V54" i="41" s="1"/>
  <c r="AF52" i="38"/>
  <c r="V55" i="41" s="1"/>
  <c r="AF53" i="38"/>
  <c r="V56" i="41" s="1"/>
  <c r="AF54" i="38"/>
  <c r="V57" i="41" s="1"/>
  <c r="AF55" i="38"/>
  <c r="V58" i="41" s="1"/>
  <c r="AF56" i="38"/>
  <c r="V59" i="41" s="1"/>
  <c r="AF57" i="38"/>
  <c r="V60" i="41" s="1"/>
  <c r="AF58" i="38"/>
  <c r="V61" i="41" s="1"/>
  <c r="AF59" i="38"/>
  <c r="V62" i="41" s="1"/>
  <c r="AF60" i="38"/>
  <c r="V63" i="41" s="1"/>
  <c r="AF46" i="38"/>
  <c r="V49" i="41" s="1"/>
  <c r="AF22" i="38"/>
  <c r="V25" i="41" s="1"/>
  <c r="AF24" i="38"/>
  <c r="V27" i="41" s="1"/>
  <c r="AF25" i="38"/>
  <c r="V28" i="41" s="1"/>
  <c r="AF26" i="38"/>
  <c r="V29" i="41" s="1"/>
  <c r="AF27" i="38"/>
  <c r="V30" i="41" s="1"/>
  <c r="AF30" i="38"/>
  <c r="V33" i="41" s="1"/>
  <c r="AF31" i="38"/>
  <c r="V34" i="41" s="1"/>
  <c r="AF33" i="38"/>
  <c r="V36" i="41" s="1"/>
  <c r="AF34" i="38"/>
  <c r="V37" i="41" s="1"/>
  <c r="AF36" i="38"/>
  <c r="V39" i="41" s="1"/>
  <c r="AF37" i="38"/>
  <c r="V40" i="41" s="1"/>
  <c r="AF38" i="38"/>
  <c r="V41" i="41" s="1"/>
  <c r="AF40" i="38"/>
  <c r="V43" i="41" s="1"/>
  <c r="AF41" i="38"/>
  <c r="V44" i="41" s="1"/>
  <c r="AF42" i="38"/>
  <c r="V45" i="41" s="1"/>
  <c r="AF43" i="38"/>
  <c r="V46" i="41" s="1"/>
  <c r="AF44" i="38"/>
  <c r="V47" i="41" s="1"/>
  <c r="AF9" i="38"/>
  <c r="V12" i="41" s="1"/>
  <c r="AF10" i="38"/>
  <c r="V13" i="41" s="1"/>
  <c r="AF11" i="38"/>
  <c r="AF12"/>
  <c r="V15" i="41" s="1"/>
  <c r="AF13" i="38"/>
  <c r="V16" i="41" s="1"/>
  <c r="AF14" i="38"/>
  <c r="V17" i="41" s="1"/>
  <c r="AF15" i="38"/>
  <c r="V18" i="41" s="1"/>
  <c r="AF16" i="38"/>
  <c r="V19" i="41" s="1"/>
  <c r="AF17" i="38"/>
  <c r="V20" i="41" s="1"/>
  <c r="AF18" i="38"/>
  <c r="V21" i="41" s="1"/>
  <c r="AF8" i="38"/>
  <c r="V11" i="41" s="1"/>
  <c r="E14" i="29"/>
  <c r="E18" s="1"/>
  <c r="E19"/>
  <c r="E25"/>
  <c r="B17" i="20"/>
  <c r="C17"/>
  <c r="D17"/>
  <c r="E17"/>
  <c r="F17"/>
  <c r="G17"/>
  <c r="H17"/>
  <c r="I17"/>
  <c r="C10" i="13"/>
  <c r="H5" i="24"/>
  <c r="H12"/>
  <c r="H14"/>
  <c r="H23"/>
  <c r="H25"/>
  <c r="H26"/>
  <c r="H28"/>
  <c r="H29"/>
  <c r="H30"/>
  <c r="H31"/>
  <c r="H33"/>
  <c r="H34"/>
  <c r="H41"/>
  <c r="H44" s="1"/>
  <c r="H46" s="1"/>
  <c r="H48"/>
  <c r="H50" s="1"/>
  <c r="C11" i="40"/>
  <c r="D11"/>
  <c r="F11"/>
  <c r="G11"/>
  <c r="C12"/>
  <c r="D12"/>
  <c r="F12"/>
  <c r="G12"/>
  <c r="C13"/>
  <c r="D13"/>
  <c r="F13"/>
  <c r="G13"/>
  <c r="C21"/>
  <c r="D21"/>
  <c r="F21"/>
  <c r="G21"/>
  <c r="C29"/>
  <c r="D29"/>
  <c r="F29"/>
  <c r="G29"/>
  <c r="C30"/>
  <c r="D30"/>
  <c r="F30"/>
  <c r="G30"/>
  <c r="I7" i="39"/>
  <c r="R7"/>
  <c r="EH7"/>
  <c r="EI7"/>
  <c r="EJ7"/>
  <c r="J7" s="1"/>
  <c r="I8"/>
  <c r="J8"/>
  <c r="R8"/>
  <c r="EH8"/>
  <c r="EI8"/>
  <c r="I9"/>
  <c r="J9"/>
  <c r="R9"/>
  <c r="EH9"/>
  <c r="EI9"/>
  <c r="I10"/>
  <c r="J10"/>
  <c r="EH10"/>
  <c r="H10" s="1"/>
  <c r="EI10"/>
  <c r="I11"/>
  <c r="J11"/>
  <c r="EH11"/>
  <c r="EI11"/>
  <c r="I13"/>
  <c r="J13"/>
  <c r="EH13"/>
  <c r="H13" s="1"/>
  <c r="EI13"/>
  <c r="I14"/>
  <c r="J14"/>
  <c r="EH14"/>
  <c r="H14" s="1"/>
  <c r="EI14"/>
  <c r="I15"/>
  <c r="J15"/>
  <c r="EH15"/>
  <c r="H15" s="1"/>
  <c r="EI15"/>
  <c r="I16"/>
  <c r="J16"/>
  <c r="EH16"/>
  <c r="H16" s="1"/>
  <c r="EI16"/>
  <c r="I17"/>
  <c r="J17"/>
  <c r="EH17"/>
  <c r="H17" s="1"/>
  <c r="K17" s="1"/>
  <c r="EI17"/>
  <c r="I18"/>
  <c r="J18"/>
  <c r="EH18"/>
  <c r="H18" s="1"/>
  <c r="EI18"/>
  <c r="I19"/>
  <c r="J19"/>
  <c r="EH19"/>
  <c r="H19" s="1"/>
  <c r="EI19"/>
  <c r="I20"/>
  <c r="J20"/>
  <c r="EH20"/>
  <c r="H20" s="1"/>
  <c r="EI20"/>
  <c r="I21"/>
  <c r="J21"/>
  <c r="EH21"/>
  <c r="H21" s="1"/>
  <c r="EI21"/>
  <c r="L22"/>
  <c r="L12" s="1"/>
  <c r="L6" s="1"/>
  <c r="M22"/>
  <c r="M12" s="1"/>
  <c r="O22"/>
  <c r="O12" s="1"/>
  <c r="O6" s="1"/>
  <c r="P22"/>
  <c r="P12" s="1"/>
  <c r="P6" s="1"/>
  <c r="R22"/>
  <c r="R12" s="1"/>
  <c r="S22"/>
  <c r="S12" s="1"/>
  <c r="U22"/>
  <c r="U12" s="1"/>
  <c r="U6" s="1"/>
  <c r="V22"/>
  <c r="V12" s="1"/>
  <c r="V6" s="1"/>
  <c r="X22"/>
  <c r="X12" s="1"/>
  <c r="Y22"/>
  <c r="Y12" s="1"/>
  <c r="Y6" s="1"/>
  <c r="AA22"/>
  <c r="AA12" s="1"/>
  <c r="AB22"/>
  <c r="AB12" s="1"/>
  <c r="AB6" s="1"/>
  <c r="AD22"/>
  <c r="AE22"/>
  <c r="AE12" s="1"/>
  <c r="AE6" s="1"/>
  <c r="AG22"/>
  <c r="AG12" s="1"/>
  <c r="AH22"/>
  <c r="AH12" s="1"/>
  <c r="AJ22"/>
  <c r="AJ12" s="1"/>
  <c r="AJ6" s="1"/>
  <c r="AK22"/>
  <c r="AK12" s="1"/>
  <c r="AK6" s="1"/>
  <c r="AM22"/>
  <c r="AM12" s="1"/>
  <c r="AM6" s="1"/>
  <c r="AN22"/>
  <c r="AN12" s="1"/>
  <c r="AN6" s="1"/>
  <c r="AP22"/>
  <c r="AP12" s="1"/>
  <c r="AP6" s="1"/>
  <c r="AQ22"/>
  <c r="AQ12" s="1"/>
  <c r="AQ6" s="1"/>
  <c r="AS22"/>
  <c r="AS12" s="1"/>
  <c r="AS6" s="1"/>
  <c r="AT22"/>
  <c r="AT12" s="1"/>
  <c r="AT6" s="1"/>
  <c r="AV22"/>
  <c r="AV12" s="1"/>
  <c r="AV6" s="1"/>
  <c r="AW22"/>
  <c r="AW12" s="1"/>
  <c r="AW6" s="1"/>
  <c r="AY22"/>
  <c r="AY12" s="1"/>
  <c r="AY6" s="1"/>
  <c r="AZ22"/>
  <c r="AZ12" s="1"/>
  <c r="AZ6" s="1"/>
  <c r="BB22"/>
  <c r="BB12" s="1"/>
  <c r="BB6" s="1"/>
  <c r="BC22"/>
  <c r="BC12" s="1"/>
  <c r="BC6" s="1"/>
  <c r="BE22"/>
  <c r="BE12" s="1"/>
  <c r="BE6" s="1"/>
  <c r="BF22"/>
  <c r="BF12" s="1"/>
  <c r="BF6" s="1"/>
  <c r="BH22"/>
  <c r="BH12" s="1"/>
  <c r="BH6" s="1"/>
  <c r="BI22"/>
  <c r="BI12" s="1"/>
  <c r="BI6" s="1"/>
  <c r="BK22"/>
  <c r="BK12" s="1"/>
  <c r="BK6" s="1"/>
  <c r="BL22"/>
  <c r="BL12" s="1"/>
  <c r="BL6" s="1"/>
  <c r="BN22"/>
  <c r="BN12" s="1"/>
  <c r="BN6" s="1"/>
  <c r="BO22"/>
  <c r="BO12" s="1"/>
  <c r="BO6" s="1"/>
  <c r="BQ22"/>
  <c r="BQ12" s="1"/>
  <c r="BQ6" s="1"/>
  <c r="BR22"/>
  <c r="BR12" s="1"/>
  <c r="BR6" s="1"/>
  <c r="BT22"/>
  <c r="BT12" s="1"/>
  <c r="BT6" s="1"/>
  <c r="BU22"/>
  <c r="BU12" s="1"/>
  <c r="BU6" s="1"/>
  <c r="BW22"/>
  <c r="BW12" s="1"/>
  <c r="BW6" s="1"/>
  <c r="BX22"/>
  <c r="BX12" s="1"/>
  <c r="BX6" s="1"/>
  <c r="BZ22"/>
  <c r="BZ12" s="1"/>
  <c r="BZ6" s="1"/>
  <c r="BZ41" s="1"/>
  <c r="CA22"/>
  <c r="CA12" s="1"/>
  <c r="CA6" s="1"/>
  <c r="CC22"/>
  <c r="CC12" s="1"/>
  <c r="CC6" s="1"/>
  <c r="CD22"/>
  <c r="CD12" s="1"/>
  <c r="CD6" s="1"/>
  <c r="CF22"/>
  <c r="CF12" s="1"/>
  <c r="CF6" s="1"/>
  <c r="CG22"/>
  <c r="CG12" s="1"/>
  <c r="CG6" s="1"/>
  <c r="CI22"/>
  <c r="CI12"/>
  <c r="CI6" s="1"/>
  <c r="CJ22"/>
  <c r="CJ12"/>
  <c r="CJ6" s="1"/>
  <c r="CL22"/>
  <c r="CL12" s="1"/>
  <c r="CL6" s="1"/>
  <c r="CM22"/>
  <c r="CM12" s="1"/>
  <c r="CM6" s="1"/>
  <c r="CO22"/>
  <c r="CO12"/>
  <c r="CO6" s="1"/>
  <c r="CP22"/>
  <c r="CP12"/>
  <c r="CP6" s="1"/>
  <c r="CR22"/>
  <c r="CR12"/>
  <c r="CR6" s="1"/>
  <c r="CS22"/>
  <c r="CS12"/>
  <c r="CS6" s="1"/>
  <c r="CU22"/>
  <c r="CU12" s="1"/>
  <c r="CU6" s="1"/>
  <c r="CV22"/>
  <c r="CV12" s="1"/>
  <c r="CV6" s="1"/>
  <c r="CX22"/>
  <c r="CX12"/>
  <c r="CX6" s="1"/>
  <c r="CY22"/>
  <c r="CY12" s="1"/>
  <c r="CY6" s="1"/>
  <c r="DA22"/>
  <c r="DA12" s="1"/>
  <c r="DA6" s="1"/>
  <c r="DB22"/>
  <c r="DB12"/>
  <c r="DB6" s="1"/>
  <c r="DD22"/>
  <c r="DD12" s="1"/>
  <c r="DD6" s="1"/>
  <c r="DE22"/>
  <c r="DE12" s="1"/>
  <c r="DE6" s="1"/>
  <c r="DG22"/>
  <c r="DG12" s="1"/>
  <c r="DG6" s="1"/>
  <c r="DH22"/>
  <c r="DH12" s="1"/>
  <c r="DH6" s="1"/>
  <c r="DJ22"/>
  <c r="DJ12" s="1"/>
  <c r="DJ6" s="1"/>
  <c r="DK22"/>
  <c r="DK12" s="1"/>
  <c r="DK6" s="1"/>
  <c r="DM22"/>
  <c r="DM12" s="1"/>
  <c r="DM6" s="1"/>
  <c r="DN22"/>
  <c r="DN12" s="1"/>
  <c r="DN6" s="1"/>
  <c r="DP22"/>
  <c r="DP12" s="1"/>
  <c r="DP6" s="1"/>
  <c r="DQ22"/>
  <c r="DQ12" s="1"/>
  <c r="DS22"/>
  <c r="DS12" s="1"/>
  <c r="DS6" s="1"/>
  <c r="DT22"/>
  <c r="DT12" s="1"/>
  <c r="DT6" s="1"/>
  <c r="DU22"/>
  <c r="DU12" s="1"/>
  <c r="DV22"/>
  <c r="DV12" s="1"/>
  <c r="DV6" s="1"/>
  <c r="DW22"/>
  <c r="DW12" s="1"/>
  <c r="DW6" s="1"/>
  <c r="DY22"/>
  <c r="DY12" s="1"/>
  <c r="DY6" s="1"/>
  <c r="DZ22"/>
  <c r="DZ12" s="1"/>
  <c r="DZ6" s="1"/>
  <c r="EB22"/>
  <c r="EB12" s="1"/>
  <c r="EB6" s="1"/>
  <c r="EC22"/>
  <c r="EC12" s="1"/>
  <c r="EC6" s="1"/>
  <c r="EE22"/>
  <c r="EE12" s="1"/>
  <c r="EE6" s="1"/>
  <c r="EF22"/>
  <c r="EF12" s="1"/>
  <c r="EF6" s="1"/>
  <c r="I23"/>
  <c r="J23"/>
  <c r="EH23"/>
  <c r="H23" s="1"/>
  <c r="EI23"/>
  <c r="I24"/>
  <c r="J24"/>
  <c r="EH24"/>
  <c r="H24" s="1"/>
  <c r="EI24"/>
  <c r="I25"/>
  <c r="J25"/>
  <c r="EH25"/>
  <c r="H25" s="1"/>
  <c r="EI25"/>
  <c r="I26"/>
  <c r="J26"/>
  <c r="EH26"/>
  <c r="H26" s="1"/>
  <c r="K26" s="1"/>
  <c r="EI26"/>
  <c r="I27"/>
  <c r="J27"/>
  <c r="EH27"/>
  <c r="H27" s="1"/>
  <c r="EI27"/>
  <c r="I29"/>
  <c r="J29"/>
  <c r="R29"/>
  <c r="EH29"/>
  <c r="EI29"/>
  <c r="I31"/>
  <c r="J31"/>
  <c r="EH31"/>
  <c r="EI31"/>
  <c r="L32"/>
  <c r="L28" s="1"/>
  <c r="M32"/>
  <c r="M28" s="1"/>
  <c r="O32"/>
  <c r="O28" s="1"/>
  <c r="P32"/>
  <c r="P28" s="1"/>
  <c r="R32"/>
  <c r="S32"/>
  <c r="S28" s="1"/>
  <c r="U32"/>
  <c r="U28" s="1"/>
  <c r="V32"/>
  <c r="V28" s="1"/>
  <c r="X32"/>
  <c r="X28" s="1"/>
  <c r="Y32"/>
  <c r="Y28" s="1"/>
  <c r="AA32"/>
  <c r="AB32"/>
  <c r="AB28" s="1"/>
  <c r="AE32"/>
  <c r="AE28" s="1"/>
  <c r="AG32"/>
  <c r="AG28" s="1"/>
  <c r="AH32"/>
  <c r="AH28" s="1"/>
  <c r="AJ32"/>
  <c r="AJ28" s="1"/>
  <c r="AK32"/>
  <c r="AK28" s="1"/>
  <c r="AM32"/>
  <c r="AM28" s="1"/>
  <c r="AN32"/>
  <c r="AN28" s="1"/>
  <c r="AP32"/>
  <c r="AP28" s="1"/>
  <c r="AQ32"/>
  <c r="AQ28" s="1"/>
  <c r="AS32"/>
  <c r="AS28" s="1"/>
  <c r="AT32"/>
  <c r="AT28" s="1"/>
  <c r="AV32"/>
  <c r="AV28" s="1"/>
  <c r="AW32"/>
  <c r="AW28" s="1"/>
  <c r="AY32"/>
  <c r="AY28" s="1"/>
  <c r="AZ32"/>
  <c r="AZ28" s="1"/>
  <c r="BB32"/>
  <c r="BB28" s="1"/>
  <c r="BC32"/>
  <c r="BC28" s="1"/>
  <c r="BE32"/>
  <c r="BE28" s="1"/>
  <c r="BF32"/>
  <c r="BF28" s="1"/>
  <c r="BH32"/>
  <c r="BH28" s="1"/>
  <c r="BI32"/>
  <c r="BI28" s="1"/>
  <c r="BK32"/>
  <c r="BK28" s="1"/>
  <c r="BL32"/>
  <c r="BL28" s="1"/>
  <c r="BN32"/>
  <c r="BN28" s="1"/>
  <c r="BO32"/>
  <c r="BO28" s="1"/>
  <c r="BQ32"/>
  <c r="BQ28" s="1"/>
  <c r="BR32"/>
  <c r="BR28" s="1"/>
  <c r="BT32"/>
  <c r="BT28" s="1"/>
  <c r="BU32"/>
  <c r="BU28" s="1"/>
  <c r="BW32"/>
  <c r="BW28" s="1"/>
  <c r="BX32"/>
  <c r="BX28" s="1"/>
  <c r="CA32"/>
  <c r="CA28" s="1"/>
  <c r="CC32"/>
  <c r="CC28" s="1"/>
  <c r="CD32"/>
  <c r="CD28" s="1"/>
  <c r="CF32"/>
  <c r="CF28" s="1"/>
  <c r="CG32"/>
  <c r="CG28" s="1"/>
  <c r="CI32"/>
  <c r="CI28" s="1"/>
  <c r="CJ32"/>
  <c r="CJ28" s="1"/>
  <c r="CL32"/>
  <c r="CL28" s="1"/>
  <c r="CM32"/>
  <c r="CM28" s="1"/>
  <c r="CO32"/>
  <c r="CO28" s="1"/>
  <c r="CP32"/>
  <c r="CP28" s="1"/>
  <c r="CR32"/>
  <c r="CR28" s="1"/>
  <c r="CS32"/>
  <c r="CS28" s="1"/>
  <c r="CU32"/>
  <c r="CU28" s="1"/>
  <c r="CV32"/>
  <c r="CV28" s="1"/>
  <c r="CX32"/>
  <c r="CX28" s="1"/>
  <c r="CY32"/>
  <c r="CY28" s="1"/>
  <c r="DA32"/>
  <c r="DA28" s="1"/>
  <c r="DB32"/>
  <c r="DB28" s="1"/>
  <c r="DD32"/>
  <c r="DD28" s="1"/>
  <c r="DE32"/>
  <c r="DE28" s="1"/>
  <c r="DG32"/>
  <c r="DG28" s="1"/>
  <c r="DG41" s="1"/>
  <c r="DH32"/>
  <c r="DH28" s="1"/>
  <c r="DJ32"/>
  <c r="DJ28" s="1"/>
  <c r="DK32"/>
  <c r="DK28" s="1"/>
  <c r="DM32"/>
  <c r="DM28" s="1"/>
  <c r="DN32"/>
  <c r="DN28" s="1"/>
  <c r="DP32"/>
  <c r="DP28" s="1"/>
  <c r="DQ32"/>
  <c r="DQ28" s="1"/>
  <c r="DS32"/>
  <c r="DS28" s="1"/>
  <c r="DT32"/>
  <c r="DT28" s="1"/>
  <c r="DU32"/>
  <c r="DU28" s="1"/>
  <c r="DV32"/>
  <c r="DV28" s="1"/>
  <c r="DW32"/>
  <c r="DW28" s="1"/>
  <c r="DY32"/>
  <c r="DY28" s="1"/>
  <c r="DZ32"/>
  <c r="DZ28" s="1"/>
  <c r="EB32"/>
  <c r="EB28" s="1"/>
  <c r="EC32"/>
  <c r="EC28" s="1"/>
  <c r="EE32"/>
  <c r="EE28" s="1"/>
  <c r="EF32"/>
  <c r="EF28" s="1"/>
  <c r="I33"/>
  <c r="J33"/>
  <c r="EH33"/>
  <c r="H33" s="1"/>
  <c r="EI33"/>
  <c r="I34"/>
  <c r="J34"/>
  <c r="EH34"/>
  <c r="H34" s="1"/>
  <c r="EI34"/>
  <c r="I35"/>
  <c r="J35"/>
  <c r="EH35"/>
  <c r="H35" s="1"/>
  <c r="EI35"/>
  <c r="I36"/>
  <c r="J36"/>
  <c r="EH36"/>
  <c r="H36" s="1"/>
  <c r="EI36"/>
  <c r="I37"/>
  <c r="J37"/>
  <c r="EH37"/>
  <c r="H37" s="1"/>
  <c r="EI37"/>
  <c r="I38"/>
  <c r="J38"/>
  <c r="EH38"/>
  <c r="H38" s="1"/>
  <c r="EI38"/>
  <c r="I39"/>
  <c r="J39"/>
  <c r="EH39"/>
  <c r="H39" s="1"/>
  <c r="EI39"/>
  <c r="I40"/>
  <c r="J40"/>
  <c r="EH40"/>
  <c r="H40"/>
  <c r="EI40"/>
  <c r="L44"/>
  <c r="L43" s="1"/>
  <c r="L42" s="1"/>
  <c r="M44"/>
  <c r="M43"/>
  <c r="O44"/>
  <c r="O43"/>
  <c r="O42" s="1"/>
  <c r="P44"/>
  <c r="P43" s="1"/>
  <c r="R44"/>
  <c r="R43" s="1"/>
  <c r="R42" s="1"/>
  <c r="S44"/>
  <c r="S43"/>
  <c r="S42" s="1"/>
  <c r="U44"/>
  <c r="U43" s="1"/>
  <c r="U42" s="1"/>
  <c r="V44"/>
  <c r="V43" s="1"/>
  <c r="V42" s="1"/>
  <c r="X44"/>
  <c r="X43" s="1"/>
  <c r="X42" s="1"/>
  <c r="Y44"/>
  <c r="Y43" s="1"/>
  <c r="Y42" s="1"/>
  <c r="AA44"/>
  <c r="AA43" s="1"/>
  <c r="AB44"/>
  <c r="AB43" s="1"/>
  <c r="AB42" s="1"/>
  <c r="AD44"/>
  <c r="AE44"/>
  <c r="AE43" s="1"/>
  <c r="AE42" s="1"/>
  <c r="AG44"/>
  <c r="AG43" s="1"/>
  <c r="AH44"/>
  <c r="AH43" s="1"/>
  <c r="AH42" s="1"/>
  <c r="AJ44"/>
  <c r="AJ43" s="1"/>
  <c r="AJ42" s="1"/>
  <c r="AK44"/>
  <c r="AK43" s="1"/>
  <c r="AK42" s="1"/>
  <c r="AM44"/>
  <c r="AM43" s="1"/>
  <c r="AN44"/>
  <c r="AN43" s="1"/>
  <c r="AN42" s="1"/>
  <c r="AP44"/>
  <c r="AP43" s="1"/>
  <c r="AP42" s="1"/>
  <c r="AQ44"/>
  <c r="AQ43" s="1"/>
  <c r="AQ42" s="1"/>
  <c r="AS44"/>
  <c r="AS43" s="1"/>
  <c r="AS42" s="1"/>
  <c r="AT44"/>
  <c r="AT43" s="1"/>
  <c r="AT42" s="1"/>
  <c r="AV44"/>
  <c r="AV43" s="1"/>
  <c r="AV42" s="1"/>
  <c r="AW44"/>
  <c r="AW43" s="1"/>
  <c r="AW42" s="1"/>
  <c r="AY44"/>
  <c r="AY43" s="1"/>
  <c r="AY42" s="1"/>
  <c r="AZ44"/>
  <c r="AZ43" s="1"/>
  <c r="AZ42" s="1"/>
  <c r="BB44"/>
  <c r="BB43" s="1"/>
  <c r="BB42" s="1"/>
  <c r="BC44"/>
  <c r="BC43" s="1"/>
  <c r="BC42" s="1"/>
  <c r="BE44"/>
  <c r="BE43" s="1"/>
  <c r="BE42" s="1"/>
  <c r="BF44"/>
  <c r="BF43" s="1"/>
  <c r="BF42" s="1"/>
  <c r="BH44"/>
  <c r="BH43" s="1"/>
  <c r="BH42" s="1"/>
  <c r="BI44"/>
  <c r="BI43"/>
  <c r="BI42" s="1"/>
  <c r="BK44"/>
  <c r="BK43" s="1"/>
  <c r="BK42" s="1"/>
  <c r="BL44"/>
  <c r="BL43" s="1"/>
  <c r="BN44"/>
  <c r="BN43" s="1"/>
  <c r="BO44"/>
  <c r="BO43" s="1"/>
  <c r="BO42" s="1"/>
  <c r="BQ44"/>
  <c r="BQ43" s="1"/>
  <c r="BQ42" s="1"/>
  <c r="BR44"/>
  <c r="BR43" s="1"/>
  <c r="BR42" s="1"/>
  <c r="BT44"/>
  <c r="BT43" s="1"/>
  <c r="BT42" s="1"/>
  <c r="BU44"/>
  <c r="BU43" s="1"/>
  <c r="BU42" s="1"/>
  <c r="BW44"/>
  <c r="BW43" s="1"/>
  <c r="BW42" s="1"/>
  <c r="BX44"/>
  <c r="BX43" s="1"/>
  <c r="BX42" s="1"/>
  <c r="BZ44"/>
  <c r="BZ43" s="1"/>
  <c r="BZ42" s="1"/>
  <c r="CA44"/>
  <c r="CA43" s="1"/>
  <c r="CA42" s="1"/>
  <c r="CC44"/>
  <c r="CC43" s="1"/>
  <c r="CC42" s="1"/>
  <c r="CD44"/>
  <c r="CD43" s="1"/>
  <c r="CD42" s="1"/>
  <c r="CF44"/>
  <c r="CF43" s="1"/>
  <c r="CF42" s="1"/>
  <c r="CG44"/>
  <c r="CG43" s="1"/>
  <c r="CG42" s="1"/>
  <c r="CI44"/>
  <c r="CI43" s="1"/>
  <c r="CI42" s="1"/>
  <c r="CJ44"/>
  <c r="CJ43"/>
  <c r="CJ42" s="1"/>
  <c r="CL44"/>
  <c r="CL43" s="1"/>
  <c r="CL42" s="1"/>
  <c r="CM44"/>
  <c r="CM43" s="1"/>
  <c r="CM42" s="1"/>
  <c r="CO44"/>
  <c r="CO43" s="1"/>
  <c r="CO42" s="1"/>
  <c r="CP44"/>
  <c r="CP43" s="1"/>
  <c r="CP42" s="1"/>
  <c r="CR44"/>
  <c r="CR43" s="1"/>
  <c r="CR42" s="1"/>
  <c r="CS44"/>
  <c r="CS43" s="1"/>
  <c r="CS42" s="1"/>
  <c r="CU44"/>
  <c r="CU43" s="1"/>
  <c r="CU42" s="1"/>
  <c r="CV44"/>
  <c r="CV43" s="1"/>
  <c r="CV42" s="1"/>
  <c r="CX44"/>
  <c r="CX43" s="1"/>
  <c r="CX42" s="1"/>
  <c r="CY44"/>
  <c r="CY43" s="1"/>
  <c r="CY42" s="1"/>
  <c r="DA44"/>
  <c r="DA43" s="1"/>
  <c r="DA42" s="1"/>
  <c r="DB44"/>
  <c r="DB43" s="1"/>
  <c r="DB42" s="1"/>
  <c r="DD44"/>
  <c r="DD43" s="1"/>
  <c r="DD42" s="1"/>
  <c r="DE44"/>
  <c r="DE43" s="1"/>
  <c r="DE42" s="1"/>
  <c r="DG44"/>
  <c r="DG43" s="1"/>
  <c r="DG42" s="1"/>
  <c r="DH44"/>
  <c r="DH43"/>
  <c r="DH42" s="1"/>
  <c r="DJ44"/>
  <c r="DJ43" s="1"/>
  <c r="DJ42" s="1"/>
  <c r="DK44"/>
  <c r="DK43" s="1"/>
  <c r="DK42" s="1"/>
  <c r="DM44"/>
  <c r="DM43" s="1"/>
  <c r="DM42" s="1"/>
  <c r="DN44"/>
  <c r="DN43" s="1"/>
  <c r="DN42" s="1"/>
  <c r="DP44"/>
  <c r="DP43" s="1"/>
  <c r="DP42" s="1"/>
  <c r="DQ44"/>
  <c r="DQ43" s="1"/>
  <c r="DQ42" s="1"/>
  <c r="DS44"/>
  <c r="DS43" s="1"/>
  <c r="DS42" s="1"/>
  <c r="DT44"/>
  <c r="DT43" s="1"/>
  <c r="DT42" s="1"/>
  <c r="DU44"/>
  <c r="DU43" s="1"/>
  <c r="DV44"/>
  <c r="DV43" s="1"/>
  <c r="DV42" s="1"/>
  <c r="DW44"/>
  <c r="DW43" s="1"/>
  <c r="DW42" s="1"/>
  <c r="DY44"/>
  <c r="DY43" s="1"/>
  <c r="DY42" s="1"/>
  <c r="DZ44"/>
  <c r="DZ43" s="1"/>
  <c r="DZ42" s="1"/>
  <c r="EB44"/>
  <c r="EB43" s="1"/>
  <c r="EB42" s="1"/>
  <c r="EC44"/>
  <c r="EC43" s="1"/>
  <c r="EC42" s="1"/>
  <c r="EE44"/>
  <c r="EE43" s="1"/>
  <c r="EE42" s="1"/>
  <c r="EF44"/>
  <c r="EF43" s="1"/>
  <c r="EF42" s="1"/>
  <c r="I45"/>
  <c r="J45"/>
  <c r="EH45"/>
  <c r="H45" s="1"/>
  <c r="EI45"/>
  <c r="I46"/>
  <c r="J46"/>
  <c r="EH46"/>
  <c r="H46" s="1"/>
  <c r="EI46"/>
  <c r="I47"/>
  <c r="J47"/>
  <c r="EH47"/>
  <c r="H47" s="1"/>
  <c r="K47" s="1"/>
  <c r="EI47"/>
  <c r="I48"/>
  <c r="J48"/>
  <c r="EH48"/>
  <c r="H48" s="1"/>
  <c r="K48" s="1"/>
  <c r="EI48"/>
  <c r="I49"/>
  <c r="J49"/>
  <c r="EH49"/>
  <c r="H49" s="1"/>
  <c r="EI49"/>
  <c r="I50"/>
  <c r="J50"/>
  <c r="EH50"/>
  <c r="H50" s="1"/>
  <c r="EI50"/>
  <c r="I51"/>
  <c r="J51"/>
  <c r="EH51"/>
  <c r="H51" s="1"/>
  <c r="EI51"/>
  <c r="I52"/>
  <c r="J52"/>
  <c r="EH52"/>
  <c r="H52" s="1"/>
  <c r="EI52"/>
  <c r="I53"/>
  <c r="J53"/>
  <c r="EH53"/>
  <c r="H53" s="1"/>
  <c r="EI53"/>
  <c r="I54"/>
  <c r="J54"/>
  <c r="EH54"/>
  <c r="EI54"/>
  <c r="I55"/>
  <c r="J55"/>
  <c r="EH55"/>
  <c r="H55" s="1"/>
  <c r="EI55"/>
  <c r="AG55" i="44" s="1"/>
  <c r="I56" i="39"/>
  <c r="J56"/>
  <c r="EH56"/>
  <c r="H56" s="1"/>
  <c r="EI56"/>
  <c r="I57"/>
  <c r="J57"/>
  <c r="EH57"/>
  <c r="H57" s="1"/>
  <c r="EI57"/>
  <c r="I58"/>
  <c r="J58"/>
  <c r="EH58"/>
  <c r="H58" s="1"/>
  <c r="EI58"/>
  <c r="I59"/>
  <c r="J59"/>
  <c r="EH59"/>
  <c r="H59" s="1"/>
  <c r="EI59"/>
  <c r="I60"/>
  <c r="J60"/>
  <c r="EH60"/>
  <c r="H60" s="1"/>
  <c r="EI60"/>
  <c r="I61"/>
  <c r="J61"/>
  <c r="EH61"/>
  <c r="H61" s="1"/>
  <c r="EI61"/>
  <c r="L63"/>
  <c r="M63"/>
  <c r="O63"/>
  <c r="P63"/>
  <c r="R63"/>
  <c r="S63"/>
  <c r="U63"/>
  <c r="V63"/>
  <c r="X63"/>
  <c r="Y63"/>
  <c r="AA63"/>
  <c r="AB63"/>
  <c r="AD63"/>
  <c r="AE63"/>
  <c r="AG63"/>
  <c r="AH63"/>
  <c r="AJ63"/>
  <c r="EH63" s="1"/>
  <c r="H63" s="1"/>
  <c r="AK63"/>
  <c r="AM63"/>
  <c r="AN63"/>
  <c r="AP63"/>
  <c r="AQ63"/>
  <c r="AS63"/>
  <c r="AT63"/>
  <c r="AV63"/>
  <c r="AW63"/>
  <c r="AY63"/>
  <c r="AZ63"/>
  <c r="BB63"/>
  <c r="BC63"/>
  <c r="BE63"/>
  <c r="BF63"/>
  <c r="BH63"/>
  <c r="BI63"/>
  <c r="BK63"/>
  <c r="BL63"/>
  <c r="BN63"/>
  <c r="BO63"/>
  <c r="BQ63"/>
  <c r="BR63"/>
  <c r="BT63"/>
  <c r="BU63"/>
  <c r="BW63"/>
  <c r="BX63"/>
  <c r="BZ63"/>
  <c r="CA63"/>
  <c r="CC63"/>
  <c r="CD63"/>
  <c r="CF63"/>
  <c r="CG63"/>
  <c r="CI63"/>
  <c r="CJ63"/>
  <c r="CL63"/>
  <c r="CM63"/>
  <c r="CO63"/>
  <c r="CP63"/>
  <c r="CR63"/>
  <c r="CS63"/>
  <c r="CU63"/>
  <c r="CV63"/>
  <c r="CX63"/>
  <c r="CY63"/>
  <c r="DA63"/>
  <c r="DB63"/>
  <c r="DD63"/>
  <c r="DE63"/>
  <c r="DG63"/>
  <c r="DH63"/>
  <c r="DJ63"/>
  <c r="DK63"/>
  <c r="DM63"/>
  <c r="DN63"/>
  <c r="DP63"/>
  <c r="DQ63"/>
  <c r="DS63"/>
  <c r="DT63"/>
  <c r="DU63"/>
  <c r="J63"/>
  <c r="DV63"/>
  <c r="DW63"/>
  <c r="DY63"/>
  <c r="DZ63"/>
  <c r="EB63"/>
  <c r="EC63"/>
  <c r="EE63"/>
  <c r="EF63"/>
  <c r="I65"/>
  <c r="J65"/>
  <c r="R65"/>
  <c r="EH65"/>
  <c r="EI65"/>
  <c r="I66"/>
  <c r="J66"/>
  <c r="EH66"/>
  <c r="H66" s="1"/>
  <c r="EI66"/>
  <c r="AG66" i="44" s="1"/>
  <c r="L5" i="38"/>
  <c r="L6"/>
  <c r="DN6"/>
  <c r="DN5" s="1"/>
  <c r="DZ5" s="1"/>
  <c r="DQ6"/>
  <c r="L7"/>
  <c r="N7"/>
  <c r="N6" s="1"/>
  <c r="O7"/>
  <c r="O6" s="1"/>
  <c r="Q7"/>
  <c r="Q6" s="1"/>
  <c r="R7"/>
  <c r="R6" s="1"/>
  <c r="U7"/>
  <c r="U6" s="1"/>
  <c r="W7"/>
  <c r="W6" s="1"/>
  <c r="X7"/>
  <c r="X6" s="1"/>
  <c r="Z7"/>
  <c r="Z6" s="1"/>
  <c r="AA7"/>
  <c r="AA6" s="1"/>
  <c r="AC7"/>
  <c r="AC6" s="1"/>
  <c r="AD7"/>
  <c r="AD6" s="1"/>
  <c r="AF7"/>
  <c r="AF6" s="1"/>
  <c r="AG7"/>
  <c r="AG6" s="1"/>
  <c r="AI7"/>
  <c r="AI6" s="1"/>
  <c r="AJ7"/>
  <c r="AJ6" s="1"/>
  <c r="AL7"/>
  <c r="AL6" s="1"/>
  <c r="AM7"/>
  <c r="AM6" s="1"/>
  <c r="AO7"/>
  <c r="AO6" s="1"/>
  <c r="AP7"/>
  <c r="AP6" s="1"/>
  <c r="AR7"/>
  <c r="AR6" s="1"/>
  <c r="AS7"/>
  <c r="AS6" s="1"/>
  <c r="AU7"/>
  <c r="AU6" s="1"/>
  <c r="AV7"/>
  <c r="AV6" s="1"/>
  <c r="AX7"/>
  <c r="AX6" s="1"/>
  <c r="AY7"/>
  <c r="AY6" s="1"/>
  <c r="BA7"/>
  <c r="BA6" s="1"/>
  <c r="BB7"/>
  <c r="BB6" s="1"/>
  <c r="BD7"/>
  <c r="BD6" s="1"/>
  <c r="BE7"/>
  <c r="BE6" s="1"/>
  <c r="BG7"/>
  <c r="BG6" s="1"/>
  <c r="BH7"/>
  <c r="BH6" s="1"/>
  <c r="BJ7"/>
  <c r="BJ6" s="1"/>
  <c r="BK7"/>
  <c r="BK6" s="1"/>
  <c r="BM7"/>
  <c r="BM6" s="1"/>
  <c r="BN7"/>
  <c r="BN6" s="1"/>
  <c r="BP7"/>
  <c r="BP6" s="1"/>
  <c r="BQ7"/>
  <c r="BQ6" s="1"/>
  <c r="BS7"/>
  <c r="BS6" s="1"/>
  <c r="BT7"/>
  <c r="BT6" s="1"/>
  <c r="BV7"/>
  <c r="BV6" s="1"/>
  <c r="BW7"/>
  <c r="BW6" s="1"/>
  <c r="BY7"/>
  <c r="BY6" s="1"/>
  <c r="BZ7"/>
  <c r="BZ6" s="1"/>
  <c r="CB7"/>
  <c r="CB6" s="1"/>
  <c r="CC7"/>
  <c r="CC6" s="1"/>
  <c r="CE7"/>
  <c r="CE6" s="1"/>
  <c r="CF7"/>
  <c r="CF6" s="1"/>
  <c r="CH7"/>
  <c r="CH6" s="1"/>
  <c r="CI7"/>
  <c r="CI6" s="1"/>
  <c r="CK7"/>
  <c r="CK6" s="1"/>
  <c r="CL7"/>
  <c r="CL6" s="1"/>
  <c r="CN7"/>
  <c r="CN6" s="1"/>
  <c r="CO7"/>
  <c r="CO6" s="1"/>
  <c r="CQ7"/>
  <c r="CQ6" s="1"/>
  <c r="CR7"/>
  <c r="CR6" s="1"/>
  <c r="CT7"/>
  <c r="CT6" s="1"/>
  <c r="CU7"/>
  <c r="CU6" s="1"/>
  <c r="CW7"/>
  <c r="CW6" s="1"/>
  <c r="CX7"/>
  <c r="CX6" s="1"/>
  <c r="CZ7"/>
  <c r="CZ6" s="1"/>
  <c r="DA7"/>
  <c r="DA6" s="1"/>
  <c r="DC7"/>
  <c r="DC6" s="1"/>
  <c r="DD7"/>
  <c r="DD6" s="1"/>
  <c r="DF7"/>
  <c r="DF6" s="1"/>
  <c r="DG7"/>
  <c r="DG6" s="1"/>
  <c r="DI7"/>
  <c r="DI6" s="1"/>
  <c r="DJ7"/>
  <c r="DJ6" s="1"/>
  <c r="DL7"/>
  <c r="DL6" s="1"/>
  <c r="DM7"/>
  <c r="DM6" s="1"/>
  <c r="DO7"/>
  <c r="DO6" s="1"/>
  <c r="DP7"/>
  <c r="DP6" s="1"/>
  <c r="DR7"/>
  <c r="DR6" s="1"/>
  <c r="DS7"/>
  <c r="DS6" s="1"/>
  <c r="DU7"/>
  <c r="DU6" s="1"/>
  <c r="DV7"/>
  <c r="DV6" s="1"/>
  <c r="DZ7"/>
  <c r="L8"/>
  <c r="T8"/>
  <c r="DX8"/>
  <c r="DY8"/>
  <c r="K8" s="1"/>
  <c r="DZ8"/>
  <c r="L9"/>
  <c r="T9"/>
  <c r="J12" i="41" s="1"/>
  <c r="DX9" i="38"/>
  <c r="DY9"/>
  <c r="K9"/>
  <c r="DZ9"/>
  <c r="L10"/>
  <c r="T10"/>
  <c r="J13" i="41"/>
  <c r="DX10" i="38"/>
  <c r="J10"/>
  <c r="DY10"/>
  <c r="K10"/>
  <c r="DZ10"/>
  <c r="L11"/>
  <c r="T11"/>
  <c r="J14" i="41"/>
  <c r="DX11" i="38"/>
  <c r="AH14" i="41"/>
  <c r="DY11" i="38"/>
  <c r="K11"/>
  <c r="DZ11"/>
  <c r="L12"/>
  <c r="T12"/>
  <c r="J15" i="41"/>
  <c r="DX12" i="38"/>
  <c r="AH15" i="41"/>
  <c r="DY12" i="38"/>
  <c r="K12"/>
  <c r="DZ12"/>
  <c r="L13"/>
  <c r="T13"/>
  <c r="DX13"/>
  <c r="AH16" i="41" s="1"/>
  <c r="DY13" i="38"/>
  <c r="K13" s="1"/>
  <c r="DZ13"/>
  <c r="L14"/>
  <c r="T14"/>
  <c r="DX14"/>
  <c r="DY14"/>
  <c r="K14" s="1"/>
  <c r="DZ14"/>
  <c r="AJ17" i="41" s="1"/>
  <c r="L15" i="38"/>
  <c r="T15"/>
  <c r="J18" i="41"/>
  <c r="DX15" i="38"/>
  <c r="AH18" i="41"/>
  <c r="DY15" i="38"/>
  <c r="K15"/>
  <c r="DZ15"/>
  <c r="L16"/>
  <c r="T16"/>
  <c r="J19" i="41"/>
  <c r="M19" s="1"/>
  <c r="DX16" i="38"/>
  <c r="AH19" i="41" s="1"/>
  <c r="DY16" i="38"/>
  <c r="K16" s="1"/>
  <c r="DZ16"/>
  <c r="L17"/>
  <c r="T17"/>
  <c r="J20" i="41" s="1"/>
  <c r="DX17" i="38"/>
  <c r="AH20" i="41" s="1"/>
  <c r="DY17" i="38"/>
  <c r="K17" s="1"/>
  <c r="DZ17"/>
  <c r="L18"/>
  <c r="T18"/>
  <c r="J21" i="41" s="1"/>
  <c r="M21" s="1"/>
  <c r="DX18" i="38"/>
  <c r="J18"/>
  <c r="DY18"/>
  <c r="K18"/>
  <c r="DZ18"/>
  <c r="L19"/>
  <c r="DZ19"/>
  <c r="L20"/>
  <c r="DZ20"/>
  <c r="L21"/>
  <c r="N21"/>
  <c r="N20"/>
  <c r="O21"/>
  <c r="O20"/>
  <c r="Q21"/>
  <c r="Q20"/>
  <c r="R21"/>
  <c r="R20"/>
  <c r="T21"/>
  <c r="U21"/>
  <c r="U20" s="1"/>
  <c r="W21"/>
  <c r="W20" s="1"/>
  <c r="X21"/>
  <c r="X20" s="1"/>
  <c r="Z21"/>
  <c r="Z20" s="1"/>
  <c r="AA21"/>
  <c r="AA20" s="1"/>
  <c r="AC21"/>
  <c r="AF21" s="1"/>
  <c r="AD21"/>
  <c r="AD20" s="1"/>
  <c r="AG21"/>
  <c r="AG20" s="1"/>
  <c r="AI21"/>
  <c r="AI20" s="1"/>
  <c r="AJ21"/>
  <c r="AJ20" s="1"/>
  <c r="AL21"/>
  <c r="AL20" s="1"/>
  <c r="AM21"/>
  <c r="AM20" s="1"/>
  <c r="AO21"/>
  <c r="AO20" s="1"/>
  <c r="AP21"/>
  <c r="AP20" s="1"/>
  <c r="AR21"/>
  <c r="AR20" s="1"/>
  <c r="AS21"/>
  <c r="AS20" s="1"/>
  <c r="AU21"/>
  <c r="AU20" s="1"/>
  <c r="AV21"/>
  <c r="AV20" s="1"/>
  <c r="AX21"/>
  <c r="AX20" s="1"/>
  <c r="AY21"/>
  <c r="AY20" s="1"/>
  <c r="BA21"/>
  <c r="BA20" s="1"/>
  <c r="BB21"/>
  <c r="BB20" s="1"/>
  <c r="BD21"/>
  <c r="BD20" s="1"/>
  <c r="BE21"/>
  <c r="BE20" s="1"/>
  <c r="BG21"/>
  <c r="BG20" s="1"/>
  <c r="BH21"/>
  <c r="BH20" s="1"/>
  <c r="BJ21"/>
  <c r="BJ20" s="1"/>
  <c r="BK21"/>
  <c r="BK20" s="1"/>
  <c r="BM21"/>
  <c r="BM20" s="1"/>
  <c r="BN21"/>
  <c r="BN20" s="1"/>
  <c r="BP21"/>
  <c r="BP20" s="1"/>
  <c r="BQ21"/>
  <c r="BQ20" s="1"/>
  <c r="BS21"/>
  <c r="BS20" s="1"/>
  <c r="BT21"/>
  <c r="BT20" s="1"/>
  <c r="BV21"/>
  <c r="BV20" s="1"/>
  <c r="BW21"/>
  <c r="BW20" s="1"/>
  <c r="BY21"/>
  <c r="BY20" s="1"/>
  <c r="BZ21"/>
  <c r="BZ20" s="1"/>
  <c r="CB21"/>
  <c r="CB20" s="1"/>
  <c r="CC21"/>
  <c r="CC20" s="1"/>
  <c r="CE21"/>
  <c r="CE20" s="1"/>
  <c r="CF21"/>
  <c r="CF20" s="1"/>
  <c r="CH21"/>
  <c r="CH20" s="1"/>
  <c r="CI21"/>
  <c r="CI20"/>
  <c r="CK21"/>
  <c r="CK20"/>
  <c r="CL21"/>
  <c r="CL20" s="1"/>
  <c r="CN21"/>
  <c r="CN20" s="1"/>
  <c r="CO21"/>
  <c r="CO20"/>
  <c r="CQ21"/>
  <c r="CQ20"/>
  <c r="CR21"/>
  <c r="CR20" s="1"/>
  <c r="CT21"/>
  <c r="CT20" s="1"/>
  <c r="CU21"/>
  <c r="CU20"/>
  <c r="CW21"/>
  <c r="CW20"/>
  <c r="CX21"/>
  <c r="CX20"/>
  <c r="CZ21"/>
  <c r="CZ20"/>
  <c r="DA21"/>
  <c r="DA20"/>
  <c r="DC21"/>
  <c r="DC20"/>
  <c r="DD21"/>
  <c r="DD20" s="1"/>
  <c r="DF21"/>
  <c r="DF20" s="1"/>
  <c r="DG21"/>
  <c r="DG20"/>
  <c r="DI21"/>
  <c r="DI20"/>
  <c r="DJ21"/>
  <c r="DJ20"/>
  <c r="DO21"/>
  <c r="DO20"/>
  <c r="DP21"/>
  <c r="DP20"/>
  <c r="DR21"/>
  <c r="DR20"/>
  <c r="DS21"/>
  <c r="DS20" s="1"/>
  <c r="DU21"/>
  <c r="DU20" s="1"/>
  <c r="DV21"/>
  <c r="DV20"/>
  <c r="DZ21"/>
  <c r="L22"/>
  <c r="T22"/>
  <c r="J25" i="41" s="1"/>
  <c r="J24" s="1"/>
  <c r="J23" s="1"/>
  <c r="DX22" i="38"/>
  <c r="AH25" i="41" s="1"/>
  <c r="AH24" s="1"/>
  <c r="AH23" s="1"/>
  <c r="DY22" i="38"/>
  <c r="K22" s="1"/>
  <c r="DZ22"/>
  <c r="L23"/>
  <c r="N23"/>
  <c r="O23"/>
  <c r="Q23"/>
  <c r="T23" s="1"/>
  <c r="R23"/>
  <c r="U23"/>
  <c r="W23"/>
  <c r="X23"/>
  <c r="Z23"/>
  <c r="AA23"/>
  <c r="AC23"/>
  <c r="AF23" s="1"/>
  <c r="AD23"/>
  <c r="AG23"/>
  <c r="AI23"/>
  <c r="AJ23"/>
  <c r="AL23"/>
  <c r="AM23"/>
  <c r="AO23"/>
  <c r="AP23"/>
  <c r="AR23"/>
  <c r="AS23"/>
  <c r="AU23"/>
  <c r="AV23"/>
  <c r="AX23"/>
  <c r="AY23"/>
  <c r="BA23"/>
  <c r="BB23"/>
  <c r="BD23"/>
  <c r="BE23"/>
  <c r="BG23"/>
  <c r="BH23"/>
  <c r="BJ23"/>
  <c r="BK23"/>
  <c r="BM23"/>
  <c r="BN23"/>
  <c r="BP23"/>
  <c r="BQ23"/>
  <c r="BS23"/>
  <c r="BT23"/>
  <c r="BV23"/>
  <c r="BW23"/>
  <c r="BY23"/>
  <c r="BZ23"/>
  <c r="CB23"/>
  <c r="CC23"/>
  <c r="CE23"/>
  <c r="CF23"/>
  <c r="CH23"/>
  <c r="CI23"/>
  <c r="CK23"/>
  <c r="CL23"/>
  <c r="CN23"/>
  <c r="CO23"/>
  <c r="CQ23"/>
  <c r="CR23"/>
  <c r="CT23"/>
  <c r="CU23"/>
  <c r="CW23"/>
  <c r="CX23"/>
  <c r="CZ23"/>
  <c r="DA23"/>
  <c r="DC23"/>
  <c r="DD23"/>
  <c r="DF23"/>
  <c r="DG23"/>
  <c r="DI23"/>
  <c r="DJ23"/>
  <c r="DO23"/>
  <c r="DP23"/>
  <c r="DR23"/>
  <c r="DS23"/>
  <c r="DU23"/>
  <c r="DV23"/>
  <c r="DZ23"/>
  <c r="L24"/>
  <c r="T24"/>
  <c r="J27" i="41" s="1"/>
  <c r="DX24" i="38"/>
  <c r="AH27" i="41" s="1"/>
  <c r="DY24" i="38"/>
  <c r="K24" s="1"/>
  <c r="DZ24"/>
  <c r="L25"/>
  <c r="T25"/>
  <c r="J28" i="41" s="1"/>
  <c r="M28" s="1"/>
  <c r="DX25" i="38"/>
  <c r="AH28" i="41"/>
  <c r="DY25" i="38"/>
  <c r="K25"/>
  <c r="DZ25"/>
  <c r="L26"/>
  <c r="T26"/>
  <c r="J29" i="41"/>
  <c r="DX26" i="38"/>
  <c r="AH29" i="41"/>
  <c r="DY26" i="38"/>
  <c r="K26"/>
  <c r="DZ26"/>
  <c r="L27"/>
  <c r="T27"/>
  <c r="J30" i="41"/>
  <c r="M30" s="1"/>
  <c r="DX27" i="38"/>
  <c r="DY27"/>
  <c r="K27" s="1"/>
  <c r="DZ27"/>
  <c r="L28"/>
  <c r="DL28"/>
  <c r="DL19" s="1"/>
  <c r="DM28"/>
  <c r="DM19" s="1"/>
  <c r="DZ28"/>
  <c r="L29"/>
  <c r="N29"/>
  <c r="O29"/>
  <c r="Q29"/>
  <c r="R29"/>
  <c r="U29"/>
  <c r="W29"/>
  <c r="X29"/>
  <c r="Z29"/>
  <c r="AA29"/>
  <c r="AC29"/>
  <c r="AF29" s="1"/>
  <c r="AD29"/>
  <c r="AG29"/>
  <c r="AI29"/>
  <c r="AJ29"/>
  <c r="AL29"/>
  <c r="AM29"/>
  <c r="AO29"/>
  <c r="AP29"/>
  <c r="AR29"/>
  <c r="AS29"/>
  <c r="AU29"/>
  <c r="AV29"/>
  <c r="AX29"/>
  <c r="AY29"/>
  <c r="BA29"/>
  <c r="BB29"/>
  <c r="BD29"/>
  <c r="BE29"/>
  <c r="BG29"/>
  <c r="BH29"/>
  <c r="BJ29"/>
  <c r="BK29"/>
  <c r="BM29"/>
  <c r="BN29"/>
  <c r="BP29"/>
  <c r="BQ29"/>
  <c r="BS29"/>
  <c r="BT29"/>
  <c r="BV29"/>
  <c r="BW29"/>
  <c r="BY29"/>
  <c r="BZ29"/>
  <c r="CB29"/>
  <c r="CC29"/>
  <c r="CE29"/>
  <c r="CF29"/>
  <c r="CH29"/>
  <c r="CI29"/>
  <c r="CK29"/>
  <c r="CL29"/>
  <c r="CN29"/>
  <c r="CO29"/>
  <c r="CQ29"/>
  <c r="CR29"/>
  <c r="CT29"/>
  <c r="CU29"/>
  <c r="CW29"/>
  <c r="CX29"/>
  <c r="CZ29"/>
  <c r="DA29"/>
  <c r="DC29"/>
  <c r="DD29"/>
  <c r="DF29"/>
  <c r="DG29"/>
  <c r="DI29"/>
  <c r="DJ29"/>
  <c r="DO29"/>
  <c r="DP29"/>
  <c r="DR29"/>
  <c r="DS29"/>
  <c r="DU29"/>
  <c r="DV29"/>
  <c r="DX29"/>
  <c r="DZ29"/>
  <c r="L30"/>
  <c r="T30"/>
  <c r="J33" i="41" s="1"/>
  <c r="DX30" i="38"/>
  <c r="DY30"/>
  <c r="K30" s="1"/>
  <c r="DZ30"/>
  <c r="L31"/>
  <c r="T31"/>
  <c r="J34" i="41" s="1"/>
  <c r="M34" s="1"/>
  <c r="DX31" i="38"/>
  <c r="AH34" i="41" s="1"/>
  <c r="DY31" i="38"/>
  <c r="K31" s="1"/>
  <c r="DZ31"/>
  <c r="L32"/>
  <c r="N32"/>
  <c r="O32"/>
  <c r="Q32"/>
  <c r="R32"/>
  <c r="U32"/>
  <c r="W32"/>
  <c r="X32"/>
  <c r="Z32"/>
  <c r="AA32"/>
  <c r="AC32"/>
  <c r="AD32"/>
  <c r="AG32"/>
  <c r="AI32"/>
  <c r="AJ32"/>
  <c r="AL32"/>
  <c r="AM32"/>
  <c r="AO32"/>
  <c r="AP32"/>
  <c r="AR32"/>
  <c r="AS32"/>
  <c r="AU32"/>
  <c r="AV32"/>
  <c r="AX32"/>
  <c r="AY32"/>
  <c r="BA32"/>
  <c r="BB32"/>
  <c r="BD32"/>
  <c r="BE32"/>
  <c r="BG32"/>
  <c r="BH32"/>
  <c r="BJ32"/>
  <c r="BK32"/>
  <c r="BM32"/>
  <c r="BN32"/>
  <c r="BP32"/>
  <c r="BQ32"/>
  <c r="BS32"/>
  <c r="BT32"/>
  <c r="BV32"/>
  <c r="BW32"/>
  <c r="BY32"/>
  <c r="BZ32"/>
  <c r="CB32"/>
  <c r="CC32"/>
  <c r="CE32"/>
  <c r="CF32"/>
  <c r="CH32"/>
  <c r="CI32"/>
  <c r="CK32"/>
  <c r="CL32"/>
  <c r="CN32"/>
  <c r="CO32"/>
  <c r="CQ32"/>
  <c r="CR32"/>
  <c r="CT32"/>
  <c r="CU32"/>
  <c r="CW32"/>
  <c r="CX32"/>
  <c r="CZ32"/>
  <c r="DA32"/>
  <c r="DC32"/>
  <c r="DD32"/>
  <c r="DF32"/>
  <c r="DG32"/>
  <c r="DG28" s="1"/>
  <c r="DI32"/>
  <c r="DI28" s="1"/>
  <c r="DJ32"/>
  <c r="DO32"/>
  <c r="DP32"/>
  <c r="DR32"/>
  <c r="DS32"/>
  <c r="DU32"/>
  <c r="DV32"/>
  <c r="DX32"/>
  <c r="DZ32"/>
  <c r="L33"/>
  <c r="T33"/>
  <c r="J36" i="41"/>
  <c r="DX33" i="38"/>
  <c r="AH36" i="41"/>
  <c r="DY33" i="38"/>
  <c r="K33"/>
  <c r="DZ33"/>
  <c r="L34"/>
  <c r="T34"/>
  <c r="J37" i="41"/>
  <c r="M37" s="1"/>
  <c r="DX34" i="38"/>
  <c r="AH37" i="41" s="1"/>
  <c r="DY34" i="38"/>
  <c r="K34" s="1"/>
  <c r="DZ34"/>
  <c r="L35"/>
  <c r="N35"/>
  <c r="O35"/>
  <c r="Q35"/>
  <c r="T35" s="1"/>
  <c r="R35"/>
  <c r="R28" s="1"/>
  <c r="U35"/>
  <c r="W35"/>
  <c r="X35"/>
  <c r="Z35"/>
  <c r="AA35"/>
  <c r="AC35"/>
  <c r="AF35" s="1"/>
  <c r="AD35"/>
  <c r="AG35"/>
  <c r="AI35"/>
  <c r="AJ35"/>
  <c r="AL35"/>
  <c r="AM35"/>
  <c r="AO35"/>
  <c r="AP35"/>
  <c r="AR35"/>
  <c r="AS35"/>
  <c r="AU35"/>
  <c r="AV35"/>
  <c r="AX35"/>
  <c r="AY35"/>
  <c r="BA35"/>
  <c r="BB35"/>
  <c r="BD35"/>
  <c r="BE35"/>
  <c r="BG35"/>
  <c r="BH35"/>
  <c r="BJ35"/>
  <c r="BK35"/>
  <c r="BM35"/>
  <c r="BN35"/>
  <c r="BP35"/>
  <c r="BQ35"/>
  <c r="BS35"/>
  <c r="BT35"/>
  <c r="BV35"/>
  <c r="BW35"/>
  <c r="BY35"/>
  <c r="BZ35"/>
  <c r="CB35"/>
  <c r="CC35"/>
  <c r="CE35"/>
  <c r="CF35"/>
  <c r="CH35"/>
  <c r="CH28" s="1"/>
  <c r="CI35"/>
  <c r="CK35"/>
  <c r="CL35"/>
  <c r="CN35"/>
  <c r="CO35"/>
  <c r="CQ35"/>
  <c r="CR35"/>
  <c r="CT35"/>
  <c r="CU35"/>
  <c r="CW35"/>
  <c r="CX35"/>
  <c r="CZ35"/>
  <c r="CZ28" s="1"/>
  <c r="DA35"/>
  <c r="DC35"/>
  <c r="DD35"/>
  <c r="DF35"/>
  <c r="DF28" s="1"/>
  <c r="DG35"/>
  <c r="DI35"/>
  <c r="DJ35"/>
  <c r="DO35"/>
  <c r="DP35"/>
  <c r="DR35"/>
  <c r="DS35"/>
  <c r="DU35"/>
  <c r="DV35"/>
  <c r="DZ35"/>
  <c r="L36"/>
  <c r="T36"/>
  <c r="J39" i="41" s="1"/>
  <c r="DX36" i="38"/>
  <c r="DY36"/>
  <c r="K36" s="1"/>
  <c r="DZ36"/>
  <c r="L37"/>
  <c r="T37"/>
  <c r="J40" i="41" s="1"/>
  <c r="DX37" i="38"/>
  <c r="AH40" i="41" s="1"/>
  <c r="DY37" i="38"/>
  <c r="K37" s="1"/>
  <c r="DZ37"/>
  <c r="L38"/>
  <c r="T38"/>
  <c r="J41" i="41" s="1"/>
  <c r="M41" s="1"/>
  <c r="DX38" i="38"/>
  <c r="AH41" i="41" s="1"/>
  <c r="DY38" i="38"/>
  <c r="K38"/>
  <c r="DZ38"/>
  <c r="L39"/>
  <c r="N39"/>
  <c r="O39"/>
  <c r="Q39"/>
  <c r="T39" s="1"/>
  <c r="R39"/>
  <c r="U39"/>
  <c r="W39"/>
  <c r="X39"/>
  <c r="Z39"/>
  <c r="AA39"/>
  <c r="AC39"/>
  <c r="AD39"/>
  <c r="AG39"/>
  <c r="AI39"/>
  <c r="AJ39"/>
  <c r="AL39"/>
  <c r="AM39"/>
  <c r="AO39"/>
  <c r="AP39"/>
  <c r="AR39"/>
  <c r="AS39"/>
  <c r="AU39"/>
  <c r="AV39"/>
  <c r="AX39"/>
  <c r="AY39"/>
  <c r="BA39"/>
  <c r="BB39"/>
  <c r="BD39"/>
  <c r="BE39"/>
  <c r="BG39"/>
  <c r="BH39"/>
  <c r="BJ39"/>
  <c r="BK39"/>
  <c r="BM39"/>
  <c r="BN39"/>
  <c r="BP39"/>
  <c r="BQ39"/>
  <c r="BS39"/>
  <c r="BT39"/>
  <c r="BV39"/>
  <c r="BW39"/>
  <c r="BY39"/>
  <c r="BZ39"/>
  <c r="CB39"/>
  <c r="CC39"/>
  <c r="CE39"/>
  <c r="CF39"/>
  <c r="CH39"/>
  <c r="CI39"/>
  <c r="CK39"/>
  <c r="CL39"/>
  <c r="CO39"/>
  <c r="CQ39"/>
  <c r="CR39"/>
  <c r="CT39"/>
  <c r="CU39"/>
  <c r="CW39"/>
  <c r="CX39"/>
  <c r="CZ39"/>
  <c r="DA39"/>
  <c r="DC39"/>
  <c r="DD39"/>
  <c r="DF39"/>
  <c r="DG39"/>
  <c r="DI39"/>
  <c r="DJ39"/>
  <c r="DO39"/>
  <c r="DP39"/>
  <c r="DR39"/>
  <c r="DS39"/>
  <c r="DU39"/>
  <c r="DV39"/>
  <c r="DZ39"/>
  <c r="L40"/>
  <c r="T40"/>
  <c r="J43" i="41" s="1"/>
  <c r="DX40" i="38"/>
  <c r="AH43" i="41" s="1"/>
  <c r="DY40" i="38"/>
  <c r="K40" s="1"/>
  <c r="DZ40"/>
  <c r="L41"/>
  <c r="T41"/>
  <c r="J44" i="41" s="1"/>
  <c r="M44" s="1"/>
  <c r="DX41" i="38"/>
  <c r="AH44" i="41" s="1"/>
  <c r="DY41" i="38"/>
  <c r="K41" s="1"/>
  <c r="DZ41"/>
  <c r="L42"/>
  <c r="T42"/>
  <c r="J45" i="41" s="1"/>
  <c r="DX42" i="38"/>
  <c r="AH45" i="41" s="1"/>
  <c r="DY42" i="38"/>
  <c r="K42" s="1"/>
  <c r="DZ42"/>
  <c r="L43"/>
  <c r="T43"/>
  <c r="J46" i="41" s="1"/>
  <c r="M46" s="1"/>
  <c r="DX43" i="38"/>
  <c r="AH46" i="41" s="1"/>
  <c r="DY43" i="38"/>
  <c r="K43" s="1"/>
  <c r="DZ43"/>
  <c r="L44"/>
  <c r="T44"/>
  <c r="J47" i="41" s="1"/>
  <c r="DX44" i="38"/>
  <c r="AH47" i="41" s="1"/>
  <c r="DY44" i="38"/>
  <c r="K44" s="1"/>
  <c r="DZ44"/>
  <c r="L45"/>
  <c r="N45"/>
  <c r="O45"/>
  <c r="Q45"/>
  <c r="R45"/>
  <c r="U45"/>
  <c r="W45"/>
  <c r="X45"/>
  <c r="Z45"/>
  <c r="AA45"/>
  <c r="AC45"/>
  <c r="AF45" s="1"/>
  <c r="AD45"/>
  <c r="AG45"/>
  <c r="AI45"/>
  <c r="AJ45"/>
  <c r="AL45"/>
  <c r="AM45"/>
  <c r="AO45"/>
  <c r="AP45"/>
  <c r="AR45"/>
  <c r="AS45"/>
  <c r="AU45"/>
  <c r="AV45"/>
  <c r="AX45"/>
  <c r="AY45"/>
  <c r="BA45"/>
  <c r="BB45"/>
  <c r="BD45"/>
  <c r="BE45"/>
  <c r="BG45"/>
  <c r="BH45"/>
  <c r="BJ45"/>
  <c r="BK45"/>
  <c r="BM45"/>
  <c r="BN45"/>
  <c r="BP45"/>
  <c r="BQ45"/>
  <c r="BS45"/>
  <c r="BT45"/>
  <c r="BV45"/>
  <c r="BW45"/>
  <c r="BY45"/>
  <c r="BZ45"/>
  <c r="CB45"/>
  <c r="CC45"/>
  <c r="CE45"/>
  <c r="CF45"/>
  <c r="CH45"/>
  <c r="CI45"/>
  <c r="CK45"/>
  <c r="CL45"/>
  <c r="CN45"/>
  <c r="CO45"/>
  <c r="CQ45"/>
  <c r="CR45"/>
  <c r="CT45"/>
  <c r="CU45"/>
  <c r="CW45"/>
  <c r="CX45"/>
  <c r="CZ45"/>
  <c r="DA45"/>
  <c r="DC45"/>
  <c r="DD45"/>
  <c r="DF45"/>
  <c r="DG45"/>
  <c r="DI45"/>
  <c r="DJ45"/>
  <c r="DL45"/>
  <c r="DM45"/>
  <c r="DO45"/>
  <c r="DP45"/>
  <c r="DR45"/>
  <c r="DS45"/>
  <c r="DU45"/>
  <c r="DV45"/>
  <c r="DZ45"/>
  <c r="L46"/>
  <c r="T46"/>
  <c r="J49" i="41" s="1"/>
  <c r="DX46" i="38"/>
  <c r="AH49" i="41" s="1"/>
  <c r="DY46" i="38"/>
  <c r="K46" s="1"/>
  <c r="DZ46"/>
  <c r="L47"/>
  <c r="T47"/>
  <c r="J50" i="41" s="1"/>
  <c r="DX47" i="38"/>
  <c r="DY47"/>
  <c r="K47" s="1"/>
  <c r="DZ47"/>
  <c r="L48"/>
  <c r="T48"/>
  <c r="DX48"/>
  <c r="DY48"/>
  <c r="K48" s="1"/>
  <c r="DZ48"/>
  <c r="L49"/>
  <c r="T49"/>
  <c r="DX49"/>
  <c r="DY49"/>
  <c r="K49" s="1"/>
  <c r="DZ49"/>
  <c r="AJ52" i="41" s="1"/>
  <c r="AV52" s="1"/>
  <c r="L50" i="38"/>
  <c r="T50"/>
  <c r="J53" i="41" s="1"/>
  <c r="M53" s="1"/>
  <c r="DX50" i="38"/>
  <c r="DY50"/>
  <c r="K50" s="1"/>
  <c r="DZ50"/>
  <c r="AJ53" i="41" s="1"/>
  <c r="L51" i="38"/>
  <c r="T51"/>
  <c r="J54" i="41" s="1"/>
  <c r="DX51" i="38"/>
  <c r="AH54" i="41"/>
  <c r="DY51" i="38"/>
  <c r="K51" s="1"/>
  <c r="DZ51"/>
  <c r="L52"/>
  <c r="T52"/>
  <c r="J55" i="41" s="1"/>
  <c r="M55" s="1"/>
  <c r="DX52" i="38"/>
  <c r="AH55" i="41" s="1"/>
  <c r="DY52" i="38"/>
  <c r="K52" s="1"/>
  <c r="DZ52"/>
  <c r="L53"/>
  <c r="T53"/>
  <c r="J56" i="41" s="1"/>
  <c r="DX53" i="38"/>
  <c r="DY53"/>
  <c r="K53" s="1"/>
  <c r="DZ53"/>
  <c r="AJ56" i="41" s="1"/>
  <c r="L54" i="38"/>
  <c r="T54"/>
  <c r="J57" i="41" s="1"/>
  <c r="DX54" i="38"/>
  <c r="DY54"/>
  <c r="K54" s="1"/>
  <c r="DZ54"/>
  <c r="AJ57" i="41" s="1"/>
  <c r="L55" i="38"/>
  <c r="T55"/>
  <c r="J58" i="41" s="1"/>
  <c r="M58" s="1"/>
  <c r="DX55" i="38"/>
  <c r="AH58" i="41" s="1"/>
  <c r="DY55" i="38"/>
  <c r="K55" s="1"/>
  <c r="DZ55"/>
  <c r="AJ58" i="41" s="1"/>
  <c r="AV58" s="1"/>
  <c r="L56" i="38"/>
  <c r="T56"/>
  <c r="J59" i="41" s="1"/>
  <c r="DX56" i="38"/>
  <c r="AH59" i="41" s="1"/>
  <c r="DY56" i="38"/>
  <c r="K56" s="1"/>
  <c r="DZ56"/>
  <c r="L57"/>
  <c r="T57"/>
  <c r="J60" i="41" s="1"/>
  <c r="M60" s="1"/>
  <c r="DX57" i="38"/>
  <c r="DY57"/>
  <c r="K57"/>
  <c r="DZ57"/>
  <c r="L58"/>
  <c r="T58"/>
  <c r="J61" i="41"/>
  <c r="M61" s="1"/>
  <c r="DX58" i="38"/>
  <c r="AH61" i="41" s="1"/>
  <c r="DY58" i="38"/>
  <c r="K58"/>
  <c r="DZ58"/>
  <c r="L59"/>
  <c r="T59"/>
  <c r="J62" i="41"/>
  <c r="DX59" i="38"/>
  <c r="AH62" i="41" s="1"/>
  <c r="DY59" i="38"/>
  <c r="K59"/>
  <c r="DZ59"/>
  <c r="L60"/>
  <c r="T60"/>
  <c r="J63" i="41"/>
  <c r="M63" s="1"/>
  <c r="DX60" i="38"/>
  <c r="AH63" i="41" s="1"/>
  <c r="DY60" i="38"/>
  <c r="DZ60"/>
  <c r="L61"/>
  <c r="AF61"/>
  <c r="DX61"/>
  <c r="DY61"/>
  <c r="K61" s="1"/>
  <c r="DZ61"/>
  <c r="L62"/>
  <c r="N62"/>
  <c r="O62"/>
  <c r="Q62"/>
  <c r="R62"/>
  <c r="U62"/>
  <c r="W62"/>
  <c r="X62"/>
  <c r="Z62"/>
  <c r="AF62" s="1"/>
  <c r="AA62"/>
  <c r="AC62"/>
  <c r="AD62"/>
  <c r="AG62"/>
  <c r="AI62"/>
  <c r="AJ62"/>
  <c r="AL62"/>
  <c r="AM62"/>
  <c r="AO62"/>
  <c r="AP62"/>
  <c r="AR62"/>
  <c r="AS62"/>
  <c r="AU62"/>
  <c r="AV62"/>
  <c r="AX62"/>
  <c r="AY62"/>
  <c r="BA62"/>
  <c r="BB62"/>
  <c r="BD62"/>
  <c r="BE62"/>
  <c r="BG62"/>
  <c r="BH62"/>
  <c r="BJ62"/>
  <c r="BK62"/>
  <c r="BM62"/>
  <c r="BN62"/>
  <c r="BP62"/>
  <c r="BQ62"/>
  <c r="BS62"/>
  <c r="BT62"/>
  <c r="BV62"/>
  <c r="BW62"/>
  <c r="BY62"/>
  <c r="BZ62"/>
  <c r="CB62"/>
  <c r="CC62"/>
  <c r="CE62"/>
  <c r="CF62"/>
  <c r="CH62"/>
  <c r="CI62"/>
  <c r="CK62"/>
  <c r="CL62"/>
  <c r="CN62"/>
  <c r="CO62"/>
  <c r="CQ62"/>
  <c r="CR62"/>
  <c r="CT62"/>
  <c r="CU62"/>
  <c r="CW62"/>
  <c r="CX62"/>
  <c r="CZ62"/>
  <c r="DA62"/>
  <c r="DC62"/>
  <c r="DD62"/>
  <c r="DF62"/>
  <c r="DG62"/>
  <c r="DI62"/>
  <c r="DJ62"/>
  <c r="DL62"/>
  <c r="DM62"/>
  <c r="DO62"/>
  <c r="DP62"/>
  <c r="DR62"/>
  <c r="DS62"/>
  <c r="DU62"/>
  <c r="DV62"/>
  <c r="DZ62"/>
  <c r="L63"/>
  <c r="T63"/>
  <c r="DX63"/>
  <c r="AH66" i="41" s="1"/>
  <c r="DY63" i="38"/>
  <c r="K63" s="1"/>
  <c r="DZ63"/>
  <c r="AJ66" i="41" s="1"/>
  <c r="AV66" s="1"/>
  <c r="L64" i="38"/>
  <c r="T64"/>
  <c r="J67" i="41" s="1"/>
  <c r="M67" s="1"/>
  <c r="DX64" i="38"/>
  <c r="DY64"/>
  <c r="K64" s="1"/>
  <c r="DZ64"/>
  <c r="AJ67" i="41" s="1"/>
  <c r="AV67" s="1"/>
  <c r="L65" i="38"/>
  <c r="T65"/>
  <c r="J68" i="41" s="1"/>
  <c r="DX65" i="38"/>
  <c r="AH68" i="41" s="1"/>
  <c r="DY65" i="38"/>
  <c r="K65" s="1"/>
  <c r="DZ65"/>
  <c r="L66"/>
  <c r="DZ66"/>
  <c r="L67"/>
  <c r="N67"/>
  <c r="O67"/>
  <c r="Q67"/>
  <c r="R67"/>
  <c r="U67"/>
  <c r="W67"/>
  <c r="X67"/>
  <c r="Z67"/>
  <c r="AA67"/>
  <c r="AC67"/>
  <c r="AD67"/>
  <c r="AG67"/>
  <c r="AI67"/>
  <c r="AJ67"/>
  <c r="AL67"/>
  <c r="AM67"/>
  <c r="AO67"/>
  <c r="AP67"/>
  <c r="AR67"/>
  <c r="AS67"/>
  <c r="AU67"/>
  <c r="AV67"/>
  <c r="AX67"/>
  <c r="AY67"/>
  <c r="BA67"/>
  <c r="BB67"/>
  <c r="BD67"/>
  <c r="BE67"/>
  <c r="BG67"/>
  <c r="BH67"/>
  <c r="BJ67"/>
  <c r="BK67"/>
  <c r="BM67"/>
  <c r="BN67"/>
  <c r="BP67"/>
  <c r="BQ67"/>
  <c r="BS67"/>
  <c r="BT67"/>
  <c r="BV67"/>
  <c r="BW67"/>
  <c r="BY67"/>
  <c r="BZ67"/>
  <c r="CB67"/>
  <c r="CC67"/>
  <c r="CE67"/>
  <c r="CF67"/>
  <c r="CH67"/>
  <c r="CI67"/>
  <c r="CK67"/>
  <c r="CL67"/>
  <c r="CN67"/>
  <c r="CO67"/>
  <c r="CQ67"/>
  <c r="CR67"/>
  <c r="CT67"/>
  <c r="CU67"/>
  <c r="CW67"/>
  <c r="CX67"/>
  <c r="CZ67"/>
  <c r="DA67"/>
  <c r="DC67"/>
  <c r="DD67"/>
  <c r="DF67"/>
  <c r="DG67"/>
  <c r="DI67"/>
  <c r="DJ67"/>
  <c r="DL67"/>
  <c r="DM67"/>
  <c r="DO67"/>
  <c r="DP67"/>
  <c r="DR67"/>
  <c r="DS67"/>
  <c r="DU67"/>
  <c r="DV67"/>
  <c r="DZ67"/>
  <c r="L68"/>
  <c r="T68"/>
  <c r="J71" i="41" s="1"/>
  <c r="DX68" i="38"/>
  <c r="AH71" i="41" s="1"/>
  <c r="DY68" i="38"/>
  <c r="K68" s="1"/>
  <c r="DZ68"/>
  <c r="AJ71" i="41" s="1"/>
  <c r="AV71" s="1"/>
  <c r="L69" i="38"/>
  <c r="T69"/>
  <c r="DX69"/>
  <c r="AH72" i="41" s="1"/>
  <c r="DY69" i="38"/>
  <c r="K69" s="1"/>
  <c r="DZ69"/>
  <c r="AJ72" i="41" s="1"/>
  <c r="AV72" s="1"/>
  <c r="L70" i="38"/>
  <c r="T70"/>
  <c r="J73" i="41" s="1"/>
  <c r="M73" s="1"/>
  <c r="DX70" i="38"/>
  <c r="AH73" i="41" s="1"/>
  <c r="DY70" i="38"/>
  <c r="K70" s="1"/>
  <c r="DZ70"/>
  <c r="L71"/>
  <c r="T71"/>
  <c r="J74" i="41" s="1"/>
  <c r="DX71" i="38"/>
  <c r="AH74" i="41" s="1"/>
  <c r="DY71" i="38"/>
  <c r="K71" s="1"/>
  <c r="DZ71"/>
  <c r="AJ74" i="41" s="1"/>
  <c r="L72" i="38"/>
  <c r="T72"/>
  <c r="J75" i="41" s="1"/>
  <c r="DX72" i="38"/>
  <c r="DY72"/>
  <c r="K72" s="1"/>
  <c r="DZ72"/>
  <c r="AJ75" i="41" s="1"/>
  <c r="AV75" s="1"/>
  <c r="L73" i="38"/>
  <c r="N73"/>
  <c r="O73"/>
  <c r="Q73"/>
  <c r="R73"/>
  <c r="U73"/>
  <c r="W73"/>
  <c r="X73"/>
  <c r="Z73"/>
  <c r="Z66" s="1"/>
  <c r="AA73"/>
  <c r="AC73"/>
  <c r="AD73"/>
  <c r="AG73"/>
  <c r="AI73"/>
  <c r="AJ73"/>
  <c r="AL73"/>
  <c r="AM73"/>
  <c r="AO73"/>
  <c r="AP73"/>
  <c r="AR73"/>
  <c r="AS73"/>
  <c r="AU73"/>
  <c r="AV73"/>
  <c r="AX73"/>
  <c r="AY73"/>
  <c r="BA73"/>
  <c r="BB73"/>
  <c r="BD73"/>
  <c r="BE73"/>
  <c r="BG73"/>
  <c r="BH73"/>
  <c r="BJ73"/>
  <c r="BK73"/>
  <c r="BK66" s="1"/>
  <c r="BM73"/>
  <c r="BN73"/>
  <c r="BP73"/>
  <c r="BQ73"/>
  <c r="BS73"/>
  <c r="BT73"/>
  <c r="BV73"/>
  <c r="BW73"/>
  <c r="BY73"/>
  <c r="BZ73"/>
  <c r="CB73"/>
  <c r="CC73"/>
  <c r="CE73"/>
  <c r="CF73"/>
  <c r="CH73"/>
  <c r="CI73"/>
  <c r="CI66" s="1"/>
  <c r="CK73"/>
  <c r="CL73"/>
  <c r="CN73"/>
  <c r="CO73"/>
  <c r="CQ73"/>
  <c r="CR73"/>
  <c r="CT73"/>
  <c r="CU73"/>
  <c r="CU66" s="1"/>
  <c r="CW73"/>
  <c r="CX73"/>
  <c r="CZ73"/>
  <c r="CZ66" s="1"/>
  <c r="DA73"/>
  <c r="DC73"/>
  <c r="DD73"/>
  <c r="DF73"/>
  <c r="DG73"/>
  <c r="DI73"/>
  <c r="DJ73"/>
  <c r="DL73"/>
  <c r="DM73"/>
  <c r="DO73"/>
  <c r="DP73"/>
  <c r="DR73"/>
  <c r="DS73"/>
  <c r="DU73"/>
  <c r="DV73"/>
  <c r="DZ73"/>
  <c r="L74"/>
  <c r="T74"/>
  <c r="DX74"/>
  <c r="AH77" i="41" s="1"/>
  <c r="DY74" i="38"/>
  <c r="K74" s="1"/>
  <c r="DZ74"/>
  <c r="AJ77" i="41" s="1"/>
  <c r="AV77" s="1"/>
  <c r="L75" i="38"/>
  <c r="T75"/>
  <c r="DX75"/>
  <c r="AH78" i="41" s="1"/>
  <c r="DY75" i="38"/>
  <c r="K75" s="1"/>
  <c r="DZ75"/>
  <c r="L76"/>
  <c r="T76"/>
  <c r="J79" i="41" s="1"/>
  <c r="M79" s="1"/>
  <c r="DX76" i="38"/>
  <c r="AH79" i="41" s="1"/>
  <c r="DY76" i="38"/>
  <c r="K76" s="1"/>
  <c r="DZ76"/>
  <c r="L77"/>
  <c r="T77"/>
  <c r="J80" i="41" s="1"/>
  <c r="DX77" i="38"/>
  <c r="AH80" i="41" s="1"/>
  <c r="DY77" i="38"/>
  <c r="AI80" i="41" s="1"/>
  <c r="DZ77" i="38"/>
  <c r="AJ80" i="41" s="1"/>
  <c r="AV80" s="1"/>
  <c r="L78" i="38"/>
  <c r="AF78"/>
  <c r="DX78"/>
  <c r="DY78"/>
  <c r="K78" s="1"/>
  <c r="DZ78"/>
  <c r="L79"/>
  <c r="AF79"/>
  <c r="DX79"/>
  <c r="DY79"/>
  <c r="K79" s="1"/>
  <c r="DZ79"/>
  <c r="L80"/>
  <c r="AF80"/>
  <c r="DX80"/>
  <c r="DY80"/>
  <c r="K80" s="1"/>
  <c r="DZ80"/>
  <c r="L81"/>
  <c r="AF81"/>
  <c r="DX81"/>
  <c r="DY81"/>
  <c r="K81" s="1"/>
  <c r="DZ81"/>
  <c r="L82"/>
  <c r="AF82"/>
  <c r="DX82"/>
  <c r="DY82"/>
  <c r="K82" s="1"/>
  <c r="DZ82"/>
  <c r="L83"/>
  <c r="N83"/>
  <c r="O83"/>
  <c r="Q83"/>
  <c r="R83"/>
  <c r="U83"/>
  <c r="W83"/>
  <c r="X83"/>
  <c r="Z83"/>
  <c r="AA83"/>
  <c r="AC83"/>
  <c r="AF83" s="1"/>
  <c r="AD83"/>
  <c r="AD66" s="1"/>
  <c r="AG83"/>
  <c r="AI83"/>
  <c r="AI66" s="1"/>
  <c r="AJ83"/>
  <c r="AL83"/>
  <c r="AL66" s="1"/>
  <c r="AM83"/>
  <c r="AO83"/>
  <c r="AP83"/>
  <c r="AR83"/>
  <c r="AR66" s="1"/>
  <c r="AS83"/>
  <c r="AU83"/>
  <c r="AU66" s="1"/>
  <c r="AV83"/>
  <c r="AX83"/>
  <c r="AX66" s="1"/>
  <c r="AY83"/>
  <c r="BA83"/>
  <c r="BB83"/>
  <c r="BD83"/>
  <c r="BD66" s="1"/>
  <c r="BE83"/>
  <c r="BG83"/>
  <c r="BG66" s="1"/>
  <c r="BH83"/>
  <c r="BJ83"/>
  <c r="BK83"/>
  <c r="BM83"/>
  <c r="BM66" s="1"/>
  <c r="BN83"/>
  <c r="BP83"/>
  <c r="BQ83"/>
  <c r="BS83"/>
  <c r="BT83"/>
  <c r="BV83"/>
  <c r="BW83"/>
  <c r="BY83"/>
  <c r="BZ83"/>
  <c r="CB83"/>
  <c r="CB66" s="1"/>
  <c r="CC83"/>
  <c r="CE83"/>
  <c r="CF83"/>
  <c r="CH83"/>
  <c r="CI83"/>
  <c r="CK83"/>
  <c r="CL83"/>
  <c r="CN83"/>
  <c r="CO83"/>
  <c r="CQ83"/>
  <c r="CR83"/>
  <c r="CT83"/>
  <c r="CU83"/>
  <c r="CW83"/>
  <c r="CW66" s="1"/>
  <c r="CX83"/>
  <c r="CX66"/>
  <c r="CZ83"/>
  <c r="DA83"/>
  <c r="DC83"/>
  <c r="DD83"/>
  <c r="DF83"/>
  <c r="DG83"/>
  <c r="DI83"/>
  <c r="DJ83"/>
  <c r="DL83"/>
  <c r="DM83"/>
  <c r="DO83"/>
  <c r="DP83"/>
  <c r="DR83"/>
  <c r="DS83"/>
  <c r="DU83"/>
  <c r="DV83"/>
  <c r="DZ83"/>
  <c r="L84"/>
  <c r="T84"/>
  <c r="J87" i="41"/>
  <c r="DX84" i="38"/>
  <c r="DY84"/>
  <c r="DZ84"/>
  <c r="L85"/>
  <c r="T85"/>
  <c r="J88" i="41" s="1"/>
  <c r="M88" s="1"/>
  <c r="DX85" i="38"/>
  <c r="DY85"/>
  <c r="K85" s="1"/>
  <c r="DZ85"/>
  <c r="AJ88" i="41" s="1"/>
  <c r="AV88" s="1"/>
  <c r="L86" i="38"/>
  <c r="T86"/>
  <c r="DX86"/>
  <c r="DY86"/>
  <c r="DZ86"/>
  <c r="AJ89" i="41" s="1"/>
  <c r="AV89" s="1"/>
  <c r="L87" i="38"/>
  <c r="DZ87"/>
  <c r="L88"/>
  <c r="DX88"/>
  <c r="J88" s="1"/>
  <c r="DY88"/>
  <c r="K88" s="1"/>
  <c r="DZ88"/>
  <c r="L89"/>
  <c r="DZ89"/>
  <c r="L90"/>
  <c r="DZ90"/>
  <c r="L91"/>
  <c r="N91"/>
  <c r="O91"/>
  <c r="Q91"/>
  <c r="R91"/>
  <c r="U91"/>
  <c r="W91"/>
  <c r="X91"/>
  <c r="Z91"/>
  <c r="AA91"/>
  <c r="AC91"/>
  <c r="AD91"/>
  <c r="AG91"/>
  <c r="AI91"/>
  <c r="AJ91"/>
  <c r="AL91"/>
  <c r="AM91"/>
  <c r="AO91"/>
  <c r="AP91"/>
  <c r="AR91"/>
  <c r="AS91"/>
  <c r="AU91"/>
  <c r="AV91"/>
  <c r="AX91"/>
  <c r="AY91"/>
  <c r="BA91"/>
  <c r="BB91"/>
  <c r="BD91"/>
  <c r="BE91"/>
  <c r="BG91"/>
  <c r="BH91"/>
  <c r="BJ91"/>
  <c r="BK91"/>
  <c r="BM91"/>
  <c r="BN91"/>
  <c r="BP91"/>
  <c r="BQ91"/>
  <c r="BS91"/>
  <c r="BT91"/>
  <c r="BV91"/>
  <c r="BW91"/>
  <c r="BY91"/>
  <c r="BZ91"/>
  <c r="CB91"/>
  <c r="CC91"/>
  <c r="CE91"/>
  <c r="CF91"/>
  <c r="CH91"/>
  <c r="CI91"/>
  <c r="CI90" s="1"/>
  <c r="CI89" s="1"/>
  <c r="CK91"/>
  <c r="CL91"/>
  <c r="CN91"/>
  <c r="CO91"/>
  <c r="CQ91"/>
  <c r="CR91"/>
  <c r="CT91"/>
  <c r="CU91"/>
  <c r="CU90" s="1"/>
  <c r="CU89" s="1"/>
  <c r="CW91"/>
  <c r="CX91"/>
  <c r="CZ91"/>
  <c r="DA91"/>
  <c r="DA90" s="1"/>
  <c r="DA89" s="1"/>
  <c r="DC91"/>
  <c r="DD91"/>
  <c r="DF91"/>
  <c r="DG91"/>
  <c r="DI91"/>
  <c r="DJ91"/>
  <c r="DL91"/>
  <c r="DM91"/>
  <c r="DM90" s="1"/>
  <c r="DM89" s="1"/>
  <c r="DO91"/>
  <c r="DP91"/>
  <c r="DR91"/>
  <c r="DS91"/>
  <c r="DS90" s="1"/>
  <c r="DS89" s="1"/>
  <c r="DU91"/>
  <c r="DV91"/>
  <c r="DZ91"/>
  <c r="L92"/>
  <c r="T92"/>
  <c r="J95" i="41" s="1"/>
  <c r="DX92" i="38"/>
  <c r="AH95" i="41" s="1"/>
  <c r="DY92" i="38"/>
  <c r="AI95" i="41" s="1"/>
  <c r="DZ92" i="38"/>
  <c r="AJ95" i="41" s="1"/>
  <c r="L93" i="38"/>
  <c r="T93"/>
  <c r="J96" i="41" s="1"/>
  <c r="M96" s="1"/>
  <c r="DX93" i="38"/>
  <c r="DY93"/>
  <c r="K93" s="1"/>
  <c r="DZ93"/>
  <c r="AJ96" i="41" s="1"/>
  <c r="L94" i="38"/>
  <c r="T94"/>
  <c r="J97" i="41" s="1"/>
  <c r="DX94" i="38"/>
  <c r="AH97" i="41" s="1"/>
  <c r="DY94" i="38"/>
  <c r="DZ94"/>
  <c r="AJ97" i="41" s="1"/>
  <c r="L95" i="38"/>
  <c r="T95"/>
  <c r="DX95"/>
  <c r="AH98" i="41" s="1"/>
  <c r="DY95" i="38"/>
  <c r="DZ95"/>
  <c r="AJ98" i="41" s="1"/>
  <c r="AV98" s="1"/>
  <c r="L96" i="38"/>
  <c r="N96"/>
  <c r="O96"/>
  <c r="Q96"/>
  <c r="R96"/>
  <c r="U96"/>
  <c r="W96"/>
  <c r="X96"/>
  <c r="Z96"/>
  <c r="AA96"/>
  <c r="AC96"/>
  <c r="AD96"/>
  <c r="AG96"/>
  <c r="AI96"/>
  <c r="AJ96"/>
  <c r="AJ90" s="1"/>
  <c r="AJ89" s="1"/>
  <c r="AL96"/>
  <c r="AM96"/>
  <c r="AO96"/>
  <c r="AP96"/>
  <c r="AR96"/>
  <c r="AS96"/>
  <c r="AU96"/>
  <c r="AV96"/>
  <c r="AX96"/>
  <c r="AY96"/>
  <c r="BA96"/>
  <c r="BB96"/>
  <c r="BD96"/>
  <c r="BE96"/>
  <c r="BG96"/>
  <c r="BH96"/>
  <c r="BJ96"/>
  <c r="BK96"/>
  <c r="BM96"/>
  <c r="BN96"/>
  <c r="BP96"/>
  <c r="BQ96"/>
  <c r="BS96"/>
  <c r="BT96"/>
  <c r="BV96"/>
  <c r="BW96"/>
  <c r="BY96"/>
  <c r="BZ96"/>
  <c r="CB96"/>
  <c r="CC96"/>
  <c r="CE96"/>
  <c r="CF96"/>
  <c r="CH96"/>
  <c r="CI96"/>
  <c r="CK96"/>
  <c r="CL96"/>
  <c r="CN96"/>
  <c r="CO96"/>
  <c r="CQ96"/>
  <c r="CQ90" s="1"/>
  <c r="CQ89" s="1"/>
  <c r="CR96"/>
  <c r="CT96"/>
  <c r="CT90" s="1"/>
  <c r="CU96"/>
  <c r="CW96"/>
  <c r="CX96"/>
  <c r="CZ96"/>
  <c r="DA96"/>
  <c r="DC96"/>
  <c r="DD96"/>
  <c r="DF96"/>
  <c r="DG96"/>
  <c r="DI96"/>
  <c r="DJ96"/>
  <c r="DL96"/>
  <c r="DL90" s="1"/>
  <c r="DM96"/>
  <c r="DO96"/>
  <c r="DP96"/>
  <c r="DR96"/>
  <c r="DR90" s="1"/>
  <c r="DR89" s="1"/>
  <c r="DS96"/>
  <c r="DU96"/>
  <c r="DV96"/>
  <c r="DZ96"/>
  <c r="L97"/>
  <c r="T97"/>
  <c r="DX97"/>
  <c r="DY97"/>
  <c r="DZ97"/>
  <c r="AJ100" i="41" s="1"/>
  <c r="L98" i="38"/>
  <c r="T98"/>
  <c r="J101" i="41" s="1"/>
  <c r="J99" s="1"/>
  <c r="DX98" i="38"/>
  <c r="AH101" i="41" s="1"/>
  <c r="DY98" i="38"/>
  <c r="DZ98"/>
  <c r="AJ101" i="41" s="1"/>
  <c r="L99" i="38"/>
  <c r="T99"/>
  <c r="DX99"/>
  <c r="AH102" i="41" s="1"/>
  <c r="DY99" i="38"/>
  <c r="DZ99"/>
  <c r="AJ102" i="41" s="1"/>
  <c r="L100" i="38"/>
  <c r="T100"/>
  <c r="DX100"/>
  <c r="AH103" i="41" s="1"/>
  <c r="DY100" i="38"/>
  <c r="DZ100"/>
  <c r="AJ103" i="41" s="1"/>
  <c r="L101" i="38"/>
  <c r="AF101"/>
  <c r="DX101"/>
  <c r="J101" s="1"/>
  <c r="DY101"/>
  <c r="K101" s="1"/>
  <c r="DZ101"/>
  <c r="L102"/>
  <c r="DZ102"/>
  <c r="DX103"/>
  <c r="J103" s="1"/>
  <c r="DY103"/>
  <c r="K103" s="1"/>
  <c r="DZ103"/>
  <c r="I7" i="44"/>
  <c r="J7"/>
  <c r="U7"/>
  <c r="V7"/>
  <c r="I8"/>
  <c r="J8"/>
  <c r="U8"/>
  <c r="V8"/>
  <c r="AH8"/>
  <c r="AI8" s="1"/>
  <c r="I9"/>
  <c r="J9"/>
  <c r="U9"/>
  <c r="V9"/>
  <c r="AH9"/>
  <c r="AI9" s="1"/>
  <c r="H10"/>
  <c r="I10"/>
  <c r="J10"/>
  <c r="T10"/>
  <c r="AR10" s="1"/>
  <c r="U10"/>
  <c r="V10"/>
  <c r="AG10"/>
  <c r="AH10"/>
  <c r="H11"/>
  <c r="I11"/>
  <c r="J11"/>
  <c r="T11"/>
  <c r="U11"/>
  <c r="V11"/>
  <c r="AG11"/>
  <c r="AH11"/>
  <c r="H13"/>
  <c r="I13"/>
  <c r="J13"/>
  <c r="T13"/>
  <c r="U13"/>
  <c r="V13"/>
  <c r="AF13"/>
  <c r="AG13"/>
  <c r="AH13"/>
  <c r="H14"/>
  <c r="I14"/>
  <c r="J14"/>
  <c r="T14"/>
  <c r="U14"/>
  <c r="V14"/>
  <c r="AF14"/>
  <c r="AG14"/>
  <c r="AH14"/>
  <c r="H15"/>
  <c r="I15"/>
  <c r="J15"/>
  <c r="T15"/>
  <c r="U15"/>
  <c r="V15"/>
  <c r="AF15"/>
  <c r="AG15"/>
  <c r="AH15"/>
  <c r="H16"/>
  <c r="I16"/>
  <c r="J16"/>
  <c r="T16"/>
  <c r="U16"/>
  <c r="V16"/>
  <c r="AF16"/>
  <c r="AG16"/>
  <c r="AH16"/>
  <c r="H17"/>
  <c r="I17"/>
  <c r="J17"/>
  <c r="T17"/>
  <c r="U17"/>
  <c r="V17"/>
  <c r="AF17"/>
  <c r="AG17"/>
  <c r="AH17"/>
  <c r="H18"/>
  <c r="I18"/>
  <c r="J18"/>
  <c r="T18"/>
  <c r="U18"/>
  <c r="V18"/>
  <c r="AG18"/>
  <c r="AH18"/>
  <c r="H19"/>
  <c r="I19"/>
  <c r="J19"/>
  <c r="T19"/>
  <c r="U19"/>
  <c r="V19"/>
  <c r="AF19"/>
  <c r="AG19"/>
  <c r="AH19"/>
  <c r="H20"/>
  <c r="I20"/>
  <c r="J20"/>
  <c r="T20"/>
  <c r="U20"/>
  <c r="V20"/>
  <c r="AF20"/>
  <c r="AG20"/>
  <c r="AH20"/>
  <c r="H21"/>
  <c r="I21"/>
  <c r="J21"/>
  <c r="T21"/>
  <c r="U21"/>
  <c r="W21" s="1"/>
  <c r="V21"/>
  <c r="AH21"/>
  <c r="AI21" s="1"/>
  <c r="H23"/>
  <c r="I23"/>
  <c r="J23"/>
  <c r="T23"/>
  <c r="U23"/>
  <c r="V23"/>
  <c r="AF23"/>
  <c r="AG23"/>
  <c r="AH23"/>
  <c r="H24"/>
  <c r="I24"/>
  <c r="J24"/>
  <c r="T24"/>
  <c r="U24"/>
  <c r="V24"/>
  <c r="AG24"/>
  <c r="AH24"/>
  <c r="H25"/>
  <c r="I25"/>
  <c r="J25"/>
  <c r="T25"/>
  <c r="U25"/>
  <c r="V25"/>
  <c r="AF25"/>
  <c r="AG25"/>
  <c r="AH25"/>
  <c r="AT25" s="1"/>
  <c r="H26"/>
  <c r="I26"/>
  <c r="J26"/>
  <c r="T26"/>
  <c r="U26"/>
  <c r="V26"/>
  <c r="AF26"/>
  <c r="AG26"/>
  <c r="AH26"/>
  <c r="K27"/>
  <c r="W27"/>
  <c r="AI27"/>
  <c r="AX27"/>
  <c r="AY27" s="1"/>
  <c r="I29"/>
  <c r="J29"/>
  <c r="W29"/>
  <c r="AG29"/>
  <c r="AH29"/>
  <c r="BB29" s="1"/>
  <c r="H30"/>
  <c r="I30"/>
  <c r="J30"/>
  <c r="T30"/>
  <c r="U30"/>
  <c r="V30"/>
  <c r="AG30"/>
  <c r="AH30"/>
  <c r="H32"/>
  <c r="I32"/>
  <c r="J32"/>
  <c r="T32"/>
  <c r="U32"/>
  <c r="V32"/>
  <c r="AF32"/>
  <c r="AG32"/>
  <c r="AH32"/>
  <c r="H33"/>
  <c r="I33"/>
  <c r="J33"/>
  <c r="T33"/>
  <c r="U33"/>
  <c r="V33"/>
  <c r="AF33"/>
  <c r="AG33"/>
  <c r="AH33"/>
  <c r="H34"/>
  <c r="I34"/>
  <c r="J34"/>
  <c r="T34"/>
  <c r="U34"/>
  <c r="V34"/>
  <c r="AF34"/>
  <c r="AG34"/>
  <c r="AH34"/>
  <c r="H35"/>
  <c r="I35"/>
  <c r="J35"/>
  <c r="T35"/>
  <c r="U35"/>
  <c r="V35"/>
  <c r="AF35"/>
  <c r="AR35" s="1"/>
  <c r="AG35"/>
  <c r="AH35"/>
  <c r="H36"/>
  <c r="I36"/>
  <c r="J36"/>
  <c r="T36"/>
  <c r="U36"/>
  <c r="V36"/>
  <c r="AT36" s="1"/>
  <c r="AF36"/>
  <c r="AG36"/>
  <c r="AH36"/>
  <c r="H37"/>
  <c r="I37"/>
  <c r="J37"/>
  <c r="T37"/>
  <c r="U37"/>
  <c r="V37"/>
  <c r="AF37"/>
  <c r="AG37"/>
  <c r="AH37"/>
  <c r="H38"/>
  <c r="I38"/>
  <c r="J38"/>
  <c r="T38"/>
  <c r="U38"/>
  <c r="V38"/>
  <c r="AF38"/>
  <c r="AG38"/>
  <c r="AH38"/>
  <c r="H39"/>
  <c r="I39"/>
  <c r="J39"/>
  <c r="T39"/>
  <c r="U39"/>
  <c r="V39"/>
  <c r="AF39"/>
  <c r="AH39"/>
  <c r="H45"/>
  <c r="I45"/>
  <c r="J45"/>
  <c r="T45"/>
  <c r="U45"/>
  <c r="V45"/>
  <c r="AF45"/>
  <c r="AG45"/>
  <c r="AH45"/>
  <c r="H46"/>
  <c r="I46"/>
  <c r="J46"/>
  <c r="T46"/>
  <c r="U46"/>
  <c r="V46"/>
  <c r="AG46"/>
  <c r="AH46"/>
  <c r="H47"/>
  <c r="I47"/>
  <c r="J47"/>
  <c r="T47"/>
  <c r="U47"/>
  <c r="V47"/>
  <c r="AF47"/>
  <c r="AG47"/>
  <c r="AH47"/>
  <c r="H48"/>
  <c r="I48"/>
  <c r="J48"/>
  <c r="T48"/>
  <c r="U48"/>
  <c r="V48"/>
  <c r="AF48"/>
  <c r="AG48"/>
  <c r="AH48"/>
  <c r="H49"/>
  <c r="I49"/>
  <c r="J49"/>
  <c r="T49"/>
  <c r="U49"/>
  <c r="V49"/>
  <c r="AF49"/>
  <c r="AG49"/>
  <c r="AH49"/>
  <c r="H50"/>
  <c r="I50"/>
  <c r="J50"/>
  <c r="T50"/>
  <c r="U50"/>
  <c r="W50" s="1"/>
  <c r="V50"/>
  <c r="AF50"/>
  <c r="AG50"/>
  <c r="AH50"/>
  <c r="H51"/>
  <c r="I51"/>
  <c r="J51"/>
  <c r="T51"/>
  <c r="U51"/>
  <c r="V51"/>
  <c r="AF51"/>
  <c r="AG51"/>
  <c r="AI51" s="1"/>
  <c r="AH51"/>
  <c r="H52"/>
  <c r="I52"/>
  <c r="J52"/>
  <c r="T52"/>
  <c r="U52"/>
  <c r="V52"/>
  <c r="AF52"/>
  <c r="AG52"/>
  <c r="AH52"/>
  <c r="H53"/>
  <c r="I53"/>
  <c r="J53"/>
  <c r="T53"/>
  <c r="U53"/>
  <c r="V53"/>
  <c r="AF53"/>
  <c r="AG53"/>
  <c r="AH53"/>
  <c r="H54"/>
  <c r="I54"/>
  <c r="J54"/>
  <c r="T54"/>
  <c r="U54"/>
  <c r="V54"/>
  <c r="AG54"/>
  <c r="AH54"/>
  <c r="H55"/>
  <c r="I55"/>
  <c r="J55"/>
  <c r="T55"/>
  <c r="U55"/>
  <c r="V55"/>
  <c r="AF55"/>
  <c r="AI55" s="1"/>
  <c r="AH55"/>
  <c r="H56"/>
  <c r="I56"/>
  <c r="J56"/>
  <c r="T56"/>
  <c r="U56"/>
  <c r="V56"/>
  <c r="AF56"/>
  <c r="AG56"/>
  <c r="AH56"/>
  <c r="H57"/>
  <c r="I57"/>
  <c r="J57"/>
  <c r="T57"/>
  <c r="U57"/>
  <c r="V57"/>
  <c r="AF57"/>
  <c r="AG57"/>
  <c r="AH57"/>
  <c r="H58"/>
  <c r="I58"/>
  <c r="I63" s="1"/>
  <c r="J58"/>
  <c r="T58"/>
  <c r="T63" s="1"/>
  <c r="U58"/>
  <c r="U63" s="1"/>
  <c r="V58"/>
  <c r="V63" s="1"/>
  <c r="AG58"/>
  <c r="AG63" s="1"/>
  <c r="AH58"/>
  <c r="AH63" s="1"/>
  <c r="H59"/>
  <c r="I59"/>
  <c r="J59"/>
  <c r="T59"/>
  <c r="U59"/>
  <c r="V59"/>
  <c r="AF59"/>
  <c r="AG59"/>
  <c r="AH59"/>
  <c r="H60"/>
  <c r="I60"/>
  <c r="K60" s="1"/>
  <c r="J60"/>
  <c r="T60"/>
  <c r="U60"/>
  <c r="V60"/>
  <c r="AF60"/>
  <c r="AG60"/>
  <c r="AH60"/>
  <c r="H61"/>
  <c r="I61"/>
  <c r="J61"/>
  <c r="AX61" s="1"/>
  <c r="AY61" s="1"/>
  <c r="T61"/>
  <c r="U61"/>
  <c r="V61"/>
  <c r="AF61"/>
  <c r="AG61"/>
  <c r="AH61"/>
  <c r="AF63"/>
  <c r="I65"/>
  <c r="J65"/>
  <c r="U65"/>
  <c r="V65"/>
  <c r="AG65"/>
  <c r="AH65"/>
  <c r="H66"/>
  <c r="I66"/>
  <c r="J66"/>
  <c r="T66"/>
  <c r="U66"/>
  <c r="V66"/>
  <c r="AH66"/>
  <c r="AI11" i="41"/>
  <c r="AU11"/>
  <c r="AJ11"/>
  <c r="AI12"/>
  <c r="AJ12"/>
  <c r="AI13"/>
  <c r="AU13" s="1"/>
  <c r="AJ13"/>
  <c r="AV13" s="1"/>
  <c r="AI14"/>
  <c r="AJ14"/>
  <c r="AV14" s="1"/>
  <c r="AI15"/>
  <c r="AJ15"/>
  <c r="AV15" s="1"/>
  <c r="AI16"/>
  <c r="AU16" s="1"/>
  <c r="AJ16"/>
  <c r="AV16" s="1"/>
  <c r="AI17"/>
  <c r="AI18"/>
  <c r="AU18" s="1"/>
  <c r="AJ18"/>
  <c r="AV18" s="1"/>
  <c r="AI19"/>
  <c r="AU19" s="1"/>
  <c r="AJ19"/>
  <c r="AI20"/>
  <c r="AU20" s="1"/>
  <c r="AJ20"/>
  <c r="AV20" s="1"/>
  <c r="AI21"/>
  <c r="AJ21"/>
  <c r="AI25"/>
  <c r="AU25" s="1"/>
  <c r="AJ25"/>
  <c r="AT27"/>
  <c r="AI27"/>
  <c r="AU27" s="1"/>
  <c r="AJ27"/>
  <c r="AV27" s="1"/>
  <c r="AI28"/>
  <c r="AJ28"/>
  <c r="AV28" s="1"/>
  <c r="AI29"/>
  <c r="AU29" s="1"/>
  <c r="AJ29"/>
  <c r="AI30"/>
  <c r="AU30" s="1"/>
  <c r="AJ30"/>
  <c r="AI33"/>
  <c r="AJ33"/>
  <c r="AI34"/>
  <c r="AU34" s="1"/>
  <c r="AJ34"/>
  <c r="AV34" s="1"/>
  <c r="AT36"/>
  <c r="AI36"/>
  <c r="AU36" s="1"/>
  <c r="AJ36"/>
  <c r="AI37"/>
  <c r="AU37" s="1"/>
  <c r="AJ37"/>
  <c r="AV37" s="1"/>
  <c r="AZ37" s="1"/>
  <c r="AI39"/>
  <c r="AU39" s="1"/>
  <c r="AJ39"/>
  <c r="AI40"/>
  <c r="AU40" s="1"/>
  <c r="AJ40"/>
  <c r="AV40" s="1"/>
  <c r="AI41"/>
  <c r="AU41" s="1"/>
  <c r="AJ41"/>
  <c r="AJ42"/>
  <c r="AI43"/>
  <c r="AU43" s="1"/>
  <c r="AJ43"/>
  <c r="AV43" s="1"/>
  <c r="AI44"/>
  <c r="AU44" s="1"/>
  <c r="AJ44"/>
  <c r="AV44" s="1"/>
  <c r="AI45"/>
  <c r="AU45" s="1"/>
  <c r="AJ45"/>
  <c r="AI46"/>
  <c r="AU46" s="1"/>
  <c r="AJ46"/>
  <c r="AV46" s="1"/>
  <c r="AJ47"/>
  <c r="AV47" s="1"/>
  <c r="AI49"/>
  <c r="AJ49"/>
  <c r="AV49" s="1"/>
  <c r="AJ50"/>
  <c r="AV50" s="1"/>
  <c r="AJ51"/>
  <c r="AV51" s="1"/>
  <c r="AI52"/>
  <c r="AU52" s="1"/>
  <c r="AI53"/>
  <c r="AI54"/>
  <c r="AU54" s="1"/>
  <c r="AJ54"/>
  <c r="AV54" s="1"/>
  <c r="AJ55"/>
  <c r="AV55" s="1"/>
  <c r="AI58"/>
  <c r="AU58" s="1"/>
  <c r="AI59"/>
  <c r="AU59" s="1"/>
  <c r="AJ59"/>
  <c r="AV59" s="1"/>
  <c r="AI60"/>
  <c r="AU60" s="1"/>
  <c r="AJ60"/>
  <c r="AV60" s="1"/>
  <c r="AI61"/>
  <c r="AU61" s="1"/>
  <c r="AJ61"/>
  <c r="AV61" s="1"/>
  <c r="AI62"/>
  <c r="AU62" s="1"/>
  <c r="AJ62"/>
  <c r="AV62" s="1"/>
  <c r="AJ63"/>
  <c r="AV63" s="1"/>
  <c r="AI66"/>
  <c r="AU66" s="1"/>
  <c r="AI67"/>
  <c r="AI68"/>
  <c r="AU68" s="1"/>
  <c r="AJ68"/>
  <c r="AI71"/>
  <c r="AU71" s="1"/>
  <c r="AI72"/>
  <c r="AU72" s="1"/>
  <c r="AI73"/>
  <c r="AJ73"/>
  <c r="AV73" s="1"/>
  <c r="AI74"/>
  <c r="AU74" s="1"/>
  <c r="AV74"/>
  <c r="AI77"/>
  <c r="AU77" s="1"/>
  <c r="AI78"/>
  <c r="AJ78"/>
  <c r="AV78" s="1"/>
  <c r="AZ78" s="1"/>
  <c r="AI79"/>
  <c r="AU79" s="1"/>
  <c r="AJ79"/>
  <c r="AJ87"/>
  <c r="AI96"/>
  <c r="AK96" s="1"/>
  <c r="AV96"/>
  <c r="AV100"/>
  <c r="AZ100" s="1"/>
  <c r="BD100" s="1"/>
  <c r="H63" i="44"/>
  <c r="AR63" s="1"/>
  <c r="EH22" i="39"/>
  <c r="H22"/>
  <c r="H9"/>
  <c r="K9" s="1"/>
  <c r="H7"/>
  <c r="H65"/>
  <c r="K65" s="1"/>
  <c r="H8"/>
  <c r="K8" s="1"/>
  <c r="H29"/>
  <c r="K29" s="1"/>
  <c r="CN28" i="38"/>
  <c r="J60"/>
  <c r="J8"/>
  <c r="M8" s="1"/>
  <c r="EH44" i="39"/>
  <c r="H44" s="1"/>
  <c r="AD43"/>
  <c r="AD42" s="1"/>
  <c r="AA42"/>
  <c r="J68" i="38"/>
  <c r="AC28"/>
  <c r="AC20"/>
  <c r="AA28" i="39"/>
  <c r="AD32"/>
  <c r="AD28" s="1"/>
  <c r="AA6"/>
  <c r="AA41" s="1"/>
  <c r="AA62" s="1"/>
  <c r="AA64" s="1"/>
  <c r="M6"/>
  <c r="J44"/>
  <c r="I44"/>
  <c r="J32"/>
  <c r="I32"/>
  <c r="R28"/>
  <c r="J22"/>
  <c r="I22"/>
  <c r="K55"/>
  <c r="K24"/>
  <c r="K21"/>
  <c r="K19"/>
  <c r="K15"/>
  <c r="BA66" i="38"/>
  <c r="AO66"/>
  <c r="BS66"/>
  <c r="AV30" i="41"/>
  <c r="AV11"/>
  <c r="K92" i="38"/>
  <c r="K86"/>
  <c r="AI89" i="41"/>
  <c r="AU89" s="1"/>
  <c r="CT89" i="38"/>
  <c r="DS66"/>
  <c r="DM66"/>
  <c r="R66"/>
  <c r="DF66"/>
  <c r="DC66"/>
  <c r="CT66"/>
  <c r="CN66"/>
  <c r="CH66"/>
  <c r="CE28"/>
  <c r="CE19" s="1"/>
  <c r="CB28"/>
  <c r="CB19" s="1"/>
  <c r="BY28"/>
  <c r="BY19" s="1"/>
  <c r="BV28"/>
  <c r="BV19" s="1"/>
  <c r="BS28"/>
  <c r="BS19" s="1"/>
  <c r="BP28"/>
  <c r="BM28"/>
  <c r="BJ28"/>
  <c r="BG28"/>
  <c r="BD28"/>
  <c r="BD19" s="1"/>
  <c r="BD5" s="1"/>
  <c r="BD87" s="1"/>
  <c r="BA28"/>
  <c r="BA19" s="1"/>
  <c r="AX28"/>
  <c r="AX19" s="1"/>
  <c r="AU28"/>
  <c r="AR28"/>
  <c r="AO28"/>
  <c r="AO19" s="1"/>
  <c r="AL28"/>
  <c r="AI28"/>
  <c r="AI19" s="1"/>
  <c r="AI5" s="1"/>
  <c r="AI87" s="1"/>
  <c r="AD28"/>
  <c r="AD19" s="1"/>
  <c r="AD5" s="1"/>
  <c r="AD87" s="1"/>
  <c r="AA28"/>
  <c r="X28"/>
  <c r="X19" s="1"/>
  <c r="X5" s="1"/>
  <c r="U28"/>
  <c r="U19" s="1"/>
  <c r="J25"/>
  <c r="M25" s="1"/>
  <c r="CF28"/>
  <c r="CC28"/>
  <c r="BZ28"/>
  <c r="BZ19" s="1"/>
  <c r="BW28"/>
  <c r="BW19" s="1"/>
  <c r="BT28"/>
  <c r="BQ28"/>
  <c r="BN28"/>
  <c r="BK28"/>
  <c r="BH28"/>
  <c r="BE28"/>
  <c r="BB28"/>
  <c r="AY28"/>
  <c r="AY19" s="1"/>
  <c r="AV28"/>
  <c r="AS28"/>
  <c r="AP28"/>
  <c r="AP19" s="1"/>
  <c r="AM28"/>
  <c r="AM19" s="1"/>
  <c r="AJ28"/>
  <c r="AJ19" s="1"/>
  <c r="AG28"/>
  <c r="Z28"/>
  <c r="W28"/>
  <c r="W19" s="1"/>
  <c r="W5" s="1"/>
  <c r="Y19" i="41"/>
  <c r="Y15"/>
  <c r="Y13"/>
  <c r="Y47"/>
  <c r="Y45"/>
  <c r="Y43"/>
  <c r="V42"/>
  <c r="Y40"/>
  <c r="Y37"/>
  <c r="Y34"/>
  <c r="Y30"/>
  <c r="Y28"/>
  <c r="V24"/>
  <c r="V23" s="1"/>
  <c r="Y25"/>
  <c r="Y24" s="1"/>
  <c r="Y23" s="1"/>
  <c r="Y63"/>
  <c r="Y61"/>
  <c r="Y59"/>
  <c r="Y57"/>
  <c r="Y55"/>
  <c r="Y53"/>
  <c r="Y51"/>
  <c r="V65"/>
  <c r="Y66"/>
  <c r="Y67"/>
  <c r="V70"/>
  <c r="Y71"/>
  <c r="Y74"/>
  <c r="Y72"/>
  <c r="Y79"/>
  <c r="Y87"/>
  <c r="V86"/>
  <c r="Y88"/>
  <c r="Y103"/>
  <c r="V99"/>
  <c r="Y101"/>
  <c r="Y98"/>
  <c r="Y96"/>
  <c r="DY21" i="38"/>
  <c r="K21" s="1"/>
  <c r="DY7"/>
  <c r="K7" s="1"/>
  <c r="V10" i="41"/>
  <c r="V9" s="1"/>
  <c r="Y20"/>
  <c r="Y16"/>
  <c r="Y12"/>
  <c r="Y46"/>
  <c r="Y44"/>
  <c r="Y41"/>
  <c r="Y39"/>
  <c r="V38"/>
  <c r="V35"/>
  <c r="Y36"/>
  <c r="Y33"/>
  <c r="V32"/>
  <c r="Y29"/>
  <c r="Y27"/>
  <c r="Y26" s="1"/>
  <c r="V26"/>
  <c r="V48"/>
  <c r="Y49"/>
  <c r="Y62"/>
  <c r="Y60"/>
  <c r="Y58"/>
  <c r="Y56"/>
  <c r="Y54"/>
  <c r="Y52"/>
  <c r="Y68"/>
  <c r="Y77"/>
  <c r="V76"/>
  <c r="Y75"/>
  <c r="Y73"/>
  <c r="Y80"/>
  <c r="Y78"/>
  <c r="Y89"/>
  <c r="Y97"/>
  <c r="V94"/>
  <c r="Y95"/>
  <c r="T89" i="46"/>
  <c r="L41" i="48"/>
  <c r="L62" s="1"/>
  <c r="L64" s="1"/>
  <c r="CF41"/>
  <c r="CF62" s="1"/>
  <c r="CF64" s="1"/>
  <c r="BZ41"/>
  <c r="BZ62" s="1"/>
  <c r="BZ64" s="1"/>
  <c r="AH7" i="44"/>
  <c r="AI7" s="1"/>
  <c r="H8" i="48"/>
  <c r="K8" s="1"/>
  <c r="R6"/>
  <c r="R41" s="1"/>
  <c r="R62" s="1"/>
  <c r="R64" s="1"/>
  <c r="H9"/>
  <c r="K9" s="1"/>
  <c r="K25"/>
  <c r="K36"/>
  <c r="BF62"/>
  <c r="BF64" s="1"/>
  <c r="CD62"/>
  <c r="CD64" s="1"/>
  <c r="K13"/>
  <c r="K23"/>
  <c r="K27"/>
  <c r="I28"/>
  <c r="K34"/>
  <c r="K38"/>
  <c r="H61"/>
  <c r="K61" s="1"/>
  <c r="M62"/>
  <c r="M64" s="1"/>
  <c r="AZ62"/>
  <c r="AZ64" s="1"/>
  <c r="BX62"/>
  <c r="BX64" s="1"/>
  <c r="K15"/>
  <c r="K17"/>
  <c r="K19"/>
  <c r="K21"/>
  <c r="I32"/>
  <c r="K45"/>
  <c r="K59"/>
  <c r="EK7"/>
  <c r="AD12"/>
  <c r="AD6" s="1"/>
  <c r="K14"/>
  <c r="K16"/>
  <c r="K18"/>
  <c r="K20"/>
  <c r="EI22"/>
  <c r="EH22"/>
  <c r="H22" s="1"/>
  <c r="H29"/>
  <c r="K29" s="1"/>
  <c r="K30"/>
  <c r="AD32"/>
  <c r="EI32"/>
  <c r="EI28" s="1"/>
  <c r="K39"/>
  <c r="K40"/>
  <c r="I44"/>
  <c r="K58"/>
  <c r="H60"/>
  <c r="K60" s="1"/>
  <c r="AM42" i="39"/>
  <c r="P42"/>
  <c r="DU6"/>
  <c r="DU41" s="1"/>
  <c r="J12"/>
  <c r="AG6"/>
  <c r="AG41" s="1"/>
  <c r="EH12"/>
  <c r="EH6" s="1"/>
  <c r="S6"/>
  <c r="S41" s="1"/>
  <c r="S62" s="1"/>
  <c r="S64" s="1"/>
  <c r="DQ6"/>
  <c r="DQ41" s="1"/>
  <c r="DQ62" s="1"/>
  <c r="DQ64" s="1"/>
  <c r="I63"/>
  <c r="K63" s="1"/>
  <c r="K46"/>
  <c r="EI44"/>
  <c r="EK7"/>
  <c r="AM56" i="44"/>
  <c r="AM54"/>
  <c r="AM52"/>
  <c r="AM50"/>
  <c r="AM48"/>
  <c r="AM38"/>
  <c r="AM36"/>
  <c r="AM34"/>
  <c r="AL31"/>
  <c r="AL28" s="1"/>
  <c r="AJ31"/>
  <c r="AM26"/>
  <c r="O55"/>
  <c r="O47"/>
  <c r="O45"/>
  <c r="O38"/>
  <c r="W54"/>
  <c r="AX47"/>
  <c r="K37"/>
  <c r="I31"/>
  <c r="W30"/>
  <c r="AI24"/>
  <c r="AI16"/>
  <c r="K15"/>
  <c r="AI11"/>
  <c r="K13" i="39"/>
  <c r="AM57" i="44"/>
  <c r="AM55"/>
  <c r="AM53"/>
  <c r="AM51"/>
  <c r="AM49"/>
  <c r="AM47"/>
  <c r="AM37"/>
  <c r="AM35"/>
  <c r="AM33"/>
  <c r="AK31"/>
  <c r="AK28" s="1"/>
  <c r="AM29"/>
  <c r="AM25"/>
  <c r="AM13"/>
  <c r="L63"/>
  <c r="O59"/>
  <c r="O56"/>
  <c r="O48"/>
  <c r="AV46"/>
  <c r="AV39"/>
  <c r="O37"/>
  <c r="AA18"/>
  <c r="AA20"/>
  <c r="X22"/>
  <c r="Z22"/>
  <c r="Z12" s="1"/>
  <c r="Z6" s="1"/>
  <c r="AA26"/>
  <c r="X31"/>
  <c r="X28" s="1"/>
  <c r="Z31"/>
  <c r="Z28" s="1"/>
  <c r="AA35"/>
  <c r="AA39"/>
  <c r="K10"/>
  <c r="K29"/>
  <c r="AT59"/>
  <c r="AT55"/>
  <c r="H54" i="39"/>
  <c r="K54" s="1"/>
  <c r="AF54" i="44"/>
  <c r="AS59"/>
  <c r="AR53"/>
  <c r="AT47"/>
  <c r="AR34"/>
  <c r="AR15"/>
  <c r="EI63" i="39"/>
  <c r="DM41"/>
  <c r="DM62" s="1"/>
  <c r="DM64" s="1"/>
  <c r="DG62"/>
  <c r="DG64" s="1"/>
  <c r="DA41"/>
  <c r="DA62" s="1"/>
  <c r="DA64" s="1"/>
  <c r="U41"/>
  <c r="U62" s="1"/>
  <c r="U64" s="1"/>
  <c r="AS49" i="44"/>
  <c r="AR37"/>
  <c r="AS32"/>
  <c r="AS23"/>
  <c r="AR18"/>
  <c r="AS15"/>
  <c r="EH32" i="39"/>
  <c r="EE41"/>
  <c r="EE62" s="1"/>
  <c r="EE64" s="1"/>
  <c r="DY41"/>
  <c r="DY62" s="1"/>
  <c r="DY64" s="1"/>
  <c r="DV41"/>
  <c r="DV62" s="1"/>
  <c r="DV64" s="1"/>
  <c r="DP41"/>
  <c r="DP62" s="1"/>
  <c r="DP64" s="1"/>
  <c r="DB41"/>
  <c r="DB62" s="1"/>
  <c r="DB64" s="1"/>
  <c r="EI22"/>
  <c r="AV20" i="44"/>
  <c r="AM66"/>
  <c r="AM65"/>
  <c r="AM58"/>
  <c r="AM46"/>
  <c r="AM32"/>
  <c r="AM16"/>
  <c r="AM11"/>
  <c r="AM10"/>
  <c r="AW65"/>
  <c r="O61"/>
  <c r="AV61"/>
  <c r="AV60"/>
  <c r="AW59"/>
  <c r="O58"/>
  <c r="AV57"/>
  <c r="AW56"/>
  <c r="AW55"/>
  <c r="O54"/>
  <c r="AV54"/>
  <c r="AV53"/>
  <c r="AV52"/>
  <c r="AV51"/>
  <c r="AV50"/>
  <c r="AW49"/>
  <c r="AW48"/>
  <c r="AW47"/>
  <c r="O46"/>
  <c r="AW46"/>
  <c r="O39"/>
  <c r="AW39"/>
  <c r="AW38"/>
  <c r="AW37"/>
  <c r="O36"/>
  <c r="AV36"/>
  <c r="AV35"/>
  <c r="AV34"/>
  <c r="AV33"/>
  <c r="AV32"/>
  <c r="AV30"/>
  <c r="AW29"/>
  <c r="AV26"/>
  <c r="AW25"/>
  <c r="AW23"/>
  <c r="AA11"/>
  <c r="AA13"/>
  <c r="AA14"/>
  <c r="AA16"/>
  <c r="AA23"/>
  <c r="AA25"/>
  <c r="AA30"/>
  <c r="AA32"/>
  <c r="AA34"/>
  <c r="AA36"/>
  <c r="Y44"/>
  <c r="AA46"/>
  <c r="AA48"/>
  <c r="AA50"/>
  <c r="AM17"/>
  <c r="AM15"/>
  <c r="AW66"/>
  <c r="AW61"/>
  <c r="AW60"/>
  <c r="AV59"/>
  <c r="AW58"/>
  <c r="AW57"/>
  <c r="AV56"/>
  <c r="AV55"/>
  <c r="AW54"/>
  <c r="AW53"/>
  <c r="AW52"/>
  <c r="AW51"/>
  <c r="AW50"/>
  <c r="AV49"/>
  <c r="AV48"/>
  <c r="AV47"/>
  <c r="AV38"/>
  <c r="AV37"/>
  <c r="AW36"/>
  <c r="AW35"/>
  <c r="AW34"/>
  <c r="AW33"/>
  <c r="AW30"/>
  <c r="AW26"/>
  <c r="O25"/>
  <c r="AW24"/>
  <c r="O23"/>
  <c r="K7" i="39"/>
  <c r="EI44" i="48"/>
  <c r="AH43"/>
  <c r="I12"/>
  <c r="I6" s="1"/>
  <c r="AD43"/>
  <c r="AD42" s="1"/>
  <c r="EH44"/>
  <c r="H44" s="1"/>
  <c r="EH43"/>
  <c r="AG42"/>
  <c r="EH42" s="1"/>
  <c r="J43"/>
  <c r="I63"/>
  <c r="AV21" i="44"/>
  <c r="O16"/>
  <c r="AM63"/>
  <c r="AM60"/>
  <c r="AK44"/>
  <c r="AK43" s="1"/>
  <c r="AK42" s="1"/>
  <c r="AL22"/>
  <c r="AL12" s="1"/>
  <c r="AL6" s="1"/>
  <c r="AJ22"/>
  <c r="AM20"/>
  <c r="AM18"/>
  <c r="M44"/>
  <c r="M43" s="1"/>
  <c r="M42" s="1"/>
  <c r="M31"/>
  <c r="M28" s="1"/>
  <c r="AA17"/>
  <c r="AA19"/>
  <c r="AA21"/>
  <c r="AA38"/>
  <c r="AA52"/>
  <c r="AA54"/>
  <c r="AA56"/>
  <c r="AA60"/>
  <c r="AV23"/>
  <c r="AV25"/>
  <c r="AM61"/>
  <c r="AM59"/>
  <c r="AL44"/>
  <c r="AL43" s="1"/>
  <c r="AL42" s="1"/>
  <c r="AJ44"/>
  <c r="AK22"/>
  <c r="AK12" s="1"/>
  <c r="AK6" s="1"/>
  <c r="AM19"/>
  <c r="O66"/>
  <c r="N44"/>
  <c r="N43" s="1"/>
  <c r="L44"/>
  <c r="L43" s="1"/>
  <c r="N31"/>
  <c r="N28" s="1"/>
  <c r="L31"/>
  <c r="L28" s="1"/>
  <c r="O26"/>
  <c r="O24"/>
  <c r="AA10"/>
  <c r="AA15"/>
  <c r="AA24"/>
  <c r="AA33"/>
  <c r="AA37"/>
  <c r="AA49"/>
  <c r="AV45"/>
  <c r="AW16"/>
  <c r="AW32"/>
  <c r="AW45"/>
  <c r="AA58"/>
  <c r="AM45"/>
  <c r="AM30"/>
  <c r="AM23"/>
  <c r="AU27"/>
  <c r="AX46"/>
  <c r="AX55"/>
  <c r="O7"/>
  <c r="O8"/>
  <c r="O9"/>
  <c r="O11"/>
  <c r="O13"/>
  <c r="O19"/>
  <c r="O21"/>
  <c r="O15"/>
  <c r="O17"/>
  <c r="O10"/>
  <c r="O14"/>
  <c r="O18"/>
  <c r="O20"/>
  <c r="DX83" i="46"/>
  <c r="CE66"/>
  <c r="AM32" i="41"/>
  <c r="AL38"/>
  <c r="J12" i="46"/>
  <c r="M12" s="1"/>
  <c r="T7"/>
  <c r="T6" s="1"/>
  <c r="AX7" i="44"/>
  <c r="N22"/>
  <c r="N12" s="1"/>
  <c r="M22"/>
  <c r="M12" s="1"/>
  <c r="L22"/>
  <c r="AV22" s="1"/>
  <c r="AX59"/>
  <c r="AK57" i="41"/>
  <c r="AK52"/>
  <c r="AK43"/>
  <c r="AK40"/>
  <c r="AK30"/>
  <c r="AK29"/>
  <c r="AK27"/>
  <c r="AK20"/>
  <c r="AK16"/>
  <c r="AK11"/>
  <c r="BB64" i="48"/>
  <c r="AU28" i="41"/>
  <c r="AY28" s="1"/>
  <c r="AU33"/>
  <c r="AU21"/>
  <c r="AO37"/>
  <c r="AM35"/>
  <c r="K35" i="44"/>
  <c r="AX12" i="41"/>
  <c r="AX14"/>
  <c r="AT12"/>
  <c r="AX17"/>
  <c r="AX21"/>
  <c r="AX30"/>
  <c r="AX39"/>
  <c r="AX43"/>
  <c r="AX78"/>
  <c r="AX89"/>
  <c r="O53" i="44"/>
  <c r="O51"/>
  <c r="O49"/>
  <c r="AO25" i="41"/>
  <c r="AO24" s="1"/>
  <c r="AO23" s="1"/>
  <c r="AL24"/>
  <c r="AL23" s="1"/>
  <c r="Q74"/>
  <c r="Q49"/>
  <c r="Q39"/>
  <c r="Q33"/>
  <c r="Q27"/>
  <c r="Q11"/>
  <c r="Q95"/>
  <c r="Q68"/>
  <c r="Q60"/>
  <c r="Q44"/>
  <c r="N23"/>
  <c r="Y100"/>
  <c r="AX18"/>
  <c r="N26"/>
  <c r="N32"/>
  <c r="AX36"/>
  <c r="N48"/>
  <c r="N65"/>
  <c r="N70"/>
  <c r="N76"/>
  <c r="AX79"/>
  <c r="N94"/>
  <c r="N93" s="1"/>
  <c r="Z26"/>
  <c r="Z38"/>
  <c r="Z48"/>
  <c r="AO49"/>
  <c r="AO29"/>
  <c r="AO39"/>
  <c r="AW15" i="44"/>
  <c r="AW18"/>
  <c r="AM14"/>
  <c r="O52"/>
  <c r="O50"/>
  <c r="O35"/>
  <c r="O33"/>
  <c r="O30"/>
  <c r="AA29"/>
  <c r="AA51"/>
  <c r="AV8"/>
  <c r="C22" i="45"/>
  <c r="AA23" i="41"/>
  <c r="X10"/>
  <c r="X9" s="1"/>
  <c r="O10"/>
  <c r="O9" s="1"/>
  <c r="Q14"/>
  <c r="Q18"/>
  <c r="N38"/>
  <c r="AX38" s="1"/>
  <c r="N42"/>
  <c r="Q45"/>
  <c r="Q47"/>
  <c r="Q55"/>
  <c r="Q67"/>
  <c r="N86"/>
  <c r="AX96"/>
  <c r="Q101"/>
  <c r="AB10"/>
  <c r="AB9" s="1"/>
  <c r="AC19"/>
  <c r="AC28"/>
  <c r="AA35"/>
  <c r="Z42"/>
  <c r="AA48"/>
  <c r="AC50"/>
  <c r="AA65"/>
  <c r="AB70"/>
  <c r="AC78"/>
  <c r="AA94"/>
  <c r="AC102"/>
  <c r="AO68"/>
  <c r="AO72"/>
  <c r="AO80"/>
  <c r="AL94"/>
  <c r="AN94"/>
  <c r="AN93" s="1"/>
  <c r="AN92" s="1"/>
  <c r="AH38"/>
  <c r="AO36"/>
  <c r="AO35" s="1"/>
  <c r="AO43"/>
  <c r="AO45"/>
  <c r="AO47"/>
  <c r="X99"/>
  <c r="X86"/>
  <c r="X70"/>
  <c r="X48"/>
  <c r="W48"/>
  <c r="W38"/>
  <c r="W32"/>
  <c r="X23"/>
  <c r="AX13"/>
  <c r="AX45"/>
  <c r="AX47"/>
  <c r="AX87"/>
  <c r="Q87"/>
  <c r="AX101"/>
  <c r="Q103"/>
  <c r="AC43"/>
  <c r="AA7" i="44"/>
  <c r="AW19"/>
  <c r="AV66"/>
  <c r="AV24"/>
  <c r="Y22"/>
  <c r="Y31"/>
  <c r="Y28"/>
  <c r="AA65"/>
  <c r="P22"/>
  <c r="P12" s="1"/>
  <c r="P6" s="1"/>
  <c r="R22"/>
  <c r="R12" s="1"/>
  <c r="R6" s="1"/>
  <c r="S26"/>
  <c r="Q31"/>
  <c r="Q44"/>
  <c r="S49"/>
  <c r="S51"/>
  <c r="S53"/>
  <c r="S55"/>
  <c r="S57"/>
  <c r="S59"/>
  <c r="S61"/>
  <c r="S65"/>
  <c r="S66"/>
  <c r="AE14"/>
  <c r="AE16"/>
  <c r="AE18"/>
  <c r="AE20"/>
  <c r="AE24"/>
  <c r="AE26"/>
  <c r="AE30"/>
  <c r="AE32"/>
  <c r="AE34"/>
  <c r="AE36"/>
  <c r="AE38"/>
  <c r="AE46"/>
  <c r="AQ7"/>
  <c r="AQ8"/>
  <c r="AQ9"/>
  <c r="AQ10"/>
  <c r="AQ11"/>
  <c r="AQ13"/>
  <c r="AQ15"/>
  <c r="AQ17"/>
  <c r="AQ19"/>
  <c r="AQ24"/>
  <c r="AQ26"/>
  <c r="AQ30"/>
  <c r="AQ32"/>
  <c r="AQ34"/>
  <c r="AQ36"/>
  <c r="AQ38"/>
  <c r="AQ46"/>
  <c r="AQ48"/>
  <c r="AQ50"/>
  <c r="AQ52"/>
  <c r="AQ54"/>
  <c r="AQ56"/>
  <c r="AQ60"/>
  <c r="AO22"/>
  <c r="AO12" s="1"/>
  <c r="AO6" s="1"/>
  <c r="AO44"/>
  <c r="AO43" s="1"/>
  <c r="AO42" s="1"/>
  <c r="AQ58"/>
  <c r="Q43"/>
  <c r="Q42" s="1"/>
  <c r="S16"/>
  <c r="S30"/>
  <c r="S32"/>
  <c r="S34"/>
  <c r="S46"/>
  <c r="S48"/>
  <c r="AE8"/>
  <c r="AE13"/>
  <c r="AE15"/>
  <c r="AE17"/>
  <c r="AE19"/>
  <c r="AE23"/>
  <c r="AE25"/>
  <c r="AE33"/>
  <c r="AE35"/>
  <c r="AE37"/>
  <c r="AE39"/>
  <c r="AE45"/>
  <c r="AE49"/>
  <c r="S19"/>
  <c r="S21"/>
  <c r="S23"/>
  <c r="AE10"/>
  <c r="AE48"/>
  <c r="AE50"/>
  <c r="AE52"/>
  <c r="AE54"/>
  <c r="AE56"/>
  <c r="AE60"/>
  <c r="AE58"/>
  <c r="S7"/>
  <c r="S8"/>
  <c r="S15"/>
  <c r="S25"/>
  <c r="S29"/>
  <c r="S33"/>
  <c r="S35"/>
  <c r="S45"/>
  <c r="S47"/>
  <c r="S10"/>
  <c r="S14"/>
  <c r="S18"/>
  <c r="S20"/>
  <c r="S24"/>
  <c r="S36"/>
  <c r="S38"/>
  <c r="S50"/>
  <c r="S52"/>
  <c r="S54"/>
  <c r="S56"/>
  <c r="S60"/>
  <c r="S58"/>
  <c r="K57"/>
  <c r="O57"/>
  <c r="AI19"/>
  <c r="AW11"/>
  <c r="AV13"/>
  <c r="AV19"/>
  <c r="AW20"/>
  <c r="AM24"/>
  <c r="O60"/>
  <c r="AV58"/>
  <c r="AY40"/>
  <c r="AI59"/>
  <c r="W32"/>
  <c r="AV16"/>
  <c r="AW17"/>
  <c r="AA55"/>
  <c r="AA57"/>
  <c r="W61"/>
  <c r="AI60"/>
  <c r="AX54"/>
  <c r="AG44"/>
  <c r="AG43" s="1"/>
  <c r="AG42" s="1"/>
  <c r="AX34"/>
  <c r="AI32"/>
  <c r="AX32"/>
  <c r="AF22"/>
  <c r="AF12" s="1"/>
  <c r="V22"/>
  <c r="V12" s="1"/>
  <c r="V6" s="1"/>
  <c r="AX17"/>
  <c r="K17"/>
  <c r="K14"/>
  <c r="O32"/>
  <c r="Y12"/>
  <c r="Y6" s="1"/>
  <c r="AA45"/>
  <c r="Z44"/>
  <c r="Z43" s="1"/>
  <c r="Z42" s="1"/>
  <c r="AA47"/>
  <c r="AA53"/>
  <c r="AA59"/>
  <c r="AA61"/>
  <c r="AI65"/>
  <c r="K55"/>
  <c r="W51"/>
  <c r="T44"/>
  <c r="I44"/>
  <c r="AI35"/>
  <c r="AX35"/>
  <c r="H31"/>
  <c r="H28" s="1"/>
  <c r="AX30"/>
  <c r="K25"/>
  <c r="AI23"/>
  <c r="W19"/>
  <c r="AI14"/>
  <c r="AH22"/>
  <c r="AH12" s="1"/>
  <c r="AW13"/>
  <c r="O34"/>
  <c r="AL32" i="41"/>
  <c r="AL31" s="1"/>
  <c r="AL22" s="1"/>
  <c r="X44" i="44"/>
  <c r="AA44" s="1"/>
  <c r="U6" i="51"/>
  <c r="K39"/>
  <c r="BL42" i="39"/>
  <c r="EI42" s="1"/>
  <c r="EI43"/>
  <c r="AS66" i="44"/>
  <c r="J43" i="39"/>
  <c r="DU42"/>
  <c r="BN42"/>
  <c r="K13" i="44"/>
  <c r="BB65"/>
  <c r="W56"/>
  <c r="AI49"/>
  <c r="J44"/>
  <c r="J43" s="1"/>
  <c r="J42" s="1"/>
  <c r="V31"/>
  <c r="V28" s="1"/>
  <c r="AX20"/>
  <c r="BB8"/>
  <c r="BC8" s="1"/>
  <c r="CS41" i="39"/>
  <c r="CS62" s="1"/>
  <c r="CS64" s="1"/>
  <c r="CJ41"/>
  <c r="CJ62" s="1"/>
  <c r="CJ64" s="1"/>
  <c r="CC41"/>
  <c r="CC62" s="1"/>
  <c r="CC64" s="1"/>
  <c r="BW41"/>
  <c r="BW62" s="1"/>
  <c r="BW64" s="1"/>
  <c r="BL41"/>
  <c r="BE41"/>
  <c r="BE62"/>
  <c r="BE64" s="1"/>
  <c r="AY41"/>
  <c r="AY62" s="1"/>
  <c r="AY64" s="1"/>
  <c r="AN41"/>
  <c r="P41"/>
  <c r="CX41"/>
  <c r="CX62" s="1"/>
  <c r="CX64" s="1"/>
  <c r="CM41"/>
  <c r="CM62" s="1"/>
  <c r="CM64" s="1"/>
  <c r="BT41"/>
  <c r="BT62" s="1"/>
  <c r="BT64" s="1"/>
  <c r="BH41"/>
  <c r="BH62" s="1"/>
  <c r="BH64" s="1"/>
  <c r="AV41"/>
  <c r="AV62" s="1"/>
  <c r="AV64" s="1"/>
  <c r="AJ41"/>
  <c r="AJ62" s="1"/>
  <c r="AJ64" s="1"/>
  <c r="BB11" i="44"/>
  <c r="BB14"/>
  <c r="BB16"/>
  <c r="BB18"/>
  <c r="BB20"/>
  <c r="BB21"/>
  <c r="BB66"/>
  <c r="BB61"/>
  <c r="BB59"/>
  <c r="BB58"/>
  <c r="BB57"/>
  <c r="BB55"/>
  <c r="BB53"/>
  <c r="BB51"/>
  <c r="BB49"/>
  <c r="BB47"/>
  <c r="BB45"/>
  <c r="BB38"/>
  <c r="BB36"/>
  <c r="BB34"/>
  <c r="BB32"/>
  <c r="BB25"/>
  <c r="BB23"/>
  <c r="BC23" s="1"/>
  <c r="AW63"/>
  <c r="S17"/>
  <c r="S37"/>
  <c r="AD44"/>
  <c r="AD43" s="1"/>
  <c r="AD42" s="1"/>
  <c r="AE51"/>
  <c r="AQ14"/>
  <c r="AQ20"/>
  <c r="AN31"/>
  <c r="AQ33"/>
  <c r="AN44"/>
  <c r="AN43" s="1"/>
  <c r="EI32" i="39"/>
  <c r="EI28" s="1"/>
  <c r="BB10" i="44"/>
  <c r="BB13"/>
  <c r="BB15"/>
  <c r="BB17"/>
  <c r="BB19"/>
  <c r="BB60"/>
  <c r="N63"/>
  <c r="BB56"/>
  <c r="BB54"/>
  <c r="BB52"/>
  <c r="BB50"/>
  <c r="BB48"/>
  <c r="BB46"/>
  <c r="BB39"/>
  <c r="BB37"/>
  <c r="BB35"/>
  <c r="BB33"/>
  <c r="BB30"/>
  <c r="BB26"/>
  <c r="BB24"/>
  <c r="P44"/>
  <c r="P43" s="1"/>
  <c r="AO31"/>
  <c r="AO28" s="1"/>
  <c r="AQ55"/>
  <c r="AQ59"/>
  <c r="K40" i="39"/>
  <c r="K38"/>
  <c r="K36"/>
  <c r="K34"/>
  <c r="K66"/>
  <c r="K61"/>
  <c r="K39"/>
  <c r="K35"/>
  <c r="K60"/>
  <c r="K50"/>
  <c r="K18"/>
  <c r="K16"/>
  <c r="K27"/>
  <c r="AN28" i="44"/>
  <c r="AV63"/>
  <c r="AA63"/>
  <c r="W7"/>
  <c r="AZ7"/>
  <c r="AZ11"/>
  <c r="BC11" s="1"/>
  <c r="AZ13"/>
  <c r="AZ58"/>
  <c r="Q22"/>
  <c r="S22" s="1"/>
  <c r="S39"/>
  <c r="Q63"/>
  <c r="BA63" s="1"/>
  <c r="AE29"/>
  <c r="AN22"/>
  <c r="AZ22" s="1"/>
  <c r="I12" i="51"/>
  <c r="I63"/>
  <c r="AM42"/>
  <c r="GA42" s="1"/>
  <c r="AN43"/>
  <c r="GB43" s="1"/>
  <c r="W21" i="50"/>
  <c r="W29"/>
  <c r="ED29"/>
  <c r="ED67"/>
  <c r="W91"/>
  <c r="ED91"/>
  <c r="AP9" i="41"/>
  <c r="AQ26"/>
  <c r="AQ32"/>
  <c r="AQ35"/>
  <c r="AP38"/>
  <c r="AQ94"/>
  <c r="AP99"/>
  <c r="AP70"/>
  <c r="AK80"/>
  <c r="AH76"/>
  <c r="U87"/>
  <c r="R86"/>
  <c r="U89"/>
  <c r="AD10"/>
  <c r="AD9" s="1"/>
  <c r="AG14"/>
  <c r="AG15"/>
  <c r="AG17"/>
  <c r="AG19"/>
  <c r="AG27"/>
  <c r="AG29"/>
  <c r="AG33"/>
  <c r="AG37"/>
  <c r="AG43"/>
  <c r="AD48"/>
  <c r="AD70"/>
  <c r="AE76"/>
  <c r="AG78"/>
  <c r="AG80"/>
  <c r="AG87"/>
  <c r="AF86"/>
  <c r="AG89"/>
  <c r="AG95"/>
  <c r="AF94"/>
  <c r="AF93" s="1"/>
  <c r="AF92" s="1"/>
  <c r="AG97"/>
  <c r="S10"/>
  <c r="S9" s="1"/>
  <c r="R32"/>
  <c r="T32"/>
  <c r="U34"/>
  <c r="T65"/>
  <c r="AX52"/>
  <c r="AO52"/>
  <c r="AL48"/>
  <c r="AX48" s="1"/>
  <c r="X94"/>
  <c r="X76"/>
  <c r="AC37"/>
  <c r="AO101"/>
  <c r="U78"/>
  <c r="BE78" s="1"/>
  <c r="U80"/>
  <c r="U95"/>
  <c r="U97"/>
  <c r="AG12"/>
  <c r="AG13"/>
  <c r="AG16"/>
  <c r="AG18"/>
  <c r="AG39"/>
  <c r="AG40"/>
  <c r="AG41"/>
  <c r="AE42"/>
  <c r="AG44"/>
  <c r="AG45"/>
  <c r="AG46"/>
  <c r="AG47"/>
  <c r="AG49"/>
  <c r="AG54"/>
  <c r="AG57"/>
  <c r="AG59"/>
  <c r="AG61"/>
  <c r="AG63"/>
  <c r="AD65"/>
  <c r="AG67"/>
  <c r="AG71"/>
  <c r="AG73"/>
  <c r="AG75"/>
  <c r="AG77"/>
  <c r="AG76" s="1"/>
  <c r="AG79"/>
  <c r="AD86"/>
  <c r="AG88"/>
  <c r="AD94"/>
  <c r="AD93" s="1"/>
  <c r="AD92" s="1"/>
  <c r="AG96"/>
  <c r="AG98"/>
  <c r="AG101"/>
  <c r="AG102"/>
  <c r="AG103"/>
  <c r="AK68"/>
  <c r="AL10"/>
  <c r="AL9" s="1"/>
  <c r="AO40"/>
  <c r="AO42"/>
  <c r="R10"/>
  <c r="U18"/>
  <c r="U20"/>
  <c r="R24"/>
  <c r="R26"/>
  <c r="U28"/>
  <c r="U30"/>
  <c r="R38"/>
  <c r="R42"/>
  <c r="U44"/>
  <c r="U46"/>
  <c r="R48"/>
  <c r="U66"/>
  <c r="U68"/>
  <c r="S70"/>
  <c r="AG25"/>
  <c r="AG24" s="1"/>
  <c r="AG23" s="1"/>
  <c r="AG30"/>
  <c r="AG36"/>
  <c r="AE99"/>
  <c r="AJ70"/>
  <c r="Q56"/>
  <c r="Q62"/>
  <c r="Q29"/>
  <c r="Q20"/>
  <c r="Q77"/>
  <c r="Q50"/>
  <c r="Q28"/>
  <c r="AX19"/>
  <c r="AX41"/>
  <c r="AX44"/>
  <c r="AX46"/>
  <c r="AX49"/>
  <c r="Q63"/>
  <c r="AX66"/>
  <c r="AX68"/>
  <c r="AX72"/>
  <c r="AX74"/>
  <c r="AX77"/>
  <c r="AX103"/>
  <c r="AC47"/>
  <c r="AA76"/>
  <c r="AC80"/>
  <c r="AA86"/>
  <c r="AB94"/>
  <c r="AM10"/>
  <c r="AM9" s="1"/>
  <c r="AO17"/>
  <c r="AO18"/>
  <c r="AO20"/>
  <c r="AM48"/>
  <c r="AN76"/>
  <c r="AL86"/>
  <c r="AO96"/>
  <c r="AO97"/>
  <c r="AL99"/>
  <c r="AX99" s="1"/>
  <c r="AH35"/>
  <c r="AO27"/>
  <c r="AO28"/>
  <c r="AO30"/>
  <c r="AO33"/>
  <c r="AO34"/>
  <c r="AO44"/>
  <c r="AO46"/>
  <c r="U13"/>
  <c r="U15"/>
  <c r="U33"/>
  <c r="U37"/>
  <c r="U40"/>
  <c r="U50"/>
  <c r="U51"/>
  <c r="U52"/>
  <c r="U54"/>
  <c r="U56"/>
  <c r="U58"/>
  <c r="U60"/>
  <c r="U62"/>
  <c r="S65"/>
  <c r="U67"/>
  <c r="U71"/>
  <c r="U73"/>
  <c r="U75"/>
  <c r="U77"/>
  <c r="U79"/>
  <c r="S86"/>
  <c r="U88"/>
  <c r="U86" s="1"/>
  <c r="S94"/>
  <c r="U96"/>
  <c r="U98"/>
  <c r="S99"/>
  <c r="U101"/>
  <c r="U99" s="1"/>
  <c r="U103"/>
  <c r="AJ48"/>
  <c r="AJ76"/>
  <c r="AB69"/>
  <c r="U36"/>
  <c r="U35" s="1"/>
  <c r="U45"/>
  <c r="R99"/>
  <c r="Z23"/>
  <c r="AX23" s="1"/>
  <c r="AK62"/>
  <c r="AK71"/>
  <c r="AO78"/>
  <c r="AO88"/>
  <c r="P76"/>
  <c r="AC18"/>
  <c r="AC27"/>
  <c r="Z32"/>
  <c r="AX32" s="1"/>
  <c r="AB32"/>
  <c r="AC36"/>
  <c r="AB35"/>
  <c r="AC39"/>
  <c r="AB38"/>
  <c r="AB48"/>
  <c r="AB65"/>
  <c r="AC72"/>
  <c r="AC74"/>
  <c r="AC75"/>
  <c r="AC79"/>
  <c r="AC88"/>
  <c r="AC95"/>
  <c r="AC96"/>
  <c r="AB99"/>
  <c r="AC103"/>
  <c r="AO54"/>
  <c r="AH94"/>
  <c r="N10"/>
  <c r="Q17"/>
  <c r="Q21"/>
  <c r="Q30"/>
  <c r="BA30" s="1"/>
  <c r="Q36"/>
  <c r="P35"/>
  <c r="P38"/>
  <c r="Q46"/>
  <c r="O48"/>
  <c r="Q51"/>
  <c r="Q53"/>
  <c r="Q54"/>
  <c r="Q57"/>
  <c r="Q58"/>
  <c r="Q59"/>
  <c r="Q61"/>
  <c r="O65"/>
  <c r="Q72"/>
  <c r="AA10"/>
  <c r="AA9" s="1"/>
  <c r="AC12"/>
  <c r="AC15"/>
  <c r="AC16"/>
  <c r="AC17"/>
  <c r="AC25"/>
  <c r="AC24" s="1"/>
  <c r="AC23" s="1"/>
  <c r="AC30"/>
  <c r="AA32"/>
  <c r="AC34"/>
  <c r="AC40"/>
  <c r="AB42"/>
  <c r="AC45"/>
  <c r="AC46"/>
  <c r="AC49"/>
  <c r="AC52"/>
  <c r="AC54"/>
  <c r="AC56"/>
  <c r="AC58"/>
  <c r="AC60"/>
  <c r="AC62"/>
  <c r="AC66"/>
  <c r="Z70"/>
  <c r="AX70" s="1"/>
  <c r="AA99"/>
  <c r="AM94"/>
  <c r="AK61"/>
  <c r="AW61" s="1"/>
  <c r="AK66"/>
  <c r="AK74"/>
  <c r="AK77"/>
  <c r="Y38"/>
  <c r="Y70"/>
  <c r="W42"/>
  <c r="AM26"/>
  <c r="AN26"/>
  <c r="AV103"/>
  <c r="AT95"/>
  <c r="AU73"/>
  <c r="AY73" s="1"/>
  <c r="BC73" s="1"/>
  <c r="AK73"/>
  <c r="AJ65"/>
  <c r="AV68"/>
  <c r="AZ68" s="1"/>
  <c r="BD68" s="1"/>
  <c r="AT63"/>
  <c r="AK89"/>
  <c r="AU96"/>
  <c r="AY96" s="1"/>
  <c r="BC96" s="1"/>
  <c r="AV95"/>
  <c r="AZ95" s="1"/>
  <c r="BD95" s="1"/>
  <c r="AU80"/>
  <c r="AY80" s="1"/>
  <c r="BC80" s="1"/>
  <c r="AV79"/>
  <c r="AZ79" s="1"/>
  <c r="BD79" s="1"/>
  <c r="AK79"/>
  <c r="AT79"/>
  <c r="AU78"/>
  <c r="AY78" s="1"/>
  <c r="BC78" s="1"/>
  <c r="AK78"/>
  <c r="AU67"/>
  <c r="AY67" s="1"/>
  <c r="BC67" s="1"/>
  <c r="AI65"/>
  <c r="AU65" s="1"/>
  <c r="X65"/>
  <c r="AV57"/>
  <c r="AV53"/>
  <c r="AZ53" s="1"/>
  <c r="BD53" s="1"/>
  <c r="W35"/>
  <c r="W31" s="1"/>
  <c r="W26"/>
  <c r="AV17"/>
  <c r="AZ17" s="1"/>
  <c r="BD17" s="1"/>
  <c r="W10"/>
  <c r="W9" s="1"/>
  <c r="O42"/>
  <c r="O93"/>
  <c r="O92" s="1"/>
  <c r="AN70"/>
  <c r="AO89"/>
  <c r="AH26"/>
  <c r="V69"/>
  <c r="AK95"/>
  <c r="AJ38"/>
  <c r="AJ32"/>
  <c r="AI35"/>
  <c r="AU35" s="1"/>
  <c r="AI38"/>
  <c r="AU38" s="1"/>
  <c r="O32"/>
  <c r="Q37"/>
  <c r="P42"/>
  <c r="P48"/>
  <c r="P65"/>
  <c r="O70"/>
  <c r="O86"/>
  <c r="Q89"/>
  <c r="P86"/>
  <c r="P94"/>
  <c r="P93" s="1"/>
  <c r="P92" s="1"/>
  <c r="AV97"/>
  <c r="AZ97" s="1"/>
  <c r="BD97" s="1"/>
  <c r="AC13"/>
  <c r="AC20"/>
  <c r="AA26"/>
  <c r="AB26"/>
  <c r="AA38"/>
  <c r="AC41"/>
  <c r="AC53"/>
  <c r="AC57"/>
  <c r="AC61"/>
  <c r="AC68"/>
  <c r="AA70"/>
  <c r="AC89"/>
  <c r="AC97"/>
  <c r="BA97" s="1"/>
  <c r="AC101"/>
  <c r="AU95"/>
  <c r="AY95" s="1"/>
  <c r="BC95" s="1"/>
  <c r="AI76"/>
  <c r="AU76" s="1"/>
  <c r="AC71"/>
  <c r="Z65"/>
  <c r="AC11"/>
  <c r="Q98"/>
  <c r="Q16"/>
  <c r="Q97"/>
  <c r="Q34"/>
  <c r="BA34" s="1"/>
  <c r="Q19"/>
  <c r="AN62" i="39"/>
  <c r="AN64" s="1"/>
  <c r="N42" i="44"/>
  <c r="S63"/>
  <c r="BA46" i="41"/>
  <c r="AY59"/>
  <c r="BC59" s="1"/>
  <c r="AY29"/>
  <c r="BC29" s="1"/>
  <c r="AZ74"/>
  <c r="AZ81"/>
  <c r="BD81" s="1"/>
  <c r="AZ63"/>
  <c r="BD63" s="1"/>
  <c r="AY88"/>
  <c r="BC88"/>
  <c r="AY64"/>
  <c r="BC64" s="1"/>
  <c r="AZ103"/>
  <c r="BD103" s="1"/>
  <c r="AZ91"/>
  <c r="BD91" s="1"/>
  <c r="AZ11"/>
  <c r="BD11" s="1"/>
  <c r="AY66"/>
  <c r="BC66" s="1"/>
  <c r="AY79"/>
  <c r="BC79" s="1"/>
  <c r="AZ58"/>
  <c r="AZ96"/>
  <c r="BD96" s="1"/>
  <c r="AY13"/>
  <c r="BC13" s="1"/>
  <c r="AY104"/>
  <c r="BC104" s="1"/>
  <c r="AY21"/>
  <c r="AY85"/>
  <c r="BC85" s="1"/>
  <c r="AY37"/>
  <c r="BC37" s="1"/>
  <c r="AZ54"/>
  <c r="BD54" s="1"/>
  <c r="AZ85"/>
  <c r="BD85" s="1"/>
  <c r="AY36"/>
  <c r="BC36" s="1"/>
  <c r="AZ77"/>
  <c r="AY30"/>
  <c r="BC30" s="1"/>
  <c r="AY81"/>
  <c r="BC81" s="1"/>
  <c r="AY11"/>
  <c r="BC11" s="1"/>
  <c r="AZ104"/>
  <c r="AZ66"/>
  <c r="BD66" s="1"/>
  <c r="AY33"/>
  <c r="BC33" s="1"/>
  <c r="AY57"/>
  <c r="BC57" s="1"/>
  <c r="AZ49"/>
  <c r="BD49" s="1"/>
  <c r="AY84"/>
  <c r="BC84" s="1"/>
  <c r="AZ83"/>
  <c r="BD83" s="1"/>
  <c r="AY56"/>
  <c r="BC56" s="1"/>
  <c r="AY54"/>
  <c r="BC54" s="1"/>
  <c r="AY82"/>
  <c r="BC82" s="1"/>
  <c r="AZ55"/>
  <c r="BD55" s="1"/>
  <c r="AY58"/>
  <c r="BC58" s="1"/>
  <c r="AZ30"/>
  <c r="BD30" s="1"/>
  <c r="AZ59"/>
  <c r="BD59" s="1"/>
  <c r="AZ88"/>
  <c r="AZ84"/>
  <c r="BD84" s="1"/>
  <c r="AY74"/>
  <c r="BC74" s="1"/>
  <c r="AZ64"/>
  <c r="BD64" s="1"/>
  <c r="AY83"/>
  <c r="BC83" s="1"/>
  <c r="AY68"/>
  <c r="BC68" s="1"/>
  <c r="AZ73"/>
  <c r="BD73" s="1"/>
  <c r="AZ57"/>
  <c r="AZ28"/>
  <c r="BD28" s="1"/>
  <c r="AZ82"/>
  <c r="BD82" s="1"/>
  <c r="AZ13"/>
  <c r="BD13" s="1"/>
  <c r="AZ67"/>
  <c r="BD67" s="1"/>
  <c r="AY91"/>
  <c r="BC91" s="1"/>
  <c r="M95"/>
  <c r="M87"/>
  <c r="M71"/>
  <c r="M49"/>
  <c r="M43"/>
  <c r="AW43" s="1"/>
  <c r="M39"/>
  <c r="M36"/>
  <c r="M33"/>
  <c r="M32" s="1"/>
  <c r="M27"/>
  <c r="M25"/>
  <c r="M24" s="1"/>
  <c r="M12"/>
  <c r="M11"/>
  <c r="M101"/>
  <c r="AT24"/>
  <c r="BD77"/>
  <c r="BD74"/>
  <c r="BD104"/>
  <c r="BD88"/>
  <c r="BD58"/>
  <c r="AW71"/>
  <c r="AT23"/>
  <c r="G46" i="3"/>
  <c r="G63" s="1"/>
  <c r="G44"/>
  <c r="G61" s="1"/>
  <c r="X69" i="41"/>
  <c r="AA31" i="44"/>
  <c r="S93" i="41"/>
  <c r="S92" s="1"/>
  <c r="AB93"/>
  <c r="I43" i="44"/>
  <c r="I42" s="1"/>
  <c r="Q28"/>
  <c r="O22"/>
  <c r="L12"/>
  <c r="AY59"/>
  <c r="BE98" i="41"/>
  <c r="R23"/>
  <c r="AG86"/>
  <c r="I43" i="48"/>
  <c r="AI54" i="44"/>
  <c r="DL89" i="38"/>
  <c r="AU14" i="41"/>
  <c r="AI10"/>
  <c r="AI9" s="1"/>
  <c r="AU9" s="1"/>
  <c r="AX53" i="44"/>
  <c r="AY53" s="1"/>
  <c r="AI50"/>
  <c r="AI45"/>
  <c r="AH44"/>
  <c r="AH43" s="1"/>
  <c r="AH42" s="1"/>
  <c r="AX45"/>
  <c r="AY45" s="1"/>
  <c r="AX37"/>
  <c r="AY37" s="1"/>
  <c r="AX24"/>
  <c r="K24"/>
  <c r="H22"/>
  <c r="H12" s="1"/>
  <c r="K23"/>
  <c r="AR23"/>
  <c r="AI15"/>
  <c r="J89" i="41"/>
  <c r="M89" s="1"/>
  <c r="AW89" s="1"/>
  <c r="J86" i="38"/>
  <c r="M86" s="1"/>
  <c r="DU66"/>
  <c r="DO66"/>
  <c r="AV87" i="41"/>
  <c r="AJ86"/>
  <c r="K99" i="38"/>
  <c r="AI102" i="41"/>
  <c r="AU102" s="1"/>
  <c r="AY102" s="1"/>
  <c r="BC102" s="1"/>
  <c r="DX83" i="38"/>
  <c r="BJ66"/>
  <c r="DY83"/>
  <c r="K83" s="1"/>
  <c r="DI66"/>
  <c r="AA66"/>
  <c r="U66"/>
  <c r="DI19"/>
  <c r="DI5" s="1"/>
  <c r="DI87" s="1"/>
  <c r="T20"/>
  <c r="M18"/>
  <c r="O31" i="44"/>
  <c r="T43"/>
  <c r="AV29" i="41"/>
  <c r="AZ29" s="1"/>
  <c r="BD29" s="1"/>
  <c r="AJ26"/>
  <c r="AJ10"/>
  <c r="AV12"/>
  <c r="AZ12" s="1"/>
  <c r="BD12" s="1"/>
  <c r="AX26" i="44"/>
  <c r="AT26"/>
  <c r="J103" i="41"/>
  <c r="AT103" s="1"/>
  <c r="J100" i="38"/>
  <c r="AF96"/>
  <c r="AC90"/>
  <c r="AH87" i="41"/>
  <c r="AT87" s="1"/>
  <c r="J84" i="38"/>
  <c r="AS66"/>
  <c r="AG66"/>
  <c r="N66"/>
  <c r="CZ19"/>
  <c r="CZ5" s="1"/>
  <c r="CZ87" s="1"/>
  <c r="CF19"/>
  <c r="CF5" s="1"/>
  <c r="BT19"/>
  <c r="BT5" s="1"/>
  <c r="BH19"/>
  <c r="BH5" s="1"/>
  <c r="AV19"/>
  <c r="AV5" s="1"/>
  <c r="BB99" i="41"/>
  <c r="BE33"/>
  <c r="BE30"/>
  <c r="O44" i="44"/>
  <c r="K49"/>
  <c r="W37"/>
  <c r="W18"/>
  <c r="AI101" i="41"/>
  <c r="K98" i="38"/>
  <c r="DX96"/>
  <c r="AY66"/>
  <c r="AM66"/>
  <c r="DG19"/>
  <c r="DG5" s="1"/>
  <c r="AI29" i="44"/>
  <c r="AI75" i="41"/>
  <c r="AK75" s="1"/>
  <c r="J98" i="38"/>
  <c r="J94"/>
  <c r="AT96" i="41"/>
  <c r="J77" i="38"/>
  <c r="J76"/>
  <c r="M76" s="1"/>
  <c r="J71"/>
  <c r="M71" s="1"/>
  <c r="AW73" i="41"/>
  <c r="J54" i="38"/>
  <c r="M54" s="1"/>
  <c r="J52"/>
  <c r="M52" s="1"/>
  <c r="J42"/>
  <c r="M42" s="1"/>
  <c r="J41"/>
  <c r="M41" s="1"/>
  <c r="J42" i="41"/>
  <c r="J36" i="38"/>
  <c r="M36" s="1"/>
  <c r="J34"/>
  <c r="M34" s="1"/>
  <c r="J33"/>
  <c r="M33" s="1"/>
  <c r="J27"/>
  <c r="M27" s="1"/>
  <c r="J26"/>
  <c r="M26" s="1"/>
  <c r="J16"/>
  <c r="M16" s="1"/>
  <c r="J9"/>
  <c r="M9" s="1"/>
  <c r="K56" i="39"/>
  <c r="DN41"/>
  <c r="DN62" s="1"/>
  <c r="DN64" s="1"/>
  <c r="V41"/>
  <c r="V62" s="1"/>
  <c r="V64" s="1"/>
  <c r="L41"/>
  <c r="AW96" i="41"/>
  <c r="K77" i="38"/>
  <c r="AW79" i="41"/>
  <c r="AJ66" i="38"/>
  <c r="J55"/>
  <c r="M55" s="1"/>
  <c r="J47"/>
  <c r="M47" s="1"/>
  <c r="J44"/>
  <c r="M44" s="1"/>
  <c r="J43"/>
  <c r="M43" s="1"/>
  <c r="J38"/>
  <c r="M38" s="1"/>
  <c r="J37"/>
  <c r="M37" s="1"/>
  <c r="J35" i="41"/>
  <c r="AT35" s="1"/>
  <c r="J24" i="38"/>
  <c r="M24" s="1"/>
  <c r="J17"/>
  <c r="M17" s="1"/>
  <c r="J16" i="41"/>
  <c r="J10" s="1"/>
  <c r="J13" i="38"/>
  <c r="M13" s="1"/>
  <c r="K53" i="39"/>
  <c r="CV41"/>
  <c r="CV62" s="1"/>
  <c r="CV64" s="1"/>
  <c r="J38" i="41"/>
  <c r="AT38" s="1"/>
  <c r="AW30"/>
  <c r="J26"/>
  <c r="AT26" s="1"/>
  <c r="T7" i="38"/>
  <c r="T6" s="1"/>
  <c r="Y41" i="39"/>
  <c r="Y62" s="1"/>
  <c r="Y64" s="1"/>
  <c r="J94" i="41"/>
  <c r="AT94" s="1"/>
  <c r="T83" i="38"/>
  <c r="J83" s="1"/>
  <c r="J75"/>
  <c r="M75" s="1"/>
  <c r="J72"/>
  <c r="M72"/>
  <c r="J70"/>
  <c r="M70" s="1"/>
  <c r="J69"/>
  <c r="M69" s="1"/>
  <c r="J65"/>
  <c r="M65" s="1"/>
  <c r="J59"/>
  <c r="M59" s="1"/>
  <c r="J58"/>
  <c r="M58" s="1"/>
  <c r="J53"/>
  <c r="M53" s="1"/>
  <c r="J51"/>
  <c r="M51" s="1"/>
  <c r="J40"/>
  <c r="M40" s="1"/>
  <c r="J31"/>
  <c r="M31" s="1"/>
  <c r="J32" i="41"/>
  <c r="J22" i="38"/>
  <c r="M22" s="1"/>
  <c r="J15"/>
  <c r="M15" s="1"/>
  <c r="J17" i="41"/>
  <c r="AT17" s="1"/>
  <c r="J14" i="38"/>
  <c r="M14" s="1"/>
  <c r="K58" i="39"/>
  <c r="CG41"/>
  <c r="H42" i="3"/>
  <c r="AO77" i="41"/>
  <c r="AL65"/>
  <c r="AX65"/>
  <c r="Y102"/>
  <c r="Q41"/>
  <c r="AX54"/>
  <c r="AX58"/>
  <c r="AX62"/>
  <c r="AX67"/>
  <c r="Z76"/>
  <c r="AC98"/>
  <c r="AN10"/>
  <c r="AN9" s="1"/>
  <c r="AO11"/>
  <c r="AO59"/>
  <c r="AO66"/>
  <c r="AM70"/>
  <c r="AX102"/>
  <c r="AO102"/>
  <c r="BA102" s="1"/>
  <c r="AI6" i="46"/>
  <c r="DX6" s="1"/>
  <c r="DX7"/>
  <c r="J9"/>
  <c r="M9" s="1"/>
  <c r="T20"/>
  <c r="H17" i="3"/>
  <c r="H26"/>
  <c r="Q71" i="41"/>
  <c r="Q70" s="1"/>
  <c r="O24"/>
  <c r="O23" s="1"/>
  <c r="Q25"/>
  <c r="Q24" s="1"/>
  <c r="Q23" s="1"/>
  <c r="BA23" s="1"/>
  <c r="N35"/>
  <c r="N31" s="1"/>
  <c r="Q40"/>
  <c r="AX40"/>
  <c r="AC14"/>
  <c r="AC10" s="1"/>
  <c r="AC9" s="1"/>
  <c r="AC51"/>
  <c r="AX51"/>
  <c r="AX63"/>
  <c r="AC63"/>
  <c r="AC87"/>
  <c r="AC86" s="1"/>
  <c r="Z86"/>
  <c r="AX86" s="1"/>
  <c r="AN48"/>
  <c r="AO58"/>
  <c r="BA58" s="1"/>
  <c r="AM65"/>
  <c r="AO74"/>
  <c r="BA74" s="1"/>
  <c r="M14" i="46"/>
  <c r="DA19"/>
  <c r="DA5" s="1"/>
  <c r="AX25" i="41"/>
  <c r="AX73"/>
  <c r="Q73"/>
  <c r="AX80"/>
  <c r="Q80"/>
  <c r="BA80" s="1"/>
  <c r="CB19" i="46"/>
  <c r="CB5"/>
  <c r="CB87" s="1"/>
  <c r="CB102" s="1"/>
  <c r="AD19"/>
  <c r="AD5"/>
  <c r="DY7"/>
  <c r="K7" s="1"/>
  <c r="AP6"/>
  <c r="AO63" i="41"/>
  <c r="DL5" i="46"/>
  <c r="AC20"/>
  <c r="T21"/>
  <c r="AI28"/>
  <c r="AI19" s="1"/>
  <c r="AI5" s="1"/>
  <c r="AI87" s="1"/>
  <c r="U28"/>
  <c r="U19" s="1"/>
  <c r="U5" s="1"/>
  <c r="U87" s="1"/>
  <c r="U102" s="1"/>
  <c r="J31"/>
  <c r="M31" s="1"/>
  <c r="DX39"/>
  <c r="J42"/>
  <c r="M42" s="1"/>
  <c r="J65"/>
  <c r="M65" s="1"/>
  <c r="K7" i="48"/>
  <c r="M18" i="46"/>
  <c r="M49"/>
  <c r="M57"/>
  <c r="J64"/>
  <c r="M64" s="1"/>
  <c r="M88"/>
  <c r="H28" i="3"/>
  <c r="AN65" i="41"/>
  <c r="J22" i="46"/>
  <c r="M22" s="1"/>
  <c r="J27"/>
  <c r="M27" s="1"/>
  <c r="N28"/>
  <c r="AG28"/>
  <c r="AG19" s="1"/>
  <c r="AG5" s="1"/>
  <c r="J30"/>
  <c r="M30" s="1"/>
  <c r="DY45"/>
  <c r="K45" s="1"/>
  <c r="J50"/>
  <c r="M50" s="1"/>
  <c r="J58"/>
  <c r="M58" s="1"/>
  <c r="M84"/>
  <c r="M85"/>
  <c r="J11"/>
  <c r="M11" s="1"/>
  <c r="DY23"/>
  <c r="K23"/>
  <c r="AF29"/>
  <c r="J46"/>
  <c r="M46" s="1"/>
  <c r="T45"/>
  <c r="J68"/>
  <c r="M68" s="1"/>
  <c r="AC90"/>
  <c r="AI90"/>
  <c r="AI89" s="1"/>
  <c r="AM9" i="44"/>
  <c r="J75" i="46"/>
  <c r="M75" s="1"/>
  <c r="AG6" i="48"/>
  <c r="AG41" s="1"/>
  <c r="AG62" s="1"/>
  <c r="AG64" s="1"/>
  <c r="K33"/>
  <c r="F21" i="49"/>
  <c r="AS87" i="41"/>
  <c r="AP86"/>
  <c r="BB86" s="1"/>
  <c r="BB17"/>
  <c r="BB25"/>
  <c r="BB72"/>
  <c r="BB80"/>
  <c r="S11" i="44"/>
  <c r="P31"/>
  <c r="AZ61"/>
  <c r="BB12" i="41"/>
  <c r="U74"/>
  <c r="BB77"/>
  <c r="AS11"/>
  <c r="AP24"/>
  <c r="AP23" s="1"/>
  <c r="AS77"/>
  <c r="BB39"/>
  <c r="BB47"/>
  <c r="BB49"/>
  <c r="C5" i="49"/>
  <c r="C12" s="1"/>
  <c r="BB14" i="41"/>
  <c r="U19"/>
  <c r="R65"/>
  <c r="BB87"/>
  <c r="AG11"/>
  <c r="AG10" s="1"/>
  <c r="AS47"/>
  <c r="BE47" s="1"/>
  <c r="AR48"/>
  <c r="AP65"/>
  <c r="AS74"/>
  <c r="BE74" s="1"/>
  <c r="AQ76"/>
  <c r="AS97"/>
  <c r="BB55"/>
  <c r="AZ29" i="44"/>
  <c r="BC29" s="1"/>
  <c r="BB18" i="41"/>
  <c r="U23"/>
  <c r="U27"/>
  <c r="BB34"/>
  <c r="BB36"/>
  <c r="R35"/>
  <c r="BB35" s="1"/>
  <c r="AS46"/>
  <c r="BE46" s="1"/>
  <c r="AS50"/>
  <c r="AS73"/>
  <c r="BE73" s="1"/>
  <c r="AP94"/>
  <c r="AP93" s="1"/>
  <c r="AP92" s="1"/>
  <c r="X28" i="50"/>
  <c r="EE29"/>
  <c r="K29" s="1"/>
  <c r="AD28"/>
  <c r="EE32"/>
  <c r="K32" s="1"/>
  <c r="BJ45"/>
  <c r="ED45" s="1"/>
  <c r="AC90"/>
  <c r="AC89" s="1"/>
  <c r="I22" i="51"/>
  <c r="AJ12"/>
  <c r="AM12"/>
  <c r="GA12" s="1"/>
  <c r="H12" s="1"/>
  <c r="K12" s="1"/>
  <c r="P28"/>
  <c r="P41" s="1"/>
  <c r="P62" s="1"/>
  <c r="P64" s="1"/>
  <c r="AM28"/>
  <c r="K51"/>
  <c r="CL28"/>
  <c r="CL41" s="1"/>
  <c r="CL62" s="1"/>
  <c r="CL64" s="1"/>
  <c r="I44" i="3"/>
  <c r="I61" s="1"/>
  <c r="AF20" i="46"/>
  <c r="AU75" i="41"/>
  <c r="AI70"/>
  <c r="AZ87"/>
  <c r="BD87" s="1"/>
  <c r="L6" i="44"/>
  <c r="N19" i="46"/>
  <c r="N5" s="1"/>
  <c r="N87" s="1"/>
  <c r="N102" s="1"/>
  <c r="CG62" i="39"/>
  <c r="CG64" s="1"/>
  <c r="AJ9" i="41"/>
  <c r="AU10"/>
  <c r="BA11"/>
  <c r="M17"/>
  <c r="AU101"/>
  <c r="AC89" i="38"/>
  <c r="AY14" i="41"/>
  <c r="BC14" s="1"/>
  <c r="BE77"/>
  <c r="DY6" i="46"/>
  <c r="K6" s="1"/>
  <c r="J31" i="41"/>
  <c r="J22" s="1"/>
  <c r="L62" i="39"/>
  <c r="L64" s="1"/>
  <c r="M77" i="38"/>
  <c r="T42" i="44"/>
  <c r="AJ69" i="41"/>
  <c r="AJ90" s="1"/>
  <c r="AT89"/>
  <c r="BB24"/>
  <c r="AB92"/>
  <c r="N22"/>
  <c r="I46" i="3"/>
  <c r="I63" s="1"/>
  <c r="B80" i="24"/>
  <c r="H35"/>
  <c r="D80"/>
  <c r="FX41" i="51"/>
  <c r="FX62" s="1"/>
  <c r="FX64" s="1"/>
  <c r="FO41"/>
  <c r="FO62" s="1"/>
  <c r="FO64" s="1"/>
  <c r="FG41"/>
  <c r="FG62" s="1"/>
  <c r="FG64" s="1"/>
  <c r="FJ41"/>
  <c r="FJ62" s="1"/>
  <c r="FJ64" s="1"/>
  <c r="FM41"/>
  <c r="FM62" s="1"/>
  <c r="FM64" s="1"/>
  <c r="FP41"/>
  <c r="FP62" s="1"/>
  <c r="FP64" s="1"/>
  <c r="FS41"/>
  <c r="FS62" s="1"/>
  <c r="FS64" s="1"/>
  <c r="FL41"/>
  <c r="FL62"/>
  <c r="FL64" s="1"/>
  <c r="FF41"/>
  <c r="FF62" s="1"/>
  <c r="FF64" s="1"/>
  <c r="BC41"/>
  <c r="CD41"/>
  <c r="CD62" s="1"/>
  <c r="CD64"/>
  <c r="DE41"/>
  <c r="DE62" s="1"/>
  <c r="DE64" s="1"/>
  <c r="EC41"/>
  <c r="EC62" s="1"/>
  <c r="EC64"/>
  <c r="AD42"/>
  <c r="AJ43"/>
  <c r="AJ42" s="1"/>
  <c r="O62"/>
  <c r="O64"/>
  <c r="BB62"/>
  <c r="BB64" s="1"/>
  <c r="AB41"/>
  <c r="AB62"/>
  <c r="AB64" s="1"/>
  <c r="BI41"/>
  <c r="BI62" s="1"/>
  <c r="BI64" s="1"/>
  <c r="BK41"/>
  <c r="BK62" s="1"/>
  <c r="BK64" s="1"/>
  <c r="CA41"/>
  <c r="CA62" s="1"/>
  <c r="CA64" s="1"/>
  <c r="CC41"/>
  <c r="CC62" s="1"/>
  <c r="CC64" s="1"/>
  <c r="CJ41"/>
  <c r="CJ62" s="1"/>
  <c r="CJ64" s="1"/>
  <c r="EX41"/>
  <c r="EX62" s="1"/>
  <c r="EX64" s="1"/>
  <c r="AY41"/>
  <c r="AY62" s="1"/>
  <c r="AY64" s="1"/>
  <c r="EZ41"/>
  <c r="EZ62" s="1"/>
  <c r="EZ64" s="1"/>
  <c r="FC41"/>
  <c r="FC62" s="1"/>
  <c r="FC64" s="1"/>
  <c r="BC62"/>
  <c r="BC64" s="1"/>
  <c r="AP41"/>
  <c r="AP62" s="1"/>
  <c r="AP64" s="1"/>
  <c r="BH41"/>
  <c r="BH62" s="1"/>
  <c r="BH64" s="1"/>
  <c r="I44"/>
  <c r="J63"/>
  <c r="AD41"/>
  <c r="AD62" s="1"/>
  <c r="AD64" s="1"/>
  <c r="DB41"/>
  <c r="DB62" s="1"/>
  <c r="DB64" s="1"/>
  <c r="AQ41"/>
  <c r="AQ62" s="1"/>
  <c r="AQ64" s="1"/>
  <c r="BR41"/>
  <c r="BR62" s="1"/>
  <c r="BR64" s="1"/>
  <c r="EO41"/>
  <c r="EO62" s="1"/>
  <c r="EO64" s="1"/>
  <c r="FA41"/>
  <c r="FA62" s="1"/>
  <c r="FA64" s="1"/>
  <c r="FD41"/>
  <c r="FD62" s="1"/>
  <c r="FD64" s="1"/>
  <c r="EQ41"/>
  <c r="EQ62"/>
  <c r="EQ64" s="1"/>
  <c r="EN41"/>
  <c r="EN62" s="1"/>
  <c r="EN64" s="1"/>
  <c r="K33"/>
  <c r="K18"/>
  <c r="J12"/>
  <c r="K40"/>
  <c r="H60"/>
  <c r="K60"/>
  <c r="BF41"/>
  <c r="BF62" s="1"/>
  <c r="BF64" s="1"/>
  <c r="CG41"/>
  <c r="CG62" s="1"/>
  <c r="CG64" s="1"/>
  <c r="EE41"/>
  <c r="EE62" s="1"/>
  <c r="EE64" s="1"/>
  <c r="DZ41"/>
  <c r="DZ62" s="1"/>
  <c r="DZ64" s="1"/>
  <c r="CF41"/>
  <c r="CF62" s="1"/>
  <c r="CF64" s="1"/>
  <c r="K52"/>
  <c r="K15"/>
  <c r="K56"/>
  <c r="K30"/>
  <c r="BE41"/>
  <c r="BE62"/>
  <c r="BE64" s="1"/>
  <c r="K38"/>
  <c r="K13"/>
  <c r="K46"/>
  <c r="K17"/>
  <c r="H61"/>
  <c r="K61" s="1"/>
  <c r="AH41"/>
  <c r="AH62" s="1"/>
  <c r="AH64" s="1"/>
  <c r="AG41"/>
  <c r="AG62" s="1"/>
  <c r="AG64" s="1"/>
  <c r="I6"/>
  <c r="K11"/>
  <c r="K59"/>
  <c r="K66"/>
  <c r="K10"/>
  <c r="K19"/>
  <c r="K26"/>
  <c r="U28"/>
  <c r="K36"/>
  <c r="K45"/>
  <c r="K49"/>
  <c r="K53"/>
  <c r="K57"/>
  <c r="H42"/>
  <c r="AY34" i="44"/>
  <c r="AY35"/>
  <c r="AY20"/>
  <c r="AJ28"/>
  <c r="AM31"/>
  <c r="K22" i="39"/>
  <c r="M97" i="41"/>
  <c r="AT97"/>
  <c r="AT74"/>
  <c r="M74"/>
  <c r="AW74" s="1"/>
  <c r="AT71"/>
  <c r="AH70"/>
  <c r="M62"/>
  <c r="AW62" s="1"/>
  <c r="AT62"/>
  <c r="AT59"/>
  <c r="M59"/>
  <c r="AK58"/>
  <c r="AW58" s="1"/>
  <c r="AT58"/>
  <c r="AT56"/>
  <c r="M56"/>
  <c r="M45"/>
  <c r="AT45"/>
  <c r="AT44"/>
  <c r="AK44"/>
  <c r="AW44" s="1"/>
  <c r="AT40"/>
  <c r="M40"/>
  <c r="AT37"/>
  <c r="AK37"/>
  <c r="AW37" s="1"/>
  <c r="AT34"/>
  <c r="AK34"/>
  <c r="AH32"/>
  <c r="AH31" s="1"/>
  <c r="AT29"/>
  <c r="M29"/>
  <c r="AW29" s="1"/>
  <c r="AT28"/>
  <c r="AK28"/>
  <c r="AW28" s="1"/>
  <c r="BP19" i="38"/>
  <c r="BP5" s="1"/>
  <c r="BJ19"/>
  <c r="BJ5" s="1"/>
  <c r="BJ87" s="1"/>
  <c r="AR19"/>
  <c r="AR5" s="1"/>
  <c r="AR87" s="1"/>
  <c r="AL19"/>
  <c r="AL5" s="1"/>
  <c r="AL87" s="1"/>
  <c r="DX20"/>
  <c r="AT20" i="41"/>
  <c r="M20"/>
  <c r="AW20" s="1"/>
  <c r="M15"/>
  <c r="AT15"/>
  <c r="AK14"/>
  <c r="AH10"/>
  <c r="AH9" s="1"/>
  <c r="CE5" i="38"/>
  <c r="BY5"/>
  <c r="BS5"/>
  <c r="BS87" s="1"/>
  <c r="BA5"/>
  <c r="BA87"/>
  <c r="AO5"/>
  <c r="AO87" s="1"/>
  <c r="DX6"/>
  <c r="EH43" i="39"/>
  <c r="H43" s="1"/>
  <c r="AG42"/>
  <c r="I43"/>
  <c r="M42"/>
  <c r="I42" s="1"/>
  <c r="I28"/>
  <c r="BF41"/>
  <c r="BF62" s="1"/>
  <c r="BF64" s="1"/>
  <c r="EI12"/>
  <c r="EI6" s="1"/>
  <c r="AH6"/>
  <c r="AH41" s="1"/>
  <c r="AH62" s="1"/>
  <c r="AH64" s="1"/>
  <c r="AE41"/>
  <c r="AD12"/>
  <c r="H12" s="1"/>
  <c r="K12" s="1"/>
  <c r="X6"/>
  <c r="X41" s="1"/>
  <c r="X62" s="1"/>
  <c r="X64" s="1"/>
  <c r="I12"/>
  <c r="I6" s="1"/>
  <c r="Y11" i="41"/>
  <c r="AT11"/>
  <c r="M35"/>
  <c r="M31" s="1"/>
  <c r="AW95"/>
  <c r="AW27"/>
  <c r="U32"/>
  <c r="BB22" i="44"/>
  <c r="AV44"/>
  <c r="AV31"/>
  <c r="AJ12"/>
  <c r="AM12" s="1"/>
  <c r="AY47"/>
  <c r="AA22"/>
  <c r="X12"/>
  <c r="X6" s="1"/>
  <c r="I28"/>
  <c r="AD28" i="48"/>
  <c r="AD41" s="1"/>
  <c r="AT7" i="44"/>
  <c r="BB7"/>
  <c r="BC7" s="1"/>
  <c r="AF28" i="38"/>
  <c r="AI63" i="44"/>
  <c r="AT68" i="41"/>
  <c r="M68"/>
  <c r="AW68" s="1"/>
  <c r="AT57"/>
  <c r="M57"/>
  <c r="AW57" s="1"/>
  <c r="AT54"/>
  <c r="M54"/>
  <c r="M47"/>
  <c r="AT47"/>
  <c r="AT46"/>
  <c r="AK46"/>
  <c r="AW46" s="1"/>
  <c r="CC19" i="38"/>
  <c r="CC5" s="1"/>
  <c r="BN19"/>
  <c r="BN5" s="1"/>
  <c r="BK19"/>
  <c r="BK5" s="1"/>
  <c r="BK87" s="1"/>
  <c r="BE19"/>
  <c r="BE5" s="1"/>
  <c r="DY20"/>
  <c r="K20" s="1"/>
  <c r="AT18" i="41"/>
  <c r="M18"/>
  <c r="M14"/>
  <c r="AT14"/>
  <c r="M10" i="38"/>
  <c r="AT13" i="41"/>
  <c r="M13"/>
  <c r="BZ5" i="38"/>
  <c r="BW5"/>
  <c r="AY5"/>
  <c r="AY87" s="1"/>
  <c r="AP5"/>
  <c r="AM5"/>
  <c r="AM87" s="1"/>
  <c r="DY6"/>
  <c r="K6" s="1"/>
  <c r="AJ5"/>
  <c r="U5"/>
  <c r="U87" s="1"/>
  <c r="EF41" i="39"/>
  <c r="EF62" s="1"/>
  <c r="EF64" s="1"/>
  <c r="DZ41"/>
  <c r="DZ62" s="1"/>
  <c r="DZ64" s="1"/>
  <c r="BK41"/>
  <c r="BK62" s="1"/>
  <c r="BI41"/>
  <c r="BI62" s="1"/>
  <c r="BI64" s="1"/>
  <c r="BC41"/>
  <c r="BC62" s="1"/>
  <c r="BC64" s="1"/>
  <c r="AM41"/>
  <c r="AK41"/>
  <c r="AK62" s="1"/>
  <c r="Y21" i="41"/>
  <c r="AT21"/>
  <c r="AT19"/>
  <c r="AT65" i="44"/>
  <c r="AX57"/>
  <c r="AY57" s="1"/>
  <c r="K53"/>
  <c r="K48"/>
  <c r="K38"/>
  <c r="K21"/>
  <c r="K18"/>
  <c r="AX14"/>
  <c r="AY14" s="1"/>
  <c r="AX11"/>
  <c r="AY11" s="1"/>
  <c r="DY96" i="38"/>
  <c r="K96" s="1"/>
  <c r="J92"/>
  <c r="M92" s="1"/>
  <c r="T62"/>
  <c r="T45"/>
  <c r="AF32" i="46"/>
  <c r="AF39"/>
  <c r="AI58" i="44"/>
  <c r="AX9"/>
  <c r="AY9" s="1"/>
  <c r="AX23"/>
  <c r="AY23" s="1"/>
  <c r="AS58"/>
  <c r="AR11"/>
  <c r="AS7"/>
  <c r="AU7" s="1"/>
  <c r="AS9"/>
  <c r="AR16"/>
  <c r="AT21"/>
  <c r="AR25"/>
  <c r="AS26"/>
  <c r="AS30"/>
  <c r="AS34"/>
  <c r="AS36"/>
  <c r="AR45"/>
  <c r="AS46"/>
  <c r="AT48"/>
  <c r="AT52"/>
  <c r="AR56"/>
  <c r="AR13"/>
  <c r="AT15"/>
  <c r="AU15" s="1"/>
  <c r="AR17"/>
  <c r="AR20"/>
  <c r="AT23"/>
  <c r="AU23" s="1"/>
  <c r="AS33"/>
  <c r="AS48"/>
  <c r="AS60"/>
  <c r="H44"/>
  <c r="H43" s="1"/>
  <c r="AT10"/>
  <c r="U22"/>
  <c r="T22"/>
  <c r="AR22" s="1"/>
  <c r="AT29"/>
  <c r="AR46"/>
  <c r="U44"/>
  <c r="AS44" s="1"/>
  <c r="AF20" i="38"/>
  <c r="N90"/>
  <c r="N89" s="1"/>
  <c r="J78" i="41"/>
  <c r="M78" s="1"/>
  <c r="AW78" s="1"/>
  <c r="J72"/>
  <c r="AT72" s="1"/>
  <c r="J56" i="38"/>
  <c r="M56" s="1"/>
  <c r="T29"/>
  <c r="J29" s="1"/>
  <c r="J12"/>
  <c r="M12"/>
  <c r="J11"/>
  <c r="M11" s="1"/>
  <c r="W94" i="41"/>
  <c r="X26"/>
  <c r="Q15"/>
  <c r="P26"/>
  <c r="AX56"/>
  <c r="AX75"/>
  <c r="Q75"/>
  <c r="AC33"/>
  <c r="BA33" s="1"/>
  <c r="AC55"/>
  <c r="AO14"/>
  <c r="AO21"/>
  <c r="BA21" s="1"/>
  <c r="AO55"/>
  <c r="AM86"/>
  <c r="AO87"/>
  <c r="AO86" s="1"/>
  <c r="M16" i="46"/>
  <c r="AJ20"/>
  <c r="DY20" s="1"/>
  <c r="K20" s="1"/>
  <c r="DY21"/>
  <c r="K21"/>
  <c r="DX21"/>
  <c r="AC28"/>
  <c r="AC19" s="1"/>
  <c r="AC5" s="1"/>
  <c r="AJ28"/>
  <c r="DY29"/>
  <c r="K29" s="1"/>
  <c r="DJ28"/>
  <c r="DJ19" s="1"/>
  <c r="DJ5" s="1"/>
  <c r="DS28"/>
  <c r="DS19" s="1"/>
  <c r="DS5" s="1"/>
  <c r="DX32"/>
  <c r="AF35"/>
  <c r="K35"/>
  <c r="J48"/>
  <c r="M48" s="1"/>
  <c r="M59"/>
  <c r="DY67"/>
  <c r="K67" s="1"/>
  <c r="J74"/>
  <c r="M74" s="1"/>
  <c r="AJ90"/>
  <c r="DY90" s="1"/>
  <c r="AV65" i="44"/>
  <c r="EH32" i="48"/>
  <c r="EH28" s="1"/>
  <c r="AJ28"/>
  <c r="AJ41" s="1"/>
  <c r="K24"/>
  <c r="K46"/>
  <c r="K48"/>
  <c r="K50"/>
  <c r="K52"/>
  <c r="K54"/>
  <c r="K56"/>
  <c r="EI63"/>
  <c r="J16" i="47"/>
  <c r="G15"/>
  <c r="J15" s="1"/>
  <c r="J21" i="49"/>
  <c r="L21"/>
  <c r="BA13" i="44"/>
  <c r="BC13" s="1"/>
  <c r="BA15"/>
  <c r="BC15" s="1"/>
  <c r="AZ18"/>
  <c r="AZ20"/>
  <c r="AZ21"/>
  <c r="AZ37"/>
  <c r="BA50"/>
  <c r="BA52"/>
  <c r="AE59"/>
  <c r="AE61"/>
  <c r="AQ23"/>
  <c r="BC27"/>
  <c r="S26" i="41"/>
  <c r="S48"/>
  <c r="U53"/>
  <c r="BB61"/>
  <c r="BB66"/>
  <c r="T76"/>
  <c r="BB79"/>
  <c r="R94"/>
  <c r="AG20"/>
  <c r="BE20" s="1"/>
  <c r="AD32"/>
  <c r="AE35"/>
  <c r="AY35" s="1"/>
  <c r="BC35" s="1"/>
  <c r="AE48"/>
  <c r="AF48"/>
  <c r="BB57"/>
  <c r="BB59"/>
  <c r="AG60"/>
  <c r="AE65"/>
  <c r="AG100"/>
  <c r="AG99" s="1"/>
  <c r="AR26"/>
  <c r="AQ38"/>
  <c r="AS40"/>
  <c r="BE40" s="1"/>
  <c r="AS59"/>
  <c r="AS61"/>
  <c r="AS63"/>
  <c r="AQ70"/>
  <c r="AS71"/>
  <c r="AS72"/>
  <c r="AP76"/>
  <c r="AQ99"/>
  <c r="AQ93" s="1"/>
  <c r="AQ92" s="1"/>
  <c r="BB41"/>
  <c r="BB51"/>
  <c r="AG51"/>
  <c r="AS49"/>
  <c r="AP48"/>
  <c r="EE21" i="50"/>
  <c r="K21" s="1"/>
  <c r="AU28"/>
  <c r="AU19" s="1"/>
  <c r="AU5" s="1"/>
  <c r="AU87" s="1"/>
  <c r="BY28"/>
  <c r="BY19" s="1"/>
  <c r="CB28"/>
  <c r="CB19" s="1"/>
  <c r="CI28"/>
  <c r="CI19" s="1"/>
  <c r="CQ28"/>
  <c r="CQ19" s="1"/>
  <c r="DI28"/>
  <c r="DI19" s="1"/>
  <c r="DX28"/>
  <c r="DX19" s="1"/>
  <c r="EA28"/>
  <c r="EA19" s="1"/>
  <c r="W67"/>
  <c r="J67" s="1"/>
  <c r="M43" i="51"/>
  <c r="M42" s="1"/>
  <c r="K47"/>
  <c r="AM62" i="39"/>
  <c r="AM64" s="1"/>
  <c r="AV12" i="44"/>
  <c r="AJ6"/>
  <c r="AM6" s="1"/>
  <c r="AE62" i="39"/>
  <c r="AE64" s="1"/>
  <c r="AT32" i="41"/>
  <c r="BA14"/>
  <c r="U43" i="44"/>
  <c r="U42" s="1"/>
  <c r="K44"/>
  <c r="I43" i="51"/>
  <c r="R93" i="41"/>
  <c r="R92" s="1"/>
  <c r="AV76"/>
  <c r="AZ76" s="1"/>
  <c r="BD76" s="1"/>
  <c r="AJ89" i="46"/>
  <c r="DY89" s="1"/>
  <c r="AT78" i="41"/>
  <c r="J20" i="38"/>
  <c r="T12" i="44"/>
  <c r="AJ87" i="38"/>
  <c r="H32" i="48"/>
  <c r="K32" s="1"/>
  <c r="AD6" i="39"/>
  <c r="AD41" s="1"/>
  <c r="AG62"/>
  <c r="AG64" s="1"/>
  <c r="EH42"/>
  <c r="H42" s="1"/>
  <c r="AK26" i="41"/>
  <c r="AW34"/>
  <c r="M38"/>
  <c r="AW40"/>
  <c r="AT10"/>
  <c r="M42"/>
  <c r="M101" i="50"/>
  <c r="O28"/>
  <c r="Z28"/>
  <c r="AC28"/>
  <c r="AP28"/>
  <c r="AP19" s="1"/>
  <c r="AS28"/>
  <c r="AS19" s="1"/>
  <c r="AY28"/>
  <c r="AY19" s="1"/>
  <c r="BB28"/>
  <c r="BB19" s="1"/>
  <c r="BB5" s="1"/>
  <c r="BE28"/>
  <c r="BE19" s="1"/>
  <c r="BH28"/>
  <c r="BH19" s="1"/>
  <c r="BH5" s="1"/>
  <c r="BK28"/>
  <c r="BQ28"/>
  <c r="BQ19" s="1"/>
  <c r="BZ28"/>
  <c r="BZ19" s="1"/>
  <c r="CC28"/>
  <c r="CC19" s="1"/>
  <c r="CF28"/>
  <c r="CF19" s="1"/>
  <c r="CL28"/>
  <c r="CL19" s="1"/>
  <c r="CL5" s="1"/>
  <c r="CU28"/>
  <c r="CU19" s="1"/>
  <c r="CU5" s="1"/>
  <c r="CX28"/>
  <c r="CX19" s="1"/>
  <c r="CX5" s="1"/>
  <c r="DM28"/>
  <c r="DM19" s="1"/>
  <c r="DM5" s="1"/>
  <c r="DU28"/>
  <c r="DU19" s="1"/>
  <c r="DU5" s="1"/>
  <c r="ED39"/>
  <c r="O66"/>
  <c r="R66"/>
  <c r="Z66"/>
  <c r="AC66"/>
  <c r="AF66"/>
  <c r="AP66"/>
  <c r="AS66"/>
  <c r="AV66"/>
  <c r="BQ66"/>
  <c r="BT66"/>
  <c r="BZ66"/>
  <c r="CC66"/>
  <c r="CF66"/>
  <c r="CL66"/>
  <c r="DS66"/>
  <c r="DV66"/>
  <c r="DY66"/>
  <c r="EB66"/>
  <c r="AY90"/>
  <c r="AY89" s="1"/>
  <c r="BW90"/>
  <c r="BW89" s="1"/>
  <c r="CU90"/>
  <c r="CU89" s="1"/>
  <c r="CX90"/>
  <c r="CX89" s="1"/>
  <c r="DG90"/>
  <c r="DG89" s="1"/>
  <c r="DJ90"/>
  <c r="DJ89" s="1"/>
  <c r="DS90"/>
  <c r="DS89" s="1"/>
  <c r="DV90"/>
  <c r="DV89" s="1"/>
  <c r="CT6"/>
  <c r="BK19"/>
  <c r="CN28"/>
  <c r="CN19" s="1"/>
  <c r="CW28"/>
  <c r="CW19" s="1"/>
  <c r="CW5" s="1"/>
  <c r="CZ28"/>
  <c r="CZ19" s="1"/>
  <c r="DC28"/>
  <c r="DC19" s="1"/>
  <c r="DC5" s="1"/>
  <c r="DF28"/>
  <c r="DF19" s="1"/>
  <c r="DL28"/>
  <c r="DL19" s="1"/>
  <c r="DL5" s="1"/>
  <c r="DL87" s="1"/>
  <c r="DO28"/>
  <c r="DO19" s="1"/>
  <c r="DO5" s="1"/>
  <c r="ED32"/>
  <c r="AA28"/>
  <c r="AO28"/>
  <c r="AO19" s="1"/>
  <c r="AX28"/>
  <c r="AX19" s="1"/>
  <c r="AX5" s="1"/>
  <c r="BA28"/>
  <c r="BD28"/>
  <c r="BD19" s="1"/>
  <c r="BT28"/>
  <c r="BT19" s="1"/>
  <c r="BT5" s="1"/>
  <c r="BT87" s="1"/>
  <c r="BW28"/>
  <c r="BW19" s="1"/>
  <c r="CE28"/>
  <c r="CE19" s="1"/>
  <c r="CH28"/>
  <c r="CH19" s="1"/>
  <c r="CK28"/>
  <c r="CK19" s="1"/>
  <c r="CK5" s="1"/>
  <c r="CO28"/>
  <c r="CO19" s="1"/>
  <c r="CR28"/>
  <c r="CR19" s="1"/>
  <c r="DA28"/>
  <c r="DA19" s="1"/>
  <c r="DA5" s="1"/>
  <c r="DD28"/>
  <c r="DD19" s="1"/>
  <c r="DG28"/>
  <c r="DG19" s="1"/>
  <c r="DG5" s="1"/>
  <c r="DP28"/>
  <c r="DP19" s="1"/>
  <c r="DP5" s="1"/>
  <c r="M58"/>
  <c r="EE91"/>
  <c r="K91" s="1"/>
  <c r="AV90"/>
  <c r="AV89" s="1"/>
  <c r="BB90"/>
  <c r="BB89" s="1"/>
  <c r="BH90"/>
  <c r="BH89" s="1"/>
  <c r="BT90"/>
  <c r="BT89" s="1"/>
  <c r="BZ90"/>
  <c r="BZ89" s="1"/>
  <c r="CF90"/>
  <c r="CF89" s="1"/>
  <c r="CL90"/>
  <c r="CL89" s="1"/>
  <c r="CR90"/>
  <c r="CR89" s="1"/>
  <c r="AV28"/>
  <c r="AV19" s="1"/>
  <c r="AV5" s="1"/>
  <c r="Z143"/>
  <c r="EA66"/>
  <c r="EB90"/>
  <c r="EB89" s="1"/>
  <c r="EE67"/>
  <c r="K67" s="1"/>
  <c r="M82"/>
  <c r="EE7"/>
  <c r="BA19"/>
  <c r="EE35"/>
  <c r="K35" s="1"/>
  <c r="ED73"/>
  <c r="M75"/>
  <c r="K83"/>
  <c r="M84"/>
  <c r="EE23"/>
  <c r="AG28"/>
  <c r="AG19" s="1"/>
  <c r="AG5" s="1"/>
  <c r="CT28"/>
  <c r="CT19" s="1"/>
  <c r="M36"/>
  <c r="M41"/>
  <c r="EE62"/>
  <c r="BG66"/>
  <c r="BJ66"/>
  <c r="BP66"/>
  <c r="BS66"/>
  <c r="AG90"/>
  <c r="AG89" s="1"/>
  <c r="K96"/>
  <c r="EE20"/>
  <c r="K23"/>
  <c r="ED21"/>
  <c r="M61"/>
  <c r="K62"/>
  <c r="M88"/>
  <c r="ED20"/>
  <c r="CK66"/>
  <c r="K73"/>
  <c r="M50"/>
  <c r="AY5"/>
  <c r="EE39"/>
  <c r="K39" s="1"/>
  <c r="AA90"/>
  <c r="AA89" s="1"/>
  <c r="AD90"/>
  <c r="AD89" s="1"/>
  <c r="BP90"/>
  <c r="BP89" s="1"/>
  <c r="CQ90"/>
  <c r="CQ89" s="1"/>
  <c r="CT90"/>
  <c r="CT89" s="1"/>
  <c r="CW90"/>
  <c r="CW89" s="1"/>
  <c r="CZ90"/>
  <c r="CZ89" s="1"/>
  <c r="DR90"/>
  <c r="DR89" s="1"/>
  <c r="DU90"/>
  <c r="DU89" s="1"/>
  <c r="DX90"/>
  <c r="DX89" s="1"/>
  <c r="BM66"/>
  <c r="BM28"/>
  <c r="BM19" s="1"/>
  <c r="BM5" s="1"/>
  <c r="BN66"/>
  <c r="Q66"/>
  <c r="AX66"/>
  <c r="BV66"/>
  <c r="CH66"/>
  <c r="N90"/>
  <c r="N89" s="1"/>
  <c r="Q90"/>
  <c r="Q89" s="1"/>
  <c r="X90"/>
  <c r="X89" s="1"/>
  <c r="AR90"/>
  <c r="AR89" s="1"/>
  <c r="BG90"/>
  <c r="BG89" s="1"/>
  <c r="BJ90"/>
  <c r="BJ89" s="1"/>
  <c r="BS90"/>
  <c r="BS89" s="1"/>
  <c r="BV90"/>
  <c r="BV89" s="1"/>
  <c r="BY90"/>
  <c r="BY89" s="1"/>
  <c r="CB90"/>
  <c r="CB89" s="1"/>
  <c r="CK90"/>
  <c r="CN90"/>
  <c r="CN89" s="1"/>
  <c r="DC90"/>
  <c r="DC89" s="1"/>
  <c r="DO90"/>
  <c r="DO89" s="1"/>
  <c r="EA90"/>
  <c r="EA89" s="1"/>
  <c r="BN90"/>
  <c r="BN89" s="1"/>
  <c r="BN28"/>
  <c r="BN19" s="1"/>
  <c r="BN5" s="1"/>
  <c r="BN87" s="1"/>
  <c r="AG66"/>
  <c r="Z19"/>
  <c r="Z5" s="1"/>
  <c r="AG9" i="41" l="1"/>
  <c r="AC32"/>
  <c r="M26"/>
  <c r="AA12" i="44"/>
  <c r="BB94" i="41"/>
  <c r="W22" i="44"/>
  <c r="Z69" i="41"/>
  <c r="AW11"/>
  <c r="J9"/>
  <c r="W22"/>
  <c r="W8" s="1"/>
  <c r="BA36"/>
  <c r="AB31"/>
  <c r="BA27"/>
  <c r="BE54"/>
  <c r="AG35"/>
  <c r="BE18"/>
  <c r="AG38"/>
  <c r="BA39"/>
  <c r="AV28" i="44"/>
  <c r="AW26" i="41"/>
  <c r="W34" i="44"/>
  <c r="AC22"/>
  <c r="BA47"/>
  <c r="BC47" s="1"/>
  <c r="BA49"/>
  <c r="BC49" s="1"/>
  <c r="AF32" i="41"/>
  <c r="AG55"/>
  <c r="AS29"/>
  <c r="AC38"/>
  <c r="Q26"/>
  <c r="Q65"/>
  <c r="Q32"/>
  <c r="AW28" i="44"/>
  <c r="AY55"/>
  <c r="Y86" i="41"/>
  <c r="Y32"/>
  <c r="Y65"/>
  <c r="K66" i="44"/>
  <c r="AT61"/>
  <c r="AS55"/>
  <c r="W48"/>
  <c r="AS47"/>
  <c r="V44"/>
  <c r="W44" s="1"/>
  <c r="AI30"/>
  <c r="AI25"/>
  <c r="W20"/>
  <c r="AS18"/>
  <c r="AS10"/>
  <c r="X38" i="41"/>
  <c r="Q66"/>
  <c r="BA66" s="1"/>
  <c r="AO75"/>
  <c r="BA75" s="1"/>
  <c r="U57"/>
  <c r="BE57" s="1"/>
  <c r="U61"/>
  <c r="BE61" s="1"/>
  <c r="AS28"/>
  <c r="AS62"/>
  <c r="H6" i="44"/>
  <c r="AR12"/>
  <c r="AZ98" i="41"/>
  <c r="BD98" s="1"/>
  <c r="V43" i="44"/>
  <c r="AV87" i="50"/>
  <c r="U12" i="44"/>
  <c r="U6" s="1"/>
  <c r="J6" i="38"/>
  <c r="I28" i="51"/>
  <c r="M16" i="41"/>
  <c r="M103"/>
  <c r="H46" i="3"/>
  <c r="H63" s="1"/>
  <c r="J86" i="41"/>
  <c r="X43" i="44"/>
  <c r="X42" s="1"/>
  <c r="Q35" i="41"/>
  <c r="AN42" i="51"/>
  <c r="GB42" s="1"/>
  <c r="AA93" i="41"/>
  <c r="AA92" s="1"/>
  <c r="BA17"/>
  <c r="X93"/>
  <c r="X92" s="1"/>
  <c r="BL62" i="39"/>
  <c r="BL64" s="1"/>
  <c r="AT66" i="44"/>
  <c r="AR61"/>
  <c r="K61"/>
  <c r="AX60"/>
  <c r="K36"/>
  <c r="J98" i="41"/>
  <c r="J95" i="38"/>
  <c r="BK90"/>
  <c r="BK89" s="1"/>
  <c r="BK102" s="1"/>
  <c r="AY90"/>
  <c r="AY89" s="1"/>
  <c r="AY102" s="1"/>
  <c r="L41" i="44"/>
  <c r="AI102" i="46"/>
  <c r="BA24" i="41"/>
  <c r="AS20" i="44"/>
  <c r="J80" i="38"/>
  <c r="M80" s="1"/>
  <c r="DX73"/>
  <c r="AD62" i="48"/>
  <c r="AD64" s="1"/>
  <c r="AJ41" i="44"/>
  <c r="AT44"/>
  <c r="Y41"/>
  <c r="AT19"/>
  <c r="K19"/>
  <c r="AI103" i="41"/>
  <c r="K100" i="38"/>
  <c r="M100" s="1"/>
  <c r="CR90"/>
  <c r="CR89" s="1"/>
  <c r="AP90"/>
  <c r="AP89" s="1"/>
  <c r="O90"/>
  <c r="O89" s="1"/>
  <c r="M88"/>
  <c r="AJ102"/>
  <c r="J70" i="41"/>
  <c r="AT70" s="1"/>
  <c r="AU10" i="44"/>
  <c r="AU25"/>
  <c r="AM28"/>
  <c r="BA87" i="41"/>
  <c r="M72"/>
  <c r="BA55"/>
  <c r="AT16"/>
  <c r="AM6" i="51"/>
  <c r="AM41" s="1"/>
  <c r="BB23" i="41"/>
  <c r="BA40"/>
  <c r="AW22" i="44"/>
  <c r="AY26"/>
  <c r="AY24"/>
  <c r="AW31"/>
  <c r="AA69" i="41"/>
  <c r="BA37"/>
  <c r="AK76"/>
  <c r="BA54"/>
  <c r="BA45"/>
  <c r="BA95"/>
  <c r="AO32"/>
  <c r="BA32" s="1"/>
  <c r="BA47"/>
  <c r="AX66" i="44"/>
  <c r="AY66" s="1"/>
  <c r="V93" i="41"/>
  <c r="V92" s="1"/>
  <c r="V31"/>
  <c r="AT31" s="1"/>
  <c r="Y42"/>
  <c r="AR52" i="44"/>
  <c r="AT51"/>
  <c r="AT46"/>
  <c r="AU46" s="1"/>
  <c r="AX25"/>
  <c r="AY25" s="1"/>
  <c r="AS25"/>
  <c r="AX21"/>
  <c r="AS21"/>
  <c r="AH60" i="41"/>
  <c r="AT60" s="1"/>
  <c r="J57" i="38"/>
  <c r="K45" i="39"/>
  <c r="AT39" i="41"/>
  <c r="AT33"/>
  <c r="DY39" i="46"/>
  <c r="K39" s="1"/>
  <c r="J43"/>
  <c r="CL28" i="38"/>
  <c r="CL19" s="1"/>
  <c r="CL5" s="1"/>
  <c r="K37" i="39"/>
  <c r="K33"/>
  <c r="K20"/>
  <c r="AT43" i="41"/>
  <c r="AT30"/>
  <c r="AT25"/>
  <c r="E50" i="45"/>
  <c r="I50"/>
  <c r="M50"/>
  <c r="J91" i="46"/>
  <c r="W86" i="41"/>
  <c r="W76"/>
  <c r="P10"/>
  <c r="Q13"/>
  <c r="O35"/>
  <c r="O31" s="1"/>
  <c r="O22" s="1"/>
  <c r="O8" s="1"/>
  <c r="J8" i="46"/>
  <c r="M8" s="1"/>
  <c r="CF28"/>
  <c r="AV66" i="38"/>
  <c r="AV87" s="1"/>
  <c r="AF73"/>
  <c r="AF39"/>
  <c r="AF19" s="1"/>
  <c r="AF5" s="1"/>
  <c r="DC28"/>
  <c r="CW28"/>
  <c r="CW19" s="1"/>
  <c r="CW5" s="1"/>
  <c r="CW87" s="1"/>
  <c r="CQ28"/>
  <c r="K14" i="39"/>
  <c r="Y18" i="41"/>
  <c r="Q12"/>
  <c r="Q10" s="1"/>
  <c r="AC44"/>
  <c r="J17" i="46"/>
  <c r="M17" s="1"/>
  <c r="AF23"/>
  <c r="J23" s="1"/>
  <c r="M23" s="1"/>
  <c r="Q28"/>
  <c r="Q19" s="1"/>
  <c r="Q5" s="1"/>
  <c r="Q87" s="1"/>
  <c r="Q102" s="1"/>
  <c r="X28"/>
  <c r="AP28"/>
  <c r="BS28"/>
  <c r="BY28"/>
  <c r="BY19" s="1"/>
  <c r="BY5" s="1"/>
  <c r="BY87" s="1"/>
  <c r="CN28"/>
  <c r="CN19" s="1"/>
  <c r="CN5" s="1"/>
  <c r="CN87" s="1"/>
  <c r="CN102" s="1"/>
  <c r="AX5" i="38"/>
  <c r="AX87" s="1"/>
  <c r="BV5"/>
  <c r="M41" i="39"/>
  <c r="M62" s="1"/>
  <c r="M64" s="1"/>
  <c r="AK36" i="41"/>
  <c r="AK35" s="1"/>
  <c r="AR66" i="44"/>
  <c r="AU66" s="1"/>
  <c r="K65"/>
  <c r="AI61"/>
  <c r="W59"/>
  <c r="K34"/>
  <c r="AR21"/>
  <c r="AI18"/>
  <c r="BQ90" i="38"/>
  <c r="BQ89" s="1"/>
  <c r="J78"/>
  <c r="M78" s="1"/>
  <c r="J74"/>
  <c r="AT61" i="41"/>
  <c r="AF32" i="38"/>
  <c r="K59" i="39"/>
  <c r="K52"/>
  <c r="K51"/>
  <c r="L50" i="45"/>
  <c r="G50"/>
  <c r="K50"/>
  <c r="W70" i="41"/>
  <c r="AX29"/>
  <c r="AX55"/>
  <c r="Q79"/>
  <c r="Q76" s="1"/>
  <c r="AC100"/>
  <c r="AC99" s="1"/>
  <c r="AO71"/>
  <c r="BA71" s="1"/>
  <c r="AN86"/>
  <c r="AN69" s="1"/>
  <c r="AM99"/>
  <c r="AM93" s="1"/>
  <c r="AM92" s="1"/>
  <c r="AY92" s="1"/>
  <c r="X19" i="46"/>
  <c r="CE28"/>
  <c r="CU28"/>
  <c r="DV28"/>
  <c r="T32"/>
  <c r="J32" s="1"/>
  <c r="AO28"/>
  <c r="BQ28"/>
  <c r="T35"/>
  <c r="J35" s="1"/>
  <c r="M35" s="1"/>
  <c r="DX35"/>
  <c r="T39"/>
  <c r="J39" s="1"/>
  <c r="M39" s="1"/>
  <c r="J51"/>
  <c r="M51" s="1"/>
  <c r="DY62"/>
  <c r="T67"/>
  <c r="J67" s="1"/>
  <c r="M67" s="1"/>
  <c r="J78"/>
  <c r="M78" s="1"/>
  <c r="J80"/>
  <c r="M80" s="1"/>
  <c r="J82"/>
  <c r="M82" s="1"/>
  <c r="BD45"/>
  <c r="BQ62" i="48"/>
  <c r="BQ64" s="1"/>
  <c r="BE62"/>
  <c r="BE64" s="1"/>
  <c r="CC41"/>
  <c r="CC62" s="1"/>
  <c r="CC64" s="1"/>
  <c r="CI41"/>
  <c r="CI62" s="1"/>
  <c r="CI64" s="1"/>
  <c r="CO41"/>
  <c r="CO62" s="1"/>
  <c r="CO64" s="1"/>
  <c r="CU41"/>
  <c r="CU62" s="1"/>
  <c r="CU64" s="1"/>
  <c r="DA41"/>
  <c r="DA62" s="1"/>
  <c r="DA64" s="1"/>
  <c r="DG41"/>
  <c r="DG62" s="1"/>
  <c r="DG64" s="1"/>
  <c r="DM41"/>
  <c r="DM62" s="1"/>
  <c r="DM64" s="1"/>
  <c r="DS41"/>
  <c r="DS62" s="1"/>
  <c r="DS64" s="1"/>
  <c r="DW41"/>
  <c r="DW62" s="1"/>
  <c r="DW64" s="1"/>
  <c r="S13" i="44"/>
  <c r="BA14"/>
  <c r="AZ19"/>
  <c r="BA20"/>
  <c r="BC20" s="1"/>
  <c r="AZ24"/>
  <c r="AZ33"/>
  <c r="BA34"/>
  <c r="BA38"/>
  <c r="R44"/>
  <c r="AZ51"/>
  <c r="BC51" s="1"/>
  <c r="AD31"/>
  <c r="AD28" s="1"/>
  <c r="AE47"/>
  <c r="AQ18"/>
  <c r="AQ53"/>
  <c r="AQ57"/>
  <c r="T42" i="41"/>
  <c r="AV42" s="1"/>
  <c r="BB45"/>
  <c r="U55"/>
  <c r="U59"/>
  <c r="BE59" s="1"/>
  <c r="U63"/>
  <c r="BE63" s="1"/>
  <c r="BB74"/>
  <c r="T86"/>
  <c r="AV86" s="1"/>
  <c r="BB89"/>
  <c r="BB101"/>
  <c r="AE10"/>
  <c r="AE9" s="1"/>
  <c r="AS14"/>
  <c r="BE14" s="1"/>
  <c r="AS27"/>
  <c r="AS26" s="1"/>
  <c r="AR35"/>
  <c r="AR38"/>
  <c r="AS44"/>
  <c r="AS52"/>
  <c r="BE52" s="1"/>
  <c r="AS58"/>
  <c r="AS67"/>
  <c r="BE67" s="1"/>
  <c r="AS75"/>
  <c r="BE75" s="1"/>
  <c r="AR86"/>
  <c r="AS100"/>
  <c r="BE100" s="1"/>
  <c r="AS103"/>
  <c r="BE103" s="1"/>
  <c r="J9" i="50"/>
  <c r="J13"/>
  <c r="BT41" i="51"/>
  <c r="BT62" s="1"/>
  <c r="BT64" s="1"/>
  <c r="Y41" i="48"/>
  <c r="Y62" s="1"/>
  <c r="Y64" s="1"/>
  <c r="O90" i="46"/>
  <c r="O89" s="1"/>
  <c r="AV10" i="44"/>
  <c r="AA41" i="48"/>
  <c r="AA62" s="1"/>
  <c r="AA64" s="1"/>
  <c r="DZ62"/>
  <c r="DZ64" s="1"/>
  <c r="X41"/>
  <c r="X62" s="1"/>
  <c r="X64" s="1"/>
  <c r="EF41"/>
  <c r="EF62" s="1"/>
  <c r="EF64" s="1"/>
  <c r="C19" i="49"/>
  <c r="C21" s="1"/>
  <c r="AZ45" i="44"/>
  <c r="AB31"/>
  <c r="AB28" s="1"/>
  <c r="AZ36"/>
  <c r="BA37"/>
  <c r="BC37" s="1"/>
  <c r="AF70" i="41"/>
  <c r="AF69" s="1"/>
  <c r="AR32"/>
  <c r="AQ65"/>
  <c r="AY65" s="1"/>
  <c r="BC65" s="1"/>
  <c r="AR70"/>
  <c r="J10" i="50"/>
  <c r="M10" s="1"/>
  <c r="J18"/>
  <c r="J52" i="46"/>
  <c r="M52" s="1"/>
  <c r="DX62"/>
  <c r="T62"/>
  <c r="X66"/>
  <c r="AD66"/>
  <c r="AD87" s="1"/>
  <c r="AD102" s="1"/>
  <c r="AL66"/>
  <c r="BE66"/>
  <c r="BK66"/>
  <c r="CI66"/>
  <c r="DX73"/>
  <c r="BG90"/>
  <c r="BG89" s="1"/>
  <c r="J103"/>
  <c r="AN35" i="41"/>
  <c r="AO41"/>
  <c r="AO38" s="1"/>
  <c r="AO31" s="1"/>
  <c r="AW7" i="44"/>
  <c r="AY7" s="1"/>
  <c r="BD7" s="1"/>
  <c r="BG10" s="1"/>
  <c r="AW10"/>
  <c r="AW21"/>
  <c r="AA8"/>
  <c r="AW41" i="48"/>
  <c r="AW62" s="1"/>
  <c r="AW64" s="1"/>
  <c r="BU41"/>
  <c r="BU62" s="1"/>
  <c r="BU64" s="1"/>
  <c r="AK41"/>
  <c r="AQ41"/>
  <c r="BC41"/>
  <c r="DK41"/>
  <c r="DQ41"/>
  <c r="DU28"/>
  <c r="J28" s="1"/>
  <c r="K57"/>
  <c r="I21" i="49"/>
  <c r="M21"/>
  <c r="BA10" i="44"/>
  <c r="BC10" s="1"/>
  <c r="AZ52"/>
  <c r="BC52" s="1"/>
  <c r="BA53"/>
  <c r="AZ60"/>
  <c r="BC60" s="1"/>
  <c r="BA61"/>
  <c r="BC61" s="1"/>
  <c r="BA66"/>
  <c r="AP44"/>
  <c r="AP43" s="1"/>
  <c r="AP42" s="1"/>
  <c r="U12" i="41"/>
  <c r="T26"/>
  <c r="AV26" s="1"/>
  <c r="AZ26" s="1"/>
  <c r="BD26" s="1"/>
  <c r="U29"/>
  <c r="BB60"/>
  <c r="BB75"/>
  <c r="BB95"/>
  <c r="AD26"/>
  <c r="BB26" s="1"/>
  <c r="AE38"/>
  <c r="AE31" s="1"/>
  <c r="AD42"/>
  <c r="BB42" s="1"/>
  <c r="AG72"/>
  <c r="AG70" s="1"/>
  <c r="AG69" s="1"/>
  <c r="AS19"/>
  <c r="AA41" i="51"/>
  <c r="AA62" s="1"/>
  <c r="AA64" s="1"/>
  <c r="AN41"/>
  <c r="AN62" s="1"/>
  <c r="AN64" s="1"/>
  <c r="DY41"/>
  <c r="X41"/>
  <c r="X62" s="1"/>
  <c r="X64" s="1"/>
  <c r="AJ32"/>
  <c r="AJ28" s="1"/>
  <c r="J17" i="50"/>
  <c r="J27"/>
  <c r="BG28"/>
  <c r="BG19" s="1"/>
  <c r="BV28"/>
  <c r="BV19" s="1"/>
  <c r="J30"/>
  <c r="J38"/>
  <c r="J43"/>
  <c r="J47"/>
  <c r="J48"/>
  <c r="M48" s="1"/>
  <c r="J52"/>
  <c r="M52" s="1"/>
  <c r="J56"/>
  <c r="J60"/>
  <c r="M60" s="1"/>
  <c r="J65"/>
  <c r="AR66"/>
  <c r="BD66"/>
  <c r="CE66"/>
  <c r="CQ66"/>
  <c r="CW66"/>
  <c r="CW87" s="1"/>
  <c r="CW102" s="1"/>
  <c r="DC66"/>
  <c r="DC87" s="1"/>
  <c r="DC102" s="1"/>
  <c r="DI66"/>
  <c r="DO66"/>
  <c r="DO87" s="1"/>
  <c r="DO102" s="1"/>
  <c r="DU66"/>
  <c r="R90"/>
  <c r="R89" s="1"/>
  <c r="BA90"/>
  <c r="BA89" s="1"/>
  <c r="CH90"/>
  <c r="CH89" s="1"/>
  <c r="DF90"/>
  <c r="DF89" s="1"/>
  <c r="EW41" i="51"/>
  <c r="EW62" s="1"/>
  <c r="EW64" s="1"/>
  <c r="I20" i="24"/>
  <c r="F18" i="52"/>
  <c r="H31" i="51"/>
  <c r="GD56"/>
  <c r="GD52"/>
  <c r="AL19" i="50"/>
  <c r="AL5" s="1"/>
  <c r="AL87" s="1"/>
  <c r="AL102" s="1"/>
  <c r="AL103" s="1"/>
  <c r="J77"/>
  <c r="J86"/>
  <c r="ER41" i="51"/>
  <c r="ER62" s="1"/>
  <c r="ER64" s="1"/>
  <c r="L99" i="41"/>
  <c r="K35"/>
  <c r="K32"/>
  <c r="AK41" i="51"/>
  <c r="AK62" s="1"/>
  <c r="AK64" s="1"/>
  <c r="AS62"/>
  <c r="AS64" s="1"/>
  <c r="P42" i="44"/>
  <c r="H42"/>
  <c r="K43"/>
  <c r="X41"/>
  <c r="AV6"/>
  <c r="AG87" i="50"/>
  <c r="W12" i="44"/>
  <c r="AJ19" i="46"/>
  <c r="AJ5" s="1"/>
  <c r="H28" i="48"/>
  <c r="K28" s="1"/>
  <c r="BD66" i="44"/>
  <c r="M86" i="41"/>
  <c r="R31"/>
  <c r="R22" s="1"/>
  <c r="M83" i="38"/>
  <c r="BA20" i="41"/>
  <c r="AH42" i="48"/>
  <c r="EI43"/>
  <c r="Y76" i="41"/>
  <c r="V22"/>
  <c r="V8" s="1"/>
  <c r="V90" s="1"/>
  <c r="BD23" i="44"/>
  <c r="M6" i="38"/>
  <c r="BA63" i="41"/>
  <c r="AC35"/>
  <c r="AC31" s="1"/>
  <c r="BA18"/>
  <c r="J91" i="50"/>
  <c r="AI52" i="44"/>
  <c r="AI26"/>
  <c r="AR14"/>
  <c r="AX8"/>
  <c r="K97" i="38"/>
  <c r="AI100" i="41"/>
  <c r="K95" i="38"/>
  <c r="M95" s="1"/>
  <c r="AI98" i="41"/>
  <c r="AJ94"/>
  <c r="BW90" i="38"/>
  <c r="BW89" s="1"/>
  <c r="M80" i="41"/>
  <c r="AW80" s="1"/>
  <c r="AT80"/>
  <c r="CR66" i="38"/>
  <c r="AF67"/>
  <c r="AC66"/>
  <c r="M50" i="41"/>
  <c r="AT50"/>
  <c r="O63" i="44"/>
  <c r="P62" i="39"/>
  <c r="P64" s="1"/>
  <c r="AH6" i="44"/>
  <c r="AK41"/>
  <c r="AM44"/>
  <c r="O28"/>
  <c r="K44" i="48"/>
  <c r="AT8" i="44"/>
  <c r="AT9"/>
  <c r="AU9" s="1"/>
  <c r="BD9" s="1"/>
  <c r="Y35" i="41"/>
  <c r="AW35" s="1"/>
  <c r="AS61" i="44"/>
  <c r="AU61" s="1"/>
  <c r="BD61" s="1"/>
  <c r="AY60"/>
  <c r="AI39"/>
  <c r="AT30"/>
  <c r="AR24"/>
  <c r="I22"/>
  <c r="AS90" i="38"/>
  <c r="AS89" s="1"/>
  <c r="T96"/>
  <c r="J96" s="1"/>
  <c r="M96" s="1"/>
  <c r="AK98" i="41"/>
  <c r="X90" i="38"/>
  <c r="X89" s="1"/>
  <c r="Q90"/>
  <c r="Q89" s="1"/>
  <c r="T91"/>
  <c r="T90" s="1"/>
  <c r="T89" s="1"/>
  <c r="M74"/>
  <c r="DY62"/>
  <c r="K62" s="1"/>
  <c r="M57"/>
  <c r="AC19"/>
  <c r="AC5" s="1"/>
  <c r="AI55" i="41"/>
  <c r="AR55" i="44"/>
  <c r="AU55" s="1"/>
  <c r="BD55" s="1"/>
  <c r="K54"/>
  <c r="AT50"/>
  <c r="AR49"/>
  <c r="W49"/>
  <c r="AT45"/>
  <c r="W39"/>
  <c r="AS39"/>
  <c r="J31"/>
  <c r="AR38"/>
  <c r="AT37"/>
  <c r="AX36"/>
  <c r="K33"/>
  <c r="AR30"/>
  <c r="AX29"/>
  <c r="K26"/>
  <c r="AX16"/>
  <c r="AS16"/>
  <c r="W15"/>
  <c r="AS14"/>
  <c r="AS13"/>
  <c r="W11"/>
  <c r="AT11"/>
  <c r="AI10"/>
  <c r="BB9"/>
  <c r="BC9" s="1"/>
  <c r="K9"/>
  <c r="K8"/>
  <c r="K7"/>
  <c r="J97" i="38"/>
  <c r="DG90"/>
  <c r="DG89" s="1"/>
  <c r="CC90"/>
  <c r="CC89" s="1"/>
  <c r="BE90"/>
  <c r="BE89" s="1"/>
  <c r="AG90"/>
  <c r="AG89" s="1"/>
  <c r="DF90"/>
  <c r="DF89" s="1"/>
  <c r="DC90"/>
  <c r="DC89" s="1"/>
  <c r="CN90"/>
  <c r="CN89" s="1"/>
  <c r="CH90"/>
  <c r="CH89" s="1"/>
  <c r="CE90"/>
  <c r="CE89" s="1"/>
  <c r="CB90"/>
  <c r="CB89" s="1"/>
  <c r="BY90"/>
  <c r="BY89" s="1"/>
  <c r="BP90"/>
  <c r="BP89" s="1"/>
  <c r="BM90"/>
  <c r="BM89" s="1"/>
  <c r="BJ90"/>
  <c r="BJ89" s="1"/>
  <c r="BJ102" s="1"/>
  <c r="BG90"/>
  <c r="BG89" s="1"/>
  <c r="BD90"/>
  <c r="BD89" s="1"/>
  <c r="BA90"/>
  <c r="BA89" s="1"/>
  <c r="BA102" s="1"/>
  <c r="AR90"/>
  <c r="AR89" s="1"/>
  <c r="AO90"/>
  <c r="AO89" s="1"/>
  <c r="AO102" s="1"/>
  <c r="AL90"/>
  <c r="AL89" s="1"/>
  <c r="AL102" s="1"/>
  <c r="AD90"/>
  <c r="AD89" s="1"/>
  <c r="AA90"/>
  <c r="AA89" s="1"/>
  <c r="J82"/>
  <c r="M82" s="1"/>
  <c r="BY66"/>
  <c r="BY87" s="1"/>
  <c r="BY102" s="1"/>
  <c r="AT49" i="41"/>
  <c r="DX39" i="38"/>
  <c r="DU28"/>
  <c r="DV28"/>
  <c r="DV19" s="1"/>
  <c r="DV5" s="1"/>
  <c r="DS28"/>
  <c r="DS19" s="1"/>
  <c r="DS5" s="1"/>
  <c r="DS87" s="1"/>
  <c r="DS102" s="1"/>
  <c r="DP28"/>
  <c r="DP19" s="1"/>
  <c r="DP5" s="1"/>
  <c r="CO28"/>
  <c r="CO19" s="1"/>
  <c r="CO5" s="1"/>
  <c r="CI28"/>
  <c r="CI19" s="1"/>
  <c r="CI5" s="1"/>
  <c r="CI87" s="1"/>
  <c r="CI102" s="1"/>
  <c r="DZ6"/>
  <c r="K49" i="39"/>
  <c r="J28"/>
  <c r="H31"/>
  <c r="K31" s="1"/>
  <c r="K25"/>
  <c r="K23"/>
  <c r="EB41"/>
  <c r="EB62" s="1"/>
  <c r="EB64" s="1"/>
  <c r="R6"/>
  <c r="R41" s="1"/>
  <c r="R62" s="1"/>
  <c r="R64" s="1"/>
  <c r="O41"/>
  <c r="O62" s="1"/>
  <c r="O64" s="1"/>
  <c r="Y17" i="41"/>
  <c r="H54" i="3"/>
  <c r="Q52" i="41"/>
  <c r="Q48" s="1"/>
  <c r="P70"/>
  <c r="O76"/>
  <c r="O69" s="1"/>
  <c r="AX98"/>
  <c r="AC73"/>
  <c r="BA73" s="1"/>
  <c r="AC77"/>
  <c r="Z94"/>
  <c r="AO15"/>
  <c r="BA15" s="1"/>
  <c r="AO16"/>
  <c r="BA16" s="1"/>
  <c r="AO19"/>
  <c r="BA19" s="1"/>
  <c r="AO50"/>
  <c r="BA50" s="1"/>
  <c r="AO61"/>
  <c r="BA61" s="1"/>
  <c r="AO67"/>
  <c r="AO65" s="1"/>
  <c r="AO73"/>
  <c r="AO70" s="1"/>
  <c r="AL76"/>
  <c r="AX76" s="1"/>
  <c r="AO98"/>
  <c r="BA98" s="1"/>
  <c r="AO100"/>
  <c r="AO99" s="1"/>
  <c r="AO103"/>
  <c r="BA103" s="1"/>
  <c r="CL19" i="46"/>
  <c r="DD19"/>
  <c r="DD5" s="1"/>
  <c r="DG19"/>
  <c r="DR19"/>
  <c r="DR5" s="1"/>
  <c r="BJ19"/>
  <c r="J37"/>
  <c r="J41"/>
  <c r="J47"/>
  <c r="M47" s="1"/>
  <c r="J54"/>
  <c r="M54" s="1"/>
  <c r="J55"/>
  <c r="M55" s="1"/>
  <c r="J56"/>
  <c r="M56" s="1"/>
  <c r="Z66"/>
  <c r="AC66"/>
  <c r="AC87" s="1"/>
  <c r="AG66"/>
  <c r="AG87" s="1"/>
  <c r="AG102" s="1"/>
  <c r="CC66"/>
  <c r="CL66"/>
  <c r="CO66"/>
  <c r="CR66"/>
  <c r="CU66"/>
  <c r="CX66"/>
  <c r="DA66"/>
  <c r="DA87" s="1"/>
  <c r="DA102" s="1"/>
  <c r="DD66"/>
  <c r="DG66"/>
  <c r="DV66"/>
  <c r="CK28" i="38"/>
  <c r="X5" i="46"/>
  <c r="X87" s="1"/>
  <c r="X102" s="1"/>
  <c r="DG5"/>
  <c r="DG87" s="1"/>
  <c r="DG102" s="1"/>
  <c r="BE28"/>
  <c r="BE19" s="1"/>
  <c r="BE5" s="1"/>
  <c r="BE87" s="1"/>
  <c r="BE102" s="1"/>
  <c r="BN28"/>
  <c r="CC28"/>
  <c r="CF19"/>
  <c r="CF5" s="1"/>
  <c r="CF87" s="1"/>
  <c r="CF102" s="1"/>
  <c r="CI28"/>
  <c r="CI19" s="1"/>
  <c r="CI5" s="1"/>
  <c r="CI87" s="1"/>
  <c r="CI102" s="1"/>
  <c r="CO28"/>
  <c r="CO19" s="1"/>
  <c r="CO5" s="1"/>
  <c r="CO87" s="1"/>
  <c r="CO102" s="1"/>
  <c r="AV41" i="48"/>
  <c r="AV62" s="1"/>
  <c r="AV64" s="1"/>
  <c r="DF66" i="46"/>
  <c r="DI66"/>
  <c r="DL66"/>
  <c r="DL87" s="1"/>
  <c r="DL102" s="1"/>
  <c r="DO66"/>
  <c r="DR66"/>
  <c r="DU66"/>
  <c r="J69"/>
  <c r="M69" s="1"/>
  <c r="DY73"/>
  <c r="K73" s="1"/>
  <c r="AP66"/>
  <c r="BZ66"/>
  <c r="R90"/>
  <c r="R89" s="1"/>
  <c r="K89" s="1"/>
  <c r="W90"/>
  <c r="W89" s="1"/>
  <c r="AU90"/>
  <c r="AU89" s="1"/>
  <c r="BS90"/>
  <c r="BS89" s="1"/>
  <c r="CQ90"/>
  <c r="CQ89" s="1"/>
  <c r="DO90"/>
  <c r="DO89" s="1"/>
  <c r="J92"/>
  <c r="M92" s="1"/>
  <c r="J93"/>
  <c r="M93" s="1"/>
  <c r="J94"/>
  <c r="M94" s="1"/>
  <c r="J95"/>
  <c r="M95" s="1"/>
  <c r="J97"/>
  <c r="M97" s="1"/>
  <c r="AN32" i="41"/>
  <c r="AN38"/>
  <c r="AW8" i="44"/>
  <c r="AV17"/>
  <c r="AY17" s="1"/>
  <c r="AU40"/>
  <c r="BD40" s="1"/>
  <c r="AB41" i="48"/>
  <c r="AB62" s="1"/>
  <c r="AB64" s="1"/>
  <c r="AN41"/>
  <c r="AN62" s="1"/>
  <c r="AN64" s="1"/>
  <c r="DU12"/>
  <c r="EB41"/>
  <c r="EB62" s="1"/>
  <c r="EB64" s="1"/>
  <c r="I22"/>
  <c r="K22" s="1"/>
  <c r="P41"/>
  <c r="P62" s="1"/>
  <c r="P64" s="1"/>
  <c r="S41"/>
  <c r="S62" s="1"/>
  <c r="S64" s="1"/>
  <c r="V41"/>
  <c r="V62" s="1"/>
  <c r="V64" s="1"/>
  <c r="AE41"/>
  <c r="AE62" s="1"/>
  <c r="AE64" s="1"/>
  <c r="AH41"/>
  <c r="AK62"/>
  <c r="AK64" s="1"/>
  <c r="AQ62"/>
  <c r="AQ64" s="1"/>
  <c r="BC62"/>
  <c r="BC64" s="1"/>
  <c r="BL41"/>
  <c r="BL62" s="1"/>
  <c r="BL64" s="1"/>
  <c r="CA41"/>
  <c r="CA62" s="1"/>
  <c r="CA64" s="1"/>
  <c r="CJ41"/>
  <c r="CJ62" s="1"/>
  <c r="CJ64" s="1"/>
  <c r="CM41"/>
  <c r="CM62" s="1"/>
  <c r="CM64" s="1"/>
  <c r="CP41"/>
  <c r="CP62" s="1"/>
  <c r="CP64" s="1"/>
  <c r="CS41"/>
  <c r="CS62" s="1"/>
  <c r="CS64" s="1"/>
  <c r="CV41"/>
  <c r="CV62" s="1"/>
  <c r="CV64" s="1"/>
  <c r="CY41"/>
  <c r="CY62" s="1"/>
  <c r="CY64" s="1"/>
  <c r="DB41"/>
  <c r="DB62" s="1"/>
  <c r="DB64" s="1"/>
  <c r="DE41"/>
  <c r="DE62" s="1"/>
  <c r="DE64" s="1"/>
  <c r="DH41"/>
  <c r="DH62" s="1"/>
  <c r="DH64" s="1"/>
  <c r="DK62"/>
  <c r="DK64" s="1"/>
  <c r="DN62"/>
  <c r="DN64" s="1"/>
  <c r="DQ62"/>
  <c r="DQ64" s="1"/>
  <c r="DT41"/>
  <c r="DT62" s="1"/>
  <c r="DT64" s="1"/>
  <c r="DY41"/>
  <c r="DY62" s="1"/>
  <c r="DY64" s="1"/>
  <c r="EE41"/>
  <c r="EE62" s="1"/>
  <c r="EE64" s="1"/>
  <c r="K37"/>
  <c r="K51"/>
  <c r="EH63"/>
  <c r="H63" s="1"/>
  <c r="K21" i="49"/>
  <c r="AZ25" i="44"/>
  <c r="BA26"/>
  <c r="BA30"/>
  <c r="BC30" s="1"/>
  <c r="R31"/>
  <c r="AZ48"/>
  <c r="BC48" s="1"/>
  <c r="AZ50"/>
  <c r="BC50" s="1"/>
  <c r="BA59"/>
  <c r="BC59" s="1"/>
  <c r="BA65"/>
  <c r="BC65" s="1"/>
  <c r="AE11"/>
  <c r="AE63"/>
  <c r="AQ16"/>
  <c r="AQ37"/>
  <c r="AQ47"/>
  <c r="AQ49"/>
  <c r="BB20" i="41"/>
  <c r="BB97"/>
  <c r="AR10"/>
  <c r="AR9" s="1"/>
  <c r="AP32"/>
  <c r="BB32" s="1"/>
  <c r="AS34"/>
  <c r="AS32" s="1"/>
  <c r="AP62" i="48"/>
  <c r="AP64" s="1"/>
  <c r="AY41"/>
  <c r="AY62" s="1"/>
  <c r="AY64" s="1"/>
  <c r="CL62"/>
  <c r="CL64" s="1"/>
  <c r="CX41"/>
  <c r="CX62" s="1"/>
  <c r="CX64" s="1"/>
  <c r="DJ41"/>
  <c r="DJ62" s="1"/>
  <c r="DJ64" s="1"/>
  <c r="K47"/>
  <c r="H21" i="49"/>
  <c r="N21"/>
  <c r="BA25" i="44"/>
  <c r="BB43" i="41"/>
  <c r="U43"/>
  <c r="U42" s="1"/>
  <c r="AQ24"/>
  <c r="AQ23" s="1"/>
  <c r="AS25"/>
  <c r="BZ62" i="51"/>
  <c r="BZ64" s="1"/>
  <c r="AQ61" i="44"/>
  <c r="AQ66"/>
  <c r="BC40"/>
  <c r="S32" i="41"/>
  <c r="S35"/>
  <c r="BB37"/>
  <c r="T35"/>
  <c r="S38"/>
  <c r="BB40"/>
  <c r="S42"/>
  <c r="BB44"/>
  <c r="BB46"/>
  <c r="U49"/>
  <c r="BE49" s="1"/>
  <c r="T48"/>
  <c r="AV48" s="1"/>
  <c r="AZ48" s="1"/>
  <c r="BD48" s="1"/>
  <c r="BB54"/>
  <c r="BB56"/>
  <c r="BB58"/>
  <c r="BB71"/>
  <c r="T70"/>
  <c r="BB73"/>
  <c r="S76"/>
  <c r="BB96"/>
  <c r="BB98"/>
  <c r="BB103"/>
  <c r="AF10"/>
  <c r="AF9" s="1"/>
  <c r="AG28"/>
  <c r="BE28" s="1"/>
  <c r="AG53"/>
  <c r="BE53" s="1"/>
  <c r="AG62"/>
  <c r="BE62" s="1"/>
  <c r="AG66"/>
  <c r="AG65" s="1"/>
  <c r="AF65"/>
  <c r="AV65" s="1"/>
  <c r="AE70"/>
  <c r="AS12"/>
  <c r="AS10" s="1"/>
  <c r="AS13"/>
  <c r="BE13" s="1"/>
  <c r="AS17"/>
  <c r="BE17" s="1"/>
  <c r="AS21"/>
  <c r="AS39"/>
  <c r="AS38" s="1"/>
  <c r="AS43"/>
  <c r="AS45"/>
  <c r="BE45" s="1"/>
  <c r="AS68"/>
  <c r="AS65" s="1"/>
  <c r="AS80"/>
  <c r="BE80" s="1"/>
  <c r="AS95"/>
  <c r="BE95" s="1"/>
  <c r="AR94"/>
  <c r="AR93" s="1"/>
  <c r="AR92" s="1"/>
  <c r="AS101"/>
  <c r="J49" i="50"/>
  <c r="M49" s="1"/>
  <c r="J69"/>
  <c r="M69" s="1"/>
  <c r="BQ62" i="51"/>
  <c r="BQ64" s="1"/>
  <c r="DP62"/>
  <c r="DP64" s="1"/>
  <c r="EB62"/>
  <c r="EB64" s="1"/>
  <c r="AV62"/>
  <c r="AV64" s="1"/>
  <c r="CR62"/>
  <c r="CR64" s="1"/>
  <c r="DA62"/>
  <c r="DA64" s="1"/>
  <c r="DD62"/>
  <c r="DD64" s="1"/>
  <c r="DY62"/>
  <c r="DY64" s="1"/>
  <c r="L10" i="41"/>
  <c r="L9" s="1"/>
  <c r="EJ62" i="51"/>
  <c r="EJ64" s="1"/>
  <c r="J93" i="50"/>
  <c r="M93" s="1"/>
  <c r="J95"/>
  <c r="Y41" i="51"/>
  <c r="Y62" s="1"/>
  <c r="Y64" s="1"/>
  <c r="K25"/>
  <c r="K27"/>
  <c r="H29"/>
  <c r="K29" s="1"/>
  <c r="K31"/>
  <c r="I32"/>
  <c r="GA32"/>
  <c r="H32" s="1"/>
  <c r="K37"/>
  <c r="GB44"/>
  <c r="R62"/>
  <c r="R64" s="1"/>
  <c r="M102" i="41"/>
  <c r="M100"/>
  <c r="M99" s="1"/>
  <c r="L38"/>
  <c r="L35"/>
  <c r="L32"/>
  <c r="F28" i="52"/>
  <c r="AG102" i="50"/>
  <c r="M20" i="38"/>
  <c r="U41" i="51"/>
  <c r="U62" s="1"/>
  <c r="AY75" i="41"/>
  <c r="BC75" s="1"/>
  <c r="AZ31" i="44"/>
  <c r="P28"/>
  <c r="Y69" i="41"/>
  <c r="V105"/>
  <c r="Z87" i="50"/>
  <c r="Z102" s="1"/>
  <c r="Z103" s="1"/>
  <c r="BM87"/>
  <c r="AV102"/>
  <c r="AA6" i="44"/>
  <c r="W43"/>
  <c r="T6"/>
  <c r="W6" s="1"/>
  <c r="AS70" i="41"/>
  <c r="M94"/>
  <c r="AY101"/>
  <c r="BC101" s="1"/>
  <c r="M23"/>
  <c r="J28" i="44"/>
  <c r="K28" s="1"/>
  <c r="K43" i="39"/>
  <c r="K42" s="1"/>
  <c r="M98" i="38"/>
  <c r="BE44" i="41"/>
  <c r="U94"/>
  <c r="U93" s="1"/>
  <c r="U92" s="1"/>
  <c r="AW36"/>
  <c r="AC42"/>
  <c r="AQ44" i="44"/>
  <c r="AC70" i="41"/>
  <c r="BA70" s="1"/>
  <c r="AL93"/>
  <c r="AL92" s="1"/>
  <c r="AC94"/>
  <c r="AC93" s="1"/>
  <c r="AC92" s="1"/>
  <c r="BA89"/>
  <c r="BA72"/>
  <c r="BA57"/>
  <c r="AY48"/>
  <c r="AX24"/>
  <c r="BE36"/>
  <c r="U76"/>
  <c r="AO26"/>
  <c r="AO94"/>
  <c r="BA28"/>
  <c r="BA56"/>
  <c r="S69"/>
  <c r="AL8"/>
  <c r="J29" i="50"/>
  <c r="V41" i="44"/>
  <c r="AX42" i="41"/>
  <c r="AK13"/>
  <c r="AW13" s="1"/>
  <c r="AK18"/>
  <c r="AW18" s="1"/>
  <c r="AK54"/>
  <c r="AW54" s="1"/>
  <c r="AK60"/>
  <c r="AW60" s="1"/>
  <c r="AX58" i="44"/>
  <c r="AX39"/>
  <c r="AY39" s="1"/>
  <c r="AY54"/>
  <c r="Y43"/>
  <c r="AW43" s="1"/>
  <c r="AW44"/>
  <c r="AY32"/>
  <c r="AY36"/>
  <c r="AT39"/>
  <c r="AS19"/>
  <c r="AR58"/>
  <c r="W58"/>
  <c r="DU62" i="39"/>
  <c r="K63" i="48"/>
  <c r="AD102" i="38"/>
  <c r="BD102"/>
  <c r="AV56" i="41"/>
  <c r="AK56"/>
  <c r="AW56" s="1"/>
  <c r="AU49"/>
  <c r="AY49" s="1"/>
  <c r="BC49" s="1"/>
  <c r="AK49"/>
  <c r="AV45"/>
  <c r="AK45"/>
  <c r="AW45" s="1"/>
  <c r="AV41"/>
  <c r="AK41"/>
  <c r="AW41" s="1"/>
  <c r="AV39"/>
  <c r="AK39"/>
  <c r="AW39" s="1"/>
  <c r="AV33"/>
  <c r="AK33"/>
  <c r="AK32" s="1"/>
  <c r="AJ24"/>
  <c r="AV25"/>
  <c r="AK25"/>
  <c r="J63" i="44"/>
  <c r="AT63" s="1"/>
  <c r="AT58"/>
  <c r="K58"/>
  <c r="AS56"/>
  <c r="AT56"/>
  <c r="AX56"/>
  <c r="AY56" s="1"/>
  <c r="K56"/>
  <c r="AT54"/>
  <c r="AI53"/>
  <c r="W53"/>
  <c r="AS53"/>
  <c r="AR51"/>
  <c r="K51"/>
  <c r="AS50"/>
  <c r="AT49"/>
  <c r="AU49" s="1"/>
  <c r="AX49"/>
  <c r="AY49" s="1"/>
  <c r="AI48"/>
  <c r="AR48"/>
  <c r="AU48" s="1"/>
  <c r="AI47"/>
  <c r="AR47"/>
  <c r="AU47" s="1"/>
  <c r="BD47" s="1"/>
  <c r="K47"/>
  <c r="AI38"/>
  <c r="W36"/>
  <c r="W35"/>
  <c r="AS35"/>
  <c r="AT35"/>
  <c r="AH31"/>
  <c r="AI33"/>
  <c r="AX33"/>
  <c r="AT33"/>
  <c r="W33"/>
  <c r="U31"/>
  <c r="AT32"/>
  <c r="AR32"/>
  <c r="K32"/>
  <c r="AG28"/>
  <c r="AS29"/>
  <c r="AU29" s="1"/>
  <c r="AY29"/>
  <c r="W26"/>
  <c r="W24"/>
  <c r="AS24"/>
  <c r="J22"/>
  <c r="AT24"/>
  <c r="AT17"/>
  <c r="W17"/>
  <c r="AY16"/>
  <c r="AT16"/>
  <c r="AU16" s="1"/>
  <c r="K16"/>
  <c r="AI13"/>
  <c r="AX13"/>
  <c r="AY13" s="1"/>
  <c r="AT13"/>
  <c r="K11"/>
  <c r="AS8"/>
  <c r="AU8" s="1"/>
  <c r="W8"/>
  <c r="M97" i="38"/>
  <c r="K94"/>
  <c r="M94" s="1"/>
  <c r="AI97" i="41"/>
  <c r="J93" i="38"/>
  <c r="M93" s="1"/>
  <c r="DI90"/>
  <c r="DI89" s="1"/>
  <c r="DI102" s="1"/>
  <c r="CZ90"/>
  <c r="CZ89" s="1"/>
  <c r="CZ102" s="1"/>
  <c r="CW90"/>
  <c r="CW89" s="1"/>
  <c r="AH88" i="41"/>
  <c r="J85" i="38"/>
  <c r="M85" s="1"/>
  <c r="K84"/>
  <c r="M84" s="1"/>
  <c r="AI87" i="41"/>
  <c r="BZ66" i="38"/>
  <c r="BZ87" s="1"/>
  <c r="BW66"/>
  <c r="BW87" s="1"/>
  <c r="BW102" s="1"/>
  <c r="BN66"/>
  <c r="BN87" s="1"/>
  <c r="AP66"/>
  <c r="AP87" s="1"/>
  <c r="AP102" s="1"/>
  <c r="W66"/>
  <c r="AF66" s="1"/>
  <c r="O66"/>
  <c r="AH67" i="41"/>
  <c r="J64" i="38"/>
  <c r="K60"/>
  <c r="M60" s="1"/>
  <c r="AI63" i="41"/>
  <c r="AH48"/>
  <c r="BM19" i="38"/>
  <c r="BM5" s="1"/>
  <c r="BM87" s="1"/>
  <c r="BM102" s="1"/>
  <c r="DS41" i="39"/>
  <c r="DS62" s="1"/>
  <c r="DS64" s="1"/>
  <c r="DH41"/>
  <c r="DH62" s="1"/>
  <c r="DH64" s="1"/>
  <c r="CA41"/>
  <c r="CA62" s="1"/>
  <c r="CA64" s="1"/>
  <c r="BX41"/>
  <c r="BX62" s="1"/>
  <c r="BX64" s="1"/>
  <c r="BR41"/>
  <c r="BR62" s="1"/>
  <c r="BR64" s="1"/>
  <c r="BO41"/>
  <c r="BO62" s="1"/>
  <c r="BO64" s="1"/>
  <c r="AW41"/>
  <c r="AW62" s="1"/>
  <c r="AW64" s="1"/>
  <c r="CW102" i="38"/>
  <c r="H41" i="44"/>
  <c r="R9" i="41"/>
  <c r="BB9" s="1"/>
  <c r="BB10"/>
  <c r="AG42"/>
  <c r="AG94"/>
  <c r="J21" i="50"/>
  <c r="AZ28" i="44"/>
  <c r="K31"/>
  <c r="BC28" i="41"/>
  <c r="AM22" i="44"/>
  <c r="AY33"/>
  <c r="H32" i="39"/>
  <c r="K32" s="1"/>
  <c r="EH28"/>
  <c r="H28" s="1"/>
  <c r="K28" s="1"/>
  <c r="Y31" i="41"/>
  <c r="Y22" s="1"/>
  <c r="K44" i="39"/>
  <c r="AU53" i="41"/>
  <c r="AY53" s="1"/>
  <c r="BC53" s="1"/>
  <c r="AK53"/>
  <c r="AW53" s="1"/>
  <c r="AV36"/>
  <c r="AJ35"/>
  <c r="AJ31" s="1"/>
  <c r="AV21"/>
  <c r="AZ21" s="1"/>
  <c r="AK21"/>
  <c r="AW21" s="1"/>
  <c r="AV19"/>
  <c r="AK19"/>
  <c r="AW19" s="1"/>
  <c r="AU17"/>
  <c r="AK17"/>
  <c r="AU15"/>
  <c r="AK15"/>
  <c r="AW15" s="1"/>
  <c r="AU12"/>
  <c r="AK12"/>
  <c r="AK10" s="1"/>
  <c r="AX65" i="44"/>
  <c r="AY65" s="1"/>
  <c r="W60"/>
  <c r="AR60"/>
  <c r="AI57"/>
  <c r="W57"/>
  <c r="AS57"/>
  <c r="AT57"/>
  <c r="AR57"/>
  <c r="W52"/>
  <c r="AS52"/>
  <c r="AU52" s="1"/>
  <c r="AX52"/>
  <c r="AY52" s="1"/>
  <c r="AS45"/>
  <c r="AU45" s="1"/>
  <c r="BD45" s="1"/>
  <c r="W45"/>
  <c r="K45"/>
  <c r="W38"/>
  <c r="AS38"/>
  <c r="AT38"/>
  <c r="AX38"/>
  <c r="AY38" s="1"/>
  <c r="AS37"/>
  <c r="AU37" s="1"/>
  <c r="BD37" s="1"/>
  <c r="W23"/>
  <c r="AI20"/>
  <c r="K20"/>
  <c r="AT20"/>
  <c r="AU20" s="1"/>
  <c r="BD20" s="1"/>
  <c r="AT18"/>
  <c r="AU18" s="1"/>
  <c r="AI17"/>
  <c r="BV90" i="38"/>
  <c r="BV89" s="1"/>
  <c r="BS90"/>
  <c r="BS89" s="1"/>
  <c r="BS102" s="1"/>
  <c r="AX90"/>
  <c r="AX89" s="1"/>
  <c r="AX102" s="1"/>
  <c r="AU90"/>
  <c r="AU89" s="1"/>
  <c r="DX91"/>
  <c r="AI90"/>
  <c r="DG66"/>
  <c r="DG87" s="1"/>
  <c r="DG102" s="1"/>
  <c r="M75" i="41"/>
  <c r="AW75" s="1"/>
  <c r="AT75"/>
  <c r="AK72"/>
  <c r="AK70" s="1"/>
  <c r="DV66" i="38"/>
  <c r="DV87" s="1"/>
  <c r="DP66"/>
  <c r="DP87" s="1"/>
  <c r="DJ66"/>
  <c r="CQ66"/>
  <c r="CK66"/>
  <c r="CE66"/>
  <c r="CE87" s="1"/>
  <c r="CE102" s="1"/>
  <c r="BV66"/>
  <c r="BV87" s="1"/>
  <c r="BV102" s="1"/>
  <c r="DX67"/>
  <c r="J66" i="41"/>
  <c r="J63" i="38"/>
  <c r="M63" s="1"/>
  <c r="DX62"/>
  <c r="J62" s="1"/>
  <c r="M62" s="1"/>
  <c r="AK59" i="41"/>
  <c r="AW59" s="1"/>
  <c r="BQ41" i="39"/>
  <c r="BQ62" s="1"/>
  <c r="BQ64" s="1"/>
  <c r="BN41"/>
  <c r="BN62" s="1"/>
  <c r="BN64" s="1"/>
  <c r="BA78" i="41"/>
  <c r="AA31"/>
  <c r="BA101"/>
  <c r="N69"/>
  <c r="AX26"/>
  <c r="BA44"/>
  <c r="BA68"/>
  <c r="BA49"/>
  <c r="BD27" i="44"/>
  <c r="AL41"/>
  <c r="AL62" s="1"/>
  <c r="AL64" s="1"/>
  <c r="AY21"/>
  <c r="H43" i="48"/>
  <c r="K43" s="1"/>
  <c r="AR54" i="44"/>
  <c r="AA28"/>
  <c r="Z41"/>
  <c r="Z62" s="1"/>
  <c r="Z64" s="1"/>
  <c r="AY46"/>
  <c r="Y94" i="41"/>
  <c r="Z19" i="38"/>
  <c r="Z5" s="1"/>
  <c r="Z87" s="1"/>
  <c r="BB19"/>
  <c r="BB5" s="1"/>
  <c r="AA19"/>
  <c r="AA5" s="1"/>
  <c r="AA87" s="1"/>
  <c r="AA102" s="1"/>
  <c r="AU19"/>
  <c r="AU5" s="1"/>
  <c r="AU87" s="1"/>
  <c r="BG19"/>
  <c r="BG5" s="1"/>
  <c r="BG87" s="1"/>
  <c r="BG102" s="1"/>
  <c r="CB5"/>
  <c r="CB87" s="1"/>
  <c r="CB102" s="1"/>
  <c r="M68"/>
  <c r="AT53" i="41"/>
  <c r="AI51"/>
  <c r="AI50"/>
  <c r="AI47"/>
  <c r="W66" i="44"/>
  <c r="W65"/>
  <c r="AT60"/>
  <c r="AR59"/>
  <c r="AU59" s="1"/>
  <c r="BD59" s="1"/>
  <c r="AI56"/>
  <c r="W55"/>
  <c r="AS54"/>
  <c r="AT53"/>
  <c r="AU53" s="1"/>
  <c r="BD53" s="1"/>
  <c r="K52"/>
  <c r="AS51"/>
  <c r="AU51" s="1"/>
  <c r="AX51"/>
  <c r="AY51" s="1"/>
  <c r="AX50"/>
  <c r="AY50" s="1"/>
  <c r="AR50"/>
  <c r="AX48"/>
  <c r="AY48" s="1"/>
  <c r="W47"/>
  <c r="AI46"/>
  <c r="W46"/>
  <c r="K46"/>
  <c r="AR39"/>
  <c r="AI37"/>
  <c r="AI36"/>
  <c r="AR36"/>
  <c r="AU36" s="1"/>
  <c r="BD36" s="1"/>
  <c r="AI34"/>
  <c r="AF31"/>
  <c r="AR33"/>
  <c r="T31"/>
  <c r="AR26"/>
  <c r="AU26" s="1"/>
  <c r="BD26" s="1"/>
  <c r="W25"/>
  <c r="AG22"/>
  <c r="AR19"/>
  <c r="AU19" s="1"/>
  <c r="AX19"/>
  <c r="AY19" s="1"/>
  <c r="AX18"/>
  <c r="AY18" s="1"/>
  <c r="AS17"/>
  <c r="W16"/>
  <c r="AX15"/>
  <c r="W14"/>
  <c r="AT14"/>
  <c r="W13"/>
  <c r="AS11"/>
  <c r="AU11" s="1"/>
  <c r="BD11" s="1"/>
  <c r="AX10"/>
  <c r="AY10" s="1"/>
  <c r="BD10" s="1"/>
  <c r="W10"/>
  <c r="W9"/>
  <c r="J99" i="38"/>
  <c r="M99" s="1"/>
  <c r="DU90"/>
  <c r="DU89" s="1"/>
  <c r="DO90"/>
  <c r="DO89" s="1"/>
  <c r="CK90"/>
  <c r="CK89" s="1"/>
  <c r="R90"/>
  <c r="R89" s="1"/>
  <c r="DV90"/>
  <c r="DV89" s="1"/>
  <c r="DP90"/>
  <c r="DP89" s="1"/>
  <c r="DJ90"/>
  <c r="DJ89" s="1"/>
  <c r="DD90"/>
  <c r="DD89" s="1"/>
  <c r="CX90"/>
  <c r="CX89" s="1"/>
  <c r="CO90"/>
  <c r="CO89" s="1"/>
  <c r="CL90"/>
  <c r="CL89" s="1"/>
  <c r="CF90"/>
  <c r="CF89" s="1"/>
  <c r="BZ90"/>
  <c r="BZ89" s="1"/>
  <c r="BT90"/>
  <c r="BT89" s="1"/>
  <c r="BN90"/>
  <c r="BN89" s="1"/>
  <c r="BH90"/>
  <c r="BH89" s="1"/>
  <c r="BB90"/>
  <c r="BB89" s="1"/>
  <c r="AV90"/>
  <c r="AV89" s="1"/>
  <c r="AF91"/>
  <c r="J91" s="1"/>
  <c r="CC66"/>
  <c r="CC87" s="1"/>
  <c r="CC102" s="1"/>
  <c r="BQ66"/>
  <c r="J81"/>
  <c r="M81" s="1"/>
  <c r="CO66"/>
  <c r="CO87" s="1"/>
  <c r="CO102" s="1"/>
  <c r="DY73"/>
  <c r="K73" s="1"/>
  <c r="DY67"/>
  <c r="K67" s="1"/>
  <c r="J61"/>
  <c r="M61" s="1"/>
  <c r="AT55" i="41"/>
  <c r="J50" i="38"/>
  <c r="M50" s="1"/>
  <c r="J48"/>
  <c r="M48" s="1"/>
  <c r="J46"/>
  <c r="M46" s="1"/>
  <c r="DY39"/>
  <c r="DO28"/>
  <c r="DO19" s="1"/>
  <c r="DO5" s="1"/>
  <c r="DO87" s="1"/>
  <c r="DO102" s="1"/>
  <c r="CR28"/>
  <c r="DY35"/>
  <c r="K35" s="1"/>
  <c r="DD28"/>
  <c r="DD19" s="1"/>
  <c r="DD5" s="1"/>
  <c r="DA28"/>
  <c r="DA19" s="1"/>
  <c r="DA5" s="1"/>
  <c r="CX28"/>
  <c r="CX19" s="1"/>
  <c r="CX5" s="1"/>
  <c r="CX87" s="1"/>
  <c r="CX102" s="1"/>
  <c r="CU28"/>
  <c r="CU19" s="1"/>
  <c r="CU5" s="1"/>
  <c r="CU87" s="1"/>
  <c r="CU102" s="1"/>
  <c r="O28"/>
  <c r="O19" s="1"/>
  <c r="O5" s="1"/>
  <c r="O87" s="1"/>
  <c r="O102" s="1"/>
  <c r="J30"/>
  <c r="M30" s="1"/>
  <c r="CT28"/>
  <c r="DX23"/>
  <c r="DX7"/>
  <c r="J7" s="1"/>
  <c r="M7" s="1"/>
  <c r="K57" i="39"/>
  <c r="DK41"/>
  <c r="DK62" s="1"/>
  <c r="DK64" s="1"/>
  <c r="DD41"/>
  <c r="DD62" s="1"/>
  <c r="DD64" s="1"/>
  <c r="CY41"/>
  <c r="CY62" s="1"/>
  <c r="CY64" s="1"/>
  <c r="CU41"/>
  <c r="CU62" s="1"/>
  <c r="CU64" s="1"/>
  <c r="CL41"/>
  <c r="CF41"/>
  <c r="BB41"/>
  <c r="BB62" s="1"/>
  <c r="BB64" s="1"/>
  <c r="AS41"/>
  <c r="AS62" s="1"/>
  <c r="AS64" s="1"/>
  <c r="AP41"/>
  <c r="AB41"/>
  <c r="AB62" s="1"/>
  <c r="AB64" s="1"/>
  <c r="K30"/>
  <c r="W99" i="41"/>
  <c r="X35"/>
  <c r="AV35" s="1"/>
  <c r="X32"/>
  <c r="P9"/>
  <c r="AX88"/>
  <c r="AX95"/>
  <c r="AX97"/>
  <c r="AC29"/>
  <c r="AC26" s="1"/>
  <c r="AC22" s="1"/>
  <c r="BJ5" i="46"/>
  <c r="BJ87" s="1"/>
  <c r="BJ102" s="1"/>
  <c r="DN5"/>
  <c r="DZ5" s="1"/>
  <c r="AM5"/>
  <c r="AF7"/>
  <c r="AF6" s="1"/>
  <c r="BS19"/>
  <c r="BS5" s="1"/>
  <c r="BS87" s="1"/>
  <c r="BS102" s="1"/>
  <c r="AP19"/>
  <c r="AP5" s="1"/>
  <c r="AP87" s="1"/>
  <c r="AP102" s="1"/>
  <c r="BD19"/>
  <c r="BD5" s="1"/>
  <c r="BD87" s="1"/>
  <c r="BD102" s="1"/>
  <c r="BP19"/>
  <c r="CU19"/>
  <c r="CX19"/>
  <c r="CX5" s="1"/>
  <c r="CX87" s="1"/>
  <c r="CX102" s="1"/>
  <c r="DC19"/>
  <c r="DC5" s="1"/>
  <c r="DC87" s="1"/>
  <c r="DC102" s="1"/>
  <c r="DF19"/>
  <c r="W28"/>
  <c r="W19" s="1"/>
  <c r="W5" s="1"/>
  <c r="W87" s="1"/>
  <c r="W102" s="1"/>
  <c r="AL28"/>
  <c r="AR28"/>
  <c r="AU28"/>
  <c r="AX28"/>
  <c r="BB28"/>
  <c r="BB19" s="1"/>
  <c r="BB5" s="1"/>
  <c r="BB87" s="1"/>
  <c r="BB102" s="1"/>
  <c r="BK28"/>
  <c r="BK19" s="1"/>
  <c r="BK5" s="1"/>
  <c r="BK87" s="1"/>
  <c r="BK102" s="1"/>
  <c r="BV19"/>
  <c r="CH19"/>
  <c r="CH5" s="1"/>
  <c r="CH87" s="1"/>
  <c r="CH102" s="1"/>
  <c r="CQ28"/>
  <c r="CT28"/>
  <c r="CT19" s="1"/>
  <c r="CT5" s="1"/>
  <c r="CT87" s="1"/>
  <c r="CT102" s="1"/>
  <c r="M37"/>
  <c r="AF66"/>
  <c r="DX45" i="38"/>
  <c r="J45" s="1"/>
  <c r="AT41" i="41"/>
  <c r="DX35" i="38"/>
  <c r="J35" s="1"/>
  <c r="M35" s="1"/>
  <c r="DR28"/>
  <c r="DY32"/>
  <c r="K32" s="1"/>
  <c r="T32"/>
  <c r="J32" s="1"/>
  <c r="DJ28"/>
  <c r="DJ19" s="1"/>
  <c r="DJ5" s="1"/>
  <c r="DJ87" s="1"/>
  <c r="DJ102" s="1"/>
  <c r="DY29"/>
  <c r="K29" s="1"/>
  <c r="M29" s="1"/>
  <c r="Q28"/>
  <c r="Q19" s="1"/>
  <c r="Q5" s="1"/>
  <c r="DY23"/>
  <c r="K23" s="1"/>
  <c r="CQ19"/>
  <c r="CQ5" s="1"/>
  <c r="CQ87" s="1"/>
  <c r="CQ102" s="1"/>
  <c r="CK19"/>
  <c r="CK5" s="1"/>
  <c r="CK87" s="1"/>
  <c r="CK102" s="1"/>
  <c r="CH19"/>
  <c r="CH5" s="1"/>
  <c r="CH87" s="1"/>
  <c r="CH102" s="1"/>
  <c r="DT41" i="39"/>
  <c r="DT62" s="1"/>
  <c r="DT64" s="1"/>
  <c r="DJ41"/>
  <c r="DJ62" s="1"/>
  <c r="DJ64" s="1"/>
  <c r="DE41"/>
  <c r="DE62" s="1"/>
  <c r="DE64" s="1"/>
  <c r="CR41"/>
  <c r="CP41"/>
  <c r="CP62" s="1"/>
  <c r="CP64" s="1"/>
  <c r="CO41"/>
  <c r="CO62" s="1"/>
  <c r="CO64" s="1"/>
  <c r="CI41"/>
  <c r="CI62" s="1"/>
  <c r="CI64" s="1"/>
  <c r="CD41"/>
  <c r="CD62" s="1"/>
  <c r="CD64" s="1"/>
  <c r="BU41"/>
  <c r="BU62" s="1"/>
  <c r="BU64" s="1"/>
  <c r="AZ41"/>
  <c r="AZ62" s="1"/>
  <c r="AZ64" s="1"/>
  <c r="AT41"/>
  <c r="AT62" s="1"/>
  <c r="AT64" s="1"/>
  <c r="AQ41"/>
  <c r="AQ62" s="1"/>
  <c r="AQ64" s="1"/>
  <c r="AO19" i="46"/>
  <c r="AO5" s="1"/>
  <c r="AO87" s="1"/>
  <c r="AF21"/>
  <c r="J21" s="1"/>
  <c r="M21" s="1"/>
  <c r="AR19"/>
  <c r="AR5" s="1"/>
  <c r="AR87" s="1"/>
  <c r="AR102" s="1"/>
  <c r="AU19"/>
  <c r="AU5" s="1"/>
  <c r="AU87" s="1"/>
  <c r="AU102" s="1"/>
  <c r="BH19"/>
  <c r="BH5" s="1"/>
  <c r="BH87" s="1"/>
  <c r="BH102" s="1"/>
  <c r="BN19"/>
  <c r="BN5" s="1"/>
  <c r="BN87" s="1"/>
  <c r="BN102" s="1"/>
  <c r="BQ19"/>
  <c r="BQ5" s="1"/>
  <c r="AX19"/>
  <c r="AX5" s="1"/>
  <c r="AX87" s="1"/>
  <c r="AX102" s="1"/>
  <c r="M43"/>
  <c r="K10" i="39"/>
  <c r="H20" i="24"/>
  <c r="E20" i="29"/>
  <c r="E29" s="1"/>
  <c r="E31" s="1"/>
  <c r="H11" i="39"/>
  <c r="C20" i="45"/>
  <c r="D50"/>
  <c r="F50"/>
  <c r="H50"/>
  <c r="J50"/>
  <c r="Y50" i="41"/>
  <c r="Y14"/>
  <c r="AX16"/>
  <c r="P32"/>
  <c r="P31" s="1"/>
  <c r="P22" s="1"/>
  <c r="Q43"/>
  <c r="Q96"/>
  <c r="Z35"/>
  <c r="Z31" s="1"/>
  <c r="AX31" s="1"/>
  <c r="AA42"/>
  <c r="AC59"/>
  <c r="BA59" s="1"/>
  <c r="AC67"/>
  <c r="BA67" s="1"/>
  <c r="AO12"/>
  <c r="AO13"/>
  <c r="BA13" s="1"/>
  <c r="AO51"/>
  <c r="AO48" s="1"/>
  <c r="AO53"/>
  <c r="BA53" s="1"/>
  <c r="AO60"/>
  <c r="BA60" s="1"/>
  <c r="AO62"/>
  <c r="BA62" s="1"/>
  <c r="AM76"/>
  <c r="AO79"/>
  <c r="BP5" i="46"/>
  <c r="BP87" s="1"/>
  <c r="BP102" s="1"/>
  <c r="BV5"/>
  <c r="BV87" s="1"/>
  <c r="BV102" s="1"/>
  <c r="CL5"/>
  <c r="CL87" s="1"/>
  <c r="CL102" s="1"/>
  <c r="CU5"/>
  <c r="CU87" s="1"/>
  <c r="CU102" s="1"/>
  <c r="DF5"/>
  <c r="DF87" s="1"/>
  <c r="DF102" s="1"/>
  <c r="J10"/>
  <c r="M10" s="1"/>
  <c r="J13"/>
  <c r="M13" s="1"/>
  <c r="J15"/>
  <c r="M15" s="1"/>
  <c r="AL19"/>
  <c r="AL5" s="1"/>
  <c r="AL87" s="1"/>
  <c r="AL102" s="1"/>
  <c r="AA19"/>
  <c r="AA5" s="1"/>
  <c r="AA87" s="1"/>
  <c r="AA102" s="1"/>
  <c r="DO19"/>
  <c r="DO5" s="1"/>
  <c r="DO87" s="1"/>
  <c r="DO102" s="1"/>
  <c r="DV19"/>
  <c r="DV5" s="1"/>
  <c r="DV87" s="1"/>
  <c r="DV102" s="1"/>
  <c r="J24"/>
  <c r="M24" s="1"/>
  <c r="J25"/>
  <c r="M25" s="1"/>
  <c r="J26"/>
  <c r="M26" s="1"/>
  <c r="O28"/>
  <c r="O19" s="1"/>
  <c r="O5" s="1"/>
  <c r="O87" s="1"/>
  <c r="O102" s="1"/>
  <c r="R28"/>
  <c r="R19" s="1"/>
  <c r="R5" s="1"/>
  <c r="R87" s="1"/>
  <c r="R102" s="1"/>
  <c r="Z28"/>
  <c r="Z19" s="1"/>
  <c r="Z5" s="1"/>
  <c r="Z87" s="1"/>
  <c r="AV28"/>
  <c r="AV19" s="1"/>
  <c r="AV5" s="1"/>
  <c r="AV87" s="1"/>
  <c r="AV102" s="1"/>
  <c r="AY28"/>
  <c r="BA28"/>
  <c r="BA19" s="1"/>
  <c r="BA5" s="1"/>
  <c r="BA87" s="1"/>
  <c r="BT28"/>
  <c r="BT19" s="1"/>
  <c r="BT5" s="1"/>
  <c r="BW28"/>
  <c r="BW19" s="1"/>
  <c r="BW5" s="1"/>
  <c r="CW28"/>
  <c r="CW19" s="1"/>
  <c r="CW5" s="1"/>
  <c r="CW87" s="1"/>
  <c r="DY32"/>
  <c r="K32" s="1"/>
  <c r="AS28"/>
  <c r="AS19" s="1"/>
  <c r="AS5" s="1"/>
  <c r="AS87" s="1"/>
  <c r="AS102" s="1"/>
  <c r="BM28"/>
  <c r="BM19" s="1"/>
  <c r="BM5" s="1"/>
  <c r="BM87" s="1"/>
  <c r="J34"/>
  <c r="M34" s="1"/>
  <c r="J36"/>
  <c r="M36" s="1"/>
  <c r="J38"/>
  <c r="M38" s="1"/>
  <c r="J44"/>
  <c r="M44" s="1"/>
  <c r="DX45"/>
  <c r="J53"/>
  <c r="M53" s="1"/>
  <c r="J60"/>
  <c r="K62"/>
  <c r="AJ66"/>
  <c r="AJ87" s="1"/>
  <c r="AJ102" s="1"/>
  <c r="AM66"/>
  <c r="BQ66"/>
  <c r="BT66"/>
  <c r="BW66"/>
  <c r="DJ66"/>
  <c r="DJ87" s="1"/>
  <c r="DJ102" s="1"/>
  <c r="DM66"/>
  <c r="DM87" s="1"/>
  <c r="DM102" s="1"/>
  <c r="DP66"/>
  <c r="DS66"/>
  <c r="DS87" s="1"/>
  <c r="DS102" s="1"/>
  <c r="J70"/>
  <c r="M70" s="1"/>
  <c r="J71"/>
  <c r="J72"/>
  <c r="M72" s="1"/>
  <c r="AF73"/>
  <c r="T73"/>
  <c r="J76"/>
  <c r="M76" s="1"/>
  <c r="AO90"/>
  <c r="BA90"/>
  <c r="BA89" s="1"/>
  <c r="BM90"/>
  <c r="BM89" s="1"/>
  <c r="BY90"/>
  <c r="BY89" s="1"/>
  <c r="BY102" s="1"/>
  <c r="CK90"/>
  <c r="CK89" s="1"/>
  <c r="CW90"/>
  <c r="CW89" s="1"/>
  <c r="DI90"/>
  <c r="DI89" s="1"/>
  <c r="DU90"/>
  <c r="DU89" s="1"/>
  <c r="DX96"/>
  <c r="J98"/>
  <c r="J99"/>
  <c r="M99" s="1"/>
  <c r="J100"/>
  <c r="M100" s="1"/>
  <c r="J101"/>
  <c r="M101" s="1"/>
  <c r="AM38" i="41"/>
  <c r="AY38" s="1"/>
  <c r="AV15" i="44"/>
  <c r="AM21"/>
  <c r="K10" i="48"/>
  <c r="H11"/>
  <c r="K11" s="1"/>
  <c r="K35"/>
  <c r="BE12" i="41"/>
  <c r="AF62" i="46"/>
  <c r="J62" s="1"/>
  <c r="M62" s="1"/>
  <c r="M77"/>
  <c r="M79"/>
  <c r="M81"/>
  <c r="AF83"/>
  <c r="J83" s="1"/>
  <c r="K83"/>
  <c r="K91"/>
  <c r="M91" s="1"/>
  <c r="AF96"/>
  <c r="K96"/>
  <c r="AM8" i="44"/>
  <c r="AM41" i="48"/>
  <c r="AM62" s="1"/>
  <c r="AM64" s="1"/>
  <c r="K26"/>
  <c r="BE15" i="41"/>
  <c r="K31" i="48"/>
  <c r="E21" i="49"/>
  <c r="BA19" i="44"/>
  <c r="BC19" s="1"/>
  <c r="BA24"/>
  <c r="BC24" s="1"/>
  <c r="AZ26"/>
  <c r="BC26" s="1"/>
  <c r="AZ38"/>
  <c r="BC38" s="1"/>
  <c r="BA54"/>
  <c r="BC54" s="1"/>
  <c r="AZ56"/>
  <c r="AB12"/>
  <c r="AB6" s="1"/>
  <c r="AB41" s="1"/>
  <c r="AZ17"/>
  <c r="BC17" s="1"/>
  <c r="BA18"/>
  <c r="BC18" s="1"/>
  <c r="AC44"/>
  <c r="AE53"/>
  <c r="AE55"/>
  <c r="BA57"/>
  <c r="BC57" s="1"/>
  <c r="AE66"/>
  <c r="AP22"/>
  <c r="AP12" s="1"/>
  <c r="AP6" s="1"/>
  <c r="AQ35"/>
  <c r="BA36"/>
  <c r="BC36" s="1"/>
  <c r="AQ45"/>
  <c r="AZ63"/>
  <c r="T10" i="41"/>
  <c r="BB13"/>
  <c r="U16"/>
  <c r="BE16" s="1"/>
  <c r="BB19"/>
  <c r="U21"/>
  <c r="BE21" s="1"/>
  <c r="BB28"/>
  <c r="U39"/>
  <c r="T38"/>
  <c r="T31" s="1"/>
  <c r="T22" s="1"/>
  <c r="U41"/>
  <c r="BE41" s="1"/>
  <c r="BB67"/>
  <c r="U72"/>
  <c r="R76"/>
  <c r="T94"/>
  <c r="T93" s="1"/>
  <c r="T92" s="1"/>
  <c r="AE26"/>
  <c r="AE22" s="1"/>
  <c r="AE8" s="1"/>
  <c r="AG34"/>
  <c r="BE34" s="1"/>
  <c r="AD38"/>
  <c r="AD31" s="1"/>
  <c r="AD22" s="1"/>
  <c r="AF38"/>
  <c r="AG58"/>
  <c r="AG48" s="1"/>
  <c r="AD76"/>
  <c r="AD69" s="1"/>
  <c r="AE86"/>
  <c r="AE94"/>
  <c r="AQ10"/>
  <c r="AQ9" s="1"/>
  <c r="AY9" s="1"/>
  <c r="AS37"/>
  <c r="AS35" s="1"/>
  <c r="AS42"/>
  <c r="AS89"/>
  <c r="BE89" s="1"/>
  <c r="AQ86"/>
  <c r="AQ69" s="1"/>
  <c r="K49" i="48"/>
  <c r="K53"/>
  <c r="AZ34" i="44"/>
  <c r="BC34" s="1"/>
  <c r="BA39"/>
  <c r="BC39" s="1"/>
  <c r="AN12"/>
  <c r="AN6" s="1"/>
  <c r="AS102" i="41"/>
  <c r="BE102" s="1"/>
  <c r="BB102"/>
  <c r="J32" i="50"/>
  <c r="ED62"/>
  <c r="M81"/>
  <c r="J98"/>
  <c r="W96"/>
  <c r="W90" s="1"/>
  <c r="W89" s="1"/>
  <c r="AQ48" i="41"/>
  <c r="BC48" s="1"/>
  <c r="AS55"/>
  <c r="BE55" s="1"/>
  <c r="AS60"/>
  <c r="BE60" s="1"/>
  <c r="AR65"/>
  <c r="AS79"/>
  <c r="AS88"/>
  <c r="BE88" s="1"/>
  <c r="AS96"/>
  <c r="BE96" s="1"/>
  <c r="J8" i="50"/>
  <c r="J12"/>
  <c r="M12" s="1"/>
  <c r="J14"/>
  <c r="M14" s="1"/>
  <c r="J16"/>
  <c r="J22"/>
  <c r="ED23"/>
  <c r="J23" s="1"/>
  <c r="M23" s="1"/>
  <c r="J24"/>
  <c r="M24" s="1"/>
  <c r="J26"/>
  <c r="M26" s="1"/>
  <c r="Q28"/>
  <c r="J31"/>
  <c r="M31" s="1"/>
  <c r="J33"/>
  <c r="M33" s="1"/>
  <c r="J37"/>
  <c r="J40"/>
  <c r="M40" s="1"/>
  <c r="J42"/>
  <c r="J44"/>
  <c r="M44" s="1"/>
  <c r="J46"/>
  <c r="M46" s="1"/>
  <c r="J51"/>
  <c r="M51" s="1"/>
  <c r="J53"/>
  <c r="M53" s="1"/>
  <c r="J54"/>
  <c r="M54" s="1"/>
  <c r="J55"/>
  <c r="M55" s="1"/>
  <c r="J57"/>
  <c r="M57" s="1"/>
  <c r="J59"/>
  <c r="M59" s="1"/>
  <c r="J64"/>
  <c r="N66"/>
  <c r="J68"/>
  <c r="M68" s="1"/>
  <c r="J70"/>
  <c r="M70" s="1"/>
  <c r="J72"/>
  <c r="M72" s="1"/>
  <c r="J74"/>
  <c r="M74" s="1"/>
  <c r="J76"/>
  <c r="M80"/>
  <c r="J85"/>
  <c r="J92"/>
  <c r="M92" s="1"/>
  <c r="J94"/>
  <c r="M94" s="1"/>
  <c r="J100"/>
  <c r="M100" s="1"/>
  <c r="BW41" i="51"/>
  <c r="BW62" s="1"/>
  <c r="BW64" s="1"/>
  <c r="ET41"/>
  <c r="ET62" s="1"/>
  <c r="ET64" s="1"/>
  <c r="K14"/>
  <c r="K16"/>
  <c r="K20"/>
  <c r="GA22"/>
  <c r="H22" s="1"/>
  <c r="K22" s="1"/>
  <c r="K23"/>
  <c r="K34"/>
  <c r="K35"/>
  <c r="GA44"/>
  <c r="H44" s="1"/>
  <c r="K44" s="1"/>
  <c r="H7"/>
  <c r="K7" s="1"/>
  <c r="GF7"/>
  <c r="H8"/>
  <c r="GF8"/>
  <c r="K94" i="41"/>
  <c r="K86"/>
  <c r="K76"/>
  <c r="K70"/>
  <c r="K65"/>
  <c r="K48"/>
  <c r="K42"/>
  <c r="L26"/>
  <c r="FI41" i="51"/>
  <c r="FI62" s="1"/>
  <c r="FI64" s="1"/>
  <c r="FV41"/>
  <c r="FV62" s="1"/>
  <c r="FV64" s="1"/>
  <c r="GB64" s="1"/>
  <c r="FY41"/>
  <c r="FY62" s="1"/>
  <c r="FY64" s="1"/>
  <c r="GD11"/>
  <c r="GD26"/>
  <c r="K24"/>
  <c r="GD21"/>
  <c r="GD19"/>
  <c r="GD17"/>
  <c r="GD15"/>
  <c r="GD57"/>
  <c r="GD51"/>
  <c r="GD49"/>
  <c r="GD47"/>
  <c r="GD45"/>
  <c r="GA63"/>
  <c r="H63" s="1"/>
  <c r="K63" s="1"/>
  <c r="GF9"/>
  <c r="H9"/>
  <c r="K9" s="1"/>
  <c r="E29" i="40"/>
  <c r="E30" s="1"/>
  <c r="L94" i="41"/>
  <c r="L93" s="1"/>
  <c r="L92" s="1"/>
  <c r="L86"/>
  <c r="L76"/>
  <c r="L70"/>
  <c r="L65"/>
  <c r="L48"/>
  <c r="L42"/>
  <c r="K26"/>
  <c r="K10"/>
  <c r="K9" s="1"/>
  <c r="M9" s="1"/>
  <c r="EI41" i="51"/>
  <c r="EI62" s="1"/>
  <c r="EI64" s="1"/>
  <c r="GD66"/>
  <c r="GD61"/>
  <c r="GD60"/>
  <c r="GD59"/>
  <c r="GD27"/>
  <c r="GD10"/>
  <c r="FR41"/>
  <c r="FR62" s="1"/>
  <c r="FR64" s="1"/>
  <c r="GD13"/>
  <c r="GD25"/>
  <c r="GD23"/>
  <c r="GD20"/>
  <c r="GD18"/>
  <c r="GD16"/>
  <c r="GD14"/>
  <c r="GD55"/>
  <c r="GD53"/>
  <c r="J99" i="50"/>
  <c r="M99" s="1"/>
  <c r="C14" i="45"/>
  <c r="C23" s="1"/>
  <c r="N50"/>
  <c r="O50"/>
  <c r="C40"/>
  <c r="C47"/>
  <c r="H65" i="51"/>
  <c r="K65" s="1"/>
  <c r="GD24"/>
  <c r="GD42"/>
  <c r="GD58"/>
  <c r="AY8" i="44"/>
  <c r="BD8" s="1"/>
  <c r="BE8" s="1"/>
  <c r="AY58"/>
  <c r="AN41"/>
  <c r="AQ12"/>
  <c r="AY30"/>
  <c r="BE50" i="41"/>
  <c r="AS48"/>
  <c r="BB92"/>
  <c r="BB93"/>
  <c r="AP69"/>
  <c r="BD78"/>
  <c r="BE71"/>
  <c r="BE56"/>
  <c r="BD57"/>
  <c r="BB52"/>
  <c r="BB38"/>
  <c r="BD37"/>
  <c r="BE37"/>
  <c r="BE19"/>
  <c r="BD21"/>
  <c r="BC21"/>
  <c r="AD8"/>
  <c r="BB48"/>
  <c r="BE11"/>
  <c r="J97" i="50"/>
  <c r="M97" s="1"/>
  <c r="CK89"/>
  <c r="J96"/>
  <c r="M96" s="1"/>
  <c r="M18"/>
  <c r="M98"/>
  <c r="M86"/>
  <c r="M85"/>
  <c r="M76"/>
  <c r="M71"/>
  <c r="M65"/>
  <c r="M64"/>
  <c r="M63"/>
  <c r="M47"/>
  <c r="M56"/>
  <c r="M15"/>
  <c r="M22"/>
  <c r="M25"/>
  <c r="M79"/>
  <c r="DU87"/>
  <c r="DU102" s="1"/>
  <c r="M78"/>
  <c r="ED7"/>
  <c r="M77"/>
  <c r="DR5"/>
  <c r="DR87" s="1"/>
  <c r="AX87"/>
  <c r="CT5"/>
  <c r="CT87" s="1"/>
  <c r="CT102" s="1"/>
  <c r="DF5"/>
  <c r="DF87" s="1"/>
  <c r="DF102" s="1"/>
  <c r="CZ5"/>
  <c r="CZ87" s="1"/>
  <c r="CZ102" s="1"/>
  <c r="CN5"/>
  <c r="CN87" s="1"/>
  <c r="EA5"/>
  <c r="EA87" s="1"/>
  <c r="EA102" s="1"/>
  <c r="DI5"/>
  <c r="DI87" s="1"/>
  <c r="N28"/>
  <c r="N19" s="1"/>
  <c r="R28"/>
  <c r="AF28"/>
  <c r="AF19" s="1"/>
  <c r="AF5" s="1"/>
  <c r="AF87" s="1"/>
  <c r="AR28"/>
  <c r="DJ28"/>
  <c r="DJ19" s="1"/>
  <c r="DJ5" s="1"/>
  <c r="DY28"/>
  <c r="DY19" s="1"/>
  <c r="DY5" s="1"/>
  <c r="DY87" s="1"/>
  <c r="EB28"/>
  <c r="EB19" s="1"/>
  <c r="EB5" s="1"/>
  <c r="EB87" s="1"/>
  <c r="EB102" s="1"/>
  <c r="W83"/>
  <c r="J83" s="1"/>
  <c r="AF90"/>
  <c r="AF89" s="1"/>
  <c r="AO90"/>
  <c r="AO89" s="1"/>
  <c r="AU90"/>
  <c r="AU89" s="1"/>
  <c r="AU102" s="1"/>
  <c r="AX90"/>
  <c r="AX89" s="1"/>
  <c r="DI90"/>
  <c r="DI89" s="1"/>
  <c r="DL90"/>
  <c r="DL89" s="1"/>
  <c r="DL102" s="1"/>
  <c r="M38"/>
  <c r="EE45"/>
  <c r="K45" s="1"/>
  <c r="EF6"/>
  <c r="M8"/>
  <c r="AD62" i="39"/>
  <c r="H62" i="44"/>
  <c r="K42"/>
  <c r="AS42"/>
  <c r="AA41"/>
  <c r="AV41"/>
  <c r="X62"/>
  <c r="I42" i="51"/>
  <c r="M62"/>
  <c r="BK64" i="39"/>
  <c r="AT9" i="41"/>
  <c r="AJ62" i="48"/>
  <c r="EH41"/>
  <c r="H41" s="1"/>
  <c r="AK64" i="39"/>
  <c r="AR102" i="38"/>
  <c r="U64" i="51"/>
  <c r="GA41"/>
  <c r="H35" i="3"/>
  <c r="N92" i="41"/>
  <c r="N6" i="44"/>
  <c r="J6" i="46"/>
  <c r="M6" s="1"/>
  <c r="AA43" i="44"/>
  <c r="Y42"/>
  <c r="AA42" s="1"/>
  <c r="AY89" i="41"/>
  <c r="BC89" s="1"/>
  <c r="AY77"/>
  <c r="BC77" s="1"/>
  <c r="AY72"/>
  <c r="BC72" s="1"/>
  <c r="AY71"/>
  <c r="BC71" s="1"/>
  <c r="AY62"/>
  <c r="BC62" s="1"/>
  <c r="AY61"/>
  <c r="BC61" s="1"/>
  <c r="AY60"/>
  <c r="BC60" s="1"/>
  <c r="AY52"/>
  <c r="BC52" s="1"/>
  <c r="AY46"/>
  <c r="BC46" s="1"/>
  <c r="AY45"/>
  <c r="BC45" s="1"/>
  <c r="AY44"/>
  <c r="BC44" s="1"/>
  <c r="AY43"/>
  <c r="BC43" s="1"/>
  <c r="AY41"/>
  <c r="BC41" s="1"/>
  <c r="AY40"/>
  <c r="BC40" s="1"/>
  <c r="AY39"/>
  <c r="BC39" s="1"/>
  <c r="AY34"/>
  <c r="BC34" s="1"/>
  <c r="AZ27"/>
  <c r="BD27" s="1"/>
  <c r="AY25"/>
  <c r="BC25" s="1"/>
  <c r="AY20"/>
  <c r="BC20" s="1"/>
  <c r="AY19"/>
  <c r="BC19" s="1"/>
  <c r="AY18"/>
  <c r="BC18" s="1"/>
  <c r="AZ16"/>
  <c r="BD16" s="1"/>
  <c r="AZ15"/>
  <c r="BD15" s="1"/>
  <c r="AZ14"/>
  <c r="BD14" s="1"/>
  <c r="AS63" i="44"/>
  <c r="AU63" s="1"/>
  <c r="W63"/>
  <c r="AF28"/>
  <c r="AI31"/>
  <c r="T28"/>
  <c r="W31"/>
  <c r="AR31"/>
  <c r="AV101" i="41"/>
  <c r="AZ101" s="1"/>
  <c r="AJ99"/>
  <c r="AT101"/>
  <c r="AK101"/>
  <c r="AH99"/>
  <c r="AH93" s="1"/>
  <c r="AH92" s="1"/>
  <c r="CK87" i="50"/>
  <c r="CK102" s="1"/>
  <c r="BT102"/>
  <c r="CN102"/>
  <c r="AS43" i="44"/>
  <c r="AG93" i="41"/>
  <c r="AQ31"/>
  <c r="AQ22" s="1"/>
  <c r="AQ8" s="1"/>
  <c r="AQ90" s="1"/>
  <c r="AQ105" s="1"/>
  <c r="BE51"/>
  <c r="AM62" i="51"/>
  <c r="AU70" i="41"/>
  <c r="AS94"/>
  <c r="BE97"/>
  <c r="BB65"/>
  <c r="R8"/>
  <c r="AS86"/>
  <c r="BE86" s="1"/>
  <c r="BE87"/>
  <c r="AC89" i="46"/>
  <c r="AF89" s="1"/>
  <c r="AF90"/>
  <c r="AZ65" i="41"/>
  <c r="BD65" s="1"/>
  <c r="AB22"/>
  <c r="AB8" s="1"/>
  <c r="AN42" i="44"/>
  <c r="AQ43"/>
  <c r="AF6"/>
  <c r="AO41"/>
  <c r="AW12"/>
  <c r="O12"/>
  <c r="M6"/>
  <c r="H42" i="48"/>
  <c r="O43" i="44"/>
  <c r="L42"/>
  <c r="AK62"/>
  <c r="AK64" s="1"/>
  <c r="K42" i="48"/>
  <c r="I42"/>
  <c r="AH62"/>
  <c r="EI42"/>
  <c r="AZ80" i="41"/>
  <c r="BD80" s="1"/>
  <c r="AZ75"/>
  <c r="BD75" s="1"/>
  <c r="AZ71"/>
  <c r="BD71" s="1"/>
  <c r="AZ62"/>
  <c r="BD62" s="1"/>
  <c r="AZ61"/>
  <c r="BD61" s="1"/>
  <c r="AZ60"/>
  <c r="BD60" s="1"/>
  <c r="AZ52"/>
  <c r="BD52" s="1"/>
  <c r="AZ51"/>
  <c r="BD51" s="1"/>
  <c r="AZ50"/>
  <c r="BD50" s="1"/>
  <c r="AZ47"/>
  <c r="BD47" s="1"/>
  <c r="AZ46"/>
  <c r="BD46" s="1"/>
  <c r="AZ45"/>
  <c r="BD45" s="1"/>
  <c r="AZ44"/>
  <c r="BD44" s="1"/>
  <c r="BD43"/>
  <c r="AZ43"/>
  <c r="AZ41"/>
  <c r="BD41" s="1"/>
  <c r="AZ40"/>
  <c r="BD40" s="1"/>
  <c r="AZ39"/>
  <c r="BD39" s="1"/>
  <c r="AZ34"/>
  <c r="BD34" s="1"/>
  <c r="AZ33"/>
  <c r="BD33" s="1"/>
  <c r="AY27"/>
  <c r="BC27" s="1"/>
  <c r="AZ20"/>
  <c r="BD20" s="1"/>
  <c r="AZ19"/>
  <c r="BD19" s="1"/>
  <c r="AZ18"/>
  <c r="BD18" s="1"/>
  <c r="AY17"/>
  <c r="BC17" s="1"/>
  <c r="AY16"/>
  <c r="BC16" s="1"/>
  <c r="AY15"/>
  <c r="BC15" s="1"/>
  <c r="AY12"/>
  <c r="BC12" s="1"/>
  <c r="BB63" i="44"/>
  <c r="BC63" s="1"/>
  <c r="AX63"/>
  <c r="AY63" s="1"/>
  <c r="AH28"/>
  <c r="AX31"/>
  <c r="AY31" s="1"/>
  <c r="AT22"/>
  <c r="AX22"/>
  <c r="AY22" s="1"/>
  <c r="J12"/>
  <c r="K22"/>
  <c r="I12"/>
  <c r="AU14"/>
  <c r="BD14" s="1"/>
  <c r="M101" i="38"/>
  <c r="AV102" i="41"/>
  <c r="AZ102" s="1"/>
  <c r="AK102"/>
  <c r="AW102" s="1"/>
  <c r="AT102"/>
  <c r="AT99"/>
  <c r="J93"/>
  <c r="AZ89"/>
  <c r="BD89" s="1"/>
  <c r="AZ72"/>
  <c r="BD72" s="1"/>
  <c r="U48"/>
  <c r="AV32"/>
  <c r="AI32"/>
  <c r="AS65" i="44"/>
  <c r="AU65" s="1"/>
  <c r="AT34"/>
  <c r="AU34" s="1"/>
  <c r="BD34" s="1"/>
  <c r="W90" i="38"/>
  <c r="W89" s="1"/>
  <c r="J77" i="41"/>
  <c r="T73" i="38"/>
  <c r="J73" s="1"/>
  <c r="M73" s="1"/>
  <c r="DA66"/>
  <c r="DA87" s="1"/>
  <c r="DA102" s="1"/>
  <c r="BT66"/>
  <c r="BT87" s="1"/>
  <c r="BT102" s="1"/>
  <c r="X66"/>
  <c r="X87" s="1"/>
  <c r="X102" s="1"/>
  <c r="Q66"/>
  <c r="Q87" s="1"/>
  <c r="Q102" s="1"/>
  <c r="M64"/>
  <c r="DY45"/>
  <c r="K45" s="1"/>
  <c r="BQ19"/>
  <c r="BQ5" s="1"/>
  <c r="BQ87" s="1"/>
  <c r="BQ102" s="1"/>
  <c r="AS19"/>
  <c r="AG19"/>
  <c r="AG5" s="1"/>
  <c r="AG87" s="1"/>
  <c r="AG102" s="1"/>
  <c r="DL5"/>
  <c r="AI66" i="44"/>
  <c r="CL62" i="39"/>
  <c r="CL64" s="1"/>
  <c r="CF62"/>
  <c r="CF64" s="1"/>
  <c r="BZ62"/>
  <c r="BZ64" s="1"/>
  <c r="CQ19" i="46"/>
  <c r="CQ5" s="1"/>
  <c r="CQ87" s="1"/>
  <c r="CQ102" s="1"/>
  <c r="DX20"/>
  <c r="J20" s="1"/>
  <c r="M20" s="1"/>
  <c r="BA25" i="41"/>
  <c r="AX35"/>
  <c r="Q38"/>
  <c r="AZ35"/>
  <c r="BD35" s="1"/>
  <c r="N9"/>
  <c r="Q12" i="44"/>
  <c r="AZ12"/>
  <c r="U65" i="41"/>
  <c r="BE65" s="1"/>
  <c r="AI22" i="44"/>
  <c r="AJ43"/>
  <c r="AF44"/>
  <c r="AI24" i="41"/>
  <c r="AI26"/>
  <c r="K59" i="44"/>
  <c r="K50"/>
  <c r="K39"/>
  <c r="K30"/>
  <c r="AM90" i="38"/>
  <c r="DY91"/>
  <c r="K91" s="1"/>
  <c r="Z90"/>
  <c r="U90"/>
  <c r="U89" s="1"/>
  <c r="U102" s="1"/>
  <c r="J79"/>
  <c r="M79" s="1"/>
  <c r="DD66"/>
  <c r="DD87" s="1"/>
  <c r="DD102" s="1"/>
  <c r="BP66"/>
  <c r="BP87" s="1"/>
  <c r="BH66"/>
  <c r="BH87" s="1"/>
  <c r="BH102" s="1"/>
  <c r="AT73" i="41"/>
  <c r="T67" i="38"/>
  <c r="DR66"/>
  <c r="DL66"/>
  <c r="CL66"/>
  <c r="CL87" s="1"/>
  <c r="CL102" s="1"/>
  <c r="CF66"/>
  <c r="CF87" s="1"/>
  <c r="CF102" s="1"/>
  <c r="BE66"/>
  <c r="BE87" s="1"/>
  <c r="BE102" s="1"/>
  <c r="BB66"/>
  <c r="J52" i="41"/>
  <c r="J49" i="38"/>
  <c r="M49" s="1"/>
  <c r="J23"/>
  <c r="M23" s="1"/>
  <c r="DU19"/>
  <c r="DU5" s="1"/>
  <c r="DU87" s="1"/>
  <c r="DU102" s="1"/>
  <c r="DR19"/>
  <c r="DR5" s="1"/>
  <c r="DF19"/>
  <c r="DF5" s="1"/>
  <c r="DF87" s="1"/>
  <c r="DF102" s="1"/>
  <c r="DC19"/>
  <c r="DC5" s="1"/>
  <c r="DC87" s="1"/>
  <c r="DC102" s="1"/>
  <c r="CT19"/>
  <c r="CT5" s="1"/>
  <c r="CT87" s="1"/>
  <c r="CT102" s="1"/>
  <c r="CN19"/>
  <c r="R19"/>
  <c r="R5" s="1"/>
  <c r="R87" s="1"/>
  <c r="R102" s="1"/>
  <c r="DM5"/>
  <c r="DM87" s="1"/>
  <c r="DM102" s="1"/>
  <c r="EC41" i="39"/>
  <c r="EC62" s="1"/>
  <c r="EC64" s="1"/>
  <c r="DW41"/>
  <c r="CR62"/>
  <c r="CR64" s="1"/>
  <c r="N28" i="38"/>
  <c r="Z10" i="41"/>
  <c r="Z9" s="1"/>
  <c r="BG19" i="46"/>
  <c r="AY19"/>
  <c r="CC19"/>
  <c r="CC5" s="1"/>
  <c r="CC87" s="1"/>
  <c r="CC102" s="1"/>
  <c r="CE19"/>
  <c r="CE5" s="1"/>
  <c r="CE87" s="1"/>
  <c r="CE102" s="1"/>
  <c r="CK19"/>
  <c r="CK5" s="1"/>
  <c r="CK87" s="1"/>
  <c r="CK102" s="1"/>
  <c r="DP19"/>
  <c r="DP5" s="1"/>
  <c r="DP87" s="1"/>
  <c r="DP102" s="1"/>
  <c r="DX29"/>
  <c r="J29" s="1"/>
  <c r="M29" s="1"/>
  <c r="BZ28"/>
  <c r="CR28"/>
  <c r="CR19" s="1"/>
  <c r="CR5" s="1"/>
  <c r="CR87" s="1"/>
  <c r="CR102" s="1"/>
  <c r="CZ28"/>
  <c r="DU28"/>
  <c r="DU19" s="1"/>
  <c r="DU5" s="1"/>
  <c r="DU87" s="1"/>
  <c r="DU102" s="1"/>
  <c r="M41"/>
  <c r="AF45"/>
  <c r="J45" s="1"/>
  <c r="M45" s="1"/>
  <c r="DX21" i="38"/>
  <c r="J21" s="1"/>
  <c r="M21" s="1"/>
  <c r="Q100" i="41"/>
  <c r="Q88"/>
  <c r="BA88" s="1"/>
  <c r="DI19" i="46"/>
  <c r="DI5" s="1"/>
  <c r="DI87" s="1"/>
  <c r="DI102" s="1"/>
  <c r="M60"/>
  <c r="M61"/>
  <c r="DY66"/>
  <c r="K66" s="1"/>
  <c r="M71"/>
  <c r="M98"/>
  <c r="BO41" i="48"/>
  <c r="BR41"/>
  <c r="BR62" s="1"/>
  <c r="BR64" s="1"/>
  <c r="EH12"/>
  <c r="EI12"/>
  <c r="EI6" s="1"/>
  <c r="W143" i="46"/>
  <c r="K55" i="48"/>
  <c r="K66"/>
  <c r="H65"/>
  <c r="K65" s="1"/>
  <c r="D21" i="49"/>
  <c r="AZ14" i="44"/>
  <c r="BC14" s="1"/>
  <c r="BA16"/>
  <c r="BC16" s="1"/>
  <c r="BA21"/>
  <c r="BC21" s="1"/>
  <c r="AZ32"/>
  <c r="BC32" s="1"/>
  <c r="BA33"/>
  <c r="BC33" s="1"/>
  <c r="BA35"/>
  <c r="BC35" s="1"/>
  <c r="BA45"/>
  <c r="BC45" s="1"/>
  <c r="AZ46"/>
  <c r="BC46" s="1"/>
  <c r="AZ53"/>
  <c r="BC53" s="1"/>
  <c r="AZ55"/>
  <c r="BC55" s="1"/>
  <c r="BA56"/>
  <c r="BC56" s="1"/>
  <c r="BA58"/>
  <c r="BC58" s="1"/>
  <c r="AZ66"/>
  <c r="BC66" s="1"/>
  <c r="AD12"/>
  <c r="AD6" s="1"/>
  <c r="AC31"/>
  <c r="AB44"/>
  <c r="AP31"/>
  <c r="AP28" s="1"/>
  <c r="AQ28" s="1"/>
  <c r="AQ63"/>
  <c r="AF31" i="41"/>
  <c r="BY5" i="50"/>
  <c r="GB41" i="51"/>
  <c r="K8"/>
  <c r="K6" s="1"/>
  <c r="GB12"/>
  <c r="GB6" s="1"/>
  <c r="S41"/>
  <c r="AJ6"/>
  <c r="AJ41" s="1"/>
  <c r="BB16" i="41"/>
  <c r="BB21"/>
  <c r="BB29"/>
  <c r="R70"/>
  <c r="AS5" i="50"/>
  <c r="AS87" s="1"/>
  <c r="BK5"/>
  <c r="BQ5"/>
  <c r="BQ87" s="1"/>
  <c r="BZ5"/>
  <c r="BZ87" s="1"/>
  <c r="BZ102" s="1"/>
  <c r="CC5"/>
  <c r="CC87" s="1"/>
  <c r="DS5"/>
  <c r="DS87" s="1"/>
  <c r="DS102" s="1"/>
  <c r="W7"/>
  <c r="W6" s="1"/>
  <c r="M9"/>
  <c r="M11"/>
  <c r="M13"/>
  <c r="BJ28"/>
  <c r="BP28"/>
  <c r="BP19" s="1"/>
  <c r="BP5" s="1"/>
  <c r="BP87" s="1"/>
  <c r="BP102" s="1"/>
  <c r="BS28"/>
  <c r="BS19" s="1"/>
  <c r="BS5" s="1"/>
  <c r="BS87" s="1"/>
  <c r="BS102" s="1"/>
  <c r="M37"/>
  <c r="W62"/>
  <c r="J62" s="1"/>
  <c r="M62" s="1"/>
  <c r="AA66"/>
  <c r="AD66"/>
  <c r="BH66"/>
  <c r="BH87" s="1"/>
  <c r="BH102" s="1"/>
  <c r="BK66"/>
  <c r="BW66"/>
  <c r="DM90"/>
  <c r="DM89" s="1"/>
  <c r="DP90"/>
  <c r="DP89" s="1"/>
  <c r="DY90"/>
  <c r="DY89" s="1"/>
  <c r="DY102" s="1"/>
  <c r="M95"/>
  <c r="GD31" i="51"/>
  <c r="GD48"/>
  <c r="GD46"/>
  <c r="GB22"/>
  <c r="GD22" s="1"/>
  <c r="EG28"/>
  <c r="GB32"/>
  <c r="GB28" s="1"/>
  <c r="GA43"/>
  <c r="GD43" s="1"/>
  <c r="EG43"/>
  <c r="GD44"/>
  <c r="K48"/>
  <c r="K50"/>
  <c r="K54"/>
  <c r="K55"/>
  <c r="K58"/>
  <c r="GB63"/>
  <c r="GD63" s="1"/>
  <c r="K99" i="41"/>
  <c r="K93" s="1"/>
  <c r="K92" s="1"/>
  <c r="GD29" i="51"/>
  <c r="BM90" i="50"/>
  <c r="BM89" s="1"/>
  <c r="BM102" s="1"/>
  <c r="GD54" i="51"/>
  <c r="GD50"/>
  <c r="AJ90" i="50"/>
  <c r="AJ89" s="1"/>
  <c r="AJ66"/>
  <c r="AJ28"/>
  <c r="H21" i="51"/>
  <c r="K21" s="1"/>
  <c r="GA28"/>
  <c r="H28" s="1"/>
  <c r="GA6"/>
  <c r="AI90" i="50"/>
  <c r="AI89" s="1"/>
  <c r="AI66"/>
  <c r="AI28"/>
  <c r="AI19" s="1"/>
  <c r="AI5" s="1"/>
  <c r="K20"/>
  <c r="AJ19"/>
  <c r="AJ5" s="1"/>
  <c r="M43"/>
  <c r="M42"/>
  <c r="M21"/>
  <c r="M91"/>
  <c r="M27"/>
  <c r="M34"/>
  <c r="AO5"/>
  <c r="Q19"/>
  <c r="Q5" s="1"/>
  <c r="Q87" s="1"/>
  <c r="Q102" s="1"/>
  <c r="W20"/>
  <c r="J20" s="1"/>
  <c r="AP5"/>
  <c r="AP87" s="1"/>
  <c r="BW5"/>
  <c r="EE6"/>
  <c r="K6" s="1"/>
  <c r="BE5"/>
  <c r="CF5"/>
  <c r="CF87" s="1"/>
  <c r="CF102" s="1"/>
  <c r="CI5"/>
  <c r="CR5"/>
  <c r="O19"/>
  <c r="X19"/>
  <c r="X5" s="1"/>
  <c r="X87" s="1"/>
  <c r="X102" s="1"/>
  <c r="AA19"/>
  <c r="AA5" s="1"/>
  <c r="AD19"/>
  <c r="AD5" s="1"/>
  <c r="AD87" s="1"/>
  <c r="AD102" s="1"/>
  <c r="CL87"/>
  <c r="CL102" s="1"/>
  <c r="BV5"/>
  <c r="BV87" s="1"/>
  <c r="BV102" s="1"/>
  <c r="K7"/>
  <c r="DD5"/>
  <c r="DX5"/>
  <c r="O5"/>
  <c r="O87" s="1"/>
  <c r="O102" s="1"/>
  <c r="ED6"/>
  <c r="EH6" s="1"/>
  <c r="BA5"/>
  <c r="BA87" s="1"/>
  <c r="BA102" s="1"/>
  <c r="BD5"/>
  <c r="BD87" s="1"/>
  <c r="BD102" s="1"/>
  <c r="BG5"/>
  <c r="BG87" s="1"/>
  <c r="CH5"/>
  <c r="CH87" s="1"/>
  <c r="CH102" s="1"/>
  <c r="CQ5"/>
  <c r="CQ87" s="1"/>
  <c r="R19"/>
  <c r="R5" s="1"/>
  <c r="R87" s="1"/>
  <c r="R102" s="1"/>
  <c r="AC19"/>
  <c r="AC5" s="1"/>
  <c r="AC87" s="1"/>
  <c r="AC102" s="1"/>
  <c r="AC103" s="1"/>
  <c r="AR19"/>
  <c r="DV28"/>
  <c r="M30"/>
  <c r="AO66"/>
  <c r="AY66"/>
  <c r="BB66"/>
  <c r="BB87" s="1"/>
  <c r="BB102" s="1"/>
  <c r="BE66"/>
  <c r="BY66"/>
  <c r="CI66"/>
  <c r="CO66"/>
  <c r="CR66"/>
  <c r="CU66"/>
  <c r="CU87" s="1"/>
  <c r="CU102" s="1"/>
  <c r="CX66"/>
  <c r="CX87" s="1"/>
  <c r="CX102" s="1"/>
  <c r="DA66"/>
  <c r="DA87" s="1"/>
  <c r="DD66"/>
  <c r="DG66"/>
  <c r="DG87" s="1"/>
  <c r="DG102" s="1"/>
  <c r="DJ66"/>
  <c r="DJ87" s="1"/>
  <c r="DJ102" s="1"/>
  <c r="DM66"/>
  <c r="DM87" s="1"/>
  <c r="DP66"/>
  <c r="DP87" s="1"/>
  <c r="DP102" s="1"/>
  <c r="DX66"/>
  <c r="W73"/>
  <c r="AP90"/>
  <c r="AS90"/>
  <c r="AS89" s="1"/>
  <c r="AS102" s="1"/>
  <c r="BE90"/>
  <c r="BE89" s="1"/>
  <c r="BK90"/>
  <c r="BK89" s="1"/>
  <c r="BQ90"/>
  <c r="BQ89" s="1"/>
  <c r="CC90"/>
  <c r="CC89" s="1"/>
  <c r="CI90"/>
  <c r="CI89" s="1"/>
  <c r="CO90"/>
  <c r="CO89" s="1"/>
  <c r="DA90"/>
  <c r="DA89" s="1"/>
  <c r="DD90"/>
  <c r="DD89" s="1"/>
  <c r="BN102"/>
  <c r="ED89"/>
  <c r="CO5"/>
  <c r="DR102"/>
  <c r="BG102"/>
  <c r="CB5"/>
  <c r="CE5"/>
  <c r="CE87" s="1"/>
  <c r="CE102" s="1"/>
  <c r="CQ102"/>
  <c r="M29"/>
  <c r="DT5"/>
  <c r="EF5" s="1"/>
  <c r="W28"/>
  <c r="M17"/>
  <c r="M32"/>
  <c r="W35"/>
  <c r="J35" s="1"/>
  <c r="M35" s="1"/>
  <c r="W39"/>
  <c r="M83"/>
  <c r="M67"/>
  <c r="M16"/>
  <c r="W45"/>
  <c r="J45" s="1"/>
  <c r="N5"/>
  <c r="AC12" i="44" l="1"/>
  <c r="AC6" s="1"/>
  <c r="AE22"/>
  <c r="BA22"/>
  <c r="BC22" s="1"/>
  <c r="AO22" i="41"/>
  <c r="BD25" i="44"/>
  <c r="BC9" i="41"/>
  <c r="BC38"/>
  <c r="AZ6" i="44"/>
  <c r="AQ22"/>
  <c r="AQ6"/>
  <c r="X31" i="41"/>
  <c r="X22" s="1"/>
  <c r="X8" s="1"/>
  <c r="X90" s="1"/>
  <c r="X105" s="1"/>
  <c r="AU17" i="44"/>
  <c r="BD19"/>
  <c r="AU33"/>
  <c r="AU39"/>
  <c r="AU50"/>
  <c r="BD51"/>
  <c r="AK9" i="41"/>
  <c r="AW17"/>
  <c r="AU13" i="44"/>
  <c r="BD16"/>
  <c r="BD29"/>
  <c r="AT31"/>
  <c r="AU35"/>
  <c r="BD35" s="1"/>
  <c r="T69" i="41"/>
  <c r="K31"/>
  <c r="K22" s="1"/>
  <c r="K8" s="1"/>
  <c r="K90" s="1"/>
  <c r="K105" s="1"/>
  <c r="W69"/>
  <c r="W90" s="1"/>
  <c r="AU21" i="44"/>
  <c r="AZ42" i="41"/>
  <c r="BD42" s="1"/>
  <c r="BW87" i="50"/>
  <c r="BW102" s="1"/>
  <c r="BD21" i="44"/>
  <c r="AS9" i="41"/>
  <c r="DX66" i="46"/>
  <c r="BA35" i="41"/>
  <c r="I21" i="24"/>
  <c r="I52"/>
  <c r="I62" s="1"/>
  <c r="AR31" i="41"/>
  <c r="AR22" s="1"/>
  <c r="AZ86"/>
  <c r="BD86" s="1"/>
  <c r="DR87" i="38"/>
  <c r="DR102" s="1"/>
  <c r="AW42" i="44"/>
  <c r="AR8" i="41"/>
  <c r="DD87" i="46"/>
  <c r="DD102" s="1"/>
  <c r="BE29" i="41"/>
  <c r="U26"/>
  <c r="BB44" i="44"/>
  <c r="S44"/>
  <c r="R43"/>
  <c r="AX44"/>
  <c r="AY44" s="1"/>
  <c r="AU103" i="41"/>
  <c r="AY103" s="1"/>
  <c r="BC103" s="1"/>
  <c r="AK103"/>
  <c r="AW103"/>
  <c r="M32" i="46"/>
  <c r="AV102" i="38"/>
  <c r="BD33" i="44"/>
  <c r="BD50"/>
  <c r="AU102" i="38"/>
  <c r="BD49" i="44"/>
  <c r="O90" i="41"/>
  <c r="O105" s="1"/>
  <c r="AR69"/>
  <c r="BE27"/>
  <c r="AT98"/>
  <c r="M98"/>
  <c r="AW98" s="1"/>
  <c r="BA41"/>
  <c r="AW16"/>
  <c r="M10"/>
  <c r="BD101"/>
  <c r="AA87" i="50"/>
  <c r="AA102" s="1"/>
  <c r="BD18" i="44"/>
  <c r="BD46"/>
  <c r="K63"/>
  <c r="AK38" i="41"/>
  <c r="AW38" s="1"/>
  <c r="AG26"/>
  <c r="M93"/>
  <c r="BE42"/>
  <c r="AU30" i="44"/>
  <c r="T28" i="46"/>
  <c r="T19" s="1"/>
  <c r="T5" s="1"/>
  <c r="V42" i="44"/>
  <c r="AT43"/>
  <c r="BD30"/>
  <c r="BM102" i="46"/>
  <c r="BW87"/>
  <c r="BW102" s="1"/>
  <c r="BA102"/>
  <c r="BQ87"/>
  <c r="BQ102" s="1"/>
  <c r="DV102" i="38"/>
  <c r="AU38" i="44"/>
  <c r="BD38" s="1"/>
  <c r="AU57"/>
  <c r="BD57" s="1"/>
  <c r="BN102" i="38"/>
  <c r="BD13" i="44"/>
  <c r="AU32"/>
  <c r="AU56"/>
  <c r="BD56" s="1"/>
  <c r="L31" i="41"/>
  <c r="K32" i="51"/>
  <c r="S31" i="41"/>
  <c r="S22" s="1"/>
  <c r="S8" s="1"/>
  <c r="S90" s="1"/>
  <c r="S31" i="44"/>
  <c r="R28"/>
  <c r="R41" s="1"/>
  <c r="AN31" i="41"/>
  <c r="AN22" s="1"/>
  <c r="AN8" s="1"/>
  <c r="AN90" s="1"/>
  <c r="AN105" s="1"/>
  <c r="Z93"/>
  <c r="AX94"/>
  <c r="AH42"/>
  <c r="J39" i="38"/>
  <c r="AC87"/>
  <c r="AC102" s="1"/>
  <c r="AU98" i="41"/>
  <c r="AY98" s="1"/>
  <c r="BC98" s="1"/>
  <c r="AU100"/>
  <c r="AY100" s="1"/>
  <c r="BC100" s="1"/>
  <c r="AK100"/>
  <c r="AW100" s="1"/>
  <c r="AI99"/>
  <c r="AU99" s="1"/>
  <c r="BE66"/>
  <c r="AL69"/>
  <c r="AX69" s="1"/>
  <c r="BQ102" i="50"/>
  <c r="DM102"/>
  <c r="BY87"/>
  <c r="BY102" s="1"/>
  <c r="I41" i="51"/>
  <c r="BD63" i="44"/>
  <c r="GB62" i="51"/>
  <c r="H6"/>
  <c r="BB76" i="41"/>
  <c r="J96" i="46"/>
  <c r="M96" s="1"/>
  <c r="M32" i="38"/>
  <c r="BD17" i="44"/>
  <c r="DP102" i="38"/>
  <c r="AL90" i="41"/>
  <c r="AL105" s="1"/>
  <c r="AO93"/>
  <c r="AO92" s="1"/>
  <c r="BE101"/>
  <c r="AS99"/>
  <c r="BE99" s="1"/>
  <c r="AS24"/>
  <c r="BE25"/>
  <c r="BE43"/>
  <c r="BC25" i="44"/>
  <c r="J12" i="48"/>
  <c r="DU6"/>
  <c r="DU41" s="1"/>
  <c r="DU62" s="1"/>
  <c r="DR87" i="46"/>
  <c r="DR102" s="1"/>
  <c r="BA77" i="41"/>
  <c r="AC76"/>
  <c r="AC69" s="1"/>
  <c r="AV70"/>
  <c r="AZ70" s="1"/>
  <c r="BD70" s="1"/>
  <c r="AU55"/>
  <c r="AK55"/>
  <c r="AW55" s="1"/>
  <c r="AY55"/>
  <c r="BC55" s="1"/>
  <c r="P69"/>
  <c r="AV69" s="1"/>
  <c r="AZ69" s="1"/>
  <c r="BD69" s="1"/>
  <c r="AP31"/>
  <c r="BE68"/>
  <c r="BA52"/>
  <c r="K90" i="46"/>
  <c r="Z102"/>
  <c r="AF87"/>
  <c r="AS31" i="41"/>
  <c r="BE35"/>
  <c r="BD52" i="44"/>
  <c r="BD48"/>
  <c r="J39" i="50"/>
  <c r="M39" s="1"/>
  <c r="M108" s="1"/>
  <c r="J73"/>
  <c r="M73" s="1"/>
  <c r="ED90"/>
  <c r="J90" s="1"/>
  <c r="AJ87"/>
  <c r="AJ102" s="1"/>
  <c r="AI87"/>
  <c r="AI102" s="1"/>
  <c r="AI103" s="1"/>
  <c r="J6"/>
  <c r="M6" s="1"/>
  <c r="DY66" i="38"/>
  <c r="K66" s="1"/>
  <c r="M91"/>
  <c r="BE48" i="41"/>
  <c r="H41" i="51"/>
  <c r="L22" i="41"/>
  <c r="L8" s="1"/>
  <c r="K69"/>
  <c r="BE79"/>
  <c r="AS76"/>
  <c r="BE76" s="1"/>
  <c r="AE69"/>
  <c r="BC69" s="1"/>
  <c r="M83" i="46"/>
  <c r="CW102"/>
  <c r="BT87"/>
  <c r="BT102" s="1"/>
  <c r="AY76" i="41"/>
  <c r="BC76" s="1"/>
  <c r="AM69"/>
  <c r="AY69" s="1"/>
  <c r="BA12"/>
  <c r="AO10"/>
  <c r="BA43"/>
  <c r="Q42"/>
  <c r="BA42" s="1"/>
  <c r="Y48"/>
  <c r="K11" i="39"/>
  <c r="K6" s="1"/>
  <c r="K41" s="1"/>
  <c r="H6"/>
  <c r="H52" i="24"/>
  <c r="H62" s="1"/>
  <c r="H21"/>
  <c r="AM87" i="46"/>
  <c r="AM102" s="1"/>
  <c r="P8" i="41"/>
  <c r="P90" s="1"/>
  <c r="P105" s="1"/>
  <c r="AP62" i="39"/>
  <c r="AP64" s="1"/>
  <c r="EH41"/>
  <c r="H41" s="1"/>
  <c r="DX28" i="38"/>
  <c r="CR19"/>
  <c r="CR5" s="1"/>
  <c r="CR87" s="1"/>
  <c r="CR102" s="1"/>
  <c r="DY28"/>
  <c r="K28" s="1"/>
  <c r="AI42" i="41"/>
  <c r="K39" i="38"/>
  <c r="M39" s="1"/>
  <c r="AU47" i="41"/>
  <c r="AY47" s="1"/>
  <c r="BC47" s="1"/>
  <c r="AK47"/>
  <c r="AW47" s="1"/>
  <c r="AU51"/>
  <c r="AY51" s="1"/>
  <c r="BC51" s="1"/>
  <c r="AK51"/>
  <c r="AW51" s="1"/>
  <c r="AM31"/>
  <c r="AM22" s="1"/>
  <c r="AM8" s="1"/>
  <c r="AU60" i="44"/>
  <c r="BD60" s="1"/>
  <c r="AZ36" i="41"/>
  <c r="BD36" s="1"/>
  <c r="AG32"/>
  <c r="BE58"/>
  <c r="AC65"/>
  <c r="BA65" s="1"/>
  <c r="AK63"/>
  <c r="AW63" s="1"/>
  <c r="AU63"/>
  <c r="AY63" s="1"/>
  <c r="BC63" s="1"/>
  <c r="AU87"/>
  <c r="AI86"/>
  <c r="AK87"/>
  <c r="AU97"/>
  <c r="AY97" s="1"/>
  <c r="BC97" s="1"/>
  <c r="AK97"/>
  <c r="AI94"/>
  <c r="AU24" i="44"/>
  <c r="BD24" s="1"/>
  <c r="AZ25" i="41"/>
  <c r="BD25" s="1"/>
  <c r="AW32"/>
  <c r="AK31"/>
  <c r="AW49"/>
  <c r="W87" i="38"/>
  <c r="AF87" s="1"/>
  <c r="DU64" i="39"/>
  <c r="J64" s="1"/>
  <c r="J62"/>
  <c r="AU58" i="44"/>
  <c r="BD58" s="1"/>
  <c r="BD32"/>
  <c r="BD39"/>
  <c r="BE40" s="1"/>
  <c r="BA29" i="41"/>
  <c r="U10"/>
  <c r="BE10" s="1"/>
  <c r="AW33"/>
  <c r="Z22"/>
  <c r="AX22" s="1"/>
  <c r="AC48"/>
  <c r="BA48" s="1"/>
  <c r="AF28" i="46"/>
  <c r="AF19" s="1"/>
  <c r="M70" i="41"/>
  <c r="AW70" s="1"/>
  <c r="AV38"/>
  <c r="AZ38" s="1"/>
  <c r="BD38" s="1"/>
  <c r="S28" i="44"/>
  <c r="P41"/>
  <c r="P62" s="1"/>
  <c r="AW72" i="41"/>
  <c r="AV31"/>
  <c r="Z8"/>
  <c r="Z90" s="1"/>
  <c r="EH64" i="39"/>
  <c r="M45" i="38"/>
  <c r="BD65" i="44"/>
  <c r="J7" i="50"/>
  <c r="AD90" i="41"/>
  <c r="AD105" s="1"/>
  <c r="L69"/>
  <c r="AE93"/>
  <c r="U70"/>
  <c r="BE72"/>
  <c r="U38"/>
  <c r="T9"/>
  <c r="AV10"/>
  <c r="AZ10" s="1"/>
  <c r="BD10" s="1"/>
  <c r="BA44" i="44"/>
  <c r="AC43"/>
  <c r="BE39" i="41"/>
  <c r="AO89" i="46"/>
  <c r="DX89" s="1"/>
  <c r="J89" s="1"/>
  <c r="M89" s="1"/>
  <c r="DX90"/>
  <c r="J90" s="1"/>
  <c r="M90" s="1"/>
  <c r="T66"/>
  <c r="J66" s="1"/>
  <c r="M66" s="1"/>
  <c r="J73"/>
  <c r="M73" s="1"/>
  <c r="BA79" i="41"/>
  <c r="AO76"/>
  <c r="BA96"/>
  <c r="Q94"/>
  <c r="BA94" s="1"/>
  <c r="Y10"/>
  <c r="AW14"/>
  <c r="AO102" i="46"/>
  <c r="Y99" i="41"/>
  <c r="Y93" s="1"/>
  <c r="Y92" s="1"/>
  <c r="AY99"/>
  <c r="BC99" s="1"/>
  <c r="W93"/>
  <c r="AY15" i="44"/>
  <c r="BD15" s="1"/>
  <c r="AG12"/>
  <c r="AS22"/>
  <c r="AU22" s="1"/>
  <c r="BD22" s="1"/>
  <c r="AU50" i="41"/>
  <c r="AY50" s="1"/>
  <c r="BC50" s="1"/>
  <c r="AI48"/>
  <c r="AU48" s="1"/>
  <c r="AK50"/>
  <c r="AW50" s="1"/>
  <c r="AU54" i="44"/>
  <c r="AA22" i="41"/>
  <c r="AA8" s="1"/>
  <c r="AT66"/>
  <c r="M66"/>
  <c r="J65"/>
  <c r="AI89" i="38"/>
  <c r="DX90"/>
  <c r="J7" i="46"/>
  <c r="M7" s="1"/>
  <c r="AT67" i="41"/>
  <c r="AH65"/>
  <c r="AK67"/>
  <c r="BZ102" i="38"/>
  <c r="AK88" i="41"/>
  <c r="AW88" s="1"/>
  <c r="AH86"/>
  <c r="AT88"/>
  <c r="U28" i="44"/>
  <c r="AS31"/>
  <c r="AU31" s="1"/>
  <c r="BD31" s="1"/>
  <c r="AW25" i="41"/>
  <c r="AK24"/>
  <c r="AJ23"/>
  <c r="AV23" s="1"/>
  <c r="AZ23" s="1"/>
  <c r="BD23" s="1"/>
  <c r="AV24"/>
  <c r="AZ24" s="1"/>
  <c r="BD24" s="1"/>
  <c r="AZ56"/>
  <c r="BD56" s="1"/>
  <c r="BD54" i="44"/>
  <c r="BB31"/>
  <c r="BA26" i="41"/>
  <c r="BA51"/>
  <c r="M22"/>
  <c r="AY10"/>
  <c r="BC10" s="1"/>
  <c r="AV94"/>
  <c r="AW12"/>
  <c r="AM41" i="44"/>
  <c r="C50" i="45"/>
  <c r="GE63" i="51"/>
  <c r="J89" i="50"/>
  <c r="M20"/>
  <c r="DX87"/>
  <c r="DX102" s="1"/>
  <c r="AF102"/>
  <c r="AF103" s="1"/>
  <c r="J103" s="1"/>
  <c r="DI102"/>
  <c r="AX102"/>
  <c r="BK87"/>
  <c r="BK102" s="1"/>
  <c r="BP102" i="38"/>
  <c r="GD32" i="51"/>
  <c r="BB70" i="41"/>
  <c r="R69"/>
  <c r="BB69" s="1"/>
  <c r="AJ62" i="51"/>
  <c r="AB43" i="44"/>
  <c r="AE44"/>
  <c r="AZ44"/>
  <c r="AD41"/>
  <c r="AD62" s="1"/>
  <c r="AD64" s="1"/>
  <c r="AE6"/>
  <c r="BB6"/>
  <c r="EH6" i="48"/>
  <c r="H12"/>
  <c r="BO62"/>
  <c r="BO64" s="1"/>
  <c r="EI41"/>
  <c r="I41"/>
  <c r="Q99" i="41"/>
  <c r="BA100"/>
  <c r="T66" i="38"/>
  <c r="J67"/>
  <c r="M67" s="1"/>
  <c r="AU26" i="41"/>
  <c r="AI44" i="44"/>
  <c r="AF43"/>
  <c r="AR44"/>
  <c r="AU44" s="1"/>
  <c r="N8" i="41"/>
  <c r="Q9"/>
  <c r="AX9"/>
  <c r="GD12" i="51"/>
  <c r="AY5" i="46"/>
  <c r="M77" i="41"/>
  <c r="AT77"/>
  <c r="J76"/>
  <c r="AU32"/>
  <c r="AY32" s="1"/>
  <c r="BC32" s="1"/>
  <c r="AI31"/>
  <c r="AZ32"/>
  <c r="BD32" s="1"/>
  <c r="K12" i="44"/>
  <c r="I6"/>
  <c r="AS12"/>
  <c r="J6"/>
  <c r="AX12"/>
  <c r="AY12" s="1"/>
  <c r="AT12"/>
  <c r="AT28"/>
  <c r="AX28"/>
  <c r="AY28" s="1"/>
  <c r="AB90" i="41"/>
  <c r="Q86"/>
  <c r="AF41" i="44"/>
  <c r="BB28"/>
  <c r="AX10" i="41"/>
  <c r="GA62" i="51"/>
  <c r="H62" s="1"/>
  <c r="AM64"/>
  <c r="GA64" s="1"/>
  <c r="AG92" i="41"/>
  <c r="AR6" i="44"/>
  <c r="AJ93" i="41"/>
  <c r="AV99"/>
  <c r="AZ99" s="1"/>
  <c r="W28" i="44"/>
  <c r="AR28"/>
  <c r="AI28"/>
  <c r="T87" i="46"/>
  <c r="BB12" i="44"/>
  <c r="AH41"/>
  <c r="AH62" s="1"/>
  <c r="AH64" s="1"/>
  <c r="AE12"/>
  <c r="AZ31" i="41"/>
  <c r="BD31" s="1"/>
  <c r="H44" i="3"/>
  <c r="GD41" i="51"/>
  <c r="BC8" i="41"/>
  <c r="AP41" i="44"/>
  <c r="AP62" s="1"/>
  <c r="AP64" s="1"/>
  <c r="AC102" i="46"/>
  <c r="AF102" s="1"/>
  <c r="EH62" i="39"/>
  <c r="H62" s="1"/>
  <c r="X64" i="44"/>
  <c r="AD64" i="39"/>
  <c r="H64" s="1"/>
  <c r="GD28" i="51"/>
  <c r="EG42"/>
  <c r="J43"/>
  <c r="M7" i="50"/>
  <c r="DA102"/>
  <c r="EG41" i="51"/>
  <c r="EG62" s="1"/>
  <c r="J28"/>
  <c r="K28" s="1"/>
  <c r="K41" s="1"/>
  <c r="BJ19" i="50"/>
  <c r="BJ5" s="1"/>
  <c r="BJ87" s="1"/>
  <c r="BJ102" s="1"/>
  <c r="ED28"/>
  <c r="J28" s="1"/>
  <c r="S62" i="51"/>
  <c r="S64" s="1"/>
  <c r="AF22" i="41"/>
  <c r="AF8" s="1"/>
  <c r="AF90" s="1"/>
  <c r="AF105" s="1"/>
  <c r="AE31" i="44"/>
  <c r="BA31"/>
  <c r="BC31" s="1"/>
  <c r="AC28"/>
  <c r="CZ19" i="46"/>
  <c r="CZ5" s="1"/>
  <c r="CZ87" s="1"/>
  <c r="CZ102" s="1"/>
  <c r="DX28"/>
  <c r="J28" s="1"/>
  <c r="BZ19"/>
  <c r="BZ5" s="1"/>
  <c r="BZ87" s="1"/>
  <c r="BZ102" s="1"/>
  <c r="DY28"/>
  <c r="K28" s="1"/>
  <c r="DX19"/>
  <c r="J19" s="1"/>
  <c r="N19" i="38"/>
  <c r="N5" s="1"/>
  <c r="N87" s="1"/>
  <c r="N102" s="1"/>
  <c r="T28"/>
  <c r="DW62" i="39"/>
  <c r="I41"/>
  <c r="EI41"/>
  <c r="CN5" i="38"/>
  <c r="DX19"/>
  <c r="J48" i="41"/>
  <c r="AT52"/>
  <c r="M52"/>
  <c r="DX66" i="38"/>
  <c r="AF90"/>
  <c r="J90" s="1"/>
  <c r="Z89"/>
  <c r="DY90"/>
  <c r="K90" s="1"/>
  <c r="AM89"/>
  <c r="AI23" i="41"/>
  <c r="AU24"/>
  <c r="AJ42" i="44"/>
  <c r="AM43"/>
  <c r="AV43"/>
  <c r="Q6"/>
  <c r="BA12"/>
  <c r="S12"/>
  <c r="Q31" i="41"/>
  <c r="BA38"/>
  <c r="BG5" i="46"/>
  <c r="DL87" i="38"/>
  <c r="DL102" s="1"/>
  <c r="AS5"/>
  <c r="DY19"/>
  <c r="K19" s="1"/>
  <c r="AQ31" i="44"/>
  <c r="J92" i="41"/>
  <c r="AT92" s="1"/>
  <c r="AT93"/>
  <c r="BD102"/>
  <c r="AH64" i="48"/>
  <c r="EI62"/>
  <c r="I62"/>
  <c r="O42" i="44"/>
  <c r="AV42"/>
  <c r="M41"/>
  <c r="AW6"/>
  <c r="AO62"/>
  <c r="AO64" s="1"/>
  <c r="AQ41"/>
  <c r="AQ42"/>
  <c r="AN62"/>
  <c r="BE94" i="41"/>
  <c r="R90"/>
  <c r="R105" s="1"/>
  <c r="O6" i="44"/>
  <c r="P64"/>
  <c r="AY70" i="41"/>
  <c r="BC70" s="1"/>
  <c r="H43" i="51"/>
  <c r="AK99" i="41"/>
  <c r="AW101"/>
  <c r="N41" i="44"/>
  <c r="AX6"/>
  <c r="Y62"/>
  <c r="Y64" s="1"/>
  <c r="AA90" i="41"/>
  <c r="AY8"/>
  <c r="L62" i="44"/>
  <c r="AF5" i="46"/>
  <c r="AJ64" i="48"/>
  <c r="EH64" s="1"/>
  <c r="H64" s="1"/>
  <c r="EH62"/>
  <c r="H62" s="1"/>
  <c r="S105" i="41"/>
  <c r="AS69"/>
  <c r="T41" i="44"/>
  <c r="M92" i="41"/>
  <c r="BB87" i="38"/>
  <c r="BB102" s="1"/>
  <c r="M64" i="51"/>
  <c r="I64" s="1"/>
  <c r="H64" i="44"/>
  <c r="AP89" i="50"/>
  <c r="EE90"/>
  <c r="K90" s="1"/>
  <c r="M90" s="1"/>
  <c r="ED66"/>
  <c r="DV19"/>
  <c r="EE28"/>
  <c r="K28" s="1"/>
  <c r="W66"/>
  <c r="CI87"/>
  <c r="CI102" s="1"/>
  <c r="CC102"/>
  <c r="AP102"/>
  <c r="AR5"/>
  <c r="AR87" s="1"/>
  <c r="AR102" s="1"/>
  <c r="DD87"/>
  <c r="DD102" s="1"/>
  <c r="AY87"/>
  <c r="AY102" s="1"/>
  <c r="CR87"/>
  <c r="CR102" s="1"/>
  <c r="BE87"/>
  <c r="BE102" s="1"/>
  <c r="EE66"/>
  <c r="K66" s="1"/>
  <c r="AO87"/>
  <c r="AO102" s="1"/>
  <c r="CB87"/>
  <c r="ED5"/>
  <c r="CO87"/>
  <c r="M45"/>
  <c r="W19"/>
  <c r="N87"/>
  <c r="AR90" i="41" l="1"/>
  <c r="AR105" s="1"/>
  <c r="AE90"/>
  <c r="BC90" s="1"/>
  <c r="AM90"/>
  <c r="AM105" s="1"/>
  <c r="AT42" i="44"/>
  <c r="W42"/>
  <c r="BD44"/>
  <c r="BC44"/>
  <c r="AZ41"/>
  <c r="BE26" i="41"/>
  <c r="R42" i="44"/>
  <c r="AX43"/>
  <c r="AY43" s="1"/>
  <c r="BB43"/>
  <c r="S43"/>
  <c r="R62"/>
  <c r="R64" s="1"/>
  <c r="V62"/>
  <c r="V64" s="1"/>
  <c r="J66" i="50"/>
  <c r="AS22" i="41"/>
  <c r="AS8" s="1"/>
  <c r="AS23"/>
  <c r="BE23" s="1"/>
  <c r="BE24"/>
  <c r="AP22"/>
  <c r="BB31"/>
  <c r="DU64" i="48"/>
  <c r="J64" s="1"/>
  <c r="J62"/>
  <c r="K62" s="1"/>
  <c r="AT42" i="41"/>
  <c r="AH22"/>
  <c r="AT22" s="1"/>
  <c r="Z92"/>
  <c r="AX92" s="1"/>
  <c r="AX93"/>
  <c r="AS93"/>
  <c r="AU12" i="44"/>
  <c r="BD12" s="1"/>
  <c r="AZ94" i="41"/>
  <c r="BD94" s="1"/>
  <c r="AK23"/>
  <c r="AW23" s="1"/>
  <c r="AW24"/>
  <c r="AK65"/>
  <c r="AW67"/>
  <c r="AT65"/>
  <c r="AG6" i="44"/>
  <c r="AI12"/>
  <c r="W92" i="41"/>
  <c r="W105" s="1"/>
  <c r="AC42" i="44"/>
  <c r="BA42" s="1"/>
  <c r="BA43"/>
  <c r="U31" i="41"/>
  <c r="BE38"/>
  <c r="U69"/>
  <c r="BE70"/>
  <c r="W102" i="38"/>
  <c r="AK48" i="41"/>
  <c r="AW97"/>
  <c r="AK94"/>
  <c r="AW94" s="1"/>
  <c r="AK86"/>
  <c r="AW87"/>
  <c r="AY87"/>
  <c r="BC87" s="1"/>
  <c r="AK42"/>
  <c r="AW42" s="1"/>
  <c r="AU42"/>
  <c r="AY42" s="1"/>
  <c r="BC42" s="1"/>
  <c r="AO9"/>
  <c r="AO8" s="1"/>
  <c r="BA10"/>
  <c r="AW31"/>
  <c r="AC8"/>
  <c r="AC90" s="1"/>
  <c r="AC105" s="1"/>
  <c r="BE69"/>
  <c r="AS28" i="44"/>
  <c r="U41"/>
  <c r="U62" s="1"/>
  <c r="U64" s="1"/>
  <c r="AT86" i="41"/>
  <c r="AH69"/>
  <c r="AI102" i="38"/>
  <c r="DX89"/>
  <c r="AW66" i="41"/>
  <c r="M65"/>
  <c r="AW65" s="1"/>
  <c r="Y9"/>
  <c r="AW10"/>
  <c r="AO69"/>
  <c r="BA76"/>
  <c r="U9"/>
  <c r="BE9" s="1"/>
  <c r="AV9"/>
  <c r="AZ9" s="1"/>
  <c r="BD9" s="1"/>
  <c r="AE92"/>
  <c r="BC92" s="1"/>
  <c r="BC105" s="1"/>
  <c r="I62" i="51"/>
  <c r="AU94" i="41"/>
  <c r="AY94" s="1"/>
  <c r="BC94" s="1"/>
  <c r="AI93"/>
  <c r="AU86"/>
  <c r="AI69"/>
  <c r="AU69" s="1"/>
  <c r="BE32"/>
  <c r="AG31"/>
  <c r="AG22" s="1"/>
  <c r="AG8" s="1"/>
  <c r="AG90" s="1"/>
  <c r="AG105" s="1"/>
  <c r="T8"/>
  <c r="AY86"/>
  <c r="BC86" s="1"/>
  <c r="L90"/>
  <c r="L105" s="1"/>
  <c r="AV8"/>
  <c r="AJ22"/>
  <c r="AV22" s="1"/>
  <c r="AZ22" s="1"/>
  <c r="K43" i="51"/>
  <c r="K42" s="1"/>
  <c r="BC12" i="44"/>
  <c r="M28" i="50"/>
  <c r="W41" i="44"/>
  <c r="T62"/>
  <c r="AR41"/>
  <c r="L64"/>
  <c r="AA105" i="41"/>
  <c r="AY90"/>
  <c r="AY105" s="1"/>
  <c r="AS90"/>
  <c r="AN64" i="44"/>
  <c r="AQ64" s="1"/>
  <c r="AQ62"/>
  <c r="M62"/>
  <c r="AW41"/>
  <c r="O41"/>
  <c r="AS87" i="38"/>
  <c r="DY5"/>
  <c r="K5" s="1"/>
  <c r="BG87" i="46"/>
  <c r="DX5"/>
  <c r="J5" s="1"/>
  <c r="BA31" i="41"/>
  <c r="Q22"/>
  <c r="BA22" s="1"/>
  <c r="AM42" i="44"/>
  <c r="AJ62"/>
  <c r="AU23" i="41"/>
  <c r="AY23" s="1"/>
  <c r="BC23" s="1"/>
  <c r="AI22"/>
  <c r="M90" i="38"/>
  <c r="M48" i="41"/>
  <c r="AW48" s="1"/>
  <c r="AW52"/>
  <c r="AT48"/>
  <c r="J8"/>
  <c r="CN87" i="38"/>
  <c r="DX5"/>
  <c r="J28"/>
  <c r="M28" s="1"/>
  <c r="T19"/>
  <c r="AA64" i="44"/>
  <c r="T102" i="46"/>
  <c r="AU28" i="44"/>
  <c r="BD99" i="41"/>
  <c r="GE62" i="51"/>
  <c r="GD62"/>
  <c r="Q69" i="41"/>
  <c r="BA69" s="1"/>
  <c r="BA86"/>
  <c r="AZ8"/>
  <c r="BD8" s="1"/>
  <c r="BD28" i="44"/>
  <c r="AT6"/>
  <c r="J41"/>
  <c r="K6"/>
  <c r="I41"/>
  <c r="AS6"/>
  <c r="AU6" s="1"/>
  <c r="AU31" i="41"/>
  <c r="AY31" s="1"/>
  <c r="AT76"/>
  <c r="J69"/>
  <c r="AT69" s="1"/>
  <c r="AW77"/>
  <c r="M76"/>
  <c r="AF42" i="44"/>
  <c r="AI43"/>
  <c r="AR43"/>
  <c r="AU43" s="1"/>
  <c r="AY26" i="41"/>
  <c r="BC26" s="1"/>
  <c r="J66" i="38"/>
  <c r="M66" s="1"/>
  <c r="AB42" i="44"/>
  <c r="AZ43"/>
  <c r="BC43" s="1"/>
  <c r="AE43"/>
  <c r="AJ64" i="51"/>
  <c r="ED19" i="50"/>
  <c r="J19" s="1"/>
  <c r="N62" i="44"/>
  <c r="BB41"/>
  <c r="AW99" i="41"/>
  <c r="AK93"/>
  <c r="AY6" i="44"/>
  <c r="EI64" i="48"/>
  <c r="I64"/>
  <c r="K64" s="1"/>
  <c r="K70" s="1"/>
  <c r="Q41" i="44"/>
  <c r="BA6"/>
  <c r="BC6" s="1"/>
  <c r="S6"/>
  <c r="AY24" i="41"/>
  <c r="BC24" s="1"/>
  <c r="DY89" i="38"/>
  <c r="K89" s="1"/>
  <c r="AM102"/>
  <c r="AF89"/>
  <c r="J89" s="1"/>
  <c r="Z102"/>
  <c r="AF102" s="1"/>
  <c r="DW64" i="39"/>
  <c r="EI62"/>
  <c r="I62"/>
  <c r="K62" s="1"/>
  <c r="M28" i="46"/>
  <c r="AE28" i="44"/>
  <c r="AC41"/>
  <c r="BA28"/>
  <c r="BC28" s="1"/>
  <c r="EG64" i="51"/>
  <c r="J64" s="1"/>
  <c r="J62"/>
  <c r="K62" s="1"/>
  <c r="AA62" i="44"/>
  <c r="H61" i="3"/>
  <c r="AJ92" i="41"/>
  <c r="AV93"/>
  <c r="AZ93" s="1"/>
  <c r="GD64" i="51"/>
  <c r="GE64"/>
  <c r="AF62" i="44"/>
  <c r="AB105" i="41"/>
  <c r="AY87" i="46"/>
  <c r="DY5"/>
  <c r="K5" s="1"/>
  <c r="N90" i="41"/>
  <c r="AX8"/>
  <c r="Q8"/>
  <c r="DY19" i="46"/>
  <c r="K19" s="1"/>
  <c r="M19" s="1"/>
  <c r="BA99" i="41"/>
  <c r="Q93"/>
  <c r="K12" i="48"/>
  <c r="K6" s="1"/>
  <c r="K41" s="1"/>
  <c r="H6"/>
  <c r="EE89" i="50"/>
  <c r="K89" s="1"/>
  <c r="M89" s="1"/>
  <c r="M66"/>
  <c r="DV5"/>
  <c r="EE19"/>
  <c r="K19" s="1"/>
  <c r="W5"/>
  <c r="CO102"/>
  <c r="CB102"/>
  <c r="ED102" s="1"/>
  <c r="ED87"/>
  <c r="N102"/>
  <c r="AX42" i="44" l="1"/>
  <c r="AY42" s="1"/>
  <c r="BB42"/>
  <c r="S42"/>
  <c r="M89" i="38"/>
  <c r="BD43" i="44"/>
  <c r="BD22" i="41"/>
  <c r="BC31"/>
  <c r="Z105"/>
  <c r="O62" i="44"/>
  <c r="AS92" i="41"/>
  <c r="BE92" s="1"/>
  <c r="BE93"/>
  <c r="BB22"/>
  <c r="AP8"/>
  <c r="AH8"/>
  <c r="AH90" s="1"/>
  <c r="AH105" s="1"/>
  <c r="T90"/>
  <c r="U8"/>
  <c r="AU93"/>
  <c r="AI92"/>
  <c r="AU92" s="1"/>
  <c r="AW9"/>
  <c r="Y8"/>
  <c r="Y90" s="1"/>
  <c r="Y105" s="1"/>
  <c r="AE105"/>
  <c r="AO90"/>
  <c r="AO105" s="1"/>
  <c r="AW86"/>
  <c r="AK69"/>
  <c r="M5" i="46"/>
  <c r="AK22" i="41"/>
  <c r="U22"/>
  <c r="BE22" s="1"/>
  <c r="BE31"/>
  <c r="AY93"/>
  <c r="AG41" i="44"/>
  <c r="AS41" s="1"/>
  <c r="AI6"/>
  <c r="BA9" i="41"/>
  <c r="AC62" i="44"/>
  <c r="AC64" s="1"/>
  <c r="AE41"/>
  <c r="AK92" i="41"/>
  <c r="AW93"/>
  <c r="AZ42" i="44"/>
  <c r="BC42" s="1"/>
  <c r="AE42"/>
  <c r="AB62"/>
  <c r="AW76" i="41"/>
  <c r="M69"/>
  <c r="AW69" s="1"/>
  <c r="I62" i="44"/>
  <c r="K41"/>
  <c r="J62"/>
  <c r="AX41"/>
  <c r="AY41" s="1"/>
  <c r="AT41"/>
  <c r="CN102" i="38"/>
  <c r="DX102" s="1"/>
  <c r="DX87"/>
  <c r="AJ64" i="44"/>
  <c r="AM64" s="1"/>
  <c r="AM62"/>
  <c r="BG102" i="46"/>
  <c r="DX102" s="1"/>
  <c r="J102" s="1"/>
  <c r="DX87"/>
  <c r="J87" s="1"/>
  <c r="AS102" i="38"/>
  <c r="DY87"/>
  <c r="K87" s="1"/>
  <c r="AV62" i="44"/>
  <c r="Q92" i="41"/>
  <c r="BA92" s="1"/>
  <c r="BA93"/>
  <c r="AV92"/>
  <c r="AZ92" s="1"/>
  <c r="BD92" s="1"/>
  <c r="AJ105"/>
  <c r="DY102" i="38"/>
  <c r="K102" s="1"/>
  <c r="M19" i="50"/>
  <c r="Q90" i="41"/>
  <c r="BA8"/>
  <c r="N105"/>
  <c r="AX90"/>
  <c r="AX105" s="1"/>
  <c r="AY102" i="46"/>
  <c r="DY102" s="1"/>
  <c r="K102" s="1"/>
  <c r="DY87"/>
  <c r="K87" s="1"/>
  <c r="AF64" i="44"/>
  <c r="BD93" i="41"/>
  <c r="I64" i="39"/>
  <c r="K64" s="1"/>
  <c r="EI64"/>
  <c r="Q62" i="44"/>
  <c r="BA41"/>
  <c r="BC41" s="1"/>
  <c r="S41"/>
  <c r="BD6"/>
  <c r="N64"/>
  <c r="BB64" s="1"/>
  <c r="BB62"/>
  <c r="AJ68" i="51"/>
  <c r="H64"/>
  <c r="AI42" i="44"/>
  <c r="AR42"/>
  <c r="AU42" s="1"/>
  <c r="BD42" s="1"/>
  <c r="T5" i="38"/>
  <c r="J19"/>
  <c r="M19" s="1"/>
  <c r="M8" i="41"/>
  <c r="AT8"/>
  <c r="J90"/>
  <c r="AI8"/>
  <c r="AU22"/>
  <c r="AY22" s="1"/>
  <c r="BC22" s="1"/>
  <c r="M64" i="44"/>
  <c r="AW64" s="1"/>
  <c r="AW62"/>
  <c r="AV64"/>
  <c r="W62"/>
  <c r="T64"/>
  <c r="AR62"/>
  <c r="DV87" i="50"/>
  <c r="EE5"/>
  <c r="K5" s="1"/>
  <c r="W87"/>
  <c r="J87" s="1"/>
  <c r="J5"/>
  <c r="AU41" i="44" l="1"/>
  <c r="O64"/>
  <c r="BB8" i="41"/>
  <c r="AP90"/>
  <c r="AS105"/>
  <c r="BE8"/>
  <c r="U90"/>
  <c r="M102" i="46"/>
  <c r="AG62" i="44"/>
  <c r="AI41"/>
  <c r="AK8" i="41"/>
  <c r="AK90" s="1"/>
  <c r="AW22"/>
  <c r="BC93"/>
  <c r="T105"/>
  <c r="AV90"/>
  <c r="AZ90" s="1"/>
  <c r="BD90" s="1"/>
  <c r="BD105" s="1"/>
  <c r="K64" i="51"/>
  <c r="K70" s="1"/>
  <c r="Q105" i="41"/>
  <c r="BA90"/>
  <c r="BA105" s="1"/>
  <c r="BA109" s="1"/>
  <c r="BD41" i="44"/>
  <c r="AX62"/>
  <c r="AY62" s="1"/>
  <c r="J64"/>
  <c r="AT62"/>
  <c r="AB64"/>
  <c r="AE62"/>
  <c r="AZ62"/>
  <c r="AK105" i="41"/>
  <c r="AW92"/>
  <c r="AI90"/>
  <c r="AU8"/>
  <c r="W64" i="44"/>
  <c r="AR64"/>
  <c r="J105" i="41"/>
  <c r="AT90"/>
  <c r="AT105" s="1"/>
  <c r="AW8"/>
  <c r="M90"/>
  <c r="J5" i="38"/>
  <c r="M5" s="1"/>
  <c r="T87"/>
  <c r="Q64" i="44"/>
  <c r="BA62"/>
  <c r="S62"/>
  <c r="M87" i="46"/>
  <c r="I64" i="44"/>
  <c r="AS62"/>
  <c r="K62"/>
  <c r="M5" i="50"/>
  <c r="DV102"/>
  <c r="EE87"/>
  <c r="K87" s="1"/>
  <c r="W102"/>
  <c r="J102" s="1"/>
  <c r="AU62" i="44" l="1"/>
  <c r="AZ105" i="41"/>
  <c r="AP105"/>
  <c r="BB90"/>
  <c r="BB105" s="1"/>
  <c r="AV105"/>
  <c r="BD62" i="44"/>
  <c r="AG64"/>
  <c r="AI64" s="1"/>
  <c r="AI62"/>
  <c r="U105" i="41"/>
  <c r="BE90"/>
  <c r="BE105" s="1"/>
  <c r="BE109" s="1"/>
  <c r="M87" i="50"/>
  <c r="T102" i="38"/>
  <c r="J102" s="1"/>
  <c r="M102" s="1"/>
  <c r="J87"/>
  <c r="M87" s="1"/>
  <c r="AW90" i="41"/>
  <c r="AW105" s="1"/>
  <c r="M105"/>
  <c r="AU90"/>
  <c r="AU105" s="1"/>
  <c r="AI105"/>
  <c r="BC62" i="44"/>
  <c r="AE64"/>
  <c r="AZ64"/>
  <c r="AT64"/>
  <c r="AX64"/>
  <c r="AY64" s="1"/>
  <c r="AS64"/>
  <c r="K64"/>
  <c r="BA64"/>
  <c r="S64"/>
  <c r="EE102" i="50"/>
  <c r="K102" s="1"/>
  <c r="M102" s="1"/>
  <c r="AU64" i="44" l="1"/>
  <c r="BC64"/>
  <c r="BC69" s="1"/>
  <c r="BD64"/>
  <c r="BD72" s="1"/>
  <c r="AY69"/>
  <c r="AW107" i="41"/>
  <c r="AW109" s="1"/>
</calcChain>
</file>

<file path=xl/sharedStrings.xml><?xml version="1.0" encoding="utf-8"?>
<sst xmlns="http://schemas.openxmlformats.org/spreadsheetml/2006/main" count="4215" uniqueCount="1084">
  <si>
    <t>K505</t>
  </si>
  <si>
    <t>Egyéb működési célú támogatások államháztartáson belülre</t>
  </si>
  <si>
    <t>K506</t>
  </si>
  <si>
    <t>Működési célú garancia- és kezességvállalásból származó kifizetés áht-n kívülre</t>
  </si>
  <si>
    <t>K507</t>
  </si>
  <si>
    <t>Működési célú visszatérítendő támogatások, kölcsönök nyújtása áht-n kívülre</t>
  </si>
  <si>
    <t>K508</t>
  </si>
  <si>
    <t>Egyéb működési célú támogatások államháztartáson kívülre</t>
  </si>
  <si>
    <t>K511</t>
  </si>
  <si>
    <t>K512</t>
  </si>
  <si>
    <t xml:space="preserve">     Polgármesteri keret</t>
  </si>
  <si>
    <t xml:space="preserve">     Általános tartalék</t>
  </si>
  <si>
    <t xml:space="preserve">     Egyéb céltartalékok</t>
  </si>
  <si>
    <t xml:space="preserve">     Intézményi tartalékok</t>
  </si>
  <si>
    <t>Felhalmozási kiadások összesen:</t>
  </si>
  <si>
    <t>K6</t>
  </si>
  <si>
    <t>K7</t>
  </si>
  <si>
    <t>Egyéb felhalmozási célú kiadások</t>
  </si>
  <si>
    <t>K8</t>
  </si>
  <si>
    <t>Felhalmozási célú garancia- és kezességvállalásból származó kifizetés áht-n belülre</t>
  </si>
  <si>
    <t>K81</t>
  </si>
  <si>
    <t>Felhalmozási célú visszatérítendő támogatások, kölcsönök nyújtása áht-n belülre</t>
  </si>
  <si>
    <t>K82</t>
  </si>
  <si>
    <t>Felhalmozási célú visszatérítendő támogtások, kölcsönök törlesztése áht-n belülre</t>
  </si>
  <si>
    <t>K83</t>
  </si>
  <si>
    <t>Iskola konyha összevonással kapcsolatos átalakítások</t>
  </si>
  <si>
    <t>Járda-útépítési-javítási munkák a lakóövezetben</t>
  </si>
  <si>
    <t>Egyéb felhalmozási célú támogatások államháztartáson belülre</t>
  </si>
  <si>
    <t>K84</t>
  </si>
  <si>
    <t>Felhalmozási célú garancia- és kezességvállalásból származó kifizetés áht-n kívülre</t>
  </si>
  <si>
    <t>K85</t>
  </si>
  <si>
    <t>Felhalmozási célú visszatérítendő támogatások, kölcsönök nyújtása áht-n kívülre</t>
  </si>
  <si>
    <t>K86</t>
  </si>
  <si>
    <t>Lakástámogatás</t>
  </si>
  <si>
    <t>K87</t>
  </si>
  <si>
    <t>Egyéb felhalmozási célú támogatások államháztartáson kívülre</t>
  </si>
  <si>
    <t>K88</t>
  </si>
  <si>
    <t>Költségvetési kiadások:</t>
  </si>
  <si>
    <t>Finanszírozási kiadások</t>
  </si>
  <si>
    <t>Belföldi finanszírozás kiadásai</t>
  </si>
  <si>
    <t>K91</t>
  </si>
  <si>
    <t>Hitel-, kölcsöntörlesztés államháztartásson kívülre</t>
  </si>
  <si>
    <t>K911</t>
  </si>
  <si>
    <t>Hosszú lejáratú hitelek, kölcsönök törlesztése</t>
  </si>
  <si>
    <t>K9111</t>
  </si>
  <si>
    <t>Likviditási célú hitelek, kölcsönök törlesztése pénzügyi vállalkozásnak</t>
  </si>
  <si>
    <t>K9112</t>
  </si>
  <si>
    <t>K9113. Rövid lejáratú hitelek, kölcsönök törlesztése</t>
  </si>
  <si>
    <t>Rövid lejáratú hitelek, kölcsönök törlesztése</t>
  </si>
  <si>
    <t>K9113</t>
  </si>
  <si>
    <t>Belföldi értékpapírok kiadásai</t>
  </si>
  <si>
    <t>K912</t>
  </si>
  <si>
    <t>Központi, irányító szervi támogatás folyósítása</t>
  </si>
  <si>
    <t>K915</t>
  </si>
  <si>
    <t>Pénzeszközök betétként elhelyezése</t>
  </si>
  <si>
    <t>K916</t>
  </si>
  <si>
    <t>Külföldi finanszírozás kiadásai</t>
  </si>
  <si>
    <t>K92</t>
  </si>
  <si>
    <t>Adóssághoz nem kapcsolódó származékos ügyletek kiadásai</t>
  </si>
  <si>
    <t>K93</t>
  </si>
  <si>
    <t>Kiadások összesen:</t>
  </si>
  <si>
    <t>Halmozódás (K915) miatti levonás:</t>
  </si>
  <si>
    <t>Halmozódás mentes kiadások összesen:</t>
  </si>
  <si>
    <t>Létszámkeret</t>
  </si>
  <si>
    <t>Közfoglalkoztaottak létszámelőirányzata</t>
  </si>
  <si>
    <t>Adatok ezer forintban</t>
  </si>
  <si>
    <t>01</t>
  </si>
  <si>
    <t>Helyi adók</t>
  </si>
  <si>
    <t>02</t>
  </si>
  <si>
    <t>Osztalékok, koncessziós díjak</t>
  </si>
  <si>
    <t>03</t>
  </si>
  <si>
    <t>Díjak, pótlékok, bírságok</t>
  </si>
  <si>
    <t>04</t>
  </si>
  <si>
    <t>Tárgyi eszközök, immateriális javak, vagyoni értékű jog értékesítése, vagyonhasznosítás</t>
  </si>
  <si>
    <t>05</t>
  </si>
  <si>
    <t>Részvények, részesedések értékesítése</t>
  </si>
  <si>
    <t>06</t>
  </si>
  <si>
    <t>Vállalat értékesítéséből, privatizációból származó bevételek</t>
  </si>
  <si>
    <t>07</t>
  </si>
  <si>
    <t>Kezességvállalással kapcsolatos megtérülés</t>
  </si>
  <si>
    <t>08</t>
  </si>
  <si>
    <t>Saját bevételek összesen (01+…+07)</t>
  </si>
  <si>
    <t>09</t>
  </si>
  <si>
    <t>Saját bevételek 50%-a</t>
  </si>
  <si>
    <t>10</t>
  </si>
  <si>
    <t>Előző év(ek)ben keletkezett, tárgyévet terhelő fizetési kötelezettség (11+…+17)</t>
  </si>
  <si>
    <t>11</t>
  </si>
  <si>
    <t>Felvett, átvállalt hitel és annak tőketartozása</t>
  </si>
  <si>
    <t>12</t>
  </si>
  <si>
    <t>Felvett, átvállalt kölcsön és annak tőketartozása</t>
  </si>
  <si>
    <t>13</t>
  </si>
  <si>
    <t>Hitelviszonyt megtestesítő értékpapír</t>
  </si>
  <si>
    <t>14</t>
  </si>
  <si>
    <t>Adott váltó</t>
  </si>
  <si>
    <t>15</t>
  </si>
  <si>
    <t>Pénzügyi lízing</t>
  </si>
  <si>
    <t>16</t>
  </si>
  <si>
    <t>096020</t>
  </si>
  <si>
    <t>Óvodás gyerekek étkeztetése</t>
  </si>
  <si>
    <t>működési, felhalmozási, finanszírozási  bevételeinek, kiadásainak mérlegszerű bemutatása</t>
  </si>
  <si>
    <t>Halasztott fizetés</t>
  </si>
  <si>
    <t>17</t>
  </si>
  <si>
    <t>Kezességvállalásból eredő fizetési kötelezettség</t>
  </si>
  <si>
    <t>18</t>
  </si>
  <si>
    <t>Tárgyévben keletkezett (keletkező) fizetési kötelezettség összesen (19+…+25)</t>
  </si>
  <si>
    <t>19</t>
  </si>
  <si>
    <t>20</t>
  </si>
  <si>
    <t>21</t>
  </si>
  <si>
    <t>22</t>
  </si>
  <si>
    <t>23</t>
  </si>
  <si>
    <t>Eszközhasználati díj, szennyvíz</t>
  </si>
  <si>
    <t>Eszközhasználati díj, ívóvíz</t>
  </si>
  <si>
    <t>24</t>
  </si>
  <si>
    <t>25</t>
  </si>
  <si>
    <t>26</t>
  </si>
  <si>
    <t>Fizetési kötelezettség összesen (10+18)</t>
  </si>
  <si>
    <t>27</t>
  </si>
  <si>
    <t>Fizetési kötelezettséggel csökkentett saját bevétel (09-26)</t>
  </si>
  <si>
    <t>Üdülőhelyi feladat támogatása</t>
  </si>
  <si>
    <t xml:space="preserve"> </t>
  </si>
  <si>
    <t>Megnevezés</t>
  </si>
  <si>
    <t>Polgármesteri Hivatal</t>
  </si>
  <si>
    <t>Harkányi Kulturális- és Sport Központ</t>
  </si>
  <si>
    <t>Kamatbevételek</t>
  </si>
  <si>
    <t>Helyi adók összesen</t>
  </si>
  <si>
    <t>eFt</t>
  </si>
  <si>
    <t>1.</t>
  </si>
  <si>
    <t>2.</t>
  </si>
  <si>
    <t>4.</t>
  </si>
  <si>
    <t>5.</t>
  </si>
  <si>
    <t>Általános tartalék</t>
  </si>
  <si>
    <t>I.</t>
  </si>
  <si>
    <t>6.</t>
  </si>
  <si>
    <t>7.</t>
  </si>
  <si>
    <t>II.</t>
  </si>
  <si>
    <t>9.</t>
  </si>
  <si>
    <t>10.</t>
  </si>
  <si>
    <t>11.</t>
  </si>
  <si>
    <t>3. számú</t>
  </si>
  <si>
    <t xml:space="preserve"> Önkormányzat                     </t>
  </si>
  <si>
    <t>3.</t>
  </si>
  <si>
    <t>MŰKÖDÉSI BEVÉTELEK ÉS KIADÁSOK</t>
  </si>
  <si>
    <t xml:space="preserve">1. </t>
  </si>
  <si>
    <t xml:space="preserve">2. </t>
  </si>
  <si>
    <t xml:space="preserve">3. </t>
  </si>
  <si>
    <t xml:space="preserve">4. </t>
  </si>
  <si>
    <t>8.</t>
  </si>
  <si>
    <t>12.</t>
  </si>
  <si>
    <t>13.</t>
  </si>
  <si>
    <t>14.</t>
  </si>
  <si>
    <t>15.</t>
  </si>
  <si>
    <t>Személyi juttatások</t>
  </si>
  <si>
    <t>16.</t>
  </si>
  <si>
    <t>17.</t>
  </si>
  <si>
    <t>18.</t>
  </si>
  <si>
    <t>19.</t>
  </si>
  <si>
    <t>20.</t>
  </si>
  <si>
    <t>21.</t>
  </si>
  <si>
    <t>22.</t>
  </si>
  <si>
    <t>23.</t>
  </si>
  <si>
    <t>Tartalékok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</si>
  <si>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</si>
  <si>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</si>
  <si>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</si>
  <si>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</si>
  <si>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</si>
  <si>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</si>
  <si>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</si>
  <si>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</si>
  <si>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</si>
  <si>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</si>
  <si>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megnevezés</t>
  </si>
  <si>
    <t>Harkány Város Önkormányzata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</si>
  <si>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</si>
  <si>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</si>
  <si>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</si>
  <si>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</si>
  <si>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</si>
  <si>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</si>
  <si>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</si>
  <si>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</si>
  <si>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</si>
  <si>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</si>
  <si>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</si>
  <si>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 xml:space="preserve">Térítési díjak intézményi étkeztetésre, </t>
  </si>
  <si>
    <t xml:space="preserve">Étkezési adag önköltsége: </t>
  </si>
  <si>
    <t>Személyi jellegű kiadások</t>
  </si>
  <si>
    <t>Munkaadót terhelő járulékok</t>
  </si>
  <si>
    <t>Működési célú kiadások összesen</t>
  </si>
  <si>
    <t>Éves támogatás mértéke</t>
  </si>
  <si>
    <t>Ellátási napok</t>
  </si>
  <si>
    <t>Szociális étkezésben részesülők intézményi térítési díjának megállapítása</t>
  </si>
  <si>
    <t>Önkormányzat</t>
  </si>
  <si>
    <t>Munkahelyi vendéglátás</t>
  </si>
  <si>
    <t>Külső étkezők</t>
  </si>
  <si>
    <t>Önkormányzati igazgatás</t>
  </si>
  <si>
    <t>Pénzügyi igazgatás</t>
  </si>
  <si>
    <t>Könyvtár</t>
  </si>
  <si>
    <t>Sportcsarnok</t>
  </si>
  <si>
    <t>Szakfeladatok összesen</t>
  </si>
  <si>
    <t xml:space="preserve">Dologi kiadások </t>
  </si>
  <si>
    <t>Védőnő</t>
  </si>
  <si>
    <t>Gyermek fül-orr-gége</t>
  </si>
  <si>
    <t>Sport</t>
  </si>
  <si>
    <t>Lakóingatlan bérbeadása, üzemeltetése</t>
  </si>
  <si>
    <t>Nem lakóingatlan bérbeadása, üzemeltetése</t>
  </si>
  <si>
    <t>Út, autópálya építése</t>
  </si>
  <si>
    <t>Városgazdálkodás</t>
  </si>
  <si>
    <t>Piaccsarnok</t>
  </si>
  <si>
    <t>Közvilágítás</t>
  </si>
  <si>
    <t>Önk által nyújtott lakástámogatások</t>
  </si>
  <si>
    <t>Szennyvíz elvezetés és kezelés</t>
  </si>
  <si>
    <t>Települési hulladék kezelés</t>
  </si>
  <si>
    <t>Települési vízellátás</t>
  </si>
  <si>
    <t>Finanszírozási műveletek elszámolása</t>
  </si>
  <si>
    <t>Önkormányzatok elszámolásai</t>
  </si>
  <si>
    <t>Önkormányzati jogalkotás</t>
  </si>
  <si>
    <t>Összesen</t>
  </si>
  <si>
    <t>10. számú</t>
  </si>
  <si>
    <t>2014.</t>
  </si>
  <si>
    <t>sorszám</t>
  </si>
  <si>
    <t>Bevételi jogcím</t>
  </si>
  <si>
    <t>Kedvezmény nélkül
elérhető bevétel</t>
  </si>
  <si>
    <t>Kedvezmények
összege</t>
  </si>
  <si>
    <t>Ellátottak térítési díjának csökkentése, elengedése</t>
  </si>
  <si>
    <t>Ellátottak kártérítésének csökkentése, elengedése</t>
  </si>
  <si>
    <t>Lakosság részére lakásépítéshez, lakásvásárláshoz nyújtott kölcsön elengedése</t>
  </si>
  <si>
    <t>Lakosság részére lakásfelújításhoz nyújtott kölcsön elengedése</t>
  </si>
  <si>
    <t>Telekadóból biztosított kedvezmény, mentesség</t>
  </si>
  <si>
    <t>Iparűzésiadóból biztosított kedvezmény, mentesség</t>
  </si>
  <si>
    <t>Gépjárműadóból, egyéb helyi adóból biztosított kedvezmény, mentesség</t>
  </si>
  <si>
    <t>Helyiségek hasznosítása utáni kedvezmény, mentesség</t>
  </si>
  <si>
    <t>Eszközök hasznosítása utáni kedvezmény, mentesség</t>
  </si>
  <si>
    <t>Egyéb kedvezmény</t>
  </si>
  <si>
    <t>Egyéb kölcsön elengedése</t>
  </si>
  <si>
    <t>Felújítás
megnevezése</t>
  </si>
  <si>
    <t>Teljes költség</t>
  </si>
  <si>
    <t>Kivitelezés kezdési
és befejezési éve</t>
  </si>
  <si>
    <t>Összesen:</t>
  </si>
  <si>
    <t>Beruházás
megnevezése</t>
  </si>
  <si>
    <t>Sorszám</t>
  </si>
  <si>
    <t>Tartalékok összege</t>
  </si>
  <si>
    <t>Felhalmozási célú tartalék</t>
  </si>
  <si>
    <t>Tartalékok összesen</t>
  </si>
  <si>
    <t>Támogatott szervezet neve</t>
  </si>
  <si>
    <t>Támogatás célja</t>
  </si>
  <si>
    <t>Támogatás összege (eFt)</t>
  </si>
  <si>
    <t xml:space="preserve">hétközben </t>
  </si>
  <si>
    <t>hétvégén</t>
  </si>
  <si>
    <t>Nagyterem igénybevételi díja</t>
  </si>
  <si>
    <t>Kisterem bérleti díja</t>
  </si>
  <si>
    <t>Konditerem</t>
  </si>
  <si>
    <t>Azon rendezvények, amely során összefüggő 10 órát meghaladó terembérlet valósul meg, illetve amely rendezvényekhez köthetően idegenforgalmi adó keletkezik 10% kedvezmény adható.</t>
  </si>
  <si>
    <t>Továbbszámlázott szolgáltatások, egyéb bevételek</t>
  </si>
  <si>
    <t>Beiratkozási díj - gyermeknek 16. életévig - felnőttnek 70 év felett, regisztrált munkanélküliek,MVGYOSZ,SINOSZ tagok</t>
  </si>
  <si>
    <t>-</t>
  </si>
  <si>
    <t>Beiratkozási díj - diáknak(16. Életév felett)</t>
  </si>
  <si>
    <t>Beiratkozás díj - felnőttnek</t>
  </si>
  <si>
    <t>Beitakozási díj -  nyugdíjas 70 év alatt</t>
  </si>
  <si>
    <t>Komplett ( beiratkozás, internethasználat)</t>
  </si>
  <si>
    <t xml:space="preserve">                    -  felnőtt</t>
  </si>
  <si>
    <t xml:space="preserve">                   - diák</t>
  </si>
  <si>
    <t>Internethasználat</t>
  </si>
  <si>
    <t>Késedelmi díj könyvenént, hetente</t>
  </si>
  <si>
    <t>Fénymásolás</t>
  </si>
  <si>
    <t xml:space="preserve">          Fekete-fehér  -  A/4-es oldal</t>
  </si>
  <si>
    <t xml:space="preserve">          Fekete-fehér  -  A/3-as oldal</t>
  </si>
  <si>
    <t xml:space="preserve">         Színes - A/4-es oldal</t>
  </si>
  <si>
    <t xml:space="preserve">         Színes - A/3-as oldal</t>
  </si>
  <si>
    <t xml:space="preserve">Fax  </t>
  </si>
  <si>
    <t>belföldre első oldal</t>
  </si>
  <si>
    <t xml:space="preserve">             minden további oldal</t>
  </si>
  <si>
    <t>külföldre első oldal</t>
  </si>
  <si>
    <t xml:space="preserve">              minden további oldal</t>
  </si>
  <si>
    <t>Bérleti díjak</t>
  </si>
  <si>
    <t>Művelődési Ház</t>
  </si>
  <si>
    <t xml:space="preserve"> - Lakodalom</t>
  </si>
  <si>
    <t xml:space="preserve"> - Rendezvények( születésnap, falunap, családi nap)</t>
  </si>
  <si>
    <t xml:space="preserve"> - Rendezvények ( bál, koncert)</t>
  </si>
  <si>
    <t xml:space="preserve"> - Vásárok, kiállítások, konferencia, nagyterem egységesen: terembérlet</t>
  </si>
  <si>
    <t xml:space="preserve">Azon rendezvények, amely során összefüggő 10 órát meghaladó terembérlet valósul meg, </t>
  </si>
  <si>
    <t>illetve amely rendezvényhez köthetően idegenforgalmi adó keletkezik 10 % kedvezmény adható.</t>
  </si>
  <si>
    <t>Alap</t>
  </si>
  <si>
    <t>Térítés</t>
  </si>
  <si>
    <t>Tízórai</t>
  </si>
  <si>
    <t>Ebéd</t>
  </si>
  <si>
    <t>Uzsonna</t>
  </si>
  <si>
    <t>A "Térítés" az általános forgalmi adóval növelt összeg.</t>
  </si>
  <si>
    <t>iskolás gyermekek kedvezményes vagy térítésmentes étkezésben részesülnek.</t>
  </si>
  <si>
    <t>alátámasztó számítások</t>
  </si>
  <si>
    <t>Működési jellegű kiadás összesen:</t>
  </si>
  <si>
    <t>nap</t>
  </si>
  <si>
    <t>Építm.adó</t>
  </si>
  <si>
    <t>Telek adó</t>
  </si>
  <si>
    <t>Idegenf.adó</t>
  </si>
  <si>
    <t>Iparűzési adó</t>
  </si>
  <si>
    <t>Bírság,kamat,pótlék</t>
  </si>
  <si>
    <t>Környezetvédelmi bírság</t>
  </si>
  <si>
    <t>Parkolók üzemeltetése</t>
  </si>
  <si>
    <t>fő</t>
  </si>
  <si>
    <t>2018.</t>
  </si>
  <si>
    <t>2015.03.01.-től</t>
  </si>
  <si>
    <t>Ft</t>
  </si>
  <si>
    <t>Egyéb működési célú támogatások  bevételei ÁHT-n belülről</t>
  </si>
  <si>
    <t>Egyéb felhalmozási célú támogatás bevételei ÁHT-n belülről</t>
  </si>
  <si>
    <t xml:space="preserve"> -ebből ingatlanok értékesítése</t>
  </si>
  <si>
    <t xml:space="preserve"> -ebből egyéb tárgyi eszköz értékesítése</t>
  </si>
  <si>
    <t xml:space="preserve"> -ebből részesedések értékesítése</t>
  </si>
  <si>
    <t>FELHALMOZÁSI BEVÉTELEK ÉS KIADÁSOK</t>
  </si>
  <si>
    <t>III.</t>
  </si>
  <si>
    <t>Működési bevételek összesen (1.+..+7.)</t>
  </si>
  <si>
    <t>Működési kiadások összesen (9.+..+16.)</t>
  </si>
  <si>
    <t>Felhalmozási bevételek összesen (18.+..+ 24.)</t>
  </si>
  <si>
    <t>2sz.melléklet I.1/d</t>
  </si>
  <si>
    <t>2sz.melléklet I.1/e</t>
  </si>
  <si>
    <t>2015/2016</t>
  </si>
  <si>
    <t>Óvodapedagógusok elismert létszáma (pótlólagos)</t>
  </si>
  <si>
    <t>Pedagógus II. kategóriába sorolt óvodapeg. kieg.tám.</t>
  </si>
  <si>
    <t xml:space="preserve">2sz.melléklet II.5 </t>
  </si>
  <si>
    <t>Gyermekétkeztetés, elismert dolgozók bértámogatása</t>
  </si>
  <si>
    <t xml:space="preserve">2sz.melléklet III.5/a </t>
  </si>
  <si>
    <t>Gyermekétkeztetés üzemeltetési támogatása</t>
  </si>
  <si>
    <t>Támogatás mindösszesen:</t>
  </si>
  <si>
    <t>2015. terv</t>
  </si>
  <si>
    <t>Piaci bérleti díjak</t>
  </si>
  <si>
    <t>Lakbér</t>
  </si>
  <si>
    <t>Város  közterület  hasznosítás</t>
  </si>
  <si>
    <t>Iskola, munkahelyi étkeztetés</t>
  </si>
  <si>
    <t>Iskola, vendégétkeztetés</t>
  </si>
  <si>
    <t>Óvodai gyermekétkeztetés</t>
  </si>
  <si>
    <t>Óvoda munkahelyi étkeztetés</t>
  </si>
  <si>
    <t>Óvoda, vendégétkeztetés</t>
  </si>
  <si>
    <t>Kedvezményes fürdőbelépőt igazó kártya díja</t>
  </si>
  <si>
    <t>Hírdetés bevételei</t>
  </si>
  <si>
    <t>Városüzemeletetés szolgáltatás bevételei</t>
  </si>
  <si>
    <r>
      <t>Felhalmozási kiadások összesen (26.</t>
    </r>
    <r>
      <rPr>
        <b/>
        <i/>
        <sz val="12"/>
        <rFont val="Cambria"/>
        <family val="1"/>
        <charset val="238"/>
      </rPr>
      <t>+ ..</t>
    </r>
    <r>
      <rPr>
        <b/>
        <sz val="12"/>
        <rFont val="Cambria"/>
        <family val="1"/>
        <charset val="238"/>
      </rPr>
      <t>+31.)</t>
    </r>
  </si>
  <si>
    <t>Irányító szervi támogatások</t>
  </si>
  <si>
    <t>Költségvetési bevételek ( 8.+25.)</t>
  </si>
  <si>
    <t>Költségvetési kiadások ( 17.+32.)</t>
  </si>
  <si>
    <t>BEVÉTELEK ÖSSZESEN ( 33.+39. )</t>
  </si>
  <si>
    <t>KIADÁSOK ÖSSZESEN ( 34.+43. )</t>
  </si>
  <si>
    <t>Felhalmozási célú visszatértendő kölcsönök ÁHT-n kívülre</t>
  </si>
  <si>
    <t>Finanszírozási bevételek összesen(35+..+38.)</t>
  </si>
  <si>
    <t>Finanszírozási kiadások összesen ( 40.+..+42. )</t>
  </si>
  <si>
    <t>Szociális étkeztetés</t>
  </si>
  <si>
    <t>Közfoglalkoztatás</t>
  </si>
  <si>
    <t>Munkáltatói lakástámogatás</t>
  </si>
  <si>
    <t>adag / év</t>
  </si>
  <si>
    <t>adag</t>
  </si>
  <si>
    <t xml:space="preserve">Egy étkezési adag önköltsége: </t>
  </si>
  <si>
    <t xml:space="preserve">Ft/adag  </t>
  </si>
  <si>
    <t>Állami támogatás:</t>
  </si>
  <si>
    <t>,-Ft /fő/év</t>
  </si>
  <si>
    <t xml:space="preserve">Napi támogatás mértéke: </t>
  </si>
  <si>
    <t>,-Ft/ fő/nap</t>
  </si>
  <si>
    <t xml:space="preserve">Támogatás mértéke: </t>
  </si>
  <si>
    <t>Kulturális műsorok, programok szervezése</t>
  </si>
  <si>
    <t>Iskola üzemeltetés</t>
  </si>
  <si>
    <t xml:space="preserve"> - Jogi személyeknek</t>
  </si>
  <si>
    <t xml:space="preserve"> - Teniszezés, lábteniszezés céljára</t>
  </si>
  <si>
    <t>Harkányi Sportegyesületek rendezvényeinek díja</t>
  </si>
  <si>
    <t>Műfűves pálya bérleti díja</t>
  </si>
  <si>
    <t xml:space="preserve"> - Magánszemélyeknek</t>
  </si>
  <si>
    <t>Harkányi Sportegyesületek (Harkányfürdő Sportegyesület, HDSE ) edzéseinek, mérközéseinek bérleti díja</t>
  </si>
  <si>
    <t xml:space="preserve">Működési célú átvett pénteszköz </t>
  </si>
  <si>
    <t>Ellátottak pénzbeli juttatása</t>
  </si>
  <si>
    <t>Ellátottak pénzbeli juttatásai</t>
  </si>
  <si>
    <t>Közhatalmi bevételek</t>
  </si>
  <si>
    <t>Működési célú átvett pénzeszközök</t>
  </si>
  <si>
    <t>Felújítások</t>
  </si>
  <si>
    <t>Beruházások</t>
  </si>
  <si>
    <t>Munkaadókat terhelő járulékok és szoc hozzájárulási adó</t>
  </si>
  <si>
    <t>Dologi kiadások</t>
  </si>
  <si>
    <t>Társulás által fenntartott óvodába bejáró gyerek utaztatása</t>
  </si>
  <si>
    <t>Parkoló, garázs üzemeltetése, fenntartása</t>
  </si>
  <si>
    <t>munkahelyi vendéglátásra, külső étkezők számára</t>
  </si>
  <si>
    <t>Hitel, kölcsöntörlesztés államháztartáson kívülre</t>
  </si>
  <si>
    <t>Belföldi értékpapír kiadásai</t>
  </si>
  <si>
    <t>Írányító szervi támogatások folyósítása</t>
  </si>
  <si>
    <t>Önkormányzati vagyonnal való gazdálkodás</t>
  </si>
  <si>
    <t>Harkány SE</t>
  </si>
  <si>
    <t>Harkányi Diáksport Egyesület</t>
  </si>
  <si>
    <t>Harkányi Turisztikai Egyesület</t>
  </si>
  <si>
    <t>Baranya-Sakk Utánpótlásnevelő és Versenyszervező Egyesület</t>
  </si>
  <si>
    <t>Harkányi Körzeti Óvodai Társulás</t>
  </si>
  <si>
    <t>Támogatás megnevezése</t>
  </si>
  <si>
    <t>száma</t>
  </si>
  <si>
    <t>időszak</t>
  </si>
  <si>
    <t>egység</t>
  </si>
  <si>
    <t>szorzó</t>
  </si>
  <si>
    <t>2sz.melléklet I.1/a</t>
  </si>
  <si>
    <t>Zöldterület gazdálkodás</t>
  </si>
  <si>
    <t>2sz.melléklet I.1/ba</t>
  </si>
  <si>
    <t>hektár</t>
  </si>
  <si>
    <t>2sz.melléklet I.1/bb</t>
  </si>
  <si>
    <t>Köztemető fenntartás</t>
  </si>
  <si>
    <t>2sz.melléklet I.1/bc</t>
  </si>
  <si>
    <t>m2</t>
  </si>
  <si>
    <t>Közutak fenntartása</t>
  </si>
  <si>
    <t>2sz.melléklet I.1/bd</t>
  </si>
  <si>
    <t>km</t>
  </si>
  <si>
    <t>Település üzemeltetéséhez kapcsolódó feladatok</t>
  </si>
  <si>
    <t>2sz.melléklet I.1/b</t>
  </si>
  <si>
    <t>2sz.melléklet I.1/c</t>
  </si>
  <si>
    <t>Beszámítás</t>
  </si>
  <si>
    <t>Óvodapedagógusok bértámogatása</t>
  </si>
  <si>
    <t>2sz.melléklet II.1</t>
  </si>
  <si>
    <t>Óvodapedagógus nevelő munkáját közvetleül segítők bértámogatása</t>
  </si>
  <si>
    <t>2sz.melléklet II.1(3)</t>
  </si>
  <si>
    <t>Óvodaműködés támogatása</t>
  </si>
  <si>
    <t>Harkányi Közös Önkormányzati Hivatal</t>
  </si>
  <si>
    <t>Harkányi Kultúrális- és Sportközpont</t>
  </si>
  <si>
    <t>821900, 910121</t>
  </si>
  <si>
    <t>016010</t>
  </si>
  <si>
    <t>011220</t>
  </si>
  <si>
    <t>082044</t>
  </si>
  <si>
    <t>082091</t>
  </si>
  <si>
    <t>072111</t>
  </si>
  <si>
    <t>072112</t>
  </si>
  <si>
    <t>074031</t>
  </si>
  <si>
    <t>072210</t>
  </si>
  <si>
    <t>063020</t>
  </si>
  <si>
    <t>052020</t>
  </si>
  <si>
    <t>051030</t>
  </si>
  <si>
    <t>045120</t>
  </si>
  <si>
    <t>045160</t>
  </si>
  <si>
    <t>045170</t>
  </si>
  <si>
    <t>013350</t>
  </si>
  <si>
    <t>011130</t>
  </si>
  <si>
    <t>066020</t>
  </si>
  <si>
    <t>018010</t>
  </si>
  <si>
    <t>900060</t>
  </si>
  <si>
    <t>107051</t>
  </si>
  <si>
    <t>061030</t>
  </si>
  <si>
    <t>041231-32-33</t>
  </si>
  <si>
    <t>096010</t>
  </si>
  <si>
    <t>900080</t>
  </si>
  <si>
    <t>082042</t>
  </si>
  <si>
    <t>081030</t>
  </si>
  <si>
    <t>066010</t>
  </si>
  <si>
    <t>064010</t>
  </si>
  <si>
    <t>018030</t>
  </si>
  <si>
    <t>013320</t>
  </si>
  <si>
    <t>2sz.melléklet II.2</t>
  </si>
  <si>
    <t>2sz.melléklet II.3</t>
  </si>
  <si>
    <t>2sz.melléklet III.2</t>
  </si>
  <si>
    <t>2sz.melléklet III.3/c</t>
  </si>
  <si>
    <t>2sz.melléklet III.5/b</t>
  </si>
  <si>
    <t>Könyvtári,múzeumi feladatok támogatása</t>
  </si>
  <si>
    <t>2sz.melléklet IV.1</t>
  </si>
  <si>
    <t>Lakott külterülettel kapcsolatos feléadat támogatása</t>
  </si>
  <si>
    <t>Egyéb önkormányzati feladatok támogatása</t>
  </si>
  <si>
    <t>Hivatal működéséhez kapott támogatás</t>
  </si>
  <si>
    <t xml:space="preserve">Település-üzemeltetési feladatok  támogatása </t>
  </si>
  <si>
    <t>Átengedett közpoti adók</t>
  </si>
  <si>
    <t>Gépjárműadó</t>
  </si>
  <si>
    <t>Termőföld bérbeadása</t>
  </si>
  <si>
    <t>Áteng.központi adók össz.</t>
  </si>
  <si>
    <t>Talajterhelési díj</t>
  </si>
  <si>
    <t>Magánsz. kommunális adója</t>
  </si>
  <si>
    <t>Egyéb központi bevételek</t>
  </si>
  <si>
    <t>Közhatalmi bevételek össz.</t>
  </si>
  <si>
    <t>Továbbszámlázott piaci közüzemi díjak</t>
  </si>
  <si>
    <t>Továbbszámlázott szolgáltatások</t>
  </si>
  <si>
    <t>Iskolai gyermekétkeztetés</t>
  </si>
  <si>
    <t>Önkormányzat összesen:</t>
  </si>
  <si>
    <t>Hivatal</t>
  </si>
  <si>
    <t>Művelődési Ház bérleti díjak</t>
  </si>
  <si>
    <t>Művelődési Ház rendezvények díjbevétele</t>
  </si>
  <si>
    <t>Sportcsarnok bérlei díjak</t>
  </si>
  <si>
    <t>100 Ft/óra</t>
  </si>
  <si>
    <t>20 Ft / oldal</t>
  </si>
  <si>
    <t>40 Ft / oldal</t>
  </si>
  <si>
    <t>120 Ft / oldal</t>
  </si>
  <si>
    <t>240 Ft / oldal</t>
  </si>
  <si>
    <t xml:space="preserve"> - Vásárok, kiállítások, konferencia kis és nagyterem egységesen: terembérlet</t>
  </si>
  <si>
    <t>2 500 Ft / óra</t>
  </si>
  <si>
    <t xml:space="preserve"> - Nagyterem rendezvények ( bál, koncert)</t>
  </si>
  <si>
    <t>40 000 Ft / alkalom</t>
  </si>
  <si>
    <t>70 000 Ft / alkalom</t>
  </si>
  <si>
    <t>Terehegyi faluház *</t>
  </si>
  <si>
    <t>2 000 Ft / óra</t>
  </si>
  <si>
    <t>20 000 Ft / alkalom</t>
  </si>
  <si>
    <t>Volt Bolgármúzeum</t>
  </si>
  <si>
    <t>50 000 Ft / alkalom</t>
  </si>
  <si>
    <t>4000 Ft/óra</t>
  </si>
  <si>
    <t>4000 FT/óra</t>
  </si>
  <si>
    <t>5000 Ft/óra</t>
  </si>
  <si>
    <t>17 óráig</t>
  </si>
  <si>
    <t>1500 Ft/óra</t>
  </si>
  <si>
    <t>2500 Ft/óra</t>
  </si>
  <si>
    <t>17 órától</t>
  </si>
  <si>
    <t>1500/alkalom</t>
  </si>
  <si>
    <t>2000 Ft/óra</t>
  </si>
  <si>
    <t>2000Ft/alkalom</t>
  </si>
  <si>
    <t>2000Ft/hó</t>
  </si>
  <si>
    <t>Hitel, kölcsönfelvétel államháztartáson kívülről</t>
  </si>
  <si>
    <t>FINANSZÍROZÁSI BEVÉTELEK ÉS KIADÁSOK</t>
  </si>
  <si>
    <t xml:space="preserve">Felhalmozási bevételek </t>
  </si>
  <si>
    <t>Egyéb felhalmozási célú átvett pénzeszköz</t>
  </si>
  <si>
    <t>Felhalmozási célú visszatértendő kölcsönök ÁHT-n kivűlről</t>
  </si>
  <si>
    <t>2014.03.01.-től</t>
  </si>
  <si>
    <t>Sportcsarnok belterületén reklámfelület értékesítése</t>
  </si>
  <si>
    <t>Adatok e Ft-ban</t>
  </si>
  <si>
    <t>1m x 1m felület esetén 20000 Ft/év      1m x 2m felület esetén 35000 Ft/év</t>
  </si>
  <si>
    <t>Villányi  Mikrotérségi Szociális és Gyermekjóléti Társulás</t>
  </si>
  <si>
    <t xml:space="preserve">Rászorultságtól függően a szociális rendeletben szabályozottaknak megfelelően egyes </t>
  </si>
  <si>
    <t>Adatok ezer Ft-ban</t>
  </si>
  <si>
    <t>Címszám</t>
  </si>
  <si>
    <t>Alcímszám</t>
  </si>
  <si>
    <t>Jogcímcsoportszám</t>
  </si>
  <si>
    <t>Jogcímszám</t>
  </si>
  <si>
    <t>Előirányzat megnevezése</t>
  </si>
  <si>
    <t>Rovat-
szám</t>
  </si>
  <si>
    <t>Eredeti előirányzat</t>
  </si>
  <si>
    <t>rendszeres pénzbeli</t>
  </si>
  <si>
    <t>eseti pbeli</t>
  </si>
  <si>
    <t>890441-442-443</t>
  </si>
  <si>
    <t>Kötelező feladatok</t>
  </si>
  <si>
    <t>Önként vállalt feladatok</t>
  </si>
  <si>
    <t>Államigazgatási feladatok</t>
  </si>
  <si>
    <t>Működési bevételek összesen:</t>
  </si>
  <si>
    <t>Működési célú támogatások államháztartáson belülről</t>
  </si>
  <si>
    <t>B1</t>
  </si>
  <si>
    <t>Önkormányzat működési támogatása</t>
  </si>
  <si>
    <t>B11</t>
  </si>
  <si>
    <t>Nemzetközi asztalitenisz JOOLA kupa</t>
  </si>
  <si>
    <t>Harkány Kupa Nemzetközi úszóverseny</t>
  </si>
  <si>
    <t>Szabad felhaszálású támogatási keret</t>
  </si>
  <si>
    <t>Iskola, Óvoda konyha</t>
  </si>
  <si>
    <t>Helyi önkormányzatok működésének általános támogatása</t>
  </si>
  <si>
    <t>B111</t>
  </si>
  <si>
    <t>Települési önkormányzatok egyes köznevelési feladatainak támogatása</t>
  </si>
  <si>
    <t>B112</t>
  </si>
  <si>
    <t>Települési önkormányzatok szociális, gyermekjóléti és gyermekétkeztetési feladatainak támogatása</t>
  </si>
  <si>
    <t>B113</t>
  </si>
  <si>
    <t>Települési önkormányzatok kulturális feladatainak támogatása</t>
  </si>
  <si>
    <t>B114</t>
  </si>
  <si>
    <t>Működési célú központosított előirányzatok</t>
  </si>
  <si>
    <t>B115</t>
  </si>
  <si>
    <t>Helyi önkormányzatok kiegészítő támogatásai</t>
  </si>
  <si>
    <t>B116</t>
  </si>
  <si>
    <t>Elvonások és befizetések bevételei</t>
  </si>
  <si>
    <t>B12</t>
  </si>
  <si>
    <t>Működési célú garancia- és kezességvállalásból származó megtérülések áht-n belülről</t>
  </si>
  <si>
    <t>B13</t>
  </si>
  <si>
    <t>Működési célú visszatérítendő támogatások, kölcsönök visszatérülése áht-n belülről</t>
  </si>
  <si>
    <t>B14</t>
  </si>
  <si>
    <t>Működési célú visszatérítendő támogtások, kölcsönök igénybevétele áht-n belülről</t>
  </si>
  <si>
    <t>B15</t>
  </si>
  <si>
    <t>Egyéb működési célú támogatások bevételei államháztartáson belülről</t>
  </si>
  <si>
    <t>B16</t>
  </si>
  <si>
    <t>B3</t>
  </si>
  <si>
    <t>Jövedelemadók</t>
  </si>
  <si>
    <t>B31</t>
  </si>
  <si>
    <t>Önkormányzatot terhelő étkzési költség:</t>
  </si>
  <si>
    <t>Magánszemélyek jövedelemadói</t>
  </si>
  <si>
    <t>B311</t>
  </si>
  <si>
    <t>ebből:</t>
  </si>
  <si>
    <t>Terműföld bérbeadásából származó szem.jöv. adó bevétel</t>
  </si>
  <si>
    <t>Vagyoni típusú adók</t>
  </si>
  <si>
    <t>B34</t>
  </si>
  <si>
    <t>Építményadó</t>
  </si>
  <si>
    <t>Idegenforgalmi adó épület után</t>
  </si>
  <si>
    <t>Kommunális adó</t>
  </si>
  <si>
    <t>Telekadó</t>
  </si>
  <si>
    <t>Termékek és szolgáltatások adói</t>
  </si>
  <si>
    <t>B35</t>
  </si>
  <si>
    <t>Értékesítési és forgalmi adók</t>
  </si>
  <si>
    <t>B351</t>
  </si>
  <si>
    <t>Iparűzési adó állandó jelleggel végzett iparűzési tev.után</t>
  </si>
  <si>
    <t>Iparűzési adó ideiglenes jelleggel végzett iparűzési tev.után</t>
  </si>
  <si>
    <t>Gépjárműadók</t>
  </si>
  <si>
    <t>B354</t>
  </si>
  <si>
    <t xml:space="preserve">Belföldi gj-ek adójának a központi ktgvetést megillető része </t>
  </si>
  <si>
    <t xml:space="preserve">Belföldi gj-ek adójának a helyi önkormányzatot megillető része </t>
  </si>
  <si>
    <t>Egyéb áruhasználati és szolgáltatási adók</t>
  </si>
  <si>
    <t>B355</t>
  </si>
  <si>
    <t>Idegenforgalmi adó tartózkodás után</t>
  </si>
  <si>
    <t>Korábbi évek megszünt adónemei áthuzódó fizetéseiből bef.bev.</t>
  </si>
  <si>
    <t>Egyéb közhatalmi bevételek</t>
  </si>
  <si>
    <t>B36</t>
  </si>
  <si>
    <t>Igazgatási szolgáltatási díj</t>
  </si>
  <si>
    <t>Természetvédelmi bírság</t>
  </si>
  <si>
    <t>Műemlékvédelmi bírság</t>
  </si>
  <si>
    <t>Építésügyi bírság</t>
  </si>
  <si>
    <t>Működési bevételek</t>
  </si>
  <si>
    <t>B4</t>
  </si>
  <si>
    <t>Készletértékesítés ellenértéke</t>
  </si>
  <si>
    <t>B401</t>
  </si>
  <si>
    <t>Szolgáltatások ellenértéke</t>
  </si>
  <si>
    <t>B402</t>
  </si>
  <si>
    <t>Közvetített szolgáltatások ellenértéke</t>
  </si>
  <si>
    <t>B403</t>
  </si>
  <si>
    <t>Tulajdonosi bevételek</t>
  </si>
  <si>
    <t>B404</t>
  </si>
  <si>
    <t>Önkormányzati vagyon üzemeltetéséből, koncesszióból szárm.bevétel</t>
  </si>
  <si>
    <t>Önkormányzati vagyon vagyonkezelésbe adásából származó bevétel</t>
  </si>
  <si>
    <t>Önkormányzati többségi tulajdonú vállalkozástól kapott osztalék</t>
  </si>
  <si>
    <t>Ellátási díjak</t>
  </si>
  <si>
    <t>B405</t>
  </si>
  <si>
    <t>Kiszámlázott általános forgalmi adó</t>
  </si>
  <si>
    <t>B406</t>
  </si>
  <si>
    <t>Általános forgalmi adó visszatérítése</t>
  </si>
  <si>
    <t>B407</t>
  </si>
  <si>
    <t>B408</t>
  </si>
  <si>
    <t>Államháztartáson belül</t>
  </si>
  <si>
    <t>Egyéb pénzügyi műveletek bevételei</t>
  </si>
  <si>
    <t>B409</t>
  </si>
  <si>
    <t>Részesedések értékesítéséhez kapcsolódó realizált nyereség</t>
  </si>
  <si>
    <t>Egyéb működési bevételek</t>
  </si>
  <si>
    <t>B410</t>
  </si>
  <si>
    <t>B6</t>
  </si>
  <si>
    <t>Működési célú garancia- és kezességvállalásból származó megtérülések áht-n kívülről</t>
  </si>
  <si>
    <t>B61</t>
  </si>
  <si>
    <t>Működési célú visszatérítendő támogatások, kölcsönök visszatérülése áht-n kívülről</t>
  </si>
  <si>
    <t>B62</t>
  </si>
  <si>
    <t>Egyéb működési célú átvett pénzeszközök</t>
  </si>
  <si>
    <t>B63</t>
  </si>
  <si>
    <t>Felhalmozási bevételek összesen:</t>
  </si>
  <si>
    <t>Felhalmozási célú támogatások államháztartáson belülről</t>
  </si>
  <si>
    <t>B2</t>
  </si>
  <si>
    <t>Működési célú visszatérítendő támogatások</t>
  </si>
  <si>
    <t xml:space="preserve">Elvonások és befizetések bevételei </t>
  </si>
  <si>
    <t>Maradvány igénybe vételele</t>
  </si>
  <si>
    <t>Felhalmozási célú önkormányzati támogatás</t>
  </si>
  <si>
    <t>B21</t>
  </si>
  <si>
    <t>Felhalmozási célú garancia- és kezességvállalásból származó megtérülések áht-n belülről</t>
  </si>
  <si>
    <t>B22</t>
  </si>
  <si>
    <t>Felhalmozási célú visszatérítendő támogatások, kölcsönök visszatérülése áht-n belülről</t>
  </si>
  <si>
    <t>B23</t>
  </si>
  <si>
    <t>Felhalmozási célú visszatérítendő támogtások, kölcsönök igénybevétele áht-n belülről</t>
  </si>
  <si>
    <t>B24</t>
  </si>
  <si>
    <t>Egyéb felhalmozási célú támogatások bevételei államháztartáson belülről</t>
  </si>
  <si>
    <t>B25</t>
  </si>
  <si>
    <t>Felhalmozási bevételek</t>
  </si>
  <si>
    <t>B5</t>
  </si>
  <si>
    <t>Immateriális javak értékesítése</t>
  </si>
  <si>
    <t>B51</t>
  </si>
  <si>
    <t>Ingatlanok értékesítése</t>
  </si>
  <si>
    <t>B52</t>
  </si>
  <si>
    <t>Egyéb tárgyi eszközök értékesítése</t>
  </si>
  <si>
    <t>B53</t>
  </si>
  <si>
    <t>Részesedések értékesítése</t>
  </si>
  <si>
    <t>B54</t>
  </si>
  <si>
    <t>Privatizációból származó bevétel</t>
  </si>
  <si>
    <t>Részesedések megszünéséhez kapcsolódó bevételek</t>
  </si>
  <si>
    <t>B55</t>
  </si>
  <si>
    <t>Háziorvos</t>
  </si>
  <si>
    <t>Ügyelet</t>
  </si>
  <si>
    <t>Házi gyermekorvos</t>
  </si>
  <si>
    <t>Út, autópálya építés</t>
  </si>
  <si>
    <t>Közutak létesítése, felújítása</t>
  </si>
  <si>
    <t>Mezőőr, parkosítás</t>
  </si>
  <si>
    <t>Rendszeres pénzbeli ellátás</t>
  </si>
  <si>
    <t>Eseti pénzbeli ellátás</t>
  </si>
  <si>
    <t>Önk.által nyújtott lakástámogatások</t>
  </si>
  <si>
    <t>Általános iskolások étkeztetése</t>
  </si>
  <si>
    <t>Szennyvaz elvezetés és kezelés</t>
  </si>
  <si>
    <t>Önkormányzatok elszámolásai a ktgvetési szervekkel</t>
  </si>
  <si>
    <t>Polgármesteri Hivatal összesen</t>
  </si>
  <si>
    <t>HKSK összesen</t>
  </si>
  <si>
    <t>Felhalmozási célú átvett pénzeszközök</t>
  </si>
  <si>
    <t>B7</t>
  </si>
  <si>
    <t>Felhalmozási célú garancia- és kezességvállalásból származó megtérülések áht-n kívülről</t>
  </si>
  <si>
    <t>B71</t>
  </si>
  <si>
    <t>Felhalmozási célú visszatérítendő támogatások, kölcsönök visszatérülése áht-n kívülről</t>
  </si>
  <si>
    <t>B72</t>
  </si>
  <si>
    <t>Egyéb felhalmozási célú átvett pénzeszközök</t>
  </si>
  <si>
    <t>B73</t>
  </si>
  <si>
    <t>Költségvetési bevételek:</t>
  </si>
  <si>
    <t>Költségvetési bevétel - költségvetési kiadás =</t>
  </si>
  <si>
    <t>Finanszírozási bevételek</t>
  </si>
  <si>
    <t>B8</t>
  </si>
  <si>
    <t>Belföldi finanszírozás bevételei</t>
  </si>
  <si>
    <t>B81</t>
  </si>
  <si>
    <t>Hitel-, kölcsönfelvétel államháztartáson kívülről</t>
  </si>
  <si>
    <t>B811</t>
  </si>
  <si>
    <t>Hosszú lejáratú hitelek, kölcsönök felvétele</t>
  </si>
  <si>
    <t>B8111</t>
  </si>
  <si>
    <t>Likviditási célú hitelek, kölcsönök felvétele pénzügyi vállalkozástól</t>
  </si>
  <si>
    <t>B8112</t>
  </si>
  <si>
    <t>Rövid lejáratú hitelek, kölcsönök felvétele</t>
  </si>
  <si>
    <t>B8113</t>
  </si>
  <si>
    <t>Belföldi értékpapírok bevételei</t>
  </si>
  <si>
    <t>B812</t>
  </si>
  <si>
    <t>Maradvány igénybevétele</t>
  </si>
  <si>
    <t>B813</t>
  </si>
  <si>
    <t>Előző év költségvetési maradványának igénybevétele</t>
  </si>
  <si>
    <t>B8131</t>
  </si>
  <si>
    <t>Előző év vállalkozási maradványának igénybevétele</t>
  </si>
  <si>
    <t>B8132</t>
  </si>
  <si>
    <t>Központi, irányító szervi támogatás</t>
  </si>
  <si>
    <t>B816</t>
  </si>
  <si>
    <t>Betétek megszüntetése</t>
  </si>
  <si>
    <t>B817</t>
  </si>
  <si>
    <t>B83</t>
  </si>
  <si>
    <t>Bevételek összesen:</t>
  </si>
  <si>
    <t xml:space="preserve">Összes bevétel - összes kiadás = </t>
  </si>
  <si>
    <t>rendszeres pénzbeli ellátás</t>
  </si>
  <si>
    <t>eseti pénzbeli ellátás</t>
  </si>
  <si>
    <t>Működési kiadások összesen:</t>
  </si>
  <si>
    <t>K1</t>
  </si>
  <si>
    <t>Munkaadókat terhelő járulékok és szociális hozzájárulási adó</t>
  </si>
  <si>
    <t>K2</t>
  </si>
  <si>
    <t>K3</t>
  </si>
  <si>
    <t>ebből:  kamatkiadások</t>
  </si>
  <si>
    <t>K353</t>
  </si>
  <si>
    <t>K4</t>
  </si>
  <si>
    <t>Egyéb működési célú kiadások</t>
  </si>
  <si>
    <t>K5</t>
  </si>
  <si>
    <t>Nemzetközi kötelezettségek</t>
  </si>
  <si>
    <t>K501</t>
  </si>
  <si>
    <t>Elvonások és befizetések</t>
  </si>
  <si>
    <t>K502</t>
  </si>
  <si>
    <t>Működési célú garancia- és kezességvállalásból származó kifizetés áht-n belülre</t>
  </si>
  <si>
    <t>K503</t>
  </si>
  <si>
    <t>Működési célú visszatérítendő támogatások, kölcsönök nyújtása áht-n belülre</t>
  </si>
  <si>
    <t>K504</t>
  </si>
  <si>
    <t>Működési célú visszatérítendő támogatások, kölcsönök törlesztése áht-n belülre</t>
  </si>
  <si>
    <t xml:space="preserve">2015 várható </t>
  </si>
  <si>
    <t>Harkány Város Önkormányzat  2016. évi feladatalapú támogatása</t>
  </si>
  <si>
    <t>2016. évi támogatás összege</t>
  </si>
  <si>
    <t>Helyi önkormányzatok működtetésének támogatása</t>
  </si>
  <si>
    <t>2016/2017</t>
  </si>
  <si>
    <t>2016. év</t>
  </si>
  <si>
    <t>Köznevelési intézmények működtetésével kapcs. Támogatás</t>
  </si>
  <si>
    <t>2sz.melléklet II.4</t>
  </si>
  <si>
    <t>Alapfokú végzettségű pedagógusok II. kategóriába sorolása</t>
  </si>
  <si>
    <t>2sz.melléklet II.6</t>
  </si>
  <si>
    <t>Hozzájárulás a pénzbeli szociális ellátáshoz</t>
  </si>
  <si>
    <t>A rászoruló gyerekek intézményen kívüli szünidei étkeztetése</t>
  </si>
  <si>
    <t>2sz.melléklet III.5/c</t>
  </si>
  <si>
    <t>Szociális, gyermekjóléti feladatok támogatása</t>
  </si>
  <si>
    <t>2016. 02.01.-től</t>
  </si>
  <si>
    <t>hét közben</t>
  </si>
  <si>
    <t>17-ig: 2000 Ft/óra</t>
  </si>
  <si>
    <t>17-ig: 3000 Ft/óra</t>
  </si>
  <si>
    <t>17-ig: 4000 Ft/óra</t>
  </si>
  <si>
    <t>1m x 2m felület esetén 20000 Ft/év
2m x 2m felület esetén 35000 Ft/év</t>
  </si>
  <si>
    <t>6000 Ft/óra</t>
  </si>
  <si>
    <t>2000 Ft/alkalom</t>
  </si>
  <si>
    <t>3000 Ft/hó</t>
  </si>
  <si>
    <t>egyéb eszközök raktározása</t>
  </si>
  <si>
    <t>5000 Ft/hó</t>
  </si>
  <si>
    <t>3000 Ft/óra</t>
  </si>
  <si>
    <t>55 000 Ft / alkalom</t>
  </si>
  <si>
    <t>Harkányi</t>
  </si>
  <si>
    <t>Vidéki</t>
  </si>
  <si>
    <t>Konyhahasználat</t>
  </si>
  <si>
    <t>15 000 Ft / alkalom</t>
  </si>
  <si>
    <t>Ügyeleti díj</t>
  </si>
  <si>
    <t>10 000 Ft / alkalom</t>
  </si>
  <si>
    <t>01.01-06.01. és 
10.01.-12.31.</t>
  </si>
  <si>
    <t>06.01.-09.30.</t>
  </si>
  <si>
    <t>30 000 Ft / alkalom</t>
  </si>
  <si>
    <t>35 000 Ft / alkalom</t>
  </si>
  <si>
    <t>nincs</t>
  </si>
  <si>
    <t>Szolgáltatási díjak</t>
  </si>
  <si>
    <t>Felhasználás
2015.12.31.-ig</t>
  </si>
  <si>
    <t>2016. évi előirányzat</t>
  </si>
  <si>
    <t>Ságvári ütlp. szennyvíz kiépítése</t>
  </si>
  <si>
    <t>Sportcsarnok kéményfelújítás</t>
  </si>
  <si>
    <t xml:space="preserve">Sportcsarnok bejárat akadálymentsítése </t>
  </si>
  <si>
    <t>Pályázati önerő</t>
  </si>
  <si>
    <t>2016. évi felújítási kiadásainak előirányzata célonként</t>
  </si>
  <si>
    <t>2016. évi beruházási kiadásainak előirányzata feladatonként</t>
  </si>
  <si>
    <t xml:space="preserve">2016.  évi működési és fejlesztési célú célú támogatás </t>
  </si>
  <si>
    <t>2016.  évi céljellegű támogatás</t>
  </si>
  <si>
    <t>Arany János utca pakoló kialakítása</t>
  </si>
  <si>
    <t>Sportcsarnok bevilágító ablakok  javítása</t>
  </si>
  <si>
    <t>Művelődési Ház emeleti felújítások</t>
  </si>
  <si>
    <t xml:space="preserve">Iskola hat tantermében teljes világításcsere </t>
  </si>
  <si>
    <t>Iskola 3 tanterme  összes ablakára redőny felszerelése</t>
  </si>
  <si>
    <t>Iskolaudvar játszótér altalaj vízelvezéte</t>
  </si>
  <si>
    <t>Harkányi Gyógyfürdő Zrt.-től épület vásárlás, bontás</t>
  </si>
  <si>
    <t>Hivatal szoftver, hardver fejlesztések</t>
  </si>
  <si>
    <t>Műv. Ház, Sportcsarnok konditerem fejlesztése, porszívók,mosógép, vasaló,takarítógép beszerzése</t>
  </si>
  <si>
    <t>MLSZ iskolai műfűves pálya önereje</t>
  </si>
  <si>
    <t>Integrált Városfejlesztési Stratégia Terv</t>
  </si>
  <si>
    <t>Rendezési Terv módosítás</t>
  </si>
  <si>
    <t xml:space="preserve">Iskola konyha fejlesztési pályázat, eszközbeszerzések </t>
  </si>
  <si>
    <t>Iskola egy tantermében bútorzat csere, 20 db tanári szék beszerzése</t>
  </si>
  <si>
    <t>Iskola épületében  három tanterem parketta felújítása</t>
  </si>
  <si>
    <t>Egészségház befejező szakipari munkái</t>
  </si>
  <si>
    <t xml:space="preserve">Iskola épületében és udvarán egyéb felújítási munkák </t>
  </si>
  <si>
    <t>Sportcsarnok aprítékkazán beszerelése</t>
  </si>
  <si>
    <t>2016. évi közvetett támogatások (kedvezmények) bemutatása</t>
  </si>
  <si>
    <t>2016. évi Tartalékok bemutatása</t>
  </si>
  <si>
    <t>2015. évben szociális étkeztetésben részesülők étkezési adagszáma:</t>
  </si>
  <si>
    <t>Szociális étkeztetés 2015. évi  kiadásai:</t>
  </si>
  <si>
    <t>2015. évben egy étkezési adagra jutó önköltség:</t>
  </si>
  <si>
    <t xml:space="preserve">2016. március 1-től javasolt szociálsi étkeztetés térítési díja: 370,- Ft/fő/nap     </t>
  </si>
  <si>
    <t>1. Térítési díjak óvodai, iskolai intézményi étkeztetésnél</t>
  </si>
  <si>
    <t>Óvoda</t>
  </si>
  <si>
    <t>Iskola</t>
  </si>
  <si>
    <t>2. Térítési díjak intézményi alkalmazottak, illetve önkormányzati dolgozók részére</t>
  </si>
  <si>
    <t xml:space="preserve">3. Térítési díjak külső étkezők számára  </t>
  </si>
  <si>
    <t>Térítési díjak 2016. március 1-től</t>
  </si>
  <si>
    <t>Szociális étkezésben részesülők  2016. évi  térítési díjának megállapítását</t>
  </si>
  <si>
    <t xml:space="preserve">2015. évi étkezési adagszám </t>
  </si>
  <si>
    <t>Harkányi Római Katolikus Plébánia</t>
  </si>
  <si>
    <t>Református Társegyházközség</t>
  </si>
  <si>
    <t>Önkormányzati lakások felújítása</t>
  </si>
  <si>
    <t>Városgazdálkodási Zrt.</t>
  </si>
  <si>
    <t>eszközfejlesztés</t>
  </si>
  <si>
    <t>Harkányi Kulturális Egyesület</t>
  </si>
  <si>
    <t>Harkányi Könyvtár, Kulturális és Sportközpont</t>
  </si>
  <si>
    <t xml:space="preserve">  2016. évre tervezett </t>
  </si>
  <si>
    <t>2019.</t>
  </si>
  <si>
    <t>Edzőpálya világítás, főpálya automata öntözőrendszerének kiépítése</t>
  </si>
  <si>
    <t>Részvény beszerzése</t>
  </si>
  <si>
    <t>K65</t>
  </si>
  <si>
    <t xml:space="preserve">  Önkormányzat</t>
  </si>
  <si>
    <t xml:space="preserve">Előirányzat-felhasználási ütemterv </t>
  </si>
  <si>
    <t>Bevételek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</si>
  <si>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</si>
  <si>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</si>
  <si>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</si>
  <si>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</si>
  <si>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</si>
  <si>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</si>
  <si>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</si>
  <si>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</si>
  <si>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</si>
  <si>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</si>
  <si>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</si>
  <si>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</si>
  <si>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Működési  bevételek</t>
  </si>
  <si>
    <t>Önkormányzatok működési támogatása</t>
  </si>
  <si>
    <t>Egyéb működési célú támogatás ÁHT-n belülről</t>
  </si>
  <si>
    <t xml:space="preserve">Működési bevételek </t>
  </si>
  <si>
    <t xml:space="preserve">Felhalmozási bevételek    </t>
  </si>
  <si>
    <t>Felhalmozási célú kölcsönök visszatér. ÁHT-n kívülről</t>
  </si>
  <si>
    <t>Egyéb felhalmozási célú tám. bevételei ÁHT-n belülről</t>
  </si>
  <si>
    <t xml:space="preserve">Egyéb felhalmozási célú átvett pénzeszköz </t>
  </si>
  <si>
    <t>Maradvány igénybe vétele</t>
  </si>
  <si>
    <t xml:space="preserve">Összes bevétel </t>
  </si>
  <si>
    <t>Kiadások</t>
  </si>
  <si>
    <t>Egyéb működési célú tám. ÁHT-n belülre</t>
  </si>
  <si>
    <t>Egyéb működési célú támogatás Áht-n kívülre</t>
  </si>
  <si>
    <t>Céltartalék</t>
  </si>
  <si>
    <t xml:space="preserve">Működési kiadások </t>
  </si>
  <si>
    <t>Egyéb felhalmozási célú tám.ÁHT-n belülre</t>
  </si>
  <si>
    <t>Felhalmozási célú visszatérítendőkölcsön ÁHT-n kívülre</t>
  </si>
  <si>
    <t>Egyéb felhalmozási célú tám.ÁHT-n kívülre</t>
  </si>
  <si>
    <t xml:space="preserve">Felhalmozási kiadások összesen </t>
  </si>
  <si>
    <t>Hitelelek, kölcsönök tőkeösszegének törlesztése</t>
  </si>
  <si>
    <t xml:space="preserve">Összes kiadás </t>
  </si>
  <si>
    <t>2016. évi várható bevételi előirányzatainak teljesüléséről</t>
  </si>
  <si>
    <t>2016. évi terv</t>
  </si>
  <si>
    <t>2016. évi várható kiadási előirányzatainak teljesüléséről</t>
  </si>
  <si>
    <t>Részesedések bszerzése</t>
  </si>
  <si>
    <t>2016. terv</t>
  </si>
  <si>
    <t>2016. évi közhatalmi és működési bevételek alakulása</t>
  </si>
  <si>
    <t>Szociális étkeztetés 2015. évi önköltségszámítása</t>
  </si>
  <si>
    <t>2016. évi módosított előirányzat</t>
  </si>
  <si>
    <t>2016-</t>
  </si>
  <si>
    <t>Iskola épületén belül járda felújítás</t>
  </si>
  <si>
    <t>Befektetési kiad:Városgazdálkodás Zrt alaptőke, Fürdő részvény</t>
  </si>
  <si>
    <t>Módosított előirányzat (eFt)</t>
  </si>
  <si>
    <t>Kanizsai Dorottya Fúvószenekar</t>
  </si>
  <si>
    <t>Önkormányzati igazgatás eredeti</t>
  </si>
  <si>
    <t>Pénzügyi igazgatáseredeti</t>
  </si>
  <si>
    <t>Fontos vagy nekünk egyesület</t>
  </si>
  <si>
    <t>HKSK</t>
  </si>
  <si>
    <t>Kltségvetési szerveknél foglalkoztatottak bérkompenzációja:</t>
  </si>
  <si>
    <t>Létszámcsökkentéssel kapcsolatos támogatás:</t>
  </si>
  <si>
    <t>Önkormányzat működési támogatása:</t>
  </si>
  <si>
    <t>Módosított előirányzat</t>
  </si>
  <si>
    <t>Befektetési kiadások</t>
  </si>
  <si>
    <t>K</t>
  </si>
  <si>
    <t xml:space="preserve">Önkormányzati igazgatás </t>
  </si>
  <si>
    <t>sor-szám</t>
  </si>
  <si>
    <t>Kötelezettség jogcíme</t>
  </si>
  <si>
    <t>Köt. váll. éve</t>
  </si>
  <si>
    <t>Érvényesség</t>
  </si>
  <si>
    <t>Szerződő partner</t>
  </si>
  <si>
    <t xml:space="preserve">2015.12.31-én fennálló tartozás,  </t>
  </si>
  <si>
    <t>Összesen        (6+7+8)</t>
  </si>
  <si>
    <t>Kezességvállalások</t>
  </si>
  <si>
    <t>Harkányi Gyógyfürdő Zrt készfizető kezesség</t>
  </si>
  <si>
    <t>1.2</t>
  </si>
  <si>
    <t>378 milliós beruházási hitel</t>
  </si>
  <si>
    <t xml:space="preserve">2003. </t>
  </si>
  <si>
    <t>1.3</t>
  </si>
  <si>
    <t>475,334 milliós hosszú lejáratú kölcsön</t>
  </si>
  <si>
    <t>2004.</t>
  </si>
  <si>
    <t>2015.12.31-ig teljesült</t>
  </si>
  <si>
    <t>Összesen (5+6+7+8)</t>
  </si>
  <si>
    <t>2</t>
  </si>
  <si>
    <t>Beruházás, felújítás célonként összesen</t>
  </si>
  <si>
    <t>2.1</t>
  </si>
  <si>
    <t>Gyermekétkeztetést javító fejl</t>
  </si>
  <si>
    <t>NGM-BM</t>
  </si>
  <si>
    <t>2.2</t>
  </si>
  <si>
    <t>Fürdő II.sz épület felújítás</t>
  </si>
  <si>
    <t>2015.</t>
  </si>
  <si>
    <t>2.3</t>
  </si>
  <si>
    <t>Iskola udvarán műfüves pálya</t>
  </si>
  <si>
    <t>MLSZ</t>
  </si>
  <si>
    <t>20. számú melléklet</t>
  </si>
  <si>
    <t>Zsigmondy sétány szennyvízcsatorna rekonstrukciója</t>
  </si>
  <si>
    <t>Szennyvízközmű felújítás EHD-ből</t>
  </si>
  <si>
    <t>Vízközmű felújítás EHD-ből</t>
  </si>
  <si>
    <t>TIOP könyvtár 2015-ös felújításhoz pótmunka</t>
  </si>
  <si>
    <t>Hegyi utak felújítása</t>
  </si>
  <si>
    <t>Klauzál utacában áteresz építés</t>
  </si>
  <si>
    <t>Harkányi Gyógyfürdő Zrt.-től terület vásárlás</t>
  </si>
  <si>
    <t>Művelődési Ház riaszórendszerének  kiépítése</t>
  </si>
  <si>
    <t>Csúszdapark létesítésének tervdokumentációja (2015-ről)</t>
  </si>
  <si>
    <t>2015-2016</t>
  </si>
  <si>
    <t>Startmunka programokhoz tárgyi eszköz vásárlások:</t>
  </si>
  <si>
    <t>Hivatal épülethez beléptetőrendszer, klíma felszerelések</t>
  </si>
  <si>
    <t xml:space="preserve">Ingatlan vásárlások </t>
  </si>
  <si>
    <t>Gépjármű vásárlás</t>
  </si>
  <si>
    <t>2016-2018</t>
  </si>
  <si>
    <t xml:space="preserve">2006/2015.(XII.29.)kormány határozat alapján turiszt.beruh:Harkányi Gyógy-és strandfürdő II.ép </t>
  </si>
  <si>
    <t>Top 3.2.2-15 Napelempark létesítési pályázat</t>
  </si>
  <si>
    <t>IPA tervezések</t>
  </si>
  <si>
    <t>Egészség Sportpark Program pályázat írás</t>
  </si>
  <si>
    <t>VP6-7.4.1.1-16 tervezés</t>
  </si>
  <si>
    <t>Környezetvédelmi terv készítése</t>
  </si>
  <si>
    <t>TOP-2.1.2-15 Zöld város kialakítása</t>
  </si>
  <si>
    <t>TOP-2.1.1.-15Táncsics u.3. felmérési terv</t>
  </si>
  <si>
    <t>Szálloda építéshez tanulmány készítése.</t>
  </si>
  <si>
    <t>Vismajor  pályázathoz biztosítandó önerő</t>
  </si>
  <si>
    <t>GINOP-7.1.3-2015 Gyógyhelyek komplex turisztikai fejleszése</t>
  </si>
  <si>
    <t>2.4</t>
  </si>
  <si>
    <t>Siklós Város Önkormányzata</t>
  </si>
  <si>
    <t>Startmunka projektek</t>
  </si>
  <si>
    <t>Országos Mentőszolgálat Alapítvány</t>
  </si>
  <si>
    <t>Többéves kihatással járó döntésekből származó kötelezettségei célok szerint, évenkénti bontásban</t>
  </si>
  <si>
    <t>Tenkevíz Kft engedményezése alapján</t>
  </si>
  <si>
    <t>Belföldi értékpapír bevételei</t>
  </si>
  <si>
    <t xml:space="preserve">Tenkesalja nonprofit  kht                    </t>
  </si>
  <si>
    <t>Módosított előirányzat II.</t>
  </si>
  <si>
    <t>016020</t>
  </si>
  <si>
    <t>Országos és helyi népszavazás</t>
  </si>
  <si>
    <t>082092-086020</t>
  </si>
  <si>
    <t>B65</t>
  </si>
  <si>
    <t>K513</t>
  </si>
  <si>
    <t>A Stabilitási tv. 3. § (1) bekezdése szerinti adósságot keletkeztető ügyletek és a kezességvállalásokból fennálló kötelezettségek a 2016-2018. közötti időszakban</t>
  </si>
  <si>
    <t>2016.</t>
  </si>
  <si>
    <t>I.6.</t>
  </si>
  <si>
    <t>A 2015. évről áthúzódó bérkompenzáció támogatása</t>
  </si>
  <si>
    <t>forint</t>
  </si>
  <si>
    <t/>
  </si>
  <si>
    <t>módosított</t>
  </si>
  <si>
    <t>Tüzifa támogatás:</t>
  </si>
  <si>
    <t>Közművelődési érdekeltségnövelő támogatás felhalmozási célú</t>
  </si>
  <si>
    <t xml:space="preserve"> A települési önkormányzatok könyvtári célú érdekeltségnövelő támogatása</t>
  </si>
  <si>
    <t>2016. évi módosított ei.</t>
  </si>
  <si>
    <t>Helyi önk. működésének általános támogatása össz.:</t>
  </si>
  <si>
    <t>Működési célú költségv.i támog. és kiegészítő támogatások</t>
  </si>
  <si>
    <t>Elszámolásból számaró bevételek</t>
  </si>
  <si>
    <t>Hivatal:</t>
  </si>
  <si>
    <t>BR</t>
  </si>
  <si>
    <t>Jár</t>
  </si>
  <si>
    <t>Államháztartáson belüli megelőlegezések</t>
  </si>
  <si>
    <t>Államháztartáson belüli megelőlegezések visszafizetése</t>
  </si>
  <si>
    <t>2016 Tény</t>
  </si>
  <si>
    <t>Ebből parkoló</t>
  </si>
  <si>
    <t>2016. tény</t>
  </si>
  <si>
    <t xml:space="preserve">                        piav vw</t>
  </si>
  <si>
    <t>Felhalmozási célú támogatás:</t>
  </si>
  <si>
    <t>Európai Uniós támogatással megvalósuló támogatói okirattal rendelkező projektek</t>
  </si>
  <si>
    <t>EU-s projekt neve, azonosítója:</t>
  </si>
  <si>
    <t>KÖFOP-1.2.1-VEKOP-16</t>
  </si>
  <si>
    <t>Harkány Város Önkormányzata ASP központhoz való csatlakozása</t>
  </si>
  <si>
    <t>Források</t>
  </si>
  <si>
    <t>Saját erő</t>
  </si>
  <si>
    <t xml:space="preserve">     - saját erőből központi támogatás</t>
  </si>
  <si>
    <t>EU-s forrás</t>
  </si>
  <si>
    <t>Társfinanszírozás</t>
  </si>
  <si>
    <t>Hitel</t>
  </si>
  <si>
    <t>Egyéb forrás</t>
  </si>
  <si>
    <t>Források összesen</t>
  </si>
  <si>
    <t>Kiadások, költségek</t>
  </si>
  <si>
    <t>Személyi jellegű</t>
  </si>
  <si>
    <t>Dologi jellegű</t>
  </si>
  <si>
    <t>Beruházások, felújítások</t>
  </si>
  <si>
    <t>Egyéb</t>
  </si>
  <si>
    <t>086020</t>
  </si>
  <si>
    <t>074032</t>
  </si>
  <si>
    <t>Ifjúság-egészségügyi gondozás</t>
  </si>
  <si>
    <t>Az önkormányzati vagyonnal való gazdálkodás</t>
  </si>
  <si>
    <t>081030 - 081041</t>
  </si>
  <si>
    <t>091220-192120</t>
  </si>
  <si>
    <t>Köznevelési int1 -4. és 5-8 évf.tanulók nevelésével, oktatásával összefüggő működtetési feladatok</t>
  </si>
  <si>
    <t>091140</t>
  </si>
  <si>
    <t>Óvodai nevelés, ellátás működtetési feladatai</t>
  </si>
  <si>
    <t>083030</t>
  </si>
  <si>
    <t>Egyéb kiadói tevékenység</t>
  </si>
  <si>
    <t>086090</t>
  </si>
  <si>
    <t>Mindenféle egyéb szabadidős szolgáltatás</t>
  </si>
  <si>
    <t>096015</t>
  </si>
  <si>
    <t>Gyermekétkeztetés köznevelési intézményben</t>
  </si>
  <si>
    <t>046020</t>
  </si>
  <si>
    <t>Vezetékes műsorelosztás, városi kábeltelevíziós rendszerek</t>
  </si>
  <si>
    <t>Önkormányzatok elszámolásai a központi költségvetéssel</t>
  </si>
  <si>
    <t>ÁHT-n belüli megelőlegezés visszafizetése</t>
  </si>
  <si>
    <t>047320</t>
  </si>
  <si>
    <t>Turizmusfejlesztési támogatások és tevékenységek</t>
  </si>
  <si>
    <t>082091-082092</t>
  </si>
  <si>
    <t>Közműv-közösségi és társadalmi részvétel, -hagyományos közösségi kulturális értékek gondozása</t>
  </si>
  <si>
    <t>104037</t>
  </si>
  <si>
    <t>Intézményen kívüli gyermekétkeztetés</t>
  </si>
  <si>
    <t>091250</t>
  </si>
  <si>
    <t>Alapfokú művészetoktatással összefüggő működtetési feladatok</t>
  </si>
  <si>
    <t>Támogatási célú finanszírozási műveletek</t>
  </si>
  <si>
    <t>092220-092120</t>
  </si>
  <si>
    <t>Köznevelési int 1-4,5-8 évf tanulók nevelésével , oktatásával összefüggő működtetési feladatok</t>
  </si>
  <si>
    <t>Nem veszélyes hulladék vegyes begyűjtése, szállítása, átrakása</t>
  </si>
  <si>
    <t>Köztemető fenntartás és működtetés</t>
  </si>
  <si>
    <t>Helyi, térségi közösségi tér biztosítása, működtetése</t>
  </si>
  <si>
    <t>Helyi , térségi közösségi tér biztosítása működtetésa</t>
  </si>
  <si>
    <t>Közfoglalkoztatottak létszámelőirányzata</t>
  </si>
  <si>
    <t>Terv                 2016</t>
  </si>
  <si>
    <t>Módosított terv                                     2016</t>
  </si>
  <si>
    <t>Módosított terv II.                             2016</t>
  </si>
  <si>
    <t>Pénzeszközök lekötött bankbetétként elhelyezése</t>
  </si>
  <si>
    <t xml:space="preserve">Államháztartáson belüli megelőlegezések </t>
  </si>
  <si>
    <t>2016 Módosított terv II.</t>
  </si>
  <si>
    <t>Munkahelyi étkeztetés</t>
  </si>
  <si>
    <t>Kamatbevétel</t>
  </si>
  <si>
    <t>Közvetített szolgáltatás ellenértéke</t>
  </si>
  <si>
    <t>Ügyelet / szolgáltatások ellenértéke</t>
  </si>
  <si>
    <t>Közutak, hidak, aladutak üzemeltetése</t>
  </si>
  <si>
    <t>Önkormányzati vagyon üzemeltetése</t>
  </si>
  <si>
    <t>Külső étkezés</t>
  </si>
  <si>
    <t>Készletértékesítés / közfoglalkoztatás</t>
  </si>
  <si>
    <t>Szemétszállítás</t>
  </si>
  <si>
    <t>Zeneiskolai térítési díj</t>
  </si>
  <si>
    <t xml:space="preserve">Egyéb működési bevétel </t>
  </si>
  <si>
    <t>,</t>
  </si>
  <si>
    <t>Nem lakóingatlanok bérleti díja</t>
  </si>
  <si>
    <t>2016. évi II.módosított előirányzat</t>
  </si>
  <si>
    <t>Iskola parketta csiszolás, lakkozás</t>
  </si>
  <si>
    <t>VP-6-7.4.1-16 Sportcsarnok épületének energetikai korszerüsítése</t>
  </si>
  <si>
    <t>Sportcsarnok aprítékkazán tűzállóajtó</t>
  </si>
  <si>
    <t>2006/2015 korm hat turisztikai beruházás</t>
  </si>
  <si>
    <t>Sportcsarnok részleges felújítás terv (Kézilabda Sz. által kiírt pályázat)</t>
  </si>
  <si>
    <t>Kossuth 2/a (Városi Könyvtár és Sportk.) esővíz elvezetési munkái fel.</t>
  </si>
  <si>
    <t>Forgalomképes lakóingatlan felújítása</t>
  </si>
  <si>
    <t>Hivatal üvegezése, ablakcsere</t>
  </si>
  <si>
    <t>MKSZ Országos Tornaterem felújítási program részvételéhez szükséges biztosíték</t>
  </si>
  <si>
    <t>Sportcsarnok konditerem felújítása</t>
  </si>
  <si>
    <t>Műv.ház babatároló féltető kialakítása</t>
  </si>
  <si>
    <t xml:space="preserve">Kisértékű tárgyieszköz beszerzések: </t>
  </si>
  <si>
    <t xml:space="preserve">                                                                            Önkormányzat</t>
  </si>
  <si>
    <t xml:space="preserve">                                                                            Hivatal</t>
  </si>
  <si>
    <t xml:space="preserve">                                                                            HKSK</t>
  </si>
  <si>
    <t>Ságvári ütlp. Szennyvíz kiépítése</t>
  </si>
  <si>
    <t>Bekötővezeték, Tz, TCS csere Harkány X3535, ivóvíz EHD terhére</t>
  </si>
  <si>
    <t>Hivatal üvegezés, ablakcsere</t>
  </si>
  <si>
    <t>Informatikai eszközök beszerzése:Önkormányzat</t>
  </si>
  <si>
    <t>Tárgyi eszközök beszerzése: Önkormányzat</t>
  </si>
  <si>
    <t>Részesedések beszerzése:</t>
  </si>
  <si>
    <t xml:space="preserve">    Harkányi Városgazdálkodási Zrt</t>
  </si>
  <si>
    <t xml:space="preserve">    Harkányi Gyógyfürdő Zrt részvény vásárlás</t>
  </si>
  <si>
    <t>Mindösszesen:</t>
  </si>
  <si>
    <t xml:space="preserve">Építményadóból biztosított kedvezmény, mentesség* </t>
  </si>
  <si>
    <t>Kommunális adóból biztosított kedvezmény, mentesség</t>
  </si>
  <si>
    <t>Pótlékból biztosított kedvezmény, mentesség</t>
  </si>
  <si>
    <t>Mulasztási bírságból biztosított kedvezmény, mentesség</t>
  </si>
  <si>
    <t>Talajterhelési díjból biztosított kedvezmény, mentesség **</t>
  </si>
  <si>
    <t>* ebből.</t>
  </si>
  <si>
    <t xml:space="preserve">  -  az Art. 134. §-a alapján adott kedvezmény 538 e Ft</t>
  </si>
  <si>
    <t xml:space="preserve">   - helyi adókról szóló 31/2015.(XI.30.) rendelet 6§(1),5§(1)dszerinti kedvezmény  10525 e Ft</t>
  </si>
  <si>
    <t>**  ebből:</t>
  </si>
  <si>
    <t xml:space="preserve">  -  az Art. 134. §-a alapján adott kedvezmény 1099 e Ft</t>
  </si>
  <si>
    <t xml:space="preserve">  -  a Talajterhelési díjról szóló rendelet 4.§. alapján adott kedvezmény 11 628 e Ft</t>
  </si>
  <si>
    <t>Öregtáncos Fesztivál támogatás</t>
  </si>
  <si>
    <t>Pécs-Harkány futóverseny (Vasutas Sportkör)</t>
  </si>
  <si>
    <t>Szabadegyetem Egyesület</t>
  </si>
  <si>
    <t>Mecseki Munkástanácsok Szövetsége</t>
  </si>
  <si>
    <t>Baranya Megyei Katasztrófavédelmi Ig.</t>
  </si>
  <si>
    <t>2016. évi fejlesztési célú támogatás</t>
  </si>
  <si>
    <t>2016. Módosított</t>
  </si>
  <si>
    <t xml:space="preserve">Esketési díj </t>
  </si>
  <si>
    <t>Kamat és egyéb műk bev</t>
  </si>
  <si>
    <t>Zöldterület kezelés</t>
  </si>
  <si>
    <t>Bérkompenzáció részletezése:</t>
  </si>
</sst>
</file>

<file path=xl/styles.xml><?xml version="1.0" encoding="utf-8"?>
<styleSheet xmlns="http://schemas.openxmlformats.org/spreadsheetml/2006/main">
  <numFmts count="8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#,##0;[Red]#,##0"/>
    <numFmt numFmtId="165" formatCode="_-* #,##0\ _F_t_-;\-* #,##0\ _F_t_-;_-* &quot;-&quot;??\ _F_t_-;_-@_-"/>
    <numFmt numFmtId="166" formatCode="#,##0.0"/>
    <numFmt numFmtId="167" formatCode="#,##0\ &quot;Ft&quot;"/>
    <numFmt numFmtId="168" formatCode="#,##0&quot; Ft&quot;"/>
    <numFmt numFmtId="169" formatCode="#,##0&quot; Ft&quot;;[Red]\-#,##0&quot; Ft&quot;"/>
  </numFmts>
  <fonts count="90">
    <font>
      <sz val="10"/>
      <name val="Arial CE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2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8"/>
      <name val="Arial CE"/>
      <charset val="238"/>
    </font>
    <font>
      <sz val="10"/>
      <name val="Cambria"/>
      <family val="1"/>
      <charset val="238"/>
    </font>
    <font>
      <sz val="11"/>
      <name val="Cambria"/>
      <family val="1"/>
      <charset val="238"/>
    </font>
    <font>
      <b/>
      <sz val="16"/>
      <name val="Cambria"/>
      <family val="1"/>
      <charset val="238"/>
    </font>
    <font>
      <sz val="12"/>
      <name val="Cambria"/>
      <family val="1"/>
      <charset val="238"/>
    </font>
    <font>
      <b/>
      <sz val="11"/>
      <name val="Cambria"/>
      <family val="1"/>
      <charset val="238"/>
    </font>
    <font>
      <b/>
      <sz val="10"/>
      <name val="Cambria"/>
      <family val="1"/>
      <charset val="238"/>
    </font>
    <font>
      <b/>
      <sz val="12"/>
      <name val="Cambria"/>
      <family val="1"/>
      <charset val="238"/>
    </font>
    <font>
      <sz val="12"/>
      <name val="Cambria"/>
      <family val="1"/>
      <charset val="238"/>
    </font>
    <font>
      <b/>
      <i/>
      <sz val="11"/>
      <name val="Cambria"/>
      <family val="1"/>
      <charset val="238"/>
    </font>
    <font>
      <b/>
      <i/>
      <sz val="12"/>
      <name val="Cambria"/>
      <family val="1"/>
      <charset val="238"/>
    </font>
    <font>
      <b/>
      <sz val="14"/>
      <name val="Cambria"/>
      <family val="1"/>
      <charset val="238"/>
    </font>
    <font>
      <b/>
      <sz val="10"/>
      <name val="Arial CE"/>
      <charset val="238"/>
    </font>
    <font>
      <sz val="10"/>
      <color indexed="10"/>
      <name val="Cambria"/>
      <family val="1"/>
      <charset val="238"/>
    </font>
    <font>
      <i/>
      <sz val="11"/>
      <name val="Cambria"/>
      <family val="1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9"/>
      <name val="MS Sans Serif"/>
      <family val="2"/>
      <charset val="238"/>
    </font>
    <font>
      <sz val="8"/>
      <name val="MS Sans Serif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b/>
      <sz val="12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name val="Arial CE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24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4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i/>
      <sz val="11"/>
      <name val="Arial CE"/>
      <family val="2"/>
      <charset val="238"/>
    </font>
    <font>
      <b/>
      <i/>
      <sz val="10"/>
      <name val="Arial CE"/>
      <family val="2"/>
      <charset val="238"/>
    </font>
    <font>
      <sz val="9"/>
      <name val="Arial CE"/>
      <family val="2"/>
      <charset val="238"/>
    </font>
    <font>
      <sz val="10"/>
      <name val="Arial CE"/>
      <charset val="238"/>
    </font>
    <font>
      <sz val="16"/>
      <name val="Cambria"/>
      <family val="1"/>
      <charset val="238"/>
    </font>
    <font>
      <sz val="9"/>
      <name val="Cambria"/>
      <family val="1"/>
      <charset val="238"/>
    </font>
    <font>
      <b/>
      <sz val="10"/>
      <color indexed="10"/>
      <name val="Cambria"/>
      <family val="1"/>
      <charset val="238"/>
    </font>
    <font>
      <b/>
      <i/>
      <sz val="10"/>
      <name val="Arial CE"/>
      <charset val="238"/>
    </font>
    <font>
      <b/>
      <i/>
      <sz val="10"/>
      <name val="Cambria"/>
      <family val="1"/>
      <charset val="238"/>
    </font>
    <font>
      <i/>
      <sz val="10"/>
      <name val="Cambria"/>
      <family val="1"/>
      <charset val="238"/>
    </font>
    <font>
      <i/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u/>
      <sz val="12"/>
      <name val="Times New Roman"/>
      <family val="1"/>
      <charset val="238"/>
    </font>
    <font>
      <sz val="10"/>
      <name val="MS Sans Serif"/>
      <family val="2"/>
      <charset val="238"/>
    </font>
    <font>
      <sz val="10"/>
      <name val="Cambria"/>
      <family val="1"/>
      <charset val="238"/>
      <scheme val="major"/>
    </font>
    <font>
      <sz val="11"/>
      <color theme="1"/>
      <name val="Cambria"/>
      <family val="1"/>
      <charset val="238"/>
      <scheme val="major"/>
    </font>
    <font>
      <sz val="11"/>
      <name val="Cambria"/>
      <family val="1"/>
      <charset val="238"/>
      <scheme val="major"/>
    </font>
    <font>
      <b/>
      <sz val="11"/>
      <name val="Cambria"/>
      <family val="1"/>
      <charset val="238"/>
      <scheme val="major"/>
    </font>
    <font>
      <b/>
      <i/>
      <sz val="11"/>
      <name val="Cambria"/>
      <family val="1"/>
      <charset val="238"/>
      <scheme val="major"/>
    </font>
    <font>
      <sz val="10"/>
      <color theme="1"/>
      <name val="Cambria"/>
      <family val="1"/>
      <charset val="238"/>
      <scheme val="major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lightHorizontal">
        <bgColor indexed="29"/>
      </patternFill>
    </fill>
    <fill>
      <patternFill patternType="solid">
        <fgColor indexed="41"/>
        <bgColor indexed="64"/>
      </patternFill>
    </fill>
    <fill>
      <patternFill patternType="lightHorizontal"/>
    </fill>
    <fill>
      <patternFill patternType="solid">
        <fgColor theme="9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808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7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3" fontId="51" fillId="0" borderId="0" applyFont="0" applyFill="0" applyBorder="0" applyAlignment="0">
      <protection locked="0"/>
    </xf>
    <xf numFmtId="0" fontId="9" fillId="16" borderId="5" applyNumberFormat="0" applyAlignment="0" applyProtection="0"/>
    <xf numFmtId="43" fontId="10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" fillId="17" borderId="7" applyNumberFormat="0" applyFont="0" applyAlignment="0" applyProtection="0"/>
    <xf numFmtId="0" fontId="13" fillId="4" borderId="0" applyNumberFormat="0" applyBorder="0" applyAlignment="0" applyProtection="0"/>
    <xf numFmtId="0" fontId="14" fillId="18" borderId="8" applyNumberFormat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83" fillId="0" borderId="0"/>
    <xf numFmtId="0" fontId="1" fillId="0" borderId="0"/>
    <xf numFmtId="0" fontId="66" fillId="0" borderId="0"/>
    <xf numFmtId="0" fontId="52" fillId="0" borderId="0"/>
    <xf numFmtId="0" fontId="1" fillId="0" borderId="0"/>
    <xf numFmtId="0" fontId="48" fillId="0" borderId="0"/>
    <xf numFmtId="0" fontId="39" fillId="0" borderId="0"/>
    <xf numFmtId="0" fontId="39" fillId="0" borderId="0"/>
    <xf numFmtId="0" fontId="16" fillId="0" borderId="9" applyNumberFormat="0" applyFill="0" applyAlignment="0" applyProtection="0"/>
    <xf numFmtId="44" fontId="1" fillId="0" borderId="0" applyFont="0" applyFill="0" applyBorder="0" applyAlignment="0" applyProtection="0"/>
    <xf numFmtId="0" fontId="17" fillId="3" borderId="0" applyNumberFormat="0" applyBorder="0" applyAlignment="0" applyProtection="0"/>
    <xf numFmtId="0" fontId="18" fillId="19" borderId="0" applyNumberFormat="0" applyBorder="0" applyAlignment="0" applyProtection="0"/>
    <xf numFmtId="0" fontId="19" fillId="18" borderId="1" applyNumberFormat="0" applyAlignment="0" applyProtection="0"/>
    <xf numFmtId="9" fontId="1" fillId="0" borderId="0" applyFont="0" applyFill="0" applyBorder="0" applyAlignment="0" applyProtection="0"/>
  </cellStyleXfs>
  <cellXfs count="1366">
    <xf numFmtId="0" fontId="0" fillId="0" borderId="0" xfId="0"/>
    <xf numFmtId="0" fontId="21" fillId="0" borderId="0" xfId="0" applyFont="1"/>
    <xf numFmtId="0" fontId="22" fillId="0" borderId="0" xfId="0" applyFont="1" applyAlignment="1">
      <alignment horizontal="right"/>
    </xf>
    <xf numFmtId="0" fontId="25" fillId="20" borderId="10" xfId="0" applyFont="1" applyFill="1" applyBorder="1" applyAlignment="1">
      <alignment horizontal="center" vertical="center" wrapText="1"/>
    </xf>
    <xf numFmtId="3" fontId="21" fillId="0" borderId="0" xfId="0" applyNumberFormat="1" applyFont="1"/>
    <xf numFmtId="0" fontId="26" fillId="0" borderId="0" xfId="0" applyFont="1" applyAlignment="1">
      <alignment horizontal="right"/>
    </xf>
    <xf numFmtId="0" fontId="29" fillId="0" borderId="1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5" fillId="0" borderId="11" xfId="0" applyFont="1" applyBorder="1" applyAlignment="1">
      <alignment horizontal="center" vertical="center" wrapText="1"/>
    </xf>
    <xf numFmtId="0" fontId="21" fillId="0" borderId="0" xfId="0" applyFont="1" applyFill="1"/>
    <xf numFmtId="0" fontId="25" fillId="20" borderId="11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vertical="center" wrapText="1"/>
    </xf>
    <xf numFmtId="3" fontId="22" fillId="0" borderId="12" xfId="0" applyNumberFormat="1" applyFont="1" applyFill="1" applyBorder="1" applyAlignment="1">
      <alignment vertical="center" wrapText="1"/>
    </xf>
    <xf numFmtId="3" fontId="22" fillId="0" borderId="12" xfId="0" applyNumberFormat="1" applyFont="1" applyBorder="1" applyAlignment="1">
      <alignment vertical="center" wrapText="1"/>
    </xf>
    <xf numFmtId="0" fontId="34" fillId="0" borderId="13" xfId="0" applyFont="1" applyBorder="1" applyAlignment="1">
      <alignment horizontal="center"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3" fontId="22" fillId="0" borderId="14" xfId="0" applyNumberFormat="1" applyFont="1" applyBorder="1" applyAlignment="1">
      <alignment vertical="center" wrapText="1"/>
    </xf>
    <xf numFmtId="0" fontId="29" fillId="21" borderId="11" xfId="0" applyFont="1" applyFill="1" applyBorder="1" applyAlignment="1">
      <alignment horizontal="center" vertical="center" wrapText="1"/>
    </xf>
    <xf numFmtId="0" fontId="29" fillId="21" borderId="11" xfId="0" applyFont="1" applyFill="1" applyBorder="1" applyAlignment="1">
      <alignment vertical="center" wrapText="1"/>
    </xf>
    <xf numFmtId="3" fontId="25" fillId="21" borderId="11" xfId="0" applyNumberFormat="1" applyFont="1" applyFill="1" applyBorder="1" applyAlignment="1">
      <alignment vertical="center" wrapText="1"/>
    </xf>
    <xf numFmtId="3" fontId="22" fillId="0" borderId="15" xfId="0" applyNumberFormat="1" applyFont="1" applyBorder="1" applyAlignment="1">
      <alignment vertical="center" wrapText="1"/>
    </xf>
    <xf numFmtId="3" fontId="22" fillId="0" borderId="16" xfId="0" applyNumberFormat="1" applyFont="1" applyBorder="1" applyAlignment="1">
      <alignment vertical="center" wrapText="1"/>
    </xf>
    <xf numFmtId="3" fontId="0" fillId="0" borderId="0" xfId="0" applyNumberFormat="1"/>
    <xf numFmtId="0" fontId="25" fillId="0" borderId="11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3" fontId="29" fillId="21" borderId="10" xfId="0" applyNumberFormat="1" applyFont="1" applyFill="1" applyBorder="1" applyAlignment="1">
      <alignment vertical="center" wrapText="1"/>
    </xf>
    <xf numFmtId="3" fontId="22" fillId="0" borderId="13" xfId="0" applyNumberFormat="1" applyFont="1" applyFill="1" applyBorder="1" applyAlignment="1">
      <alignment vertical="center" wrapText="1"/>
    </xf>
    <xf numFmtId="0" fontId="35" fillId="0" borderId="20" xfId="0" applyFont="1" applyBorder="1" applyAlignment="1">
      <alignment horizontal="center" vertical="center"/>
    </xf>
    <xf numFmtId="0" fontId="37" fillId="0" borderId="0" xfId="0" applyFont="1"/>
    <xf numFmtId="0" fontId="35" fillId="0" borderId="20" xfId="0" applyFont="1" applyBorder="1" applyAlignment="1">
      <alignment horizontal="center"/>
    </xf>
    <xf numFmtId="164" fontId="36" fillId="0" borderId="20" xfId="0" applyNumberFormat="1" applyFont="1" applyBorder="1" applyAlignment="1">
      <alignment horizontal="right"/>
    </xf>
    <xf numFmtId="0" fontId="36" fillId="0" borderId="20" xfId="0" applyFont="1" applyBorder="1"/>
    <xf numFmtId="0" fontId="36" fillId="0" borderId="20" xfId="0" applyFont="1" applyBorder="1" applyAlignment="1">
      <alignment horizontal="center"/>
    </xf>
    <xf numFmtId="0" fontId="36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0" xfId="0" applyFont="1"/>
    <xf numFmtId="0" fontId="36" fillId="0" borderId="0" xfId="0" applyFont="1"/>
    <xf numFmtId="164" fontId="36" fillId="0" borderId="0" xfId="0" applyNumberFormat="1" applyFont="1" applyAlignment="1">
      <alignment horizontal="right"/>
    </xf>
    <xf numFmtId="0" fontId="35" fillId="0" borderId="0" xfId="0" applyFont="1" applyAlignment="1">
      <alignment horizontal="center"/>
    </xf>
    <xf numFmtId="0" fontId="0" fillId="0" borderId="20" xfId="0" applyBorder="1"/>
    <xf numFmtId="0" fontId="0" fillId="0" borderId="20" xfId="0" applyBorder="1" applyAlignment="1">
      <alignment horizontal="right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3" fontId="32" fillId="0" borderId="20" xfId="42" applyNumberFormat="1" applyFont="1" applyFill="1" applyBorder="1"/>
    <xf numFmtId="3" fontId="33" fillId="0" borderId="0" xfId="0" applyNumberFormat="1" applyFont="1"/>
    <xf numFmtId="0" fontId="33" fillId="0" borderId="0" xfId="0" applyFont="1"/>
    <xf numFmtId="0" fontId="0" fillId="0" borderId="0" xfId="0" applyAlignment="1">
      <alignment horizontal="right"/>
    </xf>
    <xf numFmtId="0" fontId="39" fillId="0" borderId="0" xfId="43"/>
    <xf numFmtId="3" fontId="39" fillId="0" borderId="0" xfId="43" applyNumberFormat="1"/>
    <xf numFmtId="0" fontId="44" fillId="0" borderId="0" xfId="43" applyFont="1" applyAlignment="1"/>
    <xf numFmtId="3" fontId="39" fillId="0" borderId="21" xfId="43" applyNumberFormat="1" applyBorder="1"/>
    <xf numFmtId="0" fontId="39" fillId="0" borderId="21" xfId="43" applyBorder="1"/>
    <xf numFmtId="3" fontId="21" fillId="0" borderId="15" xfId="0" applyNumberFormat="1" applyFont="1" applyBorder="1" applyAlignment="1">
      <alignment vertical="center" wrapText="1"/>
    </xf>
    <xf numFmtId="0" fontId="45" fillId="0" borderId="0" xfId="0" applyFont="1"/>
    <xf numFmtId="0" fontId="39" fillId="0" borderId="0" xfId="43" applyFont="1"/>
    <xf numFmtId="49" fontId="39" fillId="0" borderId="20" xfId="42" applyNumberFormat="1" applyFont="1" applyFill="1" applyBorder="1" applyAlignment="1"/>
    <xf numFmtId="3" fontId="42" fillId="0" borderId="20" xfId="42" applyNumberFormat="1" applyFont="1" applyFill="1" applyBorder="1"/>
    <xf numFmtId="0" fontId="21" fillId="0" borderId="0" xfId="40" applyFont="1"/>
    <xf numFmtId="0" fontId="25" fillId="20" borderId="22" xfId="40" applyFont="1" applyFill="1" applyBorder="1" applyAlignment="1">
      <alignment horizontal="center" vertical="center" wrapText="1"/>
    </xf>
    <xf numFmtId="0" fontId="25" fillId="20" borderId="23" xfId="40" applyFont="1" applyFill="1" applyBorder="1" applyAlignment="1">
      <alignment horizontal="center" vertical="center" wrapText="1"/>
    </xf>
    <xf numFmtId="0" fontId="25" fillId="20" borderId="24" xfId="40" applyFont="1" applyFill="1" applyBorder="1" applyAlignment="1">
      <alignment horizontal="center" vertical="center" wrapText="1"/>
    </xf>
    <xf numFmtId="0" fontId="1" fillId="0" borderId="0" xfId="40"/>
    <xf numFmtId="0" fontId="25" fillId="20" borderId="11" xfId="40" applyFont="1" applyFill="1" applyBorder="1" applyAlignment="1">
      <alignment horizontal="center" vertical="center" wrapText="1"/>
    </xf>
    <xf numFmtId="3" fontId="22" fillId="0" borderId="20" xfId="40" applyNumberFormat="1" applyFont="1" applyBorder="1" applyAlignment="1">
      <alignment horizontal="right" vertical="center" wrapText="1"/>
    </xf>
    <xf numFmtId="3" fontId="22" fillId="0" borderId="20" xfId="40" applyNumberFormat="1" applyFont="1" applyBorder="1" applyAlignment="1">
      <alignment vertical="center" wrapText="1"/>
    </xf>
    <xf numFmtId="0" fontId="49" fillId="0" borderId="0" xfId="43" applyFont="1"/>
    <xf numFmtId="165" fontId="54" fillId="22" borderId="29" xfId="27" applyNumberFormat="1" applyFont="1" applyFill="1" applyBorder="1" applyAlignment="1" applyProtection="1">
      <alignment horizontal="center" vertical="center" wrapText="1"/>
      <protection hidden="1"/>
    </xf>
    <xf numFmtId="165" fontId="54" fillId="22" borderId="20" xfId="27" applyNumberFormat="1" applyFont="1" applyFill="1" applyBorder="1" applyAlignment="1" applyProtection="1">
      <alignment horizontal="center" vertical="center" wrapText="1"/>
      <protection hidden="1"/>
    </xf>
    <xf numFmtId="0" fontId="54" fillId="22" borderId="30" xfId="41" applyFont="1" applyFill="1" applyBorder="1" applyAlignment="1" applyProtection="1">
      <alignment horizontal="center" vertical="center" wrapText="1"/>
      <protection hidden="1"/>
    </xf>
    <xf numFmtId="0" fontId="54" fillId="0" borderId="31" xfId="37" applyFont="1" applyBorder="1" applyAlignment="1" applyProtection="1">
      <alignment horizontal="center" vertical="center"/>
    </xf>
    <xf numFmtId="0" fontId="54" fillId="0" borderId="32" xfId="37" applyFont="1" applyBorder="1" applyAlignment="1" applyProtection="1">
      <alignment horizontal="center" vertical="center"/>
    </xf>
    <xf numFmtId="0" fontId="54" fillId="0" borderId="33" xfId="37" applyFont="1" applyBorder="1" applyAlignment="1" applyProtection="1">
      <alignment horizontal="center" vertical="center"/>
    </xf>
    <xf numFmtId="0" fontId="54" fillId="0" borderId="20" xfId="41" applyFont="1" applyBorder="1" applyAlignment="1" applyProtection="1">
      <alignment vertical="center"/>
      <protection hidden="1"/>
    </xf>
    <xf numFmtId="0" fontId="54" fillId="22" borderId="20" xfId="41" applyFont="1" applyFill="1" applyBorder="1" applyAlignment="1" applyProtection="1">
      <alignment horizontal="center" vertical="center" wrapText="1"/>
      <protection hidden="1"/>
    </xf>
    <xf numFmtId="0" fontId="55" fillId="0" borderId="29" xfId="39" applyFont="1" applyBorder="1" applyAlignment="1">
      <alignment horizontal="center" vertical="center" wrapText="1"/>
    </xf>
    <xf numFmtId="0" fontId="54" fillId="22" borderId="20" xfId="41" applyFont="1" applyFill="1" applyBorder="1" applyAlignment="1" applyProtection="1">
      <alignment vertical="center"/>
      <protection hidden="1"/>
    </xf>
    <xf numFmtId="0" fontId="56" fillId="0" borderId="34" xfId="41" applyFont="1" applyBorder="1" applyAlignment="1" applyProtection="1">
      <alignment vertical="center" textRotation="90"/>
      <protection hidden="1"/>
    </xf>
    <xf numFmtId="0" fontId="56" fillId="23" borderId="20" xfId="41" applyFont="1" applyFill="1" applyBorder="1" applyAlignment="1" applyProtection="1">
      <alignment horizontal="center" vertical="center"/>
      <protection hidden="1"/>
    </xf>
    <xf numFmtId="0" fontId="57" fillId="23" borderId="20" xfId="41" applyFont="1" applyFill="1" applyBorder="1" applyAlignment="1" applyProtection="1">
      <alignment vertical="center"/>
      <protection hidden="1"/>
    </xf>
    <xf numFmtId="3" fontId="54" fillId="23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23" borderId="29" xfId="27" applyNumberFormat="1" applyFont="1" applyFill="1" applyBorder="1" applyAlignment="1" applyProtection="1">
      <alignment horizontal="right" vertical="center" wrapText="1"/>
      <protection hidden="1"/>
    </xf>
    <xf numFmtId="3" fontId="54" fillId="23" borderId="33" xfId="27" applyNumberFormat="1" applyFont="1" applyFill="1" applyBorder="1" applyAlignment="1" applyProtection="1">
      <alignment horizontal="right" vertical="center" wrapText="1"/>
      <protection hidden="1"/>
    </xf>
    <xf numFmtId="0" fontId="56" fillId="0" borderId="34" xfId="41" applyFont="1" applyBorder="1" applyAlignment="1" applyProtection="1">
      <alignment vertical="center"/>
      <protection hidden="1"/>
    </xf>
    <xf numFmtId="0" fontId="54" fillId="0" borderId="20" xfId="41" applyFont="1" applyBorder="1" applyAlignment="1" applyProtection="1">
      <alignment horizontal="left" vertical="center"/>
      <protection hidden="1"/>
    </xf>
    <xf numFmtId="0" fontId="54" fillId="24" borderId="20" xfId="41" applyFont="1" applyFill="1" applyBorder="1" applyAlignment="1" applyProtection="1">
      <alignment horizontal="center" vertical="center"/>
      <protection hidden="1"/>
    </xf>
    <xf numFmtId="0" fontId="54" fillId="24" borderId="20" xfId="41" applyFont="1" applyFill="1" applyBorder="1" applyAlignment="1" applyProtection="1">
      <alignment vertical="center"/>
      <protection hidden="1"/>
    </xf>
    <xf numFmtId="0" fontId="54" fillId="24" borderId="20" xfId="41" applyFont="1" applyFill="1" applyBorder="1" applyAlignment="1" applyProtection="1">
      <alignment horizontal="left" vertical="center"/>
      <protection hidden="1"/>
    </xf>
    <xf numFmtId="3" fontId="54" fillId="24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24" borderId="29" xfId="27" applyNumberFormat="1" applyFont="1" applyFill="1" applyBorder="1" applyAlignment="1" applyProtection="1">
      <alignment horizontal="right" vertical="center" wrapText="1"/>
      <protection hidden="1"/>
    </xf>
    <xf numFmtId="3" fontId="56" fillId="24" borderId="20" xfId="27" applyNumberFormat="1" applyFont="1" applyFill="1" applyBorder="1" applyAlignment="1" applyProtection="1">
      <alignment horizontal="right" vertical="center"/>
      <protection hidden="1"/>
    </xf>
    <xf numFmtId="3" fontId="56" fillId="24" borderId="33" xfId="27" applyNumberFormat="1" applyFont="1" applyFill="1" applyBorder="1" applyAlignment="1" applyProtection="1">
      <alignment horizontal="right" vertical="center"/>
      <protection hidden="1"/>
    </xf>
    <xf numFmtId="0" fontId="56" fillId="0" borderId="20" xfId="41" applyFont="1" applyBorder="1" applyAlignment="1" applyProtection="1">
      <alignment vertical="center"/>
      <protection hidden="1"/>
    </xf>
    <xf numFmtId="0" fontId="54" fillId="0" borderId="34" xfId="41" applyFont="1" applyBorder="1" applyAlignment="1" applyProtection="1">
      <alignment vertical="center"/>
      <protection hidden="1"/>
    </xf>
    <xf numFmtId="0" fontId="54" fillId="0" borderId="20" xfId="41" applyFont="1" applyBorder="1" applyAlignment="1" applyProtection="1">
      <alignment horizontal="center" vertical="center"/>
      <protection hidden="1"/>
    </xf>
    <xf numFmtId="3" fontId="54" fillId="0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0" borderId="29" xfId="27" applyNumberFormat="1" applyFont="1" applyFill="1" applyBorder="1" applyAlignment="1" applyProtection="1">
      <alignment horizontal="right" vertical="center" wrapText="1"/>
      <protection hidden="1"/>
    </xf>
    <xf numFmtId="3" fontId="56" fillId="0" borderId="20" xfId="27" applyNumberFormat="1" applyFont="1" applyFill="1" applyBorder="1" applyAlignment="1" applyProtection="1">
      <alignment horizontal="right" vertical="center"/>
      <protection hidden="1"/>
    </xf>
    <xf numFmtId="3" fontId="56" fillId="0" borderId="33" xfId="27" applyNumberFormat="1" applyFont="1" applyFill="1" applyBorder="1" applyAlignment="1" applyProtection="1">
      <alignment horizontal="right" vertical="center"/>
      <protection hidden="1"/>
    </xf>
    <xf numFmtId="0" fontId="54" fillId="0" borderId="20" xfId="37" applyFont="1" applyBorder="1" applyAlignment="1">
      <alignment vertical="center"/>
    </xf>
    <xf numFmtId="3" fontId="54" fillId="0" borderId="20" xfId="37" applyNumberFormat="1" applyFont="1" applyBorder="1" applyAlignment="1">
      <alignment horizontal="right" vertical="center"/>
    </xf>
    <xf numFmtId="3" fontId="54" fillId="0" borderId="33" xfId="37" applyNumberFormat="1" applyFont="1" applyBorder="1" applyAlignment="1">
      <alignment horizontal="right" vertical="center"/>
    </xf>
    <xf numFmtId="3" fontId="54" fillId="0" borderId="20" xfId="41" applyNumberFormat="1" applyFont="1" applyBorder="1" applyAlignment="1" applyProtection="1">
      <alignment horizontal="right" vertical="center"/>
      <protection hidden="1"/>
    </xf>
    <xf numFmtId="3" fontId="54" fillId="0" borderId="33" xfId="41" applyNumberFormat="1" applyFont="1" applyBorder="1" applyAlignment="1" applyProtection="1">
      <alignment horizontal="right" vertical="center"/>
      <protection hidden="1"/>
    </xf>
    <xf numFmtId="0" fontId="54" fillId="0" borderId="20" xfId="37" applyFont="1" applyBorder="1" applyAlignment="1">
      <alignment horizontal="center" vertical="center"/>
    </xf>
    <xf numFmtId="3" fontId="54" fillId="24" borderId="20" xfId="27" applyNumberFormat="1" applyFont="1" applyFill="1" applyBorder="1" applyAlignment="1" applyProtection="1">
      <alignment horizontal="right" vertical="center"/>
      <protection hidden="1"/>
    </xf>
    <xf numFmtId="3" fontId="54" fillId="24" borderId="33" xfId="27" applyNumberFormat="1" applyFont="1" applyFill="1" applyBorder="1" applyAlignment="1" applyProtection="1">
      <alignment horizontal="right" vertical="center"/>
      <protection hidden="1"/>
    </xf>
    <xf numFmtId="0" fontId="53" fillId="0" borderId="20" xfId="41" applyFont="1" applyBorder="1" applyAlignment="1" applyProtection="1">
      <alignment vertical="center"/>
      <protection hidden="1"/>
    </xf>
    <xf numFmtId="3" fontId="54" fillId="0" borderId="20" xfId="27" applyNumberFormat="1" applyFont="1" applyBorder="1" applyAlignment="1" applyProtection="1">
      <alignment horizontal="right" vertical="center"/>
      <protection hidden="1"/>
    </xf>
    <xf numFmtId="3" fontId="54" fillId="0" borderId="33" xfId="27" applyNumberFormat="1" applyFont="1" applyBorder="1" applyAlignment="1" applyProtection="1">
      <alignment horizontal="right" vertical="center"/>
      <protection hidden="1"/>
    </xf>
    <xf numFmtId="0" fontId="53" fillId="0" borderId="34" xfId="41" applyFont="1" applyBorder="1" applyAlignment="1" applyProtection="1">
      <alignment vertical="center"/>
      <protection hidden="1"/>
    </xf>
    <xf numFmtId="0" fontId="53" fillId="0" borderId="20" xfId="41" applyFont="1" applyBorder="1" applyAlignment="1" applyProtection="1">
      <alignment horizontal="left" vertical="center"/>
      <protection hidden="1"/>
    </xf>
    <xf numFmtId="3" fontId="56" fillId="0" borderId="20" xfId="27" applyNumberFormat="1" applyFont="1" applyBorder="1" applyAlignment="1" applyProtection="1">
      <alignment horizontal="right" vertical="center"/>
      <protection hidden="1"/>
    </xf>
    <xf numFmtId="3" fontId="56" fillId="0" borderId="33" xfId="27" applyNumberFormat="1" applyFont="1" applyBorder="1" applyAlignment="1" applyProtection="1">
      <alignment horizontal="right" vertical="center"/>
      <protection hidden="1"/>
    </xf>
    <xf numFmtId="0" fontId="54" fillId="24" borderId="20" xfId="37" applyFont="1" applyFill="1" applyBorder="1" applyAlignment="1">
      <alignment horizontal="left" vertical="center"/>
    </xf>
    <xf numFmtId="3" fontId="54" fillId="23" borderId="20" xfId="27" applyNumberFormat="1" applyFont="1" applyFill="1" applyBorder="1" applyAlignment="1" applyProtection="1">
      <alignment horizontal="right" vertical="center"/>
      <protection hidden="1"/>
    </xf>
    <xf numFmtId="3" fontId="54" fillId="23" borderId="33" xfId="27" applyNumberFormat="1" applyFont="1" applyFill="1" applyBorder="1" applyAlignment="1" applyProtection="1">
      <alignment horizontal="right" vertical="center"/>
      <protection hidden="1"/>
    </xf>
    <xf numFmtId="3" fontId="54" fillId="0" borderId="20" xfId="41" applyNumberFormat="1" applyFont="1" applyFill="1" applyBorder="1" applyAlignment="1" applyProtection="1">
      <alignment horizontal="right" vertical="center"/>
      <protection hidden="1"/>
    </xf>
    <xf numFmtId="3" fontId="53" fillId="0" borderId="20" xfId="41" applyNumberFormat="1" applyFont="1" applyBorder="1" applyAlignment="1" applyProtection="1">
      <alignment horizontal="right" vertical="center"/>
      <protection hidden="1"/>
    </xf>
    <xf numFmtId="3" fontId="53" fillId="0" borderId="33" xfId="41" applyNumberFormat="1" applyFont="1" applyBorder="1" applyAlignment="1" applyProtection="1">
      <alignment horizontal="right" vertical="center"/>
      <protection hidden="1"/>
    </xf>
    <xf numFmtId="0" fontId="56" fillId="25" borderId="20" xfId="41" applyFont="1" applyFill="1" applyBorder="1" applyAlignment="1" applyProtection="1">
      <alignment horizontal="center" vertical="center"/>
      <protection hidden="1"/>
    </xf>
    <xf numFmtId="3" fontId="54" fillId="25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25" borderId="29" xfId="27" applyNumberFormat="1" applyFont="1" applyFill="1" applyBorder="1" applyAlignment="1" applyProtection="1">
      <alignment horizontal="right" vertical="center" wrapText="1"/>
      <protection hidden="1"/>
    </xf>
    <xf numFmtId="3" fontId="56" fillId="25" borderId="20" xfId="27" applyNumberFormat="1" applyFont="1" applyFill="1" applyBorder="1" applyAlignment="1" applyProtection="1">
      <alignment horizontal="right" vertical="center"/>
      <protection hidden="1"/>
    </xf>
    <xf numFmtId="3" fontId="56" fillId="25" borderId="33" xfId="27" applyNumberFormat="1" applyFont="1" applyFill="1" applyBorder="1" applyAlignment="1" applyProtection="1">
      <alignment horizontal="right" vertical="center"/>
      <protection hidden="1"/>
    </xf>
    <xf numFmtId="0" fontId="56" fillId="0" borderId="20" xfId="41" applyFont="1" applyBorder="1" applyAlignment="1" applyProtection="1">
      <alignment horizontal="left" vertical="center"/>
      <protection hidden="1"/>
    </xf>
    <xf numFmtId="0" fontId="56" fillId="0" borderId="20" xfId="41" applyFont="1" applyBorder="1" applyAlignment="1" applyProtection="1">
      <alignment horizontal="center" vertical="center"/>
      <protection hidden="1"/>
    </xf>
    <xf numFmtId="3" fontId="56" fillId="0" borderId="20" xfId="41" applyNumberFormat="1" applyFont="1" applyBorder="1" applyAlignment="1" applyProtection="1">
      <alignment horizontal="right" vertical="center"/>
      <protection hidden="1"/>
    </xf>
    <xf numFmtId="3" fontId="56" fillId="0" borderId="33" xfId="41" applyNumberFormat="1" applyFont="1" applyBorder="1" applyAlignment="1" applyProtection="1">
      <alignment horizontal="right" vertical="center"/>
      <protection hidden="1"/>
    </xf>
    <xf numFmtId="0" fontId="57" fillId="23" borderId="20" xfId="41" applyFont="1" applyFill="1" applyBorder="1" applyAlignment="1" applyProtection="1">
      <alignment horizontal="left" vertical="center"/>
      <protection hidden="1"/>
    </xf>
    <xf numFmtId="0" fontId="54" fillId="23" borderId="20" xfId="41" applyFont="1" applyFill="1" applyBorder="1" applyAlignment="1" applyProtection="1">
      <alignment horizontal="left" vertical="center"/>
      <protection hidden="1"/>
    </xf>
    <xf numFmtId="3" fontId="56" fillId="23" borderId="20" xfId="27" applyNumberFormat="1" applyFont="1" applyFill="1" applyBorder="1" applyAlignment="1" applyProtection="1">
      <alignment horizontal="right" vertical="center"/>
      <protection hidden="1"/>
    </xf>
    <xf numFmtId="3" fontId="56" fillId="23" borderId="33" xfId="27" applyNumberFormat="1" applyFont="1" applyFill="1" applyBorder="1" applyAlignment="1" applyProtection="1">
      <alignment horizontal="right" vertical="center"/>
      <protection hidden="1"/>
    </xf>
    <xf numFmtId="0" fontId="54" fillId="0" borderId="20" xfId="41" applyFont="1" applyFill="1" applyBorder="1" applyAlignment="1" applyProtection="1">
      <alignment vertical="center"/>
      <protection hidden="1"/>
    </xf>
    <xf numFmtId="3" fontId="54" fillId="0" borderId="20" xfId="27" applyNumberFormat="1" applyFont="1" applyFill="1" applyBorder="1" applyAlignment="1" applyProtection="1">
      <alignment horizontal="right" vertical="center"/>
      <protection hidden="1"/>
    </xf>
    <xf numFmtId="3" fontId="54" fillId="0" borderId="33" xfId="27" applyNumberFormat="1" applyFont="1" applyFill="1" applyBorder="1" applyAlignment="1" applyProtection="1">
      <alignment horizontal="right" vertical="center"/>
      <protection hidden="1"/>
    </xf>
    <xf numFmtId="0" fontId="53" fillId="0" borderId="20" xfId="37" applyFont="1" applyBorder="1" applyAlignment="1" applyProtection="1">
      <alignment horizontal="right" vertical="center"/>
      <protection hidden="1"/>
    </xf>
    <xf numFmtId="3" fontId="56" fillId="0" borderId="29" xfId="27" applyNumberFormat="1" applyFont="1" applyBorder="1" applyAlignment="1" applyProtection="1">
      <alignment horizontal="right" vertical="center"/>
      <protection hidden="1"/>
    </xf>
    <xf numFmtId="3" fontId="54" fillId="0" borderId="29" xfId="41" applyNumberFormat="1" applyFont="1" applyBorder="1" applyAlignment="1" applyProtection="1">
      <alignment horizontal="right" vertical="center"/>
      <protection hidden="1"/>
    </xf>
    <xf numFmtId="0" fontId="54" fillId="0" borderId="35" xfId="41" applyFont="1" applyBorder="1" applyAlignment="1" applyProtection="1">
      <alignment vertical="center"/>
      <protection hidden="1"/>
    </xf>
    <xf numFmtId="0" fontId="54" fillId="0" borderId="27" xfId="41" applyFont="1" applyBorder="1" applyAlignment="1" applyProtection="1">
      <alignment vertical="center"/>
      <protection hidden="1"/>
    </xf>
    <xf numFmtId="3" fontId="54" fillId="0" borderId="27" xfId="41" applyNumberFormat="1" applyFont="1" applyBorder="1" applyAlignment="1" applyProtection="1">
      <alignment horizontal="right" vertical="center"/>
      <protection hidden="1"/>
    </xf>
    <xf numFmtId="3" fontId="54" fillId="0" borderId="36" xfId="41" applyNumberFormat="1" applyFont="1" applyBorder="1" applyAlignment="1" applyProtection="1">
      <alignment horizontal="right" vertical="center"/>
      <protection hidden="1"/>
    </xf>
    <xf numFmtId="3" fontId="54" fillId="0" borderId="28" xfId="41" applyNumberFormat="1" applyFont="1" applyBorder="1" applyAlignment="1" applyProtection="1">
      <alignment horizontal="right" vertical="center"/>
      <protection hidden="1"/>
    </xf>
    <xf numFmtId="0" fontId="54" fillId="0" borderId="30" xfId="41" applyFont="1" applyBorder="1" applyAlignment="1" applyProtection="1">
      <alignment vertical="center"/>
      <protection hidden="1"/>
    </xf>
    <xf numFmtId="3" fontId="54" fillId="0" borderId="30" xfId="41" applyNumberFormat="1" applyFont="1" applyBorder="1" applyAlignment="1" applyProtection="1">
      <alignment horizontal="right" vertical="center"/>
      <protection hidden="1"/>
    </xf>
    <xf numFmtId="165" fontId="54" fillId="0" borderId="20" xfId="27" applyNumberFormat="1" applyFont="1" applyFill="1" applyBorder="1" applyAlignment="1" applyProtection="1">
      <alignment horizontal="right" vertical="center"/>
      <protection hidden="1"/>
    </xf>
    <xf numFmtId="165" fontId="56" fillId="0" borderId="20" xfId="27" applyNumberFormat="1" applyFont="1" applyFill="1" applyBorder="1" applyAlignment="1" applyProtection="1">
      <alignment horizontal="right" vertical="center"/>
      <protection hidden="1"/>
    </xf>
    <xf numFmtId="0" fontId="57" fillId="0" borderId="20" xfId="37" applyFont="1" applyBorder="1" applyAlignment="1" applyProtection="1">
      <alignment horizontal="right" vertical="center"/>
      <protection hidden="1"/>
    </xf>
    <xf numFmtId="165" fontId="56" fillId="0" borderId="20" xfId="27" applyNumberFormat="1" applyFont="1" applyBorder="1" applyAlignment="1" applyProtection="1">
      <alignment horizontal="right" vertical="center"/>
      <protection hidden="1"/>
    </xf>
    <xf numFmtId="165" fontId="54" fillId="0" borderId="20" xfId="27" applyNumberFormat="1" applyFont="1" applyBorder="1" applyAlignment="1" applyProtection="1">
      <alignment horizontal="right" vertical="center"/>
      <protection hidden="1"/>
    </xf>
    <xf numFmtId="0" fontId="54" fillId="0" borderId="20" xfId="37" applyFont="1" applyBorder="1" applyAlignment="1" applyProtection="1">
      <alignment vertical="center"/>
    </xf>
    <xf numFmtId="0" fontId="54" fillId="22" borderId="20" xfId="37" applyFont="1" applyFill="1" applyBorder="1" applyAlignment="1" applyProtection="1">
      <alignment vertical="center"/>
    </xf>
    <xf numFmtId="0" fontId="56" fillId="0" borderId="34" xfId="37" applyFont="1" applyFill="1" applyBorder="1" applyAlignment="1" applyProtection="1">
      <alignment vertical="center" textRotation="90"/>
      <protection hidden="1"/>
    </xf>
    <xf numFmtId="0" fontId="56" fillId="23" borderId="20" xfId="37" applyFont="1" applyFill="1" applyBorder="1" applyAlignment="1" applyProtection="1">
      <alignment horizontal="center" vertical="center"/>
    </xf>
    <xf numFmtId="3" fontId="57" fillId="23" borderId="20" xfId="27" applyNumberFormat="1" applyFont="1" applyFill="1" applyBorder="1" applyAlignment="1" applyProtection="1">
      <alignment horizontal="right" vertical="center" wrapText="1"/>
    </xf>
    <xf numFmtId="3" fontId="57" fillId="23" borderId="33" xfId="27" applyNumberFormat="1" applyFont="1" applyFill="1" applyBorder="1" applyAlignment="1" applyProtection="1">
      <alignment horizontal="right" vertical="center" wrapText="1"/>
    </xf>
    <xf numFmtId="3" fontId="57" fillId="23" borderId="29" xfId="27" applyNumberFormat="1" applyFont="1" applyFill="1" applyBorder="1" applyAlignment="1" applyProtection="1">
      <alignment horizontal="right" vertical="center" wrapText="1"/>
    </xf>
    <xf numFmtId="0" fontId="57" fillId="22" borderId="34" xfId="37" applyFont="1" applyFill="1" applyBorder="1" applyAlignment="1" applyProtection="1">
      <alignment vertical="center"/>
    </xf>
    <xf numFmtId="0" fontId="54" fillId="24" borderId="20" xfId="37" applyFont="1" applyFill="1" applyBorder="1" applyAlignment="1" applyProtection="1">
      <alignment horizontal="center" vertical="center"/>
    </xf>
    <xf numFmtId="3" fontId="54" fillId="24" borderId="20" xfId="41" applyNumberFormat="1" applyFont="1" applyFill="1" applyBorder="1" applyAlignment="1" applyProtection="1">
      <alignment horizontal="right" vertical="center"/>
      <protection hidden="1"/>
    </xf>
    <xf numFmtId="3" fontId="56" fillId="24" borderId="29" xfId="25" applyNumberFormat="1" applyFont="1" applyFill="1" applyBorder="1" applyAlignment="1" applyProtection="1">
      <alignment horizontal="right" vertical="center"/>
    </xf>
    <xf numFmtId="3" fontId="54" fillId="24" borderId="33" xfId="41" applyNumberFormat="1" applyFont="1" applyFill="1" applyBorder="1" applyAlignment="1" applyProtection="1">
      <alignment horizontal="right" vertical="center"/>
      <protection hidden="1"/>
    </xf>
    <xf numFmtId="3" fontId="57" fillId="22" borderId="20" xfId="25" applyFont="1" applyFill="1" applyBorder="1" applyAlignment="1" applyProtection="1">
      <alignment vertical="center"/>
    </xf>
    <xf numFmtId="0" fontId="57" fillId="22" borderId="20" xfId="37" applyFont="1" applyFill="1" applyBorder="1" applyAlignment="1" applyProtection="1">
      <alignment vertical="center"/>
    </xf>
    <xf numFmtId="0" fontId="56" fillId="0" borderId="34" xfId="37" applyFont="1" applyFill="1" applyBorder="1" applyAlignment="1" applyProtection="1">
      <alignment vertical="center"/>
      <protection hidden="1"/>
    </xf>
    <xf numFmtId="3" fontId="56" fillId="0" borderId="29" xfId="25" applyNumberFormat="1" applyFont="1" applyFill="1" applyBorder="1" applyAlignment="1" applyProtection="1">
      <alignment horizontal="right" vertical="center"/>
    </xf>
    <xf numFmtId="3" fontId="53" fillId="24" borderId="20" xfId="25" applyNumberFormat="1" applyFont="1" applyFill="1" applyBorder="1" applyAlignment="1" applyProtection="1">
      <alignment horizontal="right" vertical="center"/>
    </xf>
    <xf numFmtId="3" fontId="53" fillId="24" borderId="33" xfId="25" applyNumberFormat="1" applyFont="1" applyFill="1" applyBorder="1" applyAlignment="1" applyProtection="1">
      <alignment horizontal="right" vertical="center"/>
    </xf>
    <xf numFmtId="0" fontId="54" fillId="22" borderId="20" xfId="37" applyFont="1" applyFill="1" applyBorder="1" applyAlignment="1" applyProtection="1">
      <alignment horizontal="center" vertical="center"/>
    </xf>
    <xf numFmtId="0" fontId="56" fillId="0" borderId="20" xfId="37" applyFont="1" applyFill="1" applyBorder="1" applyAlignment="1" applyProtection="1">
      <alignment vertical="center"/>
      <protection hidden="1"/>
    </xf>
    <xf numFmtId="0" fontId="54" fillId="0" borderId="20" xfId="37" applyFont="1" applyFill="1" applyBorder="1" applyAlignment="1" applyProtection="1">
      <alignment vertical="center"/>
      <protection hidden="1"/>
    </xf>
    <xf numFmtId="0" fontId="54" fillId="0" borderId="20" xfId="41" applyFont="1" applyFill="1" applyBorder="1" applyAlignment="1" applyProtection="1">
      <alignment horizontal="left" vertical="center"/>
      <protection hidden="1"/>
    </xf>
    <xf numFmtId="3" fontId="54" fillId="0" borderId="33" xfId="41" applyNumberFormat="1" applyFont="1" applyFill="1" applyBorder="1" applyAlignment="1" applyProtection="1">
      <alignment horizontal="right" vertical="center"/>
      <protection hidden="1"/>
    </xf>
    <xf numFmtId="3" fontId="54" fillId="0" borderId="20" xfId="37" applyNumberFormat="1" applyFont="1" applyFill="1" applyBorder="1" applyAlignment="1" applyProtection="1">
      <alignment horizontal="right" vertical="center"/>
      <protection hidden="1"/>
    </xf>
    <xf numFmtId="3" fontId="54" fillId="0" borderId="33" xfId="37" applyNumberFormat="1" applyFont="1" applyFill="1" applyBorder="1" applyAlignment="1" applyProtection="1">
      <alignment horizontal="right" vertical="center"/>
      <protection hidden="1"/>
    </xf>
    <xf numFmtId="0" fontId="54" fillId="0" borderId="20" xfId="37" applyFont="1" applyFill="1" applyBorder="1" applyAlignment="1" applyProtection="1">
      <alignment horizontal="center" vertical="center"/>
      <protection hidden="1"/>
    </xf>
    <xf numFmtId="3" fontId="54" fillId="23" borderId="20" xfId="41" applyNumberFormat="1" applyFont="1" applyFill="1" applyBorder="1" applyAlignment="1" applyProtection="1">
      <alignment horizontal="right" vertical="center"/>
      <protection hidden="1"/>
    </xf>
    <xf numFmtId="3" fontId="56" fillId="23" borderId="29" xfId="25" applyNumberFormat="1" applyFont="1" applyFill="1" applyBorder="1" applyAlignment="1" applyProtection="1">
      <alignment horizontal="right" vertical="center"/>
    </xf>
    <xf numFmtId="3" fontId="57" fillId="23" borderId="20" xfId="41" applyNumberFormat="1" applyFont="1" applyFill="1" applyBorder="1" applyAlignment="1" applyProtection="1">
      <alignment horizontal="right" vertical="center"/>
      <protection hidden="1"/>
    </xf>
    <xf numFmtId="3" fontId="54" fillId="24" borderId="20" xfId="25" applyNumberFormat="1" applyFont="1" applyFill="1" applyBorder="1" applyAlignment="1" applyProtection="1">
      <alignment horizontal="right" vertical="center"/>
    </xf>
    <xf numFmtId="3" fontId="54" fillId="24" borderId="33" xfId="25" applyNumberFormat="1" applyFont="1" applyFill="1" applyBorder="1" applyAlignment="1" applyProtection="1">
      <alignment horizontal="right" vertical="center"/>
    </xf>
    <xf numFmtId="3" fontId="56" fillId="25" borderId="20" xfId="41" applyNumberFormat="1" applyFont="1" applyFill="1" applyBorder="1" applyAlignment="1" applyProtection="1">
      <alignment horizontal="right" vertical="center"/>
      <protection hidden="1"/>
    </xf>
    <xf numFmtId="3" fontId="56" fillId="25" borderId="33" xfId="41" applyNumberFormat="1" applyFont="1" applyFill="1" applyBorder="1" applyAlignment="1" applyProtection="1">
      <alignment horizontal="right" vertical="center"/>
      <protection hidden="1"/>
    </xf>
    <xf numFmtId="3" fontId="56" fillId="25" borderId="29" xfId="41" applyNumberFormat="1" applyFont="1" applyFill="1" applyBorder="1" applyAlignment="1" applyProtection="1">
      <alignment horizontal="right" vertical="center"/>
      <protection hidden="1"/>
    </xf>
    <xf numFmtId="3" fontId="56" fillId="23" borderId="29" xfId="27" applyNumberFormat="1" applyFont="1" applyFill="1" applyBorder="1" applyAlignment="1" applyProtection="1">
      <alignment horizontal="right" vertical="center"/>
      <protection hidden="1"/>
    </xf>
    <xf numFmtId="0" fontId="54" fillId="24" borderId="20" xfId="37" applyFont="1" applyFill="1" applyBorder="1" applyAlignment="1">
      <alignment vertical="center"/>
    </xf>
    <xf numFmtId="3" fontId="54" fillId="24" borderId="20" xfId="37" applyNumberFormat="1" applyFont="1" applyFill="1" applyBorder="1" applyAlignment="1">
      <alignment horizontal="right" vertical="center"/>
    </xf>
    <xf numFmtId="3" fontId="54" fillId="24" borderId="33" xfId="37" applyNumberFormat="1" applyFont="1" applyFill="1" applyBorder="1" applyAlignment="1">
      <alignment horizontal="right" vertical="center"/>
    </xf>
    <xf numFmtId="0" fontId="54" fillId="22" borderId="20" xfId="37" applyFont="1" applyFill="1" applyBorder="1" applyAlignment="1" applyProtection="1">
      <alignment vertical="center"/>
      <protection hidden="1"/>
    </xf>
    <xf numFmtId="0" fontId="56" fillId="0" borderId="20" xfId="37" applyFont="1" applyFill="1" applyBorder="1" applyAlignment="1" applyProtection="1">
      <alignment horizontal="center" vertical="center"/>
      <protection hidden="1"/>
    </xf>
    <xf numFmtId="3" fontId="56" fillId="0" borderId="20" xfId="37" applyNumberFormat="1" applyFont="1" applyFill="1" applyBorder="1" applyAlignment="1" applyProtection="1">
      <alignment horizontal="right" vertical="center"/>
      <protection hidden="1"/>
    </xf>
    <xf numFmtId="3" fontId="56" fillId="0" borderId="33" xfId="37" applyNumberFormat="1" applyFont="1" applyFill="1" applyBorder="1" applyAlignment="1" applyProtection="1">
      <alignment horizontal="right" vertical="center"/>
      <protection hidden="1"/>
    </xf>
    <xf numFmtId="0" fontId="54" fillId="24" borderId="20" xfId="37" applyFont="1" applyFill="1" applyBorder="1" applyAlignment="1" applyProtection="1">
      <alignment horizontal="center" vertical="center"/>
      <protection hidden="1"/>
    </xf>
    <xf numFmtId="3" fontId="54" fillId="25" borderId="20" xfId="41" applyNumberFormat="1" applyFont="1" applyFill="1" applyBorder="1" applyAlignment="1" applyProtection="1">
      <alignment horizontal="right" vertical="center"/>
      <protection hidden="1"/>
    </xf>
    <xf numFmtId="3" fontId="56" fillId="25" borderId="29" xfId="25" applyNumberFormat="1" applyFont="1" applyFill="1" applyBorder="1" applyAlignment="1" applyProtection="1">
      <alignment horizontal="right" vertical="center"/>
    </xf>
    <xf numFmtId="3" fontId="56" fillId="25" borderId="20" xfId="25" applyNumberFormat="1" applyFont="1" applyFill="1" applyBorder="1" applyAlignment="1" applyProtection="1">
      <alignment horizontal="right" vertical="center"/>
    </xf>
    <xf numFmtId="3" fontId="56" fillId="25" borderId="33" xfId="25" applyNumberFormat="1" applyFont="1" applyFill="1" applyBorder="1" applyAlignment="1" applyProtection="1">
      <alignment horizontal="right" vertical="center"/>
    </xf>
    <xf numFmtId="3" fontId="56" fillId="25" borderId="27" xfId="25" applyNumberFormat="1" applyFont="1" applyFill="1" applyBorder="1" applyAlignment="1" applyProtection="1">
      <alignment horizontal="right" vertical="center"/>
    </xf>
    <xf numFmtId="3" fontId="56" fillId="25" borderId="36" xfId="25" applyNumberFormat="1" applyFont="1" applyFill="1" applyBorder="1" applyAlignment="1" applyProtection="1">
      <alignment horizontal="right" vertical="center"/>
    </xf>
    <xf numFmtId="0" fontId="56" fillId="0" borderId="30" xfId="37" applyFont="1" applyFill="1" applyBorder="1" applyAlignment="1" applyProtection="1">
      <alignment vertical="center"/>
    </xf>
    <xf numFmtId="3" fontId="56" fillId="0" borderId="20" xfId="25" applyFont="1" applyFill="1" applyBorder="1" applyAlignment="1" applyProtection="1">
      <alignment horizontal="right" vertical="center"/>
      <protection hidden="1"/>
    </xf>
    <xf numFmtId="3" fontId="56" fillId="0" borderId="20" xfId="25" applyFont="1" applyFill="1" applyBorder="1" applyAlignment="1" applyProtection="1">
      <alignment horizontal="right" vertical="center"/>
    </xf>
    <xf numFmtId="0" fontId="58" fillId="0" borderId="20" xfId="37" applyFont="1" applyBorder="1" applyAlignment="1" applyProtection="1">
      <alignment vertical="center"/>
    </xf>
    <xf numFmtId="3" fontId="56" fillId="0" borderId="20" xfId="37" applyNumberFormat="1" applyFont="1" applyBorder="1" applyAlignment="1" applyProtection="1">
      <alignment vertical="center"/>
    </xf>
    <xf numFmtId="0" fontId="52" fillId="0" borderId="0" xfId="39"/>
    <xf numFmtId="0" fontId="59" fillId="0" borderId="37" xfId="39" applyFont="1" applyBorder="1" applyAlignment="1">
      <alignment horizontal="center" vertical="top" wrapText="1"/>
    </xf>
    <xf numFmtId="0" fontId="61" fillId="0" borderId="38" xfId="39" applyFont="1" applyBorder="1" applyAlignment="1">
      <alignment horizontal="center" vertical="center" wrapText="1"/>
    </xf>
    <xf numFmtId="3" fontId="61" fillId="0" borderId="38" xfId="39" applyNumberFormat="1" applyFont="1" applyFill="1" applyBorder="1" applyAlignment="1">
      <alignment horizontal="center" vertical="center" wrapText="1"/>
    </xf>
    <xf numFmtId="49" fontId="52" fillId="0" borderId="38" xfId="39" applyNumberFormat="1" applyBorder="1" applyAlignment="1">
      <alignment horizontal="center"/>
    </xf>
    <xf numFmtId="0" fontId="52" fillId="0" borderId="38" xfId="39" applyBorder="1" applyAlignment="1">
      <alignment wrapText="1"/>
    </xf>
    <xf numFmtId="3" fontId="52" fillId="0" borderId="38" xfId="39" applyNumberFormat="1" applyBorder="1"/>
    <xf numFmtId="0" fontId="61" fillId="20" borderId="38" xfId="39" applyFont="1" applyFill="1" applyBorder="1" applyAlignment="1">
      <alignment horizontal="center" vertical="center"/>
    </xf>
    <xf numFmtId="0" fontId="61" fillId="20" borderId="38" xfId="39" applyFont="1" applyFill="1" applyBorder="1" applyAlignment="1">
      <alignment vertical="center" wrapText="1"/>
    </xf>
    <xf numFmtId="3" fontId="61" fillId="20" borderId="38" xfId="39" applyNumberFormat="1" applyFont="1" applyFill="1" applyBorder="1" applyAlignment="1">
      <alignment vertical="center"/>
    </xf>
    <xf numFmtId="0" fontId="61" fillId="26" borderId="38" xfId="39" applyFont="1" applyFill="1" applyBorder="1" applyAlignment="1">
      <alignment horizontal="center" vertical="center"/>
    </xf>
    <xf numFmtId="0" fontId="61" fillId="26" borderId="38" xfId="39" applyFont="1" applyFill="1" applyBorder="1" applyAlignment="1">
      <alignment vertical="center" wrapText="1"/>
    </xf>
    <xf numFmtId="3" fontId="61" fillId="26" borderId="38" xfId="39" applyNumberFormat="1" applyFont="1" applyFill="1" applyBorder="1" applyAlignment="1">
      <alignment vertical="center"/>
    </xf>
    <xf numFmtId="0" fontId="62" fillId="27" borderId="38" xfId="39" applyFont="1" applyFill="1" applyBorder="1" applyAlignment="1">
      <alignment horizontal="center" vertical="center"/>
    </xf>
    <xf numFmtId="0" fontId="62" fillId="27" borderId="38" xfId="39" applyFont="1" applyFill="1" applyBorder="1" applyAlignment="1">
      <alignment vertical="center"/>
    </xf>
    <xf numFmtId="3" fontId="62" fillId="27" borderId="38" xfId="39" applyNumberFormat="1" applyFont="1" applyFill="1" applyBorder="1" applyAlignment="1">
      <alignment vertical="center"/>
    </xf>
    <xf numFmtId="0" fontId="52" fillId="0" borderId="0" xfId="39" applyAlignment="1">
      <alignment wrapText="1"/>
    </xf>
    <xf numFmtId="3" fontId="52" fillId="0" borderId="0" xfId="39" applyNumberFormat="1"/>
    <xf numFmtId="165" fontId="54" fillId="22" borderId="39" xfId="27" applyNumberFormat="1" applyFont="1" applyFill="1" applyBorder="1" applyAlignment="1" applyProtection="1">
      <alignment horizontal="center" vertical="center" wrapText="1"/>
      <protection hidden="1"/>
    </xf>
    <xf numFmtId="165" fontId="54" fillId="22" borderId="21" xfId="27" applyNumberFormat="1" applyFont="1" applyFill="1" applyBorder="1" applyAlignment="1" applyProtection="1">
      <alignment horizontal="center" vertical="center" wrapText="1"/>
      <protection hidden="1"/>
    </xf>
    <xf numFmtId="165" fontId="54" fillId="22" borderId="40" xfId="27" applyNumberFormat="1" applyFont="1" applyFill="1" applyBorder="1" applyAlignment="1" applyProtection="1">
      <alignment horizontal="center" vertical="center" wrapText="1"/>
      <protection hidden="1"/>
    </xf>
    <xf numFmtId="0" fontId="54" fillId="22" borderId="33" xfId="41" applyFont="1" applyFill="1" applyBorder="1" applyAlignment="1" applyProtection="1">
      <alignment horizontal="center" vertical="center" wrapText="1"/>
      <protection hidden="1"/>
    </xf>
    <xf numFmtId="0" fontId="54" fillId="22" borderId="31" xfId="41" applyFont="1" applyFill="1" applyBorder="1" applyAlignment="1" applyProtection="1">
      <alignment horizontal="center" vertical="center" wrapText="1"/>
      <protection hidden="1"/>
    </xf>
    <xf numFmtId="0" fontId="54" fillId="22" borderId="32" xfId="41" applyFont="1" applyFill="1" applyBorder="1" applyAlignment="1" applyProtection="1">
      <alignment horizontal="center" vertical="center" wrapText="1"/>
      <protection hidden="1"/>
    </xf>
    <xf numFmtId="0" fontId="54" fillId="0" borderId="33" xfId="41" applyFont="1" applyBorder="1" applyAlignment="1" applyProtection="1">
      <alignment vertical="center"/>
      <protection hidden="1"/>
    </xf>
    <xf numFmtId="0" fontId="54" fillId="0" borderId="31" xfId="41" applyFont="1" applyBorder="1" applyAlignment="1" applyProtection="1">
      <alignment vertical="center"/>
      <protection hidden="1"/>
    </xf>
    <xf numFmtId="0" fontId="54" fillId="0" borderId="32" xfId="41" applyFont="1" applyBorder="1" applyAlignment="1" applyProtection="1">
      <alignment vertical="center"/>
      <protection hidden="1"/>
    </xf>
    <xf numFmtId="165" fontId="54" fillId="22" borderId="33" xfId="27" applyNumberFormat="1" applyFont="1" applyFill="1" applyBorder="1" applyAlignment="1" applyProtection="1">
      <alignment horizontal="center" vertical="center" wrapText="1"/>
      <protection hidden="1"/>
    </xf>
    <xf numFmtId="0" fontId="54" fillId="0" borderId="0" xfId="37" applyFont="1" applyFill="1" applyBorder="1" applyAlignment="1" applyProtection="1">
      <alignment horizontal="center" vertical="center"/>
    </xf>
    <xf numFmtId="3" fontId="56" fillId="0" borderId="0" xfId="27" applyNumberFormat="1" applyFont="1" applyFill="1" applyBorder="1" applyAlignment="1" applyProtection="1">
      <alignment horizontal="right" vertical="center"/>
      <protection hidden="1"/>
    </xf>
    <xf numFmtId="3" fontId="54" fillId="0" borderId="0" xfId="27" applyNumberFormat="1" applyFont="1" applyFill="1" applyBorder="1" applyAlignment="1" applyProtection="1">
      <alignment horizontal="right" vertical="center" wrapText="1"/>
      <protection hidden="1"/>
    </xf>
    <xf numFmtId="3" fontId="54" fillId="0" borderId="0" xfId="41" applyNumberFormat="1" applyFont="1" applyFill="1" applyBorder="1" applyAlignment="1" applyProtection="1">
      <alignment horizontal="right" vertical="center"/>
      <protection hidden="1"/>
    </xf>
    <xf numFmtId="3" fontId="54" fillId="0" borderId="0" xfId="27" applyNumberFormat="1" applyFont="1" applyFill="1" applyBorder="1" applyAlignment="1" applyProtection="1">
      <alignment horizontal="right" vertical="center"/>
      <protection hidden="1"/>
    </xf>
    <xf numFmtId="0" fontId="54" fillId="0" borderId="0" xfId="41" applyFont="1" applyFill="1" applyBorder="1" applyAlignment="1" applyProtection="1">
      <alignment vertical="center"/>
      <protection hidden="1"/>
    </xf>
    <xf numFmtId="0" fontId="54" fillId="0" borderId="0" xfId="41" applyFont="1" applyFill="1" applyBorder="1" applyAlignment="1" applyProtection="1">
      <alignment horizontal="center" vertical="center" wrapText="1"/>
      <protection hidden="1"/>
    </xf>
    <xf numFmtId="0" fontId="56" fillId="0" borderId="0" xfId="41" applyFont="1" applyFill="1" applyBorder="1" applyAlignment="1" applyProtection="1">
      <alignment vertical="center"/>
      <protection hidden="1"/>
    </xf>
    <xf numFmtId="3" fontId="54" fillId="0" borderId="0" xfId="37" applyNumberFormat="1" applyFont="1" applyFill="1" applyBorder="1" applyAlignment="1">
      <alignment horizontal="right" vertical="center"/>
    </xf>
    <xf numFmtId="0" fontId="53" fillId="0" borderId="0" xfId="41" applyFont="1" applyFill="1" applyBorder="1" applyAlignment="1" applyProtection="1">
      <alignment vertical="center"/>
      <protection hidden="1"/>
    </xf>
    <xf numFmtId="3" fontId="53" fillId="0" borderId="0" xfId="41" applyNumberFormat="1" applyFont="1" applyFill="1" applyBorder="1" applyAlignment="1" applyProtection="1">
      <alignment horizontal="right" vertical="center"/>
      <protection hidden="1"/>
    </xf>
    <xf numFmtId="3" fontId="56" fillId="0" borderId="0" xfId="41" applyNumberFormat="1" applyFont="1" applyFill="1" applyBorder="1" applyAlignment="1" applyProtection="1">
      <alignment horizontal="right" vertical="center"/>
      <protection hidden="1"/>
    </xf>
    <xf numFmtId="0" fontId="56" fillId="0" borderId="0" xfId="41" applyFont="1" applyFill="1" applyBorder="1" applyAlignment="1" applyProtection="1">
      <alignment horizontal="left" vertical="center"/>
      <protection hidden="1"/>
    </xf>
    <xf numFmtId="0" fontId="56" fillId="0" borderId="0" xfId="41" applyFont="1" applyFill="1" applyBorder="1" applyAlignment="1" applyProtection="1">
      <alignment horizontal="center" vertical="center"/>
      <protection hidden="1"/>
    </xf>
    <xf numFmtId="0" fontId="57" fillId="0" borderId="0" xfId="37" applyFont="1" applyFill="1" applyBorder="1" applyAlignment="1" applyProtection="1">
      <alignment horizontal="right" vertical="center"/>
      <protection hidden="1"/>
    </xf>
    <xf numFmtId="165" fontId="54" fillId="0" borderId="0" xfId="27" applyNumberFormat="1" applyFont="1" applyFill="1" applyBorder="1" applyAlignment="1" applyProtection="1">
      <alignment horizontal="right" vertical="center"/>
      <protection hidden="1"/>
    </xf>
    <xf numFmtId="0" fontId="54" fillId="0" borderId="0" xfId="37" applyFont="1" applyFill="1" applyBorder="1" applyAlignment="1" applyProtection="1">
      <alignment vertical="center"/>
    </xf>
    <xf numFmtId="0" fontId="53" fillId="0" borderId="41" xfId="37" applyFont="1" applyBorder="1" applyAlignment="1" applyProtection="1">
      <alignment horizontal="right" vertical="center"/>
      <protection hidden="1"/>
    </xf>
    <xf numFmtId="0" fontId="57" fillId="0" borderId="0" xfId="37" applyFont="1" applyBorder="1" applyAlignment="1" applyProtection="1">
      <alignment horizontal="right" vertical="center"/>
      <protection hidden="1"/>
    </xf>
    <xf numFmtId="0" fontId="56" fillId="0" borderId="0" xfId="41" applyFont="1" applyBorder="1" applyAlignment="1" applyProtection="1">
      <alignment horizontal="left" vertical="center"/>
      <protection hidden="1"/>
    </xf>
    <xf numFmtId="0" fontId="56" fillId="0" borderId="0" xfId="41" applyFont="1" applyBorder="1" applyAlignment="1" applyProtection="1">
      <alignment horizontal="center" vertical="center"/>
      <protection hidden="1"/>
    </xf>
    <xf numFmtId="0" fontId="54" fillId="0" borderId="0" xfId="41" applyFont="1" applyBorder="1" applyAlignment="1" applyProtection="1">
      <alignment vertical="center"/>
      <protection hidden="1"/>
    </xf>
    <xf numFmtId="3" fontId="54" fillId="0" borderId="0" xfId="41" applyNumberFormat="1" applyFont="1" applyBorder="1" applyAlignment="1" applyProtection="1">
      <alignment horizontal="right" vertical="center"/>
      <protection hidden="1"/>
    </xf>
    <xf numFmtId="0" fontId="53" fillId="0" borderId="0" xfId="41" applyFont="1" applyBorder="1" applyAlignment="1" applyProtection="1">
      <alignment vertical="center"/>
      <protection hidden="1"/>
    </xf>
    <xf numFmtId="0" fontId="56" fillId="0" borderId="0" xfId="41" applyFont="1" applyBorder="1" applyAlignment="1" applyProtection="1">
      <alignment vertical="center"/>
      <protection hidden="1"/>
    </xf>
    <xf numFmtId="0" fontId="0" fillId="0" borderId="0" xfId="0" applyFill="1"/>
    <xf numFmtId="0" fontId="53" fillId="22" borderId="20" xfId="41" applyFont="1" applyFill="1" applyBorder="1" applyAlignment="1" applyProtection="1">
      <alignment horizontal="center" vertical="center" wrapText="1"/>
      <protection hidden="1"/>
    </xf>
    <xf numFmtId="0" fontId="53" fillId="22" borderId="33" xfId="41" applyFont="1" applyFill="1" applyBorder="1" applyAlignment="1" applyProtection="1">
      <alignment horizontal="center" vertical="center" wrapText="1"/>
      <protection hidden="1"/>
    </xf>
    <xf numFmtId="3" fontId="53" fillId="23" borderId="20" xfId="27" applyNumberFormat="1" applyFont="1" applyFill="1" applyBorder="1" applyAlignment="1" applyProtection="1">
      <alignment horizontal="right" vertical="center" wrapText="1"/>
      <protection hidden="1"/>
    </xf>
    <xf numFmtId="3" fontId="53" fillId="24" borderId="20" xfId="27" applyNumberFormat="1" applyFont="1" applyFill="1" applyBorder="1" applyAlignment="1" applyProtection="1">
      <alignment horizontal="right" vertical="center" wrapText="1"/>
      <protection hidden="1"/>
    </xf>
    <xf numFmtId="3" fontId="53" fillId="0" borderId="20" xfId="27" applyNumberFormat="1" applyFont="1" applyFill="1" applyBorder="1" applyAlignment="1" applyProtection="1">
      <alignment horizontal="right" vertical="center" wrapText="1"/>
      <protection hidden="1"/>
    </xf>
    <xf numFmtId="3" fontId="53" fillId="25" borderId="20" xfId="27" applyNumberFormat="1" applyFont="1" applyFill="1" applyBorder="1" applyAlignment="1" applyProtection="1">
      <alignment horizontal="right" vertical="center" wrapText="1"/>
      <protection hidden="1"/>
    </xf>
    <xf numFmtId="3" fontId="56" fillId="0" borderId="41" xfId="27" applyNumberFormat="1" applyFont="1" applyBorder="1" applyAlignment="1" applyProtection="1">
      <alignment horizontal="right" vertical="center"/>
      <protection hidden="1"/>
    </xf>
    <xf numFmtId="3" fontId="56" fillId="0" borderId="42" xfId="27" applyNumberFormat="1" applyFont="1" applyBorder="1" applyAlignment="1" applyProtection="1">
      <alignment horizontal="right" vertical="center"/>
      <protection hidden="1"/>
    </xf>
    <xf numFmtId="3" fontId="56" fillId="0" borderId="41" xfId="27" applyNumberFormat="1" applyFont="1" applyFill="1" applyBorder="1" applyAlignment="1" applyProtection="1">
      <alignment horizontal="right" vertical="center"/>
      <protection hidden="1"/>
    </xf>
    <xf numFmtId="3" fontId="56" fillId="0" borderId="42" xfId="27" applyNumberFormat="1" applyFont="1" applyFill="1" applyBorder="1" applyAlignment="1" applyProtection="1">
      <alignment horizontal="right" vertical="center"/>
      <protection hidden="1"/>
    </xf>
    <xf numFmtId="0" fontId="54" fillId="0" borderId="39" xfId="41" applyFont="1" applyBorder="1" applyAlignment="1" applyProtection="1">
      <alignment vertical="center"/>
      <protection hidden="1"/>
    </xf>
    <xf numFmtId="3" fontId="53" fillId="0" borderId="0" xfId="41" applyNumberFormat="1" applyFont="1" applyBorder="1" applyAlignment="1" applyProtection="1">
      <alignment horizontal="right" vertical="center"/>
      <protection hidden="1"/>
    </xf>
    <xf numFmtId="49" fontId="54" fillId="0" borderId="20" xfId="41" applyNumberFormat="1" applyFont="1" applyBorder="1" applyAlignment="1" applyProtection="1">
      <alignment vertical="center"/>
      <protection hidden="1"/>
    </xf>
    <xf numFmtId="49" fontId="53" fillId="0" borderId="43" xfId="27" applyNumberFormat="1" applyFont="1" applyBorder="1" applyAlignment="1" applyProtection="1">
      <alignment horizontal="right" vertical="center"/>
      <protection hidden="1"/>
    </xf>
    <xf numFmtId="49" fontId="56" fillId="0" borderId="24" xfId="37" applyNumberFormat="1" applyFont="1" applyBorder="1" applyAlignment="1" applyProtection="1">
      <alignment horizontal="center" vertical="center"/>
    </xf>
    <xf numFmtId="49" fontId="56" fillId="0" borderId="44" xfId="37" applyNumberFormat="1" applyFont="1" applyBorder="1" applyAlignment="1" applyProtection="1">
      <alignment horizontal="center" vertical="center"/>
    </xf>
    <xf numFmtId="49" fontId="56" fillId="0" borderId="25" xfId="37" applyNumberFormat="1" applyFont="1" applyBorder="1" applyAlignment="1" applyProtection="1">
      <alignment horizontal="center" vertical="center"/>
    </xf>
    <xf numFmtId="49" fontId="54" fillId="0" borderId="20" xfId="37" applyNumberFormat="1" applyFont="1" applyBorder="1" applyAlignment="1" applyProtection="1">
      <alignment vertical="center"/>
    </xf>
    <xf numFmtId="0" fontId="44" fillId="0" borderId="0" xfId="43" applyFont="1" applyAlignment="1">
      <alignment horizontal="left"/>
    </xf>
    <xf numFmtId="0" fontId="10" fillId="0" borderId="0" xfId="43" applyFont="1" applyAlignment="1">
      <alignment horizontal="center"/>
    </xf>
    <xf numFmtId="0" fontId="44" fillId="0" borderId="0" xfId="43" applyFont="1" applyAlignment="1">
      <alignment horizontal="right"/>
    </xf>
    <xf numFmtId="0" fontId="10" fillId="0" borderId="0" xfId="43" applyFont="1"/>
    <xf numFmtId="0" fontId="10" fillId="0" borderId="0" xfId="43" applyFont="1" applyAlignment="1">
      <alignment horizontal="left"/>
    </xf>
    <xf numFmtId="3" fontId="39" fillId="0" borderId="0" xfId="43" applyNumberFormat="1" applyFont="1"/>
    <xf numFmtId="0" fontId="10" fillId="0" borderId="21" xfId="43" applyFont="1" applyBorder="1" applyAlignment="1">
      <alignment horizontal="left"/>
    </xf>
    <xf numFmtId="3" fontId="10" fillId="0" borderId="0" xfId="43" applyNumberFormat="1" applyFont="1" applyAlignment="1"/>
    <xf numFmtId="3" fontId="10" fillId="0" borderId="0" xfId="43" applyNumberFormat="1" applyFont="1"/>
    <xf numFmtId="3" fontId="42" fillId="0" borderId="0" xfId="43" applyNumberFormat="1" applyFont="1"/>
    <xf numFmtId="0" fontId="42" fillId="0" borderId="0" xfId="43" applyFont="1"/>
    <xf numFmtId="3" fontId="42" fillId="0" borderId="0" xfId="43" applyNumberFormat="1" applyFont="1" applyBorder="1"/>
    <xf numFmtId="0" fontId="42" fillId="0" borderId="0" xfId="43" applyFont="1" applyBorder="1"/>
    <xf numFmtId="0" fontId="54" fillId="0" borderId="41" xfId="41" applyFont="1" applyBorder="1" applyAlignment="1" applyProtection="1">
      <alignment vertical="center"/>
      <protection hidden="1"/>
    </xf>
    <xf numFmtId="3" fontId="57" fillId="23" borderId="20" xfId="27" applyNumberFormat="1" applyFont="1" applyFill="1" applyBorder="1" applyAlignment="1" applyProtection="1">
      <alignment horizontal="right" vertical="center" wrapText="1"/>
      <protection hidden="1"/>
    </xf>
    <xf numFmtId="3" fontId="57" fillId="24" borderId="20" xfId="27" applyNumberFormat="1" applyFont="1" applyFill="1" applyBorder="1" applyAlignment="1" applyProtection="1">
      <alignment horizontal="right" vertical="center" wrapText="1"/>
      <protection hidden="1"/>
    </xf>
    <xf numFmtId="49" fontId="56" fillId="0" borderId="31" xfId="37" applyNumberFormat="1" applyFont="1" applyBorder="1" applyAlignment="1" applyProtection="1">
      <alignment horizontal="center" vertical="center"/>
    </xf>
    <xf numFmtId="49" fontId="56" fillId="0" borderId="32" xfId="37" applyNumberFormat="1" applyFont="1" applyBorder="1" applyAlignment="1" applyProtection="1">
      <alignment horizontal="center" vertical="center"/>
    </xf>
    <xf numFmtId="49" fontId="56" fillId="0" borderId="33" xfId="37" applyNumberFormat="1" applyFont="1" applyBorder="1" applyAlignment="1" applyProtection="1">
      <alignment horizontal="center" vertical="center"/>
    </xf>
    <xf numFmtId="166" fontId="54" fillId="0" borderId="20" xfId="41" applyNumberFormat="1" applyFont="1" applyFill="1" applyBorder="1" applyAlignment="1" applyProtection="1">
      <alignment horizontal="right" vertical="center"/>
      <protection hidden="1"/>
    </xf>
    <xf numFmtId="166" fontId="56" fillId="0" borderId="29" xfId="25" applyNumberFormat="1" applyFont="1" applyFill="1" applyBorder="1" applyAlignment="1" applyProtection="1">
      <alignment horizontal="right" vertical="center"/>
    </xf>
    <xf numFmtId="0" fontId="22" fillId="0" borderId="20" xfId="0" applyFont="1" applyBorder="1" applyAlignment="1">
      <alignment vertical="center"/>
    </xf>
    <xf numFmtId="0" fontId="21" fillId="0" borderId="20" xfId="0" applyFont="1" applyBorder="1" applyAlignment="1">
      <alignment vertical="center"/>
    </xf>
    <xf numFmtId="0" fontId="21" fillId="0" borderId="18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0" fillId="0" borderId="20" xfId="0" applyFill="1" applyBorder="1" applyAlignment="1">
      <alignment horizontal="right"/>
    </xf>
    <xf numFmtId="0" fontId="10" fillId="0" borderId="0" xfId="43" applyFont="1" applyBorder="1" applyAlignment="1">
      <alignment horizontal="left"/>
    </xf>
    <xf numFmtId="0" fontId="44" fillId="0" borderId="0" xfId="43" applyFont="1" applyBorder="1" applyAlignment="1"/>
    <xf numFmtId="3" fontId="54" fillId="23" borderId="20" xfId="37" applyNumberFormat="1" applyFont="1" applyFill="1" applyBorder="1" applyAlignment="1">
      <alignment horizontal="right" vertical="center"/>
    </xf>
    <xf numFmtId="3" fontId="54" fillId="25" borderId="20" xfId="37" applyNumberFormat="1" applyFont="1" applyFill="1" applyBorder="1" applyAlignment="1">
      <alignment horizontal="right" vertical="center"/>
    </xf>
    <xf numFmtId="0" fontId="21" fillId="0" borderId="46" xfId="0" applyFont="1" applyBorder="1" applyAlignment="1">
      <alignment vertical="center" wrapText="1"/>
    </xf>
    <xf numFmtId="0" fontId="21" fillId="0" borderId="19" xfId="0" applyFont="1" applyBorder="1" applyAlignment="1">
      <alignment vertical="center" wrapText="1"/>
    </xf>
    <xf numFmtId="3" fontId="21" fillId="0" borderId="47" xfId="0" applyNumberFormat="1" applyFont="1" applyBorder="1"/>
    <xf numFmtId="0" fontId="63" fillId="0" borderId="0" xfId="0" applyFont="1" applyBorder="1" applyAlignment="1">
      <alignment horizontal="center"/>
    </xf>
    <xf numFmtId="0" fontId="35" fillId="0" borderId="0" xfId="0" applyFont="1"/>
    <xf numFmtId="0" fontId="35" fillId="0" borderId="48" xfId="0" applyFont="1" applyBorder="1" applyAlignment="1">
      <alignment horizontal="center" vertical="center"/>
    </xf>
    <xf numFmtId="164" fontId="36" fillId="0" borderId="49" xfId="0" applyNumberFormat="1" applyFont="1" applyBorder="1" applyAlignment="1">
      <alignment horizontal="center" vertical="center"/>
    </xf>
    <xf numFmtId="0" fontId="35" fillId="0" borderId="48" xfId="0" applyFont="1" applyBorder="1" applyAlignment="1">
      <alignment horizontal="center"/>
    </xf>
    <xf numFmtId="164" fontId="36" fillId="0" borderId="49" xfId="0" applyNumberFormat="1" applyFont="1" applyBorder="1" applyAlignment="1">
      <alignment horizontal="right"/>
    </xf>
    <xf numFmtId="0" fontId="36" fillId="0" borderId="48" xfId="0" applyFont="1" applyBorder="1"/>
    <xf numFmtId="164" fontId="36" fillId="0" borderId="49" xfId="0" applyNumberFormat="1" applyFont="1" applyBorder="1" applyAlignment="1">
      <alignment horizontal="center"/>
    </xf>
    <xf numFmtId="0" fontId="36" fillId="0" borderId="48" xfId="0" applyFont="1" applyBorder="1" applyAlignment="1">
      <alignment wrapText="1"/>
    </xf>
    <xf numFmtId="0" fontId="0" fillId="0" borderId="20" xfId="0" applyFont="1" applyBorder="1" applyAlignment="1">
      <alignment horizontal="center"/>
    </xf>
    <xf numFmtId="0" fontId="36" fillId="0" borderId="50" xfId="0" applyFont="1" applyBorder="1"/>
    <xf numFmtId="164" fontId="36" fillId="0" borderId="51" xfId="0" applyNumberFormat="1" applyFont="1" applyBorder="1" applyAlignment="1">
      <alignment horizontal="right"/>
    </xf>
    <xf numFmtId="0" fontId="36" fillId="0" borderId="41" xfId="0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64" fillId="0" borderId="0" xfId="0" applyFont="1" applyBorder="1"/>
    <xf numFmtId="0" fontId="64" fillId="0" borderId="20" xfId="0" applyFont="1" applyBorder="1"/>
    <xf numFmtId="0" fontId="63" fillId="0" borderId="20" xfId="0" applyFont="1" applyBorder="1" applyAlignment="1">
      <alignment horizontal="center"/>
    </xf>
    <xf numFmtId="0" fontId="0" fillId="0" borderId="20" xfId="0" applyFont="1" applyBorder="1" applyAlignment="1">
      <alignment wrapText="1"/>
    </xf>
    <xf numFmtId="0" fontId="0" fillId="0" borderId="20" xfId="0" applyFont="1" applyBorder="1"/>
    <xf numFmtId="0" fontId="64" fillId="0" borderId="20" xfId="0" applyFont="1" applyBorder="1" applyAlignment="1">
      <alignment horizontal="center" wrapText="1"/>
    </xf>
    <xf numFmtId="0" fontId="64" fillId="0" borderId="20" xfId="0" applyFont="1" applyBorder="1" applyAlignment="1">
      <alignment horizontal="center"/>
    </xf>
    <xf numFmtId="0" fontId="65" fillId="0" borderId="20" xfId="0" applyFont="1" applyBorder="1"/>
    <xf numFmtId="0" fontId="64" fillId="0" borderId="0" xfId="0" applyFont="1"/>
    <xf numFmtId="0" fontId="63" fillId="0" borderId="48" xfId="0" applyFont="1" applyBorder="1" applyAlignment="1">
      <alignment horizontal="center"/>
    </xf>
    <xf numFmtId="0" fontId="0" fillId="0" borderId="48" xfId="0" applyFont="1" applyBorder="1" applyAlignment="1">
      <alignment wrapText="1"/>
    </xf>
    <xf numFmtId="0" fontId="0" fillId="0" borderId="48" xfId="0" applyBorder="1" applyAlignment="1">
      <alignment horizontal="center"/>
    </xf>
    <xf numFmtId="0" fontId="0" fillId="0" borderId="48" xfId="0" applyFont="1" applyBorder="1"/>
    <xf numFmtId="0" fontId="65" fillId="0" borderId="0" xfId="0" applyFont="1"/>
    <xf numFmtId="0" fontId="41" fillId="0" borderId="0" xfId="0" applyFont="1"/>
    <xf numFmtId="0" fontId="0" fillId="0" borderId="48" xfId="0" applyFont="1" applyFill="1" applyBorder="1" applyAlignment="1">
      <alignment wrapText="1"/>
    </xf>
    <xf numFmtId="0" fontId="0" fillId="0" borderId="48" xfId="0" applyFont="1" applyFill="1" applyBorder="1"/>
    <xf numFmtId="168" fontId="0" fillId="0" borderId="48" xfId="0" applyNumberFormat="1" applyBorder="1"/>
    <xf numFmtId="0" fontId="0" fillId="0" borderId="48" xfId="0" applyFont="1" applyBorder="1" applyAlignment="1">
      <alignment horizontal="right"/>
    </xf>
    <xf numFmtId="169" fontId="0" fillId="0" borderId="48" xfId="0" applyNumberFormat="1" applyBorder="1"/>
    <xf numFmtId="0" fontId="66" fillId="0" borderId="0" xfId="0" applyFont="1"/>
    <xf numFmtId="3" fontId="39" fillId="0" borderId="0" xfId="43" applyNumberFormat="1" applyFont="1" applyFill="1"/>
    <xf numFmtId="3" fontId="39" fillId="0" borderId="0" xfId="43" applyNumberFormat="1" applyFont="1" applyFill="1" applyBorder="1"/>
    <xf numFmtId="3" fontId="39" fillId="0" borderId="21" xfId="43" applyNumberFormat="1" applyFont="1" applyFill="1" applyBorder="1"/>
    <xf numFmtId="167" fontId="39" fillId="0" borderId="0" xfId="43" applyNumberFormat="1" applyFill="1"/>
    <xf numFmtId="3" fontId="21" fillId="0" borderId="12" xfId="0" applyNumberFormat="1" applyFont="1" applyBorder="1"/>
    <xf numFmtId="0" fontId="21" fillId="0" borderId="15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wrapText="1"/>
    </xf>
    <xf numFmtId="3" fontId="21" fillId="0" borderId="0" xfId="0" applyNumberFormat="1" applyFont="1" applyFill="1"/>
    <xf numFmtId="3" fontId="21" fillId="0" borderId="0" xfId="0" applyNumberFormat="1" applyFont="1" applyFill="1" applyAlignment="1">
      <alignment shrinkToFit="1"/>
    </xf>
    <xf numFmtId="0" fontId="26" fillId="0" borderId="0" xfId="0" applyFont="1" applyFill="1" applyAlignment="1">
      <alignment horizontal="centerContinuous"/>
    </xf>
    <xf numFmtId="0" fontId="26" fillId="0" borderId="0" xfId="0" applyFont="1" applyFill="1" applyAlignment="1">
      <alignment horizontal="centerContinuous" wrapText="1"/>
    </xf>
    <xf numFmtId="3" fontId="26" fillId="0" borderId="0" xfId="0" applyNumberFormat="1" applyFont="1" applyFill="1" applyAlignment="1">
      <alignment horizontal="centerContinuous"/>
    </xf>
    <xf numFmtId="3" fontId="26" fillId="0" borderId="0" xfId="0" applyNumberFormat="1" applyFont="1" applyFill="1" applyAlignment="1">
      <alignment horizontal="centerContinuous" shrinkToFit="1"/>
    </xf>
    <xf numFmtId="3" fontId="26" fillId="0" borderId="0" xfId="0" applyNumberFormat="1" applyFont="1" applyFill="1" applyAlignment="1">
      <alignment horizontal="right"/>
    </xf>
    <xf numFmtId="3" fontId="25" fillId="20" borderId="52" xfId="0" applyNumberFormat="1" applyFont="1" applyFill="1" applyBorder="1" applyAlignment="1">
      <alignment horizontal="center" vertical="center" wrapText="1"/>
    </xf>
    <xf numFmtId="3" fontId="25" fillId="20" borderId="53" xfId="0" applyNumberFormat="1" applyFont="1" applyFill="1" applyBorder="1" applyAlignment="1">
      <alignment horizontal="center" vertical="center" wrapText="1"/>
    </xf>
    <xf numFmtId="3" fontId="25" fillId="20" borderId="53" xfId="0" applyNumberFormat="1" applyFont="1" applyFill="1" applyBorder="1" applyAlignment="1">
      <alignment horizontal="center" vertical="center" wrapText="1" shrinkToFit="1"/>
    </xf>
    <xf numFmtId="3" fontId="25" fillId="20" borderId="54" xfId="0" applyNumberFormat="1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vertical="center" wrapText="1"/>
    </xf>
    <xf numFmtId="3" fontId="26" fillId="0" borderId="32" xfId="0" applyNumberFormat="1" applyFont="1" applyFill="1" applyBorder="1" applyAlignment="1">
      <alignment vertical="center" wrapText="1"/>
    </xf>
    <xf numFmtId="3" fontId="21" fillId="0" borderId="30" xfId="0" applyNumberFormat="1" applyFont="1" applyFill="1" applyBorder="1" applyAlignment="1">
      <alignment vertical="center" wrapText="1"/>
    </xf>
    <xf numFmtId="3" fontId="21" fillId="0" borderId="47" xfId="0" applyNumberFormat="1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3" fontId="21" fillId="0" borderId="20" xfId="0" applyNumberFormat="1" applyFont="1" applyFill="1" applyBorder="1" applyAlignment="1">
      <alignment vertical="center" wrapText="1"/>
    </xf>
    <xf numFmtId="0" fontId="68" fillId="22" borderId="12" xfId="0" applyFont="1" applyFill="1" applyBorder="1" applyAlignment="1">
      <alignment horizontal="left" vertical="center"/>
    </xf>
    <xf numFmtId="0" fontId="68" fillId="22" borderId="14" xfId="0" applyFont="1" applyFill="1" applyBorder="1" applyAlignment="1">
      <alignment horizontal="left" vertical="center" wrapText="1"/>
    </xf>
    <xf numFmtId="3" fontId="21" fillId="0" borderId="32" xfId="0" applyNumberFormat="1" applyFont="1" applyFill="1" applyBorder="1" applyAlignment="1">
      <alignment vertical="center" wrapText="1"/>
    </xf>
    <xf numFmtId="3" fontId="21" fillId="0" borderId="29" xfId="0" applyNumberFormat="1" applyFont="1" applyFill="1" applyBorder="1" applyAlignment="1">
      <alignment vertical="center" wrapText="1"/>
    </xf>
    <xf numFmtId="3" fontId="21" fillId="0" borderId="20" xfId="0" applyNumberFormat="1" applyFont="1" applyFill="1" applyBorder="1" applyAlignment="1">
      <alignment vertical="center" wrapText="1" shrinkToFit="1"/>
    </xf>
    <xf numFmtId="0" fontId="26" fillId="20" borderId="11" xfId="0" applyFont="1" applyFill="1" applyBorder="1" applyAlignment="1">
      <alignment vertical="center" wrapText="1"/>
    </xf>
    <xf numFmtId="3" fontId="26" fillId="20" borderId="52" xfId="0" applyNumberFormat="1" applyFont="1" applyFill="1" applyBorder="1" applyAlignment="1">
      <alignment vertical="center" wrapText="1"/>
    </xf>
    <xf numFmtId="3" fontId="21" fillId="0" borderId="55" xfId="0" applyNumberFormat="1" applyFont="1" applyFill="1" applyBorder="1" applyAlignment="1">
      <alignment vertical="center" wrapText="1"/>
    </xf>
    <xf numFmtId="3" fontId="21" fillId="0" borderId="30" xfId="0" applyNumberFormat="1" applyFont="1" applyFill="1" applyBorder="1" applyAlignment="1">
      <alignment vertical="center" wrapText="1" shrinkToFit="1"/>
    </xf>
    <xf numFmtId="3" fontId="26" fillId="0" borderId="30" xfId="0" applyNumberFormat="1" applyFont="1" applyFill="1" applyBorder="1" applyAlignment="1">
      <alignment vertical="center" wrapText="1"/>
    </xf>
    <xf numFmtId="0" fontId="21" fillId="22" borderId="12" xfId="0" applyFont="1" applyFill="1" applyBorder="1" applyAlignment="1">
      <alignment horizontal="left" vertical="center"/>
    </xf>
    <xf numFmtId="0" fontId="21" fillId="22" borderId="14" xfId="0" applyFont="1" applyFill="1" applyBorder="1" applyAlignment="1">
      <alignment horizontal="left" vertical="center"/>
    </xf>
    <xf numFmtId="3" fontId="21" fillId="0" borderId="41" xfId="0" applyNumberFormat="1" applyFont="1" applyFill="1" applyBorder="1" applyAlignment="1">
      <alignment vertical="center" wrapText="1"/>
    </xf>
    <xf numFmtId="3" fontId="21" fillId="0" borderId="41" xfId="0" applyNumberFormat="1" applyFont="1" applyFill="1" applyBorder="1" applyAlignment="1">
      <alignment vertical="center" wrapText="1" shrinkToFit="1"/>
    </xf>
    <xf numFmtId="3" fontId="21" fillId="0" borderId="56" xfId="0" applyNumberFormat="1" applyFont="1" applyFill="1" applyBorder="1" applyAlignment="1">
      <alignment vertical="center" wrapText="1"/>
    </xf>
    <xf numFmtId="0" fontId="21" fillId="0" borderId="19" xfId="0" applyFont="1" applyFill="1" applyBorder="1" applyAlignment="1">
      <alignment vertical="center" wrapText="1"/>
    </xf>
    <xf numFmtId="0" fontId="26" fillId="21" borderId="11" xfId="0" applyFont="1" applyFill="1" applyBorder="1" applyAlignment="1">
      <alignment vertical="center" wrapText="1"/>
    </xf>
    <xf numFmtId="3" fontId="27" fillId="21" borderId="52" xfId="0" applyNumberFormat="1" applyFont="1" applyFill="1" applyBorder="1" applyAlignment="1">
      <alignment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wrapText="1"/>
    </xf>
    <xf numFmtId="3" fontId="21" fillId="0" borderId="0" xfId="0" applyNumberFormat="1" applyFont="1" applyFill="1" applyBorder="1"/>
    <xf numFmtId="0" fontId="25" fillId="20" borderId="57" xfId="0" applyFont="1" applyFill="1" applyBorder="1" applyAlignment="1">
      <alignment horizontal="center" vertical="center" wrapText="1"/>
    </xf>
    <xf numFmtId="3" fontId="25" fillId="20" borderId="11" xfId="0" applyNumberFormat="1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right" vertical="center" wrapText="1"/>
    </xf>
    <xf numFmtId="0" fontId="21" fillId="0" borderId="58" xfId="0" applyFont="1" applyFill="1" applyBorder="1" applyAlignment="1">
      <alignment vertical="center" wrapText="1"/>
    </xf>
    <xf numFmtId="3" fontId="26" fillId="0" borderId="12" xfId="0" applyNumberFormat="1" applyFont="1" applyFill="1" applyBorder="1" applyAlignment="1">
      <alignment vertical="center" wrapText="1"/>
    </xf>
    <xf numFmtId="0" fontId="68" fillId="0" borderId="59" xfId="0" applyFont="1" applyFill="1" applyBorder="1" applyAlignment="1">
      <alignment vertical="center" wrapText="1"/>
    </xf>
    <xf numFmtId="0" fontId="21" fillId="0" borderId="59" xfId="0" applyFont="1" applyFill="1" applyBorder="1" applyAlignment="1">
      <alignment vertical="center" wrapText="1"/>
    </xf>
    <xf numFmtId="0" fontId="21" fillId="0" borderId="33" xfId="0" applyFont="1" applyFill="1" applyBorder="1" applyAlignment="1">
      <alignment vertical="center" wrapText="1"/>
    </xf>
    <xf numFmtId="49" fontId="21" fillId="0" borderId="12" xfId="0" applyNumberFormat="1" applyFont="1" applyBorder="1" applyAlignment="1">
      <alignment horizontal="left" vertical="center" wrapText="1"/>
    </xf>
    <xf numFmtId="49" fontId="21" fillId="0" borderId="59" xfId="0" applyNumberFormat="1" applyFont="1" applyBorder="1" applyAlignment="1">
      <alignment horizontal="left" vertical="center" wrapText="1"/>
    </xf>
    <xf numFmtId="3" fontId="21" fillId="0" borderId="34" xfId="0" applyNumberFormat="1" applyFont="1" applyFill="1" applyBorder="1" applyAlignment="1">
      <alignment vertical="center" wrapText="1"/>
    </xf>
    <xf numFmtId="0" fontId="21" fillId="0" borderId="60" xfId="0" applyFont="1" applyFill="1" applyBorder="1" applyAlignment="1">
      <alignment vertical="center" wrapText="1"/>
    </xf>
    <xf numFmtId="3" fontId="21" fillId="0" borderId="35" xfId="0" applyNumberFormat="1" applyFont="1" applyFill="1" applyBorder="1" applyAlignment="1">
      <alignment vertical="center" wrapText="1"/>
    </xf>
    <xf numFmtId="3" fontId="21" fillId="0" borderId="27" xfId="0" applyNumberFormat="1" applyFont="1" applyFill="1" applyBorder="1" applyAlignment="1">
      <alignment vertical="center" wrapText="1"/>
    </xf>
    <xf numFmtId="3" fontId="21" fillId="0" borderId="28" xfId="0" applyNumberFormat="1" applyFont="1" applyFill="1" applyBorder="1" applyAlignment="1">
      <alignment vertical="center" wrapText="1"/>
    </xf>
    <xf numFmtId="0" fontId="26" fillId="20" borderId="57" xfId="0" applyFont="1" applyFill="1" applyBorder="1" applyAlignment="1">
      <alignment vertical="center" wrapText="1"/>
    </xf>
    <xf numFmtId="3" fontId="26" fillId="20" borderId="11" xfId="0" applyNumberFormat="1" applyFont="1" applyFill="1" applyBorder="1" applyAlignment="1">
      <alignment vertical="center" wrapText="1"/>
    </xf>
    <xf numFmtId="0" fontId="26" fillId="20" borderId="57" xfId="0" applyFont="1" applyFill="1" applyBorder="1" applyAlignment="1">
      <alignment horizontal="left" vertical="center" wrapText="1"/>
    </xf>
    <xf numFmtId="0" fontId="21" fillId="0" borderId="61" xfId="0" applyFont="1" applyFill="1" applyBorder="1" applyAlignment="1">
      <alignment vertical="center" wrapText="1"/>
    </xf>
    <xf numFmtId="3" fontId="21" fillId="0" borderId="62" xfId="0" applyNumberFormat="1" applyFont="1" applyFill="1" applyBorder="1" applyAlignment="1">
      <alignment vertical="center" wrapText="1"/>
    </xf>
    <xf numFmtId="0" fontId="26" fillId="21" borderId="57" xfId="0" applyFont="1" applyFill="1" applyBorder="1" applyAlignment="1">
      <alignment vertical="center" wrapText="1"/>
    </xf>
    <xf numFmtId="3" fontId="27" fillId="21" borderId="11" xfId="0" applyNumberFormat="1" applyFont="1" applyFill="1" applyBorder="1" applyAlignment="1">
      <alignment vertical="center" wrapText="1"/>
    </xf>
    <xf numFmtId="3" fontId="41" fillId="0" borderId="20" xfId="42" applyNumberFormat="1" applyFont="1" applyFill="1" applyBorder="1"/>
    <xf numFmtId="0" fontId="32" fillId="0" borderId="33" xfId="42" applyFont="1" applyFill="1" applyBorder="1" applyAlignment="1"/>
    <xf numFmtId="0" fontId="39" fillId="0" borderId="33" xfId="42" applyFont="1" applyFill="1" applyBorder="1" applyAlignment="1"/>
    <xf numFmtId="0" fontId="41" fillId="0" borderId="20" xfId="42" applyFont="1" applyFill="1" applyBorder="1" applyAlignment="1">
      <alignment horizontal="center" vertical="center"/>
    </xf>
    <xf numFmtId="0" fontId="32" fillId="0" borderId="33" xfId="42" applyFont="1" applyFill="1" applyBorder="1" applyAlignment="1">
      <alignment horizontal="center" vertical="center" wrapText="1"/>
    </xf>
    <xf numFmtId="0" fontId="0" fillId="0" borderId="0" xfId="0" applyFont="1"/>
    <xf numFmtId="0" fontId="21" fillId="0" borderId="29" xfId="0" applyFont="1" applyFill="1" applyBorder="1" applyAlignment="1">
      <alignment horizontal="center" vertical="center" wrapText="1"/>
    </xf>
    <xf numFmtId="0" fontId="21" fillId="20" borderId="11" xfId="0" applyFont="1" applyFill="1" applyBorder="1" applyAlignment="1">
      <alignment horizontal="center" vertical="center" wrapText="1"/>
    </xf>
    <xf numFmtId="0" fontId="21" fillId="20" borderId="10" xfId="0" applyFont="1" applyFill="1" applyBorder="1" applyAlignment="1">
      <alignment horizontal="center"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21" borderId="64" xfId="0" applyFont="1" applyFill="1" applyBorder="1" applyAlignment="1">
      <alignment vertical="center" wrapText="1"/>
    </xf>
    <xf numFmtId="0" fontId="21" fillId="28" borderId="10" xfId="0" applyFont="1" applyFill="1" applyBorder="1" applyAlignment="1">
      <alignment vertical="center" wrapText="1"/>
    </xf>
    <xf numFmtId="0" fontId="21" fillId="28" borderId="11" xfId="0" applyFont="1" applyFill="1" applyBorder="1" applyAlignment="1">
      <alignment vertical="center" wrapText="1"/>
    </xf>
    <xf numFmtId="3" fontId="21" fillId="21" borderId="10" xfId="0" applyNumberFormat="1" applyFont="1" applyFill="1" applyBorder="1" applyAlignment="1">
      <alignment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3" fontId="21" fillId="0" borderId="15" xfId="0" applyNumberFormat="1" applyFont="1" applyFill="1" applyBorder="1" applyAlignment="1">
      <alignment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28" borderId="64" xfId="0" applyFont="1" applyFill="1" applyBorder="1" applyAlignment="1">
      <alignment vertical="center" wrapText="1"/>
    </xf>
    <xf numFmtId="3" fontId="21" fillId="21" borderId="66" xfId="0" applyNumberFormat="1" applyFont="1" applyFill="1" applyBorder="1" applyAlignment="1">
      <alignment vertical="center" wrapText="1"/>
    </xf>
    <xf numFmtId="0" fontId="21" fillId="0" borderId="65" xfId="0" applyFont="1" applyFill="1" applyBorder="1" applyAlignment="1">
      <alignment horizontal="left" vertical="center" wrapText="1"/>
    </xf>
    <xf numFmtId="0" fontId="56" fillId="25" borderId="34" xfId="41" applyFont="1" applyFill="1" applyBorder="1" applyAlignment="1" applyProtection="1">
      <alignment horizontal="left" vertical="center"/>
      <protection hidden="1"/>
    </xf>
    <xf numFmtId="0" fontId="56" fillId="25" borderId="20" xfId="41" applyFont="1" applyFill="1" applyBorder="1" applyAlignment="1" applyProtection="1">
      <alignment horizontal="left" vertical="center"/>
      <protection hidden="1"/>
    </xf>
    <xf numFmtId="0" fontId="54" fillId="22" borderId="67" xfId="41" applyFont="1" applyFill="1" applyBorder="1" applyAlignment="1" applyProtection="1">
      <alignment horizontal="center" vertical="center" textRotation="90"/>
      <protection hidden="1"/>
    </xf>
    <xf numFmtId="0" fontId="54" fillId="22" borderId="68" xfId="41" applyFont="1" applyFill="1" applyBorder="1" applyAlignment="1" applyProtection="1">
      <alignment horizontal="center" vertical="center" textRotation="90"/>
      <protection hidden="1"/>
    </xf>
    <xf numFmtId="0" fontId="54" fillId="22" borderId="69" xfId="41" applyFont="1" applyFill="1" applyBorder="1" applyAlignment="1" applyProtection="1">
      <alignment horizontal="center" vertical="center" textRotation="90"/>
      <protection hidden="1"/>
    </xf>
    <xf numFmtId="0" fontId="53" fillId="0" borderId="33" xfId="41" applyFont="1" applyBorder="1" applyAlignment="1" applyProtection="1">
      <alignment horizontal="left" vertical="center"/>
      <protection hidden="1"/>
    </xf>
    <xf numFmtId="0" fontId="53" fillId="0" borderId="32" xfId="41" applyFont="1" applyBorder="1" applyAlignment="1" applyProtection="1">
      <alignment horizontal="left" vertical="center"/>
      <protection hidden="1"/>
    </xf>
    <xf numFmtId="0" fontId="56" fillId="0" borderId="34" xfId="41" applyFont="1" applyBorder="1" applyAlignment="1" applyProtection="1">
      <alignment horizontal="left" vertical="center"/>
      <protection hidden="1"/>
    </xf>
    <xf numFmtId="0" fontId="54" fillId="22" borderId="70" xfId="41" applyFont="1" applyFill="1" applyBorder="1" applyAlignment="1" applyProtection="1">
      <alignment horizontal="center" vertical="center" textRotation="90"/>
      <protection hidden="1"/>
    </xf>
    <xf numFmtId="0" fontId="54" fillId="22" borderId="71" xfId="41" applyFont="1" applyFill="1" applyBorder="1" applyAlignment="1" applyProtection="1">
      <alignment horizontal="center" vertical="center" textRotation="90"/>
      <protection hidden="1"/>
    </xf>
    <xf numFmtId="0" fontId="54" fillId="22" borderId="30" xfId="41" applyFont="1" applyFill="1" applyBorder="1" applyAlignment="1" applyProtection="1">
      <alignment horizontal="center" vertical="center" textRotation="90"/>
      <protection hidden="1"/>
    </xf>
    <xf numFmtId="49" fontId="54" fillId="0" borderId="33" xfId="37" applyNumberFormat="1" applyFont="1" applyBorder="1" applyAlignment="1" applyProtection="1">
      <alignment horizontal="center" vertical="center"/>
    </xf>
    <xf numFmtId="49" fontId="54" fillId="0" borderId="31" xfId="37" applyNumberFormat="1" applyFont="1" applyBorder="1" applyAlignment="1" applyProtection="1">
      <alignment horizontal="center" vertical="center"/>
    </xf>
    <xf numFmtId="49" fontId="54" fillId="0" borderId="32" xfId="37" applyNumberFormat="1" applyFont="1" applyBorder="1" applyAlignment="1" applyProtection="1">
      <alignment horizontal="center" vertical="center"/>
    </xf>
    <xf numFmtId="49" fontId="57" fillId="0" borderId="33" xfId="37" applyNumberFormat="1" applyFont="1" applyBorder="1" applyAlignment="1" applyProtection="1">
      <alignment horizontal="right" vertical="center"/>
    </xf>
    <xf numFmtId="49" fontId="57" fillId="0" borderId="31" xfId="37" applyNumberFormat="1" applyFont="1" applyBorder="1" applyAlignment="1" applyProtection="1">
      <alignment horizontal="right" vertical="center"/>
    </xf>
    <xf numFmtId="49" fontId="57" fillId="0" borderId="32" xfId="37" applyNumberFormat="1" applyFont="1" applyBorder="1" applyAlignment="1" applyProtection="1">
      <alignment horizontal="right" vertical="center"/>
    </xf>
    <xf numFmtId="49" fontId="56" fillId="0" borderId="59" xfId="37" applyNumberFormat="1" applyFont="1" applyBorder="1" applyAlignment="1" applyProtection="1">
      <alignment horizontal="center" vertical="center"/>
    </xf>
    <xf numFmtId="0" fontId="56" fillId="0" borderId="33" xfId="37" applyFont="1" applyBorder="1" applyAlignment="1" applyProtection="1">
      <alignment horizontal="center" vertical="center"/>
    </xf>
    <xf numFmtId="0" fontId="56" fillId="0" borderId="31" xfId="37" applyFont="1" applyBorder="1" applyAlignment="1" applyProtection="1">
      <alignment horizontal="center" vertical="center"/>
    </xf>
    <xf numFmtId="0" fontId="56" fillId="0" borderId="32" xfId="37" applyFont="1" applyBorder="1" applyAlignment="1" applyProtection="1">
      <alignment horizontal="center" vertical="center"/>
    </xf>
    <xf numFmtId="0" fontId="54" fillId="22" borderId="24" xfId="41" applyFont="1" applyFill="1" applyBorder="1" applyAlignment="1" applyProtection="1">
      <alignment horizontal="center" vertical="center" wrapText="1"/>
      <protection hidden="1"/>
    </xf>
    <xf numFmtId="165" fontId="56" fillId="22" borderId="44" xfId="27" applyNumberFormat="1" applyFont="1" applyFill="1" applyBorder="1" applyAlignment="1" applyProtection="1">
      <alignment horizontal="center" vertical="center" wrapText="1"/>
      <protection hidden="1"/>
    </xf>
    <xf numFmtId="165" fontId="56" fillId="22" borderId="72" xfId="27" applyNumberFormat="1" applyFont="1" applyFill="1" applyBorder="1" applyAlignment="1" applyProtection="1">
      <alignment horizontal="center" vertical="center" wrapText="1"/>
      <protection hidden="1"/>
    </xf>
    <xf numFmtId="165" fontId="56" fillId="22" borderId="63" xfId="27" applyNumberFormat="1" applyFont="1" applyFill="1" applyBorder="1" applyAlignment="1" applyProtection="1">
      <alignment horizontal="center" vertical="center" wrapText="1"/>
      <protection hidden="1"/>
    </xf>
    <xf numFmtId="0" fontId="56" fillId="29" borderId="33" xfId="37" applyFont="1" applyFill="1" applyBorder="1" applyAlignment="1" applyProtection="1">
      <alignment horizontal="center" vertical="center"/>
    </xf>
    <xf numFmtId="0" fontId="56" fillId="29" borderId="31" xfId="37" applyFont="1" applyFill="1" applyBorder="1" applyAlignment="1" applyProtection="1">
      <alignment horizontal="center" vertical="center"/>
    </xf>
    <xf numFmtId="0" fontId="56" fillId="29" borderId="32" xfId="37" applyFont="1" applyFill="1" applyBorder="1" applyAlignment="1" applyProtection="1">
      <alignment horizontal="center" vertical="center"/>
    </xf>
    <xf numFmtId="0" fontId="57" fillId="0" borderId="34" xfId="37" applyFont="1" applyBorder="1" applyAlignment="1" applyProtection="1">
      <alignment horizontal="right" vertical="center"/>
      <protection hidden="1"/>
    </xf>
    <xf numFmtId="49" fontId="53" fillId="0" borderId="41" xfId="37" applyNumberFormat="1" applyFont="1" applyBorder="1" applyAlignment="1" applyProtection="1">
      <alignment horizontal="right" vertical="center"/>
    </xf>
    <xf numFmtId="0" fontId="56" fillId="0" borderId="59" xfId="37" applyFont="1" applyBorder="1" applyAlignment="1" applyProtection="1">
      <alignment horizontal="center" vertical="center"/>
    </xf>
    <xf numFmtId="0" fontId="54" fillId="29" borderId="33" xfId="37" applyFont="1" applyFill="1" applyBorder="1" applyAlignment="1" applyProtection="1">
      <alignment horizontal="center" vertical="center"/>
    </xf>
    <xf numFmtId="0" fontId="54" fillId="29" borderId="31" xfId="37" applyFont="1" applyFill="1" applyBorder="1" applyAlignment="1" applyProtection="1">
      <alignment horizontal="center" vertical="center"/>
    </xf>
    <xf numFmtId="0" fontId="54" fillId="29" borderId="32" xfId="37" applyFont="1" applyFill="1" applyBorder="1" applyAlignment="1" applyProtection="1">
      <alignment horizontal="center" vertical="center"/>
    </xf>
    <xf numFmtId="0" fontId="54" fillId="22" borderId="70" xfId="41" applyFont="1" applyFill="1" applyBorder="1" applyAlignment="1" applyProtection="1">
      <alignment horizontal="center" vertical="center" wrapText="1"/>
      <protection hidden="1"/>
    </xf>
    <xf numFmtId="0" fontId="54" fillId="22" borderId="71" xfId="41" applyFont="1" applyFill="1" applyBorder="1" applyAlignment="1" applyProtection="1">
      <alignment horizontal="center" vertical="center" wrapText="1"/>
      <protection hidden="1"/>
    </xf>
    <xf numFmtId="0" fontId="42" fillId="0" borderId="0" xfId="42" applyFont="1" applyFill="1"/>
    <xf numFmtId="3" fontId="21" fillId="0" borderId="47" xfId="0" applyNumberFormat="1" applyFont="1" applyFill="1" applyBorder="1"/>
    <xf numFmtId="49" fontId="21" fillId="0" borderId="0" xfId="38" applyNumberFormat="1" applyFont="1"/>
    <xf numFmtId="0" fontId="69" fillId="0" borderId="0" xfId="38" applyFont="1"/>
    <xf numFmtId="0" fontId="21" fillId="0" borderId="0" xfId="38" applyFont="1"/>
    <xf numFmtId="0" fontId="22" fillId="0" borderId="0" xfId="38" applyFont="1" applyAlignment="1">
      <alignment horizontal="right"/>
    </xf>
    <xf numFmtId="49" fontId="23" fillId="0" borderId="0" xfId="38" applyNumberFormat="1" applyFont="1" applyAlignment="1">
      <alignment vertical="center"/>
    </xf>
    <xf numFmtId="0" fontId="23" fillId="0" borderId="0" xfId="38" applyFont="1" applyAlignment="1">
      <alignment vertical="center"/>
    </xf>
    <xf numFmtId="0" fontId="26" fillId="0" borderId="0" xfId="38" applyFont="1" applyAlignment="1">
      <alignment horizontal="right"/>
    </xf>
    <xf numFmtId="0" fontId="66" fillId="0" borderId="0" xfId="38"/>
    <xf numFmtId="49" fontId="26" fillId="0" borderId="11" xfId="38" applyNumberFormat="1" applyFont="1" applyFill="1" applyBorder="1" applyAlignment="1">
      <alignment horizontal="center" vertical="center" wrapText="1"/>
    </xf>
    <xf numFmtId="0" fontId="26" fillId="0" borderId="73" xfId="38" applyFont="1" applyFill="1" applyBorder="1" applyAlignment="1">
      <alignment horizontal="center" vertical="center" wrapText="1"/>
    </xf>
    <xf numFmtId="0" fontId="26" fillId="0" borderId="65" xfId="38" applyFont="1" applyFill="1" applyBorder="1" applyAlignment="1">
      <alignment horizontal="center" vertical="center" wrapText="1"/>
    </xf>
    <xf numFmtId="0" fontId="26" fillId="0" borderId="70" xfId="38" applyFont="1" applyFill="1" applyBorder="1" applyAlignment="1">
      <alignment horizontal="center" vertical="center" wrapText="1"/>
    </xf>
    <xf numFmtId="0" fontId="70" fillId="0" borderId="0" xfId="38" applyFont="1"/>
    <xf numFmtId="3" fontId="22" fillId="0" borderId="20" xfId="40" applyNumberFormat="1" applyFont="1" applyFill="1" applyBorder="1" applyAlignment="1">
      <alignment vertical="center" wrapText="1"/>
    </xf>
    <xf numFmtId="0" fontId="29" fillId="21" borderId="64" xfId="40" applyFont="1" applyFill="1" applyBorder="1" applyAlignment="1">
      <alignment vertical="center" wrapText="1"/>
    </xf>
    <xf numFmtId="0" fontId="21" fillId="0" borderId="20" xfId="0" applyFont="1" applyBorder="1"/>
    <xf numFmtId="0" fontId="85" fillId="0" borderId="20" xfId="0" applyFont="1" applyFill="1" applyBorder="1" applyAlignment="1">
      <alignment horizontal="left"/>
    </xf>
    <xf numFmtId="0" fontId="85" fillId="0" borderId="20" xfId="0" applyFont="1" applyFill="1" applyBorder="1" applyAlignment="1">
      <alignment horizontal="left" wrapText="1"/>
    </xf>
    <xf numFmtId="0" fontId="85" fillId="0" borderId="20" xfId="0" applyFont="1" applyBorder="1" applyAlignment="1">
      <alignment horizontal="left"/>
    </xf>
    <xf numFmtId="0" fontId="85" fillId="0" borderId="20" xfId="0" applyFont="1" applyFill="1" applyBorder="1"/>
    <xf numFmtId="0" fontId="86" fillId="0" borderId="20" xfId="40" applyFont="1" applyBorder="1" applyAlignment="1">
      <alignment vertical="center" wrapText="1"/>
    </xf>
    <xf numFmtId="0" fontId="29" fillId="22" borderId="65" xfId="40" applyFont="1" applyFill="1" applyBorder="1" applyAlignment="1">
      <alignment horizontal="center" vertical="center" wrapText="1"/>
    </xf>
    <xf numFmtId="0" fontId="29" fillId="22" borderId="74" xfId="40" applyFont="1" applyFill="1" applyBorder="1" applyAlignment="1">
      <alignment horizontal="center" vertical="center" wrapText="1"/>
    </xf>
    <xf numFmtId="0" fontId="86" fillId="0" borderId="20" xfId="0" applyFont="1" applyBorder="1" applyAlignment="1">
      <alignment horizontal="justify" vertical="top" wrapText="1"/>
    </xf>
    <xf numFmtId="0" fontId="86" fillId="0" borderId="20" xfId="40" applyFont="1" applyBorder="1" applyAlignment="1">
      <alignment horizontal="left" vertical="center" wrapText="1"/>
    </xf>
    <xf numFmtId="3" fontId="1" fillId="0" borderId="20" xfId="40" applyNumberFormat="1" applyBorder="1" applyAlignment="1">
      <alignment vertical="center"/>
    </xf>
    <xf numFmtId="3" fontId="1" fillId="0" borderId="20" xfId="40" applyNumberFormat="1" applyFill="1" applyBorder="1" applyAlignment="1">
      <alignment vertical="center"/>
    </xf>
    <xf numFmtId="0" fontId="86" fillId="0" borderId="20" xfId="40" applyFont="1" applyFill="1" applyBorder="1" applyAlignment="1">
      <alignment vertical="center" wrapText="1"/>
    </xf>
    <xf numFmtId="0" fontId="86" fillId="0" borderId="20" xfId="0" applyFont="1" applyFill="1" applyBorder="1" applyAlignment="1">
      <alignment horizontal="justify" vertical="center" wrapText="1"/>
    </xf>
    <xf numFmtId="3" fontId="0" fillId="0" borderId="0" xfId="0" applyNumberFormat="1" applyFill="1" applyBorder="1"/>
    <xf numFmtId="0" fontId="71" fillId="20" borderId="43" xfId="38" applyFont="1" applyFill="1" applyBorder="1" applyAlignment="1">
      <alignment horizontal="center" vertical="center" wrapText="1"/>
    </xf>
    <xf numFmtId="49" fontId="71" fillId="0" borderId="75" xfId="38" applyNumberFormat="1" applyFont="1" applyBorder="1" applyAlignment="1">
      <alignment horizontal="center" vertical="center" wrapText="1"/>
    </xf>
    <xf numFmtId="0" fontId="71" fillId="0" borderId="43" xfId="38" applyFont="1" applyBorder="1" applyAlignment="1">
      <alignment vertical="center" wrapText="1"/>
    </xf>
    <xf numFmtId="0" fontId="71" fillId="30" borderId="24" xfId="38" applyFont="1" applyFill="1" applyBorder="1" applyAlignment="1">
      <alignment vertical="center" wrapText="1"/>
    </xf>
    <xf numFmtId="0" fontId="71" fillId="0" borderId="24" xfId="38" applyFont="1" applyBorder="1" applyAlignment="1">
      <alignment vertical="center" wrapText="1"/>
    </xf>
    <xf numFmtId="3" fontId="71" fillId="0" borderId="24" xfId="38" applyNumberFormat="1" applyFont="1" applyFill="1" applyBorder="1" applyAlignment="1">
      <alignment vertical="center" wrapText="1"/>
    </xf>
    <xf numFmtId="3" fontId="71" fillId="0" borderId="25" xfId="38" applyNumberFormat="1" applyFont="1" applyFill="1" applyBorder="1" applyAlignment="1">
      <alignment vertical="center" wrapText="1"/>
    </xf>
    <xf numFmtId="49" fontId="21" fillId="0" borderId="59" xfId="38" applyNumberFormat="1" applyFont="1" applyBorder="1" applyAlignment="1">
      <alignment horizontal="center" vertical="center" wrapText="1"/>
    </xf>
    <xf numFmtId="0" fontId="72" fillId="0" borderId="34" xfId="38" applyFont="1" applyBorder="1" applyAlignment="1">
      <alignment vertical="center" wrapText="1"/>
    </xf>
    <xf numFmtId="0" fontId="21" fillId="0" borderId="20" xfId="38" applyFont="1" applyBorder="1" applyAlignment="1">
      <alignment vertical="center" wrapText="1"/>
    </xf>
    <xf numFmtId="14" fontId="21" fillId="0" borderId="20" xfId="38" applyNumberFormat="1" applyFont="1" applyBorder="1" applyAlignment="1">
      <alignment vertical="center" wrapText="1"/>
    </xf>
    <xf numFmtId="3" fontId="21" fillId="0" borderId="20" xfId="38" applyNumberFormat="1" applyFont="1" applyFill="1" applyBorder="1" applyAlignment="1">
      <alignment vertical="center" wrapText="1"/>
    </xf>
    <xf numFmtId="3" fontId="21" fillId="0" borderId="20" xfId="38" applyNumberFormat="1" applyFont="1" applyBorder="1" applyAlignment="1">
      <alignment vertical="center" wrapText="1"/>
    </xf>
    <xf numFmtId="3" fontId="21" fillId="0" borderId="29" xfId="38" applyNumberFormat="1" applyFont="1" applyBorder="1" applyAlignment="1">
      <alignment vertical="center" wrapText="1"/>
    </xf>
    <xf numFmtId="49" fontId="21" fillId="0" borderId="60" xfId="38" applyNumberFormat="1" applyFont="1" applyBorder="1" applyAlignment="1">
      <alignment horizontal="center" vertical="center" wrapText="1"/>
    </xf>
    <xf numFmtId="0" fontId="72" fillId="0" borderId="35" xfId="38" applyFont="1" applyBorder="1" applyAlignment="1">
      <alignment vertical="center" wrapText="1"/>
    </xf>
    <xf numFmtId="0" fontId="21" fillId="0" borderId="27" xfId="38" applyFont="1" applyBorder="1" applyAlignment="1">
      <alignment vertical="center" wrapText="1"/>
    </xf>
    <xf numFmtId="14" fontId="21" fillId="0" borderId="27" xfId="38" applyNumberFormat="1" applyFont="1" applyBorder="1" applyAlignment="1">
      <alignment vertical="center" wrapText="1"/>
    </xf>
    <xf numFmtId="3" fontId="21" fillId="0" borderId="27" xfId="38" applyNumberFormat="1" applyFont="1" applyBorder="1" applyAlignment="1">
      <alignment vertical="center" wrapText="1"/>
    </xf>
    <xf numFmtId="3" fontId="21" fillId="0" borderId="28" xfId="38" applyNumberFormat="1" applyFont="1" applyBorder="1" applyAlignment="1">
      <alignment vertical="center" wrapText="1"/>
    </xf>
    <xf numFmtId="49" fontId="21" fillId="0" borderId="58" xfId="38" applyNumberFormat="1" applyFont="1" applyBorder="1" applyAlignment="1">
      <alignment horizontal="center" vertical="center" wrapText="1"/>
    </xf>
    <xf numFmtId="0" fontId="72" fillId="0" borderId="76" xfId="38" applyFont="1" applyBorder="1" applyAlignment="1">
      <alignment vertical="center" wrapText="1"/>
    </xf>
    <xf numFmtId="0" fontId="21" fillId="0" borderId="0" xfId="38" applyFont="1" applyBorder="1" applyAlignment="1">
      <alignment vertical="center" wrapText="1"/>
    </xf>
    <xf numFmtId="14" fontId="21" fillId="0" borderId="0" xfId="38" applyNumberFormat="1" applyFont="1" applyBorder="1" applyAlignment="1">
      <alignment vertical="center" wrapText="1"/>
    </xf>
    <xf numFmtId="3" fontId="21" fillId="0" borderId="0" xfId="38" applyNumberFormat="1" applyFont="1" applyBorder="1" applyAlignment="1">
      <alignment vertical="center" wrapText="1"/>
    </xf>
    <xf numFmtId="3" fontId="21" fillId="0" borderId="40" xfId="38" applyNumberFormat="1" applyFont="1" applyBorder="1" applyAlignment="1">
      <alignment vertical="center" wrapText="1"/>
    </xf>
    <xf numFmtId="49" fontId="71" fillId="0" borderId="59" xfId="38" applyNumberFormat="1" applyFont="1" applyBorder="1" applyAlignment="1">
      <alignment horizontal="center" vertical="center" wrapText="1"/>
    </xf>
    <xf numFmtId="0" fontId="71" fillId="0" borderId="69" xfId="38" applyFont="1" applyBorder="1" applyAlignment="1">
      <alignment vertical="center" wrapText="1"/>
    </xf>
    <xf numFmtId="0" fontId="71" fillId="30" borderId="30" xfId="38" applyFont="1" applyFill="1" applyBorder="1" applyAlignment="1">
      <alignment vertical="center" wrapText="1"/>
    </xf>
    <xf numFmtId="0" fontId="71" fillId="0" borderId="30" xfId="38" applyFont="1" applyBorder="1" applyAlignment="1">
      <alignment vertical="center" wrapText="1"/>
    </xf>
    <xf numFmtId="3" fontId="71" fillId="0" borderId="30" xfId="28" applyNumberFormat="1" applyFont="1" applyBorder="1" applyAlignment="1">
      <alignment horizontal="right" vertical="center" wrapText="1"/>
    </xf>
    <xf numFmtId="3" fontId="71" fillId="0" borderId="47" xfId="28" applyNumberFormat="1" applyFont="1" applyBorder="1" applyAlignment="1">
      <alignment horizontal="right" vertical="center" wrapText="1"/>
    </xf>
    <xf numFmtId="49" fontId="21" fillId="0" borderId="59" xfId="38" applyNumberFormat="1" applyFont="1" applyFill="1" applyBorder="1" applyAlignment="1">
      <alignment horizontal="center" vertical="center" wrapText="1"/>
    </xf>
    <xf numFmtId="0" fontId="72" fillId="0" borderId="34" xfId="38" applyFont="1" applyFill="1" applyBorder="1" applyAlignment="1">
      <alignment vertical="center" wrapText="1"/>
    </xf>
    <xf numFmtId="49" fontId="21" fillId="0" borderId="20" xfId="38" applyNumberFormat="1" applyFont="1" applyFill="1" applyBorder="1" applyAlignment="1">
      <alignment horizontal="center" vertical="center" wrapText="1"/>
    </xf>
    <xf numFmtId="14" fontId="21" fillId="0" borderId="20" xfId="38" applyNumberFormat="1" applyFont="1" applyFill="1" applyBorder="1" applyAlignment="1">
      <alignment vertical="center" wrapText="1"/>
    </xf>
    <xf numFmtId="0" fontId="21" fillId="0" borderId="20" xfId="38" applyFont="1" applyFill="1" applyBorder="1" applyAlignment="1">
      <alignment vertical="center" wrapText="1"/>
    </xf>
    <xf numFmtId="3" fontId="21" fillId="0" borderId="20" xfId="38" applyNumberFormat="1" applyFont="1" applyFill="1" applyBorder="1" applyAlignment="1">
      <alignment horizontal="right" vertical="center" wrapText="1"/>
    </xf>
    <xf numFmtId="3" fontId="66" fillId="0" borderId="0" xfId="0" applyNumberFormat="1" applyFont="1" applyAlignment="1">
      <alignment horizontal="right" vertical="center"/>
    </xf>
    <xf numFmtId="3" fontId="22" fillId="0" borderId="20" xfId="40" applyNumberFormat="1" applyFont="1" applyFill="1" applyBorder="1" applyAlignment="1">
      <alignment horizontal="right" vertical="center" wrapText="1"/>
    </xf>
    <xf numFmtId="0" fontId="53" fillId="0" borderId="36" xfId="37" applyFont="1" applyBorder="1" applyAlignment="1" applyProtection="1">
      <alignment vertical="center"/>
    </xf>
    <xf numFmtId="0" fontId="53" fillId="0" borderId="77" xfId="37" applyFont="1" applyBorder="1" applyAlignment="1" applyProtection="1">
      <alignment vertical="center"/>
    </xf>
    <xf numFmtId="0" fontId="53" fillId="0" borderId="26" xfId="37" applyFont="1" applyBorder="1" applyAlignment="1" applyProtection="1">
      <alignment vertical="center"/>
    </xf>
    <xf numFmtId="0" fontId="42" fillId="0" borderId="20" xfId="42" applyFont="1" applyFill="1" applyBorder="1" applyAlignment="1">
      <alignment horizontal="center" vertical="center" wrapText="1"/>
    </xf>
    <xf numFmtId="3" fontId="56" fillId="31" borderId="20" xfId="25" applyNumberFormat="1" applyFont="1" applyFill="1" applyBorder="1" applyAlignment="1" applyProtection="1">
      <alignment horizontal="right" vertical="center"/>
    </xf>
    <xf numFmtId="3" fontId="56" fillId="31" borderId="27" xfId="25" applyNumberFormat="1" applyFont="1" applyFill="1" applyBorder="1" applyAlignment="1" applyProtection="1">
      <alignment horizontal="right" vertical="center"/>
    </xf>
    <xf numFmtId="3" fontId="56" fillId="31" borderId="20" xfId="41" applyNumberFormat="1" applyFont="1" applyFill="1" applyBorder="1" applyAlignment="1" applyProtection="1">
      <alignment horizontal="right" vertical="center"/>
      <protection hidden="1"/>
    </xf>
    <xf numFmtId="3" fontId="54" fillId="31" borderId="20" xfId="41" applyNumberFormat="1" applyFont="1" applyFill="1" applyBorder="1" applyAlignment="1" applyProtection="1">
      <alignment horizontal="right" vertical="center"/>
      <protection hidden="1"/>
    </xf>
    <xf numFmtId="3" fontId="56" fillId="31" borderId="29" xfId="25" applyNumberFormat="1" applyFont="1" applyFill="1" applyBorder="1" applyAlignment="1" applyProtection="1">
      <alignment horizontal="right" vertical="center"/>
    </xf>
    <xf numFmtId="3" fontId="56" fillId="31" borderId="33" xfId="25" applyNumberFormat="1" applyFont="1" applyFill="1" applyBorder="1" applyAlignment="1" applyProtection="1">
      <alignment horizontal="right" vertical="center"/>
    </xf>
    <xf numFmtId="3" fontId="56" fillId="31" borderId="36" xfId="25" applyNumberFormat="1" applyFont="1" applyFill="1" applyBorder="1" applyAlignment="1" applyProtection="1">
      <alignment horizontal="right" vertical="center"/>
    </xf>
    <xf numFmtId="3" fontId="56" fillId="31" borderId="33" xfId="41" applyNumberFormat="1" applyFont="1" applyFill="1" applyBorder="1" applyAlignment="1" applyProtection="1">
      <alignment horizontal="right" vertical="center"/>
      <protection hidden="1"/>
    </xf>
    <xf numFmtId="3" fontId="56" fillId="31" borderId="29" xfId="41" applyNumberFormat="1" applyFont="1" applyFill="1" applyBorder="1" applyAlignment="1" applyProtection="1">
      <alignment horizontal="right" vertical="center"/>
      <protection hidden="1"/>
    </xf>
    <xf numFmtId="0" fontId="84" fillId="0" borderId="12" xfId="0" applyFont="1" applyFill="1" applyBorder="1" applyAlignment="1">
      <alignment vertical="center" wrapText="1"/>
    </xf>
    <xf numFmtId="3" fontId="71" fillId="0" borderId="47" xfId="28" applyNumberFormat="1" applyFont="1" applyFill="1" applyBorder="1" applyAlignment="1">
      <alignment horizontal="right" vertical="center" wrapText="1"/>
    </xf>
    <xf numFmtId="0" fontId="71" fillId="0" borderId="32" xfId="38" applyFont="1" applyFill="1" applyBorder="1" applyAlignment="1">
      <alignment vertical="center" wrapText="1"/>
    </xf>
    <xf numFmtId="0" fontId="71" fillId="0" borderId="20" xfId="38" applyFont="1" applyFill="1" applyBorder="1" applyAlignment="1">
      <alignment vertical="center" wrapText="1"/>
    </xf>
    <xf numFmtId="3" fontId="71" fillId="0" borderId="20" xfId="38" applyNumberFormat="1" applyFont="1" applyFill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3" fontId="26" fillId="0" borderId="0" xfId="0" applyNumberFormat="1" applyFont="1" applyBorder="1" applyAlignment="1">
      <alignment horizontal="right"/>
    </xf>
    <xf numFmtId="49" fontId="53" fillId="0" borderId="36" xfId="37" applyNumberFormat="1" applyFont="1" applyBorder="1" applyAlignment="1" applyProtection="1">
      <alignment vertical="center"/>
    </xf>
    <xf numFmtId="49" fontId="53" fillId="0" borderId="77" xfId="37" applyNumberFormat="1" applyFont="1" applyBorder="1" applyAlignment="1" applyProtection="1">
      <alignment vertical="center"/>
    </xf>
    <xf numFmtId="49" fontId="53" fillId="0" borderId="46" xfId="37" applyNumberFormat="1" applyFont="1" applyBorder="1" applyAlignment="1" applyProtection="1">
      <alignment vertical="center"/>
    </xf>
    <xf numFmtId="3" fontId="21" fillId="0" borderId="78" xfId="0" applyNumberFormat="1" applyFont="1" applyFill="1" applyBorder="1" applyAlignment="1">
      <alignment vertical="center" wrapText="1"/>
    </xf>
    <xf numFmtId="3" fontId="21" fillId="0" borderId="0" xfId="0" applyNumberFormat="1" applyFont="1" applyFill="1" applyBorder="1" applyAlignment="1">
      <alignment vertical="center" wrapText="1"/>
    </xf>
    <xf numFmtId="0" fontId="21" fillId="0" borderId="0" xfId="0" applyFont="1" applyBorder="1"/>
    <xf numFmtId="0" fontId="22" fillId="0" borderId="0" xfId="0" applyFont="1" applyBorder="1" applyAlignment="1">
      <alignment horizontal="right"/>
    </xf>
    <xf numFmtId="0" fontId="25" fillId="0" borderId="20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3" fontId="21" fillId="0" borderId="20" xfId="0" applyNumberFormat="1" applyFont="1" applyBorder="1" applyAlignment="1"/>
    <xf numFmtId="0" fontId="22" fillId="0" borderId="20" xfId="0" applyFont="1" applyBorder="1" applyAlignment="1">
      <alignment horizontal="center" vertical="center" wrapText="1"/>
    </xf>
    <xf numFmtId="0" fontId="25" fillId="32" borderId="20" xfId="0" applyFont="1" applyFill="1" applyBorder="1" applyAlignment="1">
      <alignment horizontal="center" vertical="center" wrapText="1"/>
    </xf>
    <xf numFmtId="3" fontId="25" fillId="32" borderId="20" xfId="0" applyNumberFormat="1" applyFont="1" applyFill="1" applyBorder="1" applyAlignment="1">
      <alignment horizontal="right" vertical="center" wrapText="1"/>
    </xf>
    <xf numFmtId="0" fontId="22" fillId="0" borderId="20" xfId="0" applyFont="1" applyFill="1" applyBorder="1" applyAlignment="1">
      <alignment horizontal="center" vertical="center" wrapText="1"/>
    </xf>
    <xf numFmtId="3" fontId="22" fillId="0" borderId="20" xfId="0" applyNumberFormat="1" applyFont="1" applyBorder="1" applyAlignment="1">
      <alignment horizontal="right" vertical="center" wrapText="1"/>
    </xf>
    <xf numFmtId="0" fontId="22" fillId="0" borderId="20" xfId="0" applyFont="1" applyBorder="1" applyAlignment="1">
      <alignment horizontal="right" vertical="center" wrapText="1"/>
    </xf>
    <xf numFmtId="3" fontId="22" fillId="0" borderId="20" xfId="0" applyNumberFormat="1" applyFont="1" applyFill="1" applyBorder="1" applyAlignment="1">
      <alignment horizontal="right" vertical="center" wrapText="1"/>
    </xf>
    <xf numFmtId="0" fontId="25" fillId="0" borderId="20" xfId="0" applyFont="1" applyFill="1" applyBorder="1" applyAlignment="1">
      <alignment vertical="center" wrapText="1"/>
    </xf>
    <xf numFmtId="3" fontId="25" fillId="20" borderId="20" xfId="0" applyNumberFormat="1" applyFont="1" applyFill="1" applyBorder="1" applyAlignment="1">
      <alignment horizontal="center" vertical="center" wrapText="1"/>
    </xf>
    <xf numFmtId="3" fontId="25" fillId="0" borderId="20" xfId="0" applyNumberFormat="1" applyFont="1" applyBorder="1" applyAlignment="1">
      <alignment horizontal="right" vertical="center" wrapText="1"/>
    </xf>
    <xf numFmtId="3" fontId="29" fillId="32" borderId="20" xfId="0" applyNumberFormat="1" applyFont="1" applyFill="1" applyBorder="1" applyAlignment="1">
      <alignment horizontal="right" vertical="center" wrapText="1"/>
    </xf>
    <xf numFmtId="0" fontId="0" fillId="0" borderId="0" xfId="0" applyFont="1" applyFill="1"/>
    <xf numFmtId="165" fontId="73" fillId="0" borderId="43" xfId="27" applyNumberFormat="1" applyFont="1" applyBorder="1" applyAlignment="1" applyProtection="1">
      <alignment horizontal="right" vertical="center"/>
      <protection hidden="1"/>
    </xf>
    <xf numFmtId="0" fontId="74" fillId="0" borderId="24" xfId="37" applyFont="1" applyBorder="1" applyAlignment="1" applyProtection="1">
      <alignment horizontal="center" vertical="center"/>
    </xf>
    <xf numFmtId="0" fontId="75" fillId="22" borderId="20" xfId="41" applyFont="1" applyFill="1" applyBorder="1" applyAlignment="1" applyProtection="1">
      <alignment horizontal="center" vertical="center" wrapText="1"/>
      <protection hidden="1"/>
    </xf>
    <xf numFmtId="0" fontId="76" fillId="0" borderId="29" xfId="39" applyFont="1" applyBorder="1" applyAlignment="1">
      <alignment horizontal="center" vertical="center" wrapText="1"/>
    </xf>
    <xf numFmtId="0" fontId="74" fillId="0" borderId="34" xfId="37" applyFont="1" applyFill="1" applyBorder="1" applyAlignment="1" applyProtection="1">
      <alignment vertical="center" textRotation="90"/>
      <protection hidden="1"/>
    </xf>
    <xf numFmtId="0" fontId="74" fillId="23" borderId="20" xfId="37" applyFont="1" applyFill="1" applyBorder="1" applyAlignment="1" applyProtection="1">
      <alignment horizontal="center" vertical="center"/>
    </xf>
    <xf numFmtId="3" fontId="77" fillId="23" borderId="20" xfId="27" applyNumberFormat="1" applyFont="1" applyFill="1" applyBorder="1" applyAlignment="1" applyProtection="1">
      <alignment horizontal="right" vertical="center" wrapText="1"/>
    </xf>
    <xf numFmtId="3" fontId="75" fillId="23" borderId="20" xfId="27" applyNumberFormat="1" applyFont="1" applyFill="1" applyBorder="1" applyAlignment="1" applyProtection="1">
      <alignment horizontal="right" vertical="center" wrapText="1"/>
    </xf>
    <xf numFmtId="3" fontId="77" fillId="33" borderId="20" xfId="27" applyNumberFormat="1" applyFont="1" applyFill="1" applyBorder="1" applyAlignment="1" applyProtection="1">
      <alignment horizontal="right" vertical="center" wrapText="1"/>
    </xf>
    <xf numFmtId="3" fontId="0" fillId="0" borderId="0" xfId="0" applyNumberFormat="1" applyFont="1" applyFill="1"/>
    <xf numFmtId="0" fontId="77" fillId="0" borderId="34" xfId="37" applyFont="1" applyFill="1" applyBorder="1" applyAlignment="1" applyProtection="1">
      <alignment vertical="center"/>
    </xf>
    <xf numFmtId="0" fontId="75" fillId="0" borderId="20" xfId="41" applyFont="1" applyFill="1" applyBorder="1" applyAlignment="1" applyProtection="1">
      <alignment horizontal="left" vertical="center"/>
      <protection hidden="1"/>
    </xf>
    <xf numFmtId="0" fontId="75" fillId="24" borderId="20" xfId="37" applyFont="1" applyFill="1" applyBorder="1" applyAlignment="1" applyProtection="1">
      <alignment horizontal="center" vertical="center"/>
    </xf>
    <xf numFmtId="0" fontId="75" fillId="24" borderId="20" xfId="41" applyFont="1" applyFill="1" applyBorder="1" applyAlignment="1" applyProtection="1">
      <alignment vertical="center"/>
      <protection hidden="1"/>
    </xf>
    <xf numFmtId="0" fontId="75" fillId="24" borderId="20" xfId="41" applyFont="1" applyFill="1" applyBorder="1" applyAlignment="1" applyProtection="1">
      <alignment horizontal="center" vertical="center"/>
      <protection hidden="1"/>
    </xf>
    <xf numFmtId="0" fontId="75" fillId="24" borderId="20" xfId="41" applyFont="1" applyFill="1" applyBorder="1" applyAlignment="1" applyProtection="1">
      <alignment horizontal="left" vertical="center"/>
      <protection hidden="1"/>
    </xf>
    <xf numFmtId="3" fontId="75" fillId="24" borderId="20" xfId="41" applyNumberFormat="1" applyFont="1" applyFill="1" applyBorder="1" applyAlignment="1" applyProtection="1">
      <alignment horizontal="right" vertical="center"/>
      <protection hidden="1"/>
    </xf>
    <xf numFmtId="3" fontId="77" fillId="24" borderId="20" xfId="27" applyNumberFormat="1" applyFont="1" applyFill="1" applyBorder="1" applyAlignment="1" applyProtection="1">
      <alignment horizontal="right" vertical="center" wrapText="1"/>
    </xf>
    <xf numFmtId="3" fontId="75" fillId="24" borderId="20" xfId="27" applyNumberFormat="1" applyFont="1" applyFill="1" applyBorder="1" applyAlignment="1" applyProtection="1">
      <alignment horizontal="right" vertical="center" wrapText="1"/>
    </xf>
    <xf numFmtId="3" fontId="77" fillId="34" borderId="20" xfId="27" applyNumberFormat="1" applyFont="1" applyFill="1" applyBorder="1" applyAlignment="1" applyProtection="1">
      <alignment horizontal="right" vertical="center" wrapText="1"/>
    </xf>
    <xf numFmtId="0" fontId="74" fillId="0" borderId="34" xfId="37" applyFont="1" applyFill="1" applyBorder="1" applyAlignment="1" applyProtection="1">
      <alignment vertical="center"/>
      <protection hidden="1"/>
    </xf>
    <xf numFmtId="0" fontId="75" fillId="0" borderId="20" xfId="41" applyFont="1" applyFill="1" applyBorder="1" applyAlignment="1" applyProtection="1">
      <alignment vertical="center"/>
      <protection hidden="1"/>
    </xf>
    <xf numFmtId="0" fontId="75" fillId="0" borderId="20" xfId="41" applyFont="1" applyFill="1" applyBorder="1" applyAlignment="1" applyProtection="1">
      <alignment horizontal="center" vertical="center"/>
      <protection hidden="1"/>
    </xf>
    <xf numFmtId="0" fontId="75" fillId="0" borderId="20" xfId="37" applyFont="1" applyFill="1" applyBorder="1" applyAlignment="1" applyProtection="1">
      <alignment vertical="center"/>
    </xf>
    <xf numFmtId="3" fontId="75" fillId="0" borderId="20" xfId="41" applyNumberFormat="1" applyFont="1" applyFill="1" applyBorder="1" applyAlignment="1" applyProtection="1">
      <alignment horizontal="right" vertical="center"/>
      <protection hidden="1"/>
    </xf>
    <xf numFmtId="3" fontId="77" fillId="0" borderId="20" xfId="27" applyNumberFormat="1" applyFont="1" applyFill="1" applyBorder="1" applyAlignment="1" applyProtection="1">
      <alignment horizontal="right" vertical="center" wrapText="1"/>
    </xf>
    <xf numFmtId="3" fontId="75" fillId="0" borderId="20" xfId="27" applyNumberFormat="1" applyFont="1" applyFill="1" applyBorder="1" applyAlignment="1" applyProtection="1">
      <alignment horizontal="right" vertical="center" wrapText="1"/>
    </xf>
    <xf numFmtId="3" fontId="73" fillId="24" borderId="20" xfId="25" applyNumberFormat="1" applyFont="1" applyFill="1" applyBorder="1" applyAlignment="1" applyProtection="1">
      <alignment horizontal="right" vertical="center"/>
    </xf>
    <xf numFmtId="0" fontId="75" fillId="0" borderId="20" xfId="37" applyFont="1" applyFill="1" applyBorder="1" applyAlignment="1" applyProtection="1">
      <alignment horizontal="center" vertical="center"/>
    </xf>
    <xf numFmtId="0" fontId="74" fillId="0" borderId="20" xfId="37" applyFont="1" applyFill="1" applyBorder="1" applyAlignment="1" applyProtection="1">
      <alignment vertical="center"/>
      <protection hidden="1"/>
    </xf>
    <xf numFmtId="0" fontId="75" fillId="0" borderId="20" xfId="37" applyFont="1" applyFill="1" applyBorder="1" applyAlignment="1" applyProtection="1">
      <alignment vertical="center"/>
      <protection hidden="1"/>
    </xf>
    <xf numFmtId="0" fontId="75" fillId="0" borderId="20" xfId="37" applyFont="1" applyFill="1" applyBorder="1" applyAlignment="1">
      <alignment horizontal="center" vertical="center"/>
    </xf>
    <xf numFmtId="3" fontId="75" fillId="0" borderId="20" xfId="37" applyNumberFormat="1" applyFont="1" applyFill="1" applyBorder="1" applyAlignment="1" applyProtection="1">
      <alignment horizontal="right" vertical="center"/>
      <protection hidden="1"/>
    </xf>
    <xf numFmtId="0" fontId="75" fillId="0" borderId="20" xfId="37" applyFont="1" applyFill="1" applyBorder="1" applyAlignment="1" applyProtection="1">
      <alignment horizontal="center" vertical="center"/>
      <protection hidden="1"/>
    </xf>
    <xf numFmtId="0" fontId="73" fillId="0" borderId="20" xfId="41" applyFont="1" applyFill="1" applyBorder="1" applyAlignment="1" applyProtection="1">
      <alignment vertical="center"/>
      <protection hidden="1"/>
    </xf>
    <xf numFmtId="0" fontId="75" fillId="0" borderId="20" xfId="41" applyFont="1" applyBorder="1" applyAlignment="1" applyProtection="1">
      <alignment vertical="center"/>
      <protection hidden="1"/>
    </xf>
    <xf numFmtId="3" fontId="75" fillId="0" borderId="20" xfId="41" applyNumberFormat="1" applyFont="1" applyBorder="1" applyAlignment="1" applyProtection="1">
      <alignment horizontal="right" vertical="center"/>
      <protection hidden="1"/>
    </xf>
    <xf numFmtId="3" fontId="77" fillId="23" borderId="20" xfId="41" applyNumberFormat="1" applyFont="1" applyFill="1" applyBorder="1" applyAlignment="1" applyProtection="1">
      <alignment horizontal="right" vertical="center"/>
      <protection hidden="1"/>
    </xf>
    <xf numFmtId="3" fontId="75" fillId="24" borderId="20" xfId="25" applyNumberFormat="1" applyFont="1" applyFill="1" applyBorder="1" applyAlignment="1" applyProtection="1">
      <alignment horizontal="right" vertical="center"/>
    </xf>
    <xf numFmtId="0" fontId="74" fillId="0" borderId="59" xfId="37" applyFont="1" applyFill="1" applyBorder="1" applyAlignment="1" applyProtection="1">
      <alignment vertical="center"/>
      <protection hidden="1"/>
    </xf>
    <xf numFmtId="0" fontId="74" fillId="0" borderId="31" xfId="37" applyFont="1" applyFill="1" applyBorder="1" applyAlignment="1" applyProtection="1">
      <alignment vertical="center"/>
      <protection hidden="1"/>
    </xf>
    <xf numFmtId="0" fontId="75" fillId="0" borderId="31" xfId="37" applyFont="1" applyFill="1" applyBorder="1" applyAlignment="1" applyProtection="1">
      <alignment vertical="center"/>
      <protection hidden="1"/>
    </xf>
    <xf numFmtId="0" fontId="75" fillId="0" borderId="31" xfId="37" applyFont="1" applyFill="1" applyBorder="1" applyAlignment="1" applyProtection="1">
      <alignment horizontal="center" vertical="center"/>
    </xf>
    <xf numFmtId="0" fontId="75" fillId="0" borderId="31" xfId="41" applyFont="1" applyFill="1" applyBorder="1" applyAlignment="1" applyProtection="1">
      <alignment vertical="center"/>
      <protection hidden="1"/>
    </xf>
    <xf numFmtId="0" fontId="75" fillId="0" borderId="31" xfId="41" applyFont="1" applyFill="1" applyBorder="1" applyAlignment="1" applyProtection="1">
      <alignment horizontal="center" vertical="center"/>
      <protection hidden="1"/>
    </xf>
    <xf numFmtId="0" fontId="75" fillId="0" borderId="32" xfId="41" applyFont="1" applyFill="1" applyBorder="1" applyAlignment="1" applyProtection="1">
      <alignment horizontal="left" vertical="center"/>
      <protection hidden="1"/>
    </xf>
    <xf numFmtId="3" fontId="74" fillId="31" borderId="20" xfId="41" applyNumberFormat="1" applyFont="1" applyFill="1" applyBorder="1" applyAlignment="1" applyProtection="1">
      <alignment horizontal="right" vertical="center"/>
      <protection hidden="1"/>
    </xf>
    <xf numFmtId="3" fontId="77" fillId="31" borderId="20" xfId="27" applyNumberFormat="1" applyFont="1" applyFill="1" applyBorder="1" applyAlignment="1" applyProtection="1">
      <alignment horizontal="right" vertical="center" wrapText="1"/>
    </xf>
    <xf numFmtId="3" fontId="75" fillId="31" borderId="20" xfId="27" applyNumberFormat="1" applyFont="1" applyFill="1" applyBorder="1" applyAlignment="1" applyProtection="1">
      <alignment horizontal="right" vertical="center" wrapText="1"/>
    </xf>
    <xf numFmtId="0" fontId="74" fillId="23" borderId="20" xfId="41" applyFont="1" applyFill="1" applyBorder="1" applyAlignment="1" applyProtection="1">
      <alignment horizontal="center" vertical="center"/>
      <protection hidden="1"/>
    </xf>
    <xf numFmtId="3" fontId="74" fillId="23" borderId="20" xfId="27" applyNumberFormat="1" applyFont="1" applyFill="1" applyBorder="1" applyAlignment="1" applyProtection="1">
      <alignment horizontal="right" vertical="center"/>
      <protection hidden="1"/>
    </xf>
    <xf numFmtId="0" fontId="75" fillId="24" borderId="20" xfId="37" applyFont="1" applyFill="1" applyBorder="1" applyAlignment="1">
      <alignment vertical="center"/>
    </xf>
    <xf numFmtId="3" fontId="75" fillId="24" borderId="20" xfId="37" applyNumberFormat="1" applyFont="1" applyFill="1" applyBorder="1" applyAlignment="1">
      <alignment horizontal="right" vertical="center"/>
    </xf>
    <xf numFmtId="3" fontId="75" fillId="34" borderId="20" xfId="37" applyNumberFormat="1" applyFont="1" applyFill="1" applyBorder="1" applyAlignment="1">
      <alignment horizontal="right" vertical="center"/>
    </xf>
    <xf numFmtId="3" fontId="75" fillId="34" borderId="20" xfId="27" applyNumberFormat="1" applyFont="1" applyFill="1" applyBorder="1" applyAlignment="1" applyProtection="1">
      <alignment horizontal="right" vertical="center" wrapText="1"/>
    </xf>
    <xf numFmtId="3" fontId="75" fillId="0" borderId="20" xfId="37" applyNumberFormat="1" applyFont="1" applyFill="1" applyBorder="1" applyAlignment="1">
      <alignment horizontal="right" vertical="center"/>
    </xf>
    <xf numFmtId="0" fontId="74" fillId="0" borderId="20" xfId="37" applyFont="1" applyFill="1" applyBorder="1" applyAlignment="1" applyProtection="1">
      <alignment horizontal="center" vertical="center"/>
      <protection hidden="1"/>
    </xf>
    <xf numFmtId="0" fontId="75" fillId="0" borderId="20" xfId="37" applyFont="1" applyFill="1" applyBorder="1" applyAlignment="1">
      <alignment vertical="center"/>
    </xf>
    <xf numFmtId="0" fontId="75" fillId="24" borderId="20" xfId="37" applyFont="1" applyFill="1" applyBorder="1" applyAlignment="1" applyProtection="1">
      <alignment horizontal="center" vertical="center"/>
      <protection hidden="1"/>
    </xf>
    <xf numFmtId="3" fontId="74" fillId="31" borderId="20" xfId="25" applyNumberFormat="1" applyFont="1" applyFill="1" applyBorder="1" applyAlignment="1" applyProtection="1">
      <alignment horizontal="right" vertical="center"/>
    </xf>
    <xf numFmtId="3" fontId="74" fillId="31" borderId="27" xfId="25" applyNumberFormat="1" applyFont="1" applyFill="1" applyBorder="1" applyAlignment="1" applyProtection="1">
      <alignment horizontal="right" vertical="center"/>
    </xf>
    <xf numFmtId="166" fontId="75" fillId="0" borderId="20" xfId="41" applyNumberFormat="1" applyFont="1" applyFill="1" applyBorder="1" applyAlignment="1" applyProtection="1">
      <alignment horizontal="right" vertical="center"/>
      <protection hidden="1"/>
    </xf>
    <xf numFmtId="166" fontId="75" fillId="0" borderId="20" xfId="27" applyNumberFormat="1" applyFont="1" applyFill="1" applyBorder="1" applyAlignment="1" applyProtection="1">
      <alignment horizontal="right" vertical="center" wrapText="1"/>
    </xf>
    <xf numFmtId="166" fontId="77" fillId="0" borderId="20" xfId="27" applyNumberFormat="1" applyFont="1" applyFill="1" applyBorder="1" applyAlignment="1" applyProtection="1">
      <alignment horizontal="right" vertical="center" wrapText="1"/>
    </xf>
    <xf numFmtId="3" fontId="74" fillId="0" borderId="20" xfId="25" applyFont="1" applyFill="1" applyBorder="1" applyAlignment="1" applyProtection="1">
      <alignment horizontal="right" vertical="center"/>
      <protection hidden="1"/>
    </xf>
    <xf numFmtId="0" fontId="74" fillId="0" borderId="20" xfId="41" applyFont="1" applyBorder="1" applyAlignment="1" applyProtection="1">
      <alignment horizontal="left" vertical="center"/>
      <protection hidden="1"/>
    </xf>
    <xf numFmtId="0" fontId="74" fillId="0" borderId="20" xfId="41" applyFont="1" applyBorder="1" applyAlignment="1" applyProtection="1">
      <alignment vertical="center"/>
      <protection hidden="1"/>
    </xf>
    <xf numFmtId="165" fontId="75" fillId="0" borderId="20" xfId="27" applyNumberFormat="1" applyFont="1" applyFill="1" applyBorder="1" applyAlignment="1" applyProtection="1">
      <alignment horizontal="right" vertical="center"/>
      <protection hidden="1"/>
    </xf>
    <xf numFmtId="165" fontId="74" fillId="0" borderId="20" xfId="27" applyNumberFormat="1" applyFont="1" applyFill="1" applyBorder="1" applyAlignment="1" applyProtection="1">
      <alignment horizontal="right" vertical="center"/>
      <protection hidden="1"/>
    </xf>
    <xf numFmtId="3" fontId="74" fillId="0" borderId="20" xfId="25" applyFont="1" applyFill="1" applyBorder="1" applyAlignment="1" applyProtection="1">
      <alignment horizontal="right" vertical="center"/>
    </xf>
    <xf numFmtId="0" fontId="78" fillId="0" borderId="20" xfId="37" applyFont="1" applyBorder="1" applyAlignment="1" applyProtection="1">
      <alignment vertical="center"/>
    </xf>
    <xf numFmtId="3" fontId="74" fillId="0" borderId="20" xfId="37" applyNumberFormat="1" applyFont="1" applyBorder="1" applyAlignment="1" applyProtection="1">
      <alignment vertical="center"/>
    </xf>
    <xf numFmtId="0" fontId="75" fillId="0" borderId="20" xfId="37" applyFont="1" applyBorder="1" applyAlignment="1" applyProtection="1">
      <alignment vertical="center"/>
    </xf>
    <xf numFmtId="0" fontId="79" fillId="0" borderId="36" xfId="37" applyFont="1" applyBorder="1" applyAlignment="1" applyProtection="1">
      <alignment vertical="center"/>
    </xf>
    <xf numFmtId="0" fontId="79" fillId="0" borderId="77" xfId="37" applyFont="1" applyBorder="1" applyAlignment="1" applyProtection="1">
      <alignment vertical="center"/>
    </xf>
    <xf numFmtId="0" fontId="79" fillId="0" borderId="26" xfId="37" applyFont="1" applyBorder="1" applyAlignment="1" applyProtection="1">
      <alignment vertical="center"/>
    </xf>
    <xf numFmtId="0" fontId="10" fillId="0" borderId="20" xfId="37" applyFont="1" applyBorder="1" applyAlignment="1" applyProtection="1">
      <alignment vertical="center"/>
    </xf>
    <xf numFmtId="49" fontId="79" fillId="0" borderId="43" xfId="27" applyNumberFormat="1" applyFont="1" applyBorder="1" applyAlignment="1" applyProtection="1">
      <alignment horizontal="right" vertical="center"/>
      <protection hidden="1"/>
    </xf>
    <xf numFmtId="49" fontId="44" fillId="0" borderId="24" xfId="37" applyNumberFormat="1" applyFont="1" applyBorder="1" applyAlignment="1" applyProtection="1">
      <alignment horizontal="center" vertical="center"/>
    </xf>
    <xf numFmtId="49" fontId="44" fillId="0" borderId="44" xfId="37" applyNumberFormat="1" applyFont="1" applyBorder="1" applyAlignment="1" applyProtection="1">
      <alignment horizontal="center" vertical="center"/>
    </xf>
    <xf numFmtId="49" fontId="44" fillId="0" borderId="25" xfId="37" applyNumberFormat="1" applyFont="1" applyBorder="1" applyAlignment="1" applyProtection="1">
      <alignment horizontal="center" vertical="center"/>
    </xf>
    <xf numFmtId="49" fontId="10" fillId="0" borderId="20" xfId="37" applyNumberFormat="1" applyFont="1" applyBorder="1" applyAlignment="1" applyProtection="1">
      <alignment vertical="center"/>
    </xf>
    <xf numFmtId="165" fontId="10" fillId="22" borderId="33" xfId="27" applyNumberFormat="1" applyFont="1" applyFill="1" applyBorder="1" applyAlignment="1" applyProtection="1">
      <alignment horizontal="center" vertical="center" wrapText="1"/>
      <protection hidden="1"/>
    </xf>
    <xf numFmtId="165" fontId="10" fillId="22" borderId="20" xfId="27" applyNumberFormat="1" applyFont="1" applyFill="1" applyBorder="1" applyAlignment="1" applyProtection="1">
      <alignment horizontal="center" vertical="center" wrapText="1"/>
      <protection hidden="1"/>
    </xf>
    <xf numFmtId="165" fontId="10" fillId="22" borderId="29" xfId="27" applyNumberFormat="1" applyFont="1" applyFill="1" applyBorder="1" applyAlignment="1" applyProtection="1">
      <alignment horizontal="center" vertical="center" wrapText="1"/>
      <protection hidden="1"/>
    </xf>
    <xf numFmtId="0" fontId="10" fillId="22" borderId="20" xfId="41" applyFont="1" applyFill="1" applyBorder="1" applyAlignment="1" applyProtection="1">
      <alignment horizontal="center" vertical="center" wrapText="1"/>
      <protection hidden="1"/>
    </xf>
    <xf numFmtId="0" fontId="81" fillId="0" borderId="29" xfId="39" applyFont="1" applyBorder="1" applyAlignment="1">
      <alignment horizontal="center" vertical="center" wrapText="1"/>
    </xf>
    <xf numFmtId="0" fontId="10" fillId="22" borderId="20" xfId="37" applyFont="1" applyFill="1" applyBorder="1" applyAlignment="1" applyProtection="1">
      <alignment vertical="center"/>
    </xf>
    <xf numFmtId="0" fontId="44" fillId="0" borderId="34" xfId="37" applyFont="1" applyFill="1" applyBorder="1" applyAlignment="1" applyProtection="1">
      <alignment vertical="center" textRotation="90"/>
      <protection hidden="1"/>
    </xf>
    <xf numFmtId="0" fontId="44" fillId="23" borderId="20" xfId="37" applyFont="1" applyFill="1" applyBorder="1" applyAlignment="1" applyProtection="1">
      <alignment horizontal="center" vertical="center"/>
    </xf>
    <xf numFmtId="0" fontId="80" fillId="23" borderId="33" xfId="37" applyFont="1" applyFill="1" applyBorder="1" applyAlignment="1" applyProtection="1">
      <alignment vertical="center"/>
    </xf>
    <xf numFmtId="0" fontId="80" fillId="23" borderId="31" xfId="37" applyFont="1" applyFill="1" applyBorder="1" applyAlignment="1" applyProtection="1">
      <alignment vertical="center"/>
    </xf>
    <xf numFmtId="0" fontId="80" fillId="23" borderId="32" xfId="37" applyFont="1" applyFill="1" applyBorder="1" applyAlignment="1" applyProtection="1">
      <alignment vertical="center"/>
    </xf>
    <xf numFmtId="3" fontId="80" fillId="23" borderId="20" xfId="27" applyNumberFormat="1" applyFont="1" applyFill="1" applyBorder="1" applyAlignment="1" applyProtection="1">
      <alignment horizontal="right" vertical="center" wrapText="1"/>
    </xf>
    <xf numFmtId="3" fontId="80" fillId="23" borderId="33" xfId="27" applyNumberFormat="1" applyFont="1" applyFill="1" applyBorder="1" applyAlignment="1" applyProtection="1">
      <alignment horizontal="right" vertical="center" wrapText="1"/>
    </xf>
    <xf numFmtId="3" fontId="80" fillId="23" borderId="29" xfId="27" applyNumberFormat="1" applyFont="1" applyFill="1" applyBorder="1" applyAlignment="1" applyProtection="1">
      <alignment horizontal="right" vertical="center" wrapText="1"/>
    </xf>
    <xf numFmtId="0" fontId="80" fillId="22" borderId="34" xfId="37" applyFont="1" applyFill="1" applyBorder="1" applyAlignment="1" applyProtection="1">
      <alignment vertical="center"/>
    </xf>
    <xf numFmtId="0" fontId="10" fillId="0" borderId="20" xfId="41" applyFont="1" applyBorder="1" applyAlignment="1" applyProtection="1">
      <alignment horizontal="left" vertical="center"/>
      <protection hidden="1"/>
    </xf>
    <xf numFmtId="0" fontId="10" fillId="24" borderId="20" xfId="37" applyFont="1" applyFill="1" applyBorder="1" applyAlignment="1" applyProtection="1">
      <alignment horizontal="center" vertical="center"/>
    </xf>
    <xf numFmtId="0" fontId="10" fillId="24" borderId="20" xfId="41" applyFont="1" applyFill="1" applyBorder="1" applyAlignment="1" applyProtection="1">
      <alignment vertical="center"/>
      <protection hidden="1"/>
    </xf>
    <xf numFmtId="0" fontId="10" fillId="24" borderId="20" xfId="41" applyFont="1" applyFill="1" applyBorder="1" applyAlignment="1" applyProtection="1">
      <alignment horizontal="center" vertical="center"/>
      <protection hidden="1"/>
    </xf>
    <xf numFmtId="0" fontId="10" fillId="24" borderId="20" xfId="41" applyFont="1" applyFill="1" applyBorder="1" applyAlignment="1" applyProtection="1">
      <alignment horizontal="left" vertical="center"/>
      <protection hidden="1"/>
    </xf>
    <xf numFmtId="3" fontId="10" fillId="24" borderId="20" xfId="41" applyNumberFormat="1" applyFont="1" applyFill="1" applyBorder="1" applyAlignment="1" applyProtection="1">
      <alignment horizontal="right" vertical="center"/>
      <protection hidden="1"/>
    </xf>
    <xf numFmtId="3" fontId="44" fillId="24" borderId="29" xfId="25" applyNumberFormat="1" applyFont="1" applyFill="1" applyBorder="1" applyAlignment="1" applyProtection="1">
      <alignment horizontal="right" vertical="center"/>
    </xf>
    <xf numFmtId="3" fontId="10" fillId="24" borderId="33" xfId="41" applyNumberFormat="1" applyFont="1" applyFill="1" applyBorder="1" applyAlignment="1" applyProtection="1">
      <alignment horizontal="right" vertical="center"/>
      <protection hidden="1"/>
    </xf>
    <xf numFmtId="3" fontId="80" fillId="22" borderId="20" xfId="25" applyFont="1" applyFill="1" applyBorder="1" applyAlignment="1" applyProtection="1">
      <alignment vertical="center"/>
    </xf>
    <xf numFmtId="0" fontId="80" fillId="22" borderId="20" xfId="37" applyFont="1" applyFill="1" applyBorder="1" applyAlignment="1" applyProtection="1">
      <alignment vertical="center"/>
    </xf>
    <xf numFmtId="0" fontId="44" fillId="0" borderId="34" xfId="37" applyFont="1" applyFill="1" applyBorder="1" applyAlignment="1" applyProtection="1">
      <alignment vertical="center"/>
      <protection hidden="1"/>
    </xf>
    <xf numFmtId="0" fontId="10" fillId="0" borderId="20" xfId="41" applyFont="1" applyBorder="1" applyAlignment="1" applyProtection="1">
      <alignment vertical="center"/>
      <protection hidden="1"/>
    </xf>
    <xf numFmtId="0" fontId="10" fillId="0" borderId="20" xfId="41" applyFont="1" applyBorder="1" applyAlignment="1" applyProtection="1">
      <alignment horizontal="center" vertical="center"/>
      <protection hidden="1"/>
    </xf>
    <xf numFmtId="3" fontId="10" fillId="0" borderId="20" xfId="41" applyNumberFormat="1" applyFont="1" applyFill="1" applyBorder="1" applyAlignment="1" applyProtection="1">
      <alignment horizontal="right" vertical="center"/>
      <protection hidden="1"/>
    </xf>
    <xf numFmtId="3" fontId="44" fillId="0" borderId="29" xfId="25" applyNumberFormat="1" applyFont="1" applyFill="1" applyBorder="1" applyAlignment="1" applyProtection="1">
      <alignment horizontal="right" vertical="center"/>
    </xf>
    <xf numFmtId="3" fontId="10" fillId="0" borderId="20" xfId="41" applyNumberFormat="1" applyFont="1" applyBorder="1" applyAlignment="1" applyProtection="1">
      <alignment horizontal="right" vertical="center"/>
      <protection hidden="1"/>
    </xf>
    <xf numFmtId="3" fontId="10" fillId="0" borderId="33" xfId="41" applyNumberFormat="1" applyFont="1" applyBorder="1" applyAlignment="1" applyProtection="1">
      <alignment horizontal="right" vertical="center"/>
      <protection hidden="1"/>
    </xf>
    <xf numFmtId="3" fontId="79" fillId="24" borderId="20" xfId="25" applyNumberFormat="1" applyFont="1" applyFill="1" applyBorder="1" applyAlignment="1" applyProtection="1">
      <alignment horizontal="right" vertical="center"/>
    </xf>
    <xf numFmtId="3" fontId="79" fillId="24" borderId="33" xfId="25" applyNumberFormat="1" applyFont="1" applyFill="1" applyBorder="1" applyAlignment="1" applyProtection="1">
      <alignment horizontal="right" vertical="center"/>
    </xf>
    <xf numFmtId="0" fontId="10" fillId="22" borderId="20" xfId="37" applyFont="1" applyFill="1" applyBorder="1" applyAlignment="1" applyProtection="1">
      <alignment horizontal="center" vertical="center"/>
    </xf>
    <xf numFmtId="0" fontId="44" fillId="0" borderId="20" xfId="37" applyFont="1" applyFill="1" applyBorder="1" applyAlignment="1" applyProtection="1">
      <alignment vertical="center"/>
      <protection hidden="1"/>
    </xf>
    <xf numFmtId="0" fontId="10" fillId="0" borderId="20" xfId="37" applyFont="1" applyFill="1" applyBorder="1" applyAlignment="1" applyProtection="1">
      <alignment vertical="center"/>
      <protection hidden="1"/>
    </xf>
    <xf numFmtId="0" fontId="10" fillId="0" borderId="20" xfId="37" applyFont="1" applyBorder="1" applyAlignment="1">
      <alignment horizontal="center" vertical="center"/>
    </xf>
    <xf numFmtId="0" fontId="10" fillId="0" borderId="20" xfId="41" applyFont="1" applyFill="1" applyBorder="1" applyAlignment="1" applyProtection="1">
      <alignment horizontal="left" vertical="center"/>
      <protection hidden="1"/>
    </xf>
    <xf numFmtId="3" fontId="10" fillId="0" borderId="33" xfId="41" applyNumberFormat="1" applyFont="1" applyFill="1" applyBorder="1" applyAlignment="1" applyProtection="1">
      <alignment horizontal="right" vertical="center"/>
      <protection hidden="1"/>
    </xf>
    <xf numFmtId="3" fontId="10" fillId="0" borderId="20" xfId="37" applyNumberFormat="1" applyFont="1" applyFill="1" applyBorder="1" applyAlignment="1" applyProtection="1">
      <alignment horizontal="right" vertical="center"/>
      <protection hidden="1"/>
    </xf>
    <xf numFmtId="3" fontId="10" fillId="0" borderId="33" xfId="37" applyNumberFormat="1" applyFont="1" applyFill="1" applyBorder="1" applyAlignment="1" applyProtection="1">
      <alignment horizontal="right" vertical="center"/>
      <protection hidden="1"/>
    </xf>
    <xf numFmtId="0" fontId="10" fillId="0" borderId="20" xfId="37" applyFont="1" applyFill="1" applyBorder="1" applyAlignment="1" applyProtection="1">
      <alignment horizontal="center" vertical="center"/>
      <protection hidden="1"/>
    </xf>
    <xf numFmtId="0" fontId="79" fillId="0" borderId="20" xfId="41" applyFont="1" applyBorder="1" applyAlignment="1" applyProtection="1">
      <alignment vertical="center"/>
      <protection hidden="1"/>
    </xf>
    <xf numFmtId="3" fontId="10" fillId="23" borderId="20" xfId="41" applyNumberFormat="1" applyFont="1" applyFill="1" applyBorder="1" applyAlignment="1" applyProtection="1">
      <alignment horizontal="right" vertical="center"/>
      <protection hidden="1"/>
    </xf>
    <xf numFmtId="3" fontId="44" fillId="23" borderId="29" xfId="25" applyNumberFormat="1" applyFont="1" applyFill="1" applyBorder="1" applyAlignment="1" applyProtection="1">
      <alignment horizontal="right" vertical="center"/>
    </xf>
    <xf numFmtId="3" fontId="80" fillId="23" borderId="20" xfId="41" applyNumberFormat="1" applyFont="1" applyFill="1" applyBorder="1" applyAlignment="1" applyProtection="1">
      <alignment horizontal="right" vertical="center"/>
      <protection hidden="1"/>
    </xf>
    <xf numFmtId="3" fontId="10" fillId="24" borderId="20" xfId="25" applyNumberFormat="1" applyFont="1" applyFill="1" applyBorder="1" applyAlignment="1" applyProtection="1">
      <alignment horizontal="right" vertical="center"/>
    </xf>
    <xf numFmtId="3" fontId="10" fillId="24" borderId="33" xfId="25" applyNumberFormat="1" applyFont="1" applyFill="1" applyBorder="1" applyAlignment="1" applyProtection="1">
      <alignment horizontal="right" vertical="center"/>
    </xf>
    <xf numFmtId="3" fontId="10" fillId="31" borderId="20" xfId="41" applyNumberFormat="1" applyFont="1" applyFill="1" applyBorder="1" applyAlignment="1" applyProtection="1">
      <alignment horizontal="right" vertical="center"/>
      <protection hidden="1"/>
    </xf>
    <xf numFmtId="3" fontId="44" fillId="31" borderId="33" xfId="41" applyNumberFormat="1" applyFont="1" applyFill="1" applyBorder="1" applyAlignment="1" applyProtection="1">
      <alignment horizontal="right" vertical="center"/>
      <protection hidden="1"/>
    </xf>
    <xf numFmtId="3" fontId="44" fillId="31" borderId="29" xfId="41" applyNumberFormat="1" applyFont="1" applyFill="1" applyBorder="1" applyAlignment="1" applyProtection="1">
      <alignment horizontal="right" vertical="center"/>
      <protection hidden="1"/>
    </xf>
    <xf numFmtId="3" fontId="44" fillId="31" borderId="20" xfId="41" applyNumberFormat="1" applyFont="1" applyFill="1" applyBorder="1" applyAlignment="1" applyProtection="1">
      <alignment horizontal="right" vertical="center"/>
      <protection hidden="1"/>
    </xf>
    <xf numFmtId="0" fontId="44" fillId="23" borderId="20" xfId="41" applyFont="1" applyFill="1" applyBorder="1" applyAlignment="1" applyProtection="1">
      <alignment horizontal="center" vertical="center"/>
      <protection hidden="1"/>
    </xf>
    <xf numFmtId="3" fontId="44" fillId="23" borderId="33" xfId="27" applyNumberFormat="1" applyFont="1" applyFill="1" applyBorder="1" applyAlignment="1" applyProtection="1">
      <alignment horizontal="right" vertical="center"/>
      <protection hidden="1"/>
    </xf>
    <xf numFmtId="3" fontId="44" fillId="23" borderId="29" xfId="27" applyNumberFormat="1" applyFont="1" applyFill="1" applyBorder="1" applyAlignment="1" applyProtection="1">
      <alignment horizontal="right" vertical="center"/>
      <protection hidden="1"/>
    </xf>
    <xf numFmtId="3" fontId="44" fillId="23" borderId="20" xfId="27" applyNumberFormat="1" applyFont="1" applyFill="1" applyBorder="1" applyAlignment="1" applyProtection="1">
      <alignment horizontal="right" vertical="center"/>
      <protection hidden="1"/>
    </xf>
    <xf numFmtId="0" fontId="10" fillId="24" borderId="20" xfId="37" applyFont="1" applyFill="1" applyBorder="1" applyAlignment="1">
      <alignment vertical="center"/>
    </xf>
    <xf numFmtId="3" fontId="10" fillId="24" borderId="20" xfId="37" applyNumberFormat="1" applyFont="1" applyFill="1" applyBorder="1" applyAlignment="1">
      <alignment horizontal="right" vertical="center"/>
    </xf>
    <xf numFmtId="3" fontId="10" fillId="24" borderId="33" xfId="37" applyNumberFormat="1" applyFont="1" applyFill="1" applyBorder="1" applyAlignment="1">
      <alignment horizontal="right" vertical="center"/>
    </xf>
    <xf numFmtId="3" fontId="10" fillId="0" borderId="20" xfId="37" applyNumberFormat="1" applyFont="1" applyBorder="1" applyAlignment="1">
      <alignment horizontal="right" vertical="center"/>
    </xf>
    <xf numFmtId="3" fontId="10" fillId="0" borderId="33" xfId="37" applyNumberFormat="1" applyFont="1" applyBorder="1" applyAlignment="1">
      <alignment horizontal="right" vertical="center"/>
    </xf>
    <xf numFmtId="0" fontId="10" fillId="22" borderId="20" xfId="37" applyFont="1" applyFill="1" applyBorder="1" applyAlignment="1" applyProtection="1">
      <alignment vertical="center"/>
      <protection hidden="1"/>
    </xf>
    <xf numFmtId="0" fontId="44" fillId="0" borderId="20" xfId="37" applyFont="1" applyFill="1" applyBorder="1" applyAlignment="1" applyProtection="1">
      <alignment horizontal="center" vertical="center"/>
      <protection hidden="1"/>
    </xf>
    <xf numFmtId="0" fontId="10" fillId="0" borderId="20" xfId="37" applyFont="1" applyBorder="1" applyAlignment="1">
      <alignment vertical="center"/>
    </xf>
    <xf numFmtId="3" fontId="44" fillId="0" borderId="20" xfId="37" applyNumberFormat="1" applyFont="1" applyFill="1" applyBorder="1" applyAlignment="1" applyProtection="1">
      <alignment horizontal="right" vertical="center"/>
      <protection hidden="1"/>
    </xf>
    <xf numFmtId="3" fontId="44" fillId="0" borderId="33" xfId="37" applyNumberFormat="1" applyFont="1" applyFill="1" applyBorder="1" applyAlignment="1" applyProtection="1">
      <alignment horizontal="right" vertical="center"/>
      <protection hidden="1"/>
    </xf>
    <xf numFmtId="0" fontId="10" fillId="24" borderId="20" xfId="37" applyFont="1" applyFill="1" applyBorder="1" applyAlignment="1" applyProtection="1">
      <alignment horizontal="center" vertical="center"/>
      <protection hidden="1"/>
    </xf>
    <xf numFmtId="3" fontId="44" fillId="31" borderId="29" xfId="25" applyNumberFormat="1" applyFont="1" applyFill="1" applyBorder="1" applyAlignment="1" applyProtection="1">
      <alignment horizontal="right" vertical="center"/>
    </xf>
    <xf numFmtId="3" fontId="44" fillId="31" borderId="20" xfId="25" applyNumberFormat="1" applyFont="1" applyFill="1" applyBorder="1" applyAlignment="1" applyProtection="1">
      <alignment horizontal="right" vertical="center"/>
    </xf>
    <xf numFmtId="3" fontId="44" fillId="31" borderId="33" xfId="25" applyNumberFormat="1" applyFont="1" applyFill="1" applyBorder="1" applyAlignment="1" applyProtection="1">
      <alignment horizontal="right" vertical="center"/>
    </xf>
    <xf numFmtId="3" fontId="44" fillId="31" borderId="27" xfId="25" applyNumberFormat="1" applyFont="1" applyFill="1" applyBorder="1" applyAlignment="1" applyProtection="1">
      <alignment horizontal="right" vertical="center"/>
    </xf>
    <xf numFmtId="3" fontId="44" fillId="31" borderId="36" xfId="25" applyNumberFormat="1" applyFont="1" applyFill="1" applyBorder="1" applyAlignment="1" applyProtection="1">
      <alignment horizontal="right" vertical="center"/>
    </xf>
    <xf numFmtId="166" fontId="10" fillId="0" borderId="20" xfId="41" applyNumberFormat="1" applyFont="1" applyFill="1" applyBorder="1" applyAlignment="1" applyProtection="1">
      <alignment horizontal="right" vertical="center"/>
      <protection hidden="1"/>
    </xf>
    <xf numFmtId="166" fontId="44" fillId="0" borderId="29" xfId="25" applyNumberFormat="1" applyFont="1" applyFill="1" applyBorder="1" applyAlignment="1" applyProtection="1">
      <alignment horizontal="right" vertical="center"/>
    </xf>
    <xf numFmtId="0" fontId="44" fillId="0" borderId="30" xfId="37" applyFont="1" applyFill="1" applyBorder="1" applyAlignment="1" applyProtection="1">
      <alignment vertical="center"/>
    </xf>
    <xf numFmtId="3" fontId="44" fillId="0" borderId="20" xfId="25" applyFont="1" applyFill="1" applyBorder="1" applyAlignment="1" applyProtection="1">
      <alignment horizontal="right" vertical="center"/>
      <protection hidden="1"/>
    </xf>
    <xf numFmtId="0" fontId="44" fillId="0" borderId="20" xfId="41" applyFont="1" applyBorder="1" applyAlignment="1" applyProtection="1">
      <alignment horizontal="left" vertical="center"/>
      <protection hidden="1"/>
    </xf>
    <xf numFmtId="0" fontId="44" fillId="0" borderId="20" xfId="41" applyFont="1" applyBorder="1" applyAlignment="1" applyProtection="1">
      <alignment vertical="center"/>
      <protection hidden="1"/>
    </xf>
    <xf numFmtId="165" fontId="10" fillId="0" borderId="20" xfId="27" applyNumberFormat="1" applyFont="1" applyFill="1" applyBorder="1" applyAlignment="1" applyProtection="1">
      <alignment horizontal="right" vertical="center"/>
      <protection hidden="1"/>
    </xf>
    <xf numFmtId="165" fontId="44" fillId="0" borderId="20" xfId="27" applyNumberFormat="1" applyFont="1" applyFill="1" applyBorder="1" applyAlignment="1" applyProtection="1">
      <alignment horizontal="right" vertical="center"/>
      <protection hidden="1"/>
    </xf>
    <xf numFmtId="3" fontId="44" fillId="0" borderId="20" xfId="25" applyFont="1" applyFill="1" applyBorder="1" applyAlignment="1" applyProtection="1">
      <alignment horizontal="right" vertical="center"/>
    </xf>
    <xf numFmtId="0" fontId="82" fillId="0" borderId="20" xfId="37" applyFont="1" applyBorder="1" applyAlignment="1" applyProtection="1">
      <alignment vertical="center"/>
    </xf>
    <xf numFmtId="3" fontId="44" fillId="0" borderId="20" xfId="37" applyNumberFormat="1" applyFont="1" applyBorder="1" applyAlignment="1" applyProtection="1">
      <alignment vertical="center"/>
    </xf>
    <xf numFmtId="3" fontId="44" fillId="0" borderId="20" xfId="41" applyNumberFormat="1" applyFont="1" applyBorder="1" applyAlignment="1" applyProtection="1">
      <alignment horizontal="left" vertical="center"/>
      <protection hidden="1"/>
    </xf>
    <xf numFmtId="0" fontId="39" fillId="0" borderId="0" xfId="42" applyFont="1" applyFill="1"/>
    <xf numFmtId="0" fontId="39" fillId="0" borderId="0" xfId="0" applyFont="1"/>
    <xf numFmtId="3" fontId="39" fillId="0" borderId="0" xfId="42" applyNumberFormat="1" applyFont="1" applyFill="1"/>
    <xf numFmtId="3" fontId="42" fillId="0" borderId="0" xfId="42" applyNumberFormat="1" applyFont="1" applyFill="1"/>
    <xf numFmtId="0" fontId="39" fillId="0" borderId="0" xfId="42" applyFont="1" applyFill="1" applyAlignment="1">
      <alignment horizontal="center"/>
    </xf>
    <xf numFmtId="0" fontId="42" fillId="0" borderId="20" xfId="42" applyFont="1" applyFill="1" applyBorder="1" applyAlignment="1">
      <alignment vertical="center" wrapText="1"/>
    </xf>
    <xf numFmtId="3" fontId="42" fillId="35" borderId="0" xfId="42" applyNumberFormat="1" applyFont="1" applyFill="1"/>
    <xf numFmtId="0" fontId="25" fillId="0" borderId="0" xfId="38" applyFont="1" applyAlignment="1">
      <alignment vertical="center" wrapText="1"/>
    </xf>
    <xf numFmtId="0" fontId="22" fillId="0" borderId="0" xfId="38" applyFont="1" applyAlignment="1">
      <alignment vertical="center" wrapText="1"/>
    </xf>
    <xf numFmtId="0" fontId="25" fillId="0" borderId="0" xfId="38" applyFont="1" applyAlignment="1">
      <alignment horizontal="right" vertical="center" wrapText="1"/>
    </xf>
    <xf numFmtId="0" fontId="29" fillId="20" borderId="79" xfId="38" applyFont="1" applyFill="1" applyBorder="1" applyAlignment="1">
      <alignment vertical="center" wrapText="1"/>
    </xf>
    <xf numFmtId="0" fontId="29" fillId="20" borderId="52" xfId="38" applyFont="1" applyFill="1" applyBorder="1" applyAlignment="1">
      <alignment horizontal="center" vertical="center" wrapText="1"/>
    </xf>
    <xf numFmtId="0" fontId="29" fillId="20" borderId="53" xfId="38" applyFont="1" applyFill="1" applyBorder="1" applyAlignment="1">
      <alignment horizontal="center" vertical="center" wrapText="1"/>
    </xf>
    <xf numFmtId="0" fontId="29" fillId="20" borderId="54" xfId="38" applyFont="1" applyFill="1" applyBorder="1" applyAlignment="1">
      <alignment horizontal="center" vertical="center" wrapText="1"/>
    </xf>
    <xf numFmtId="0" fontId="22" fillId="0" borderId="69" xfId="38" applyFont="1" applyBorder="1" applyAlignment="1">
      <alignment vertical="center" wrapText="1"/>
    </xf>
    <xf numFmtId="0" fontId="22" fillId="0" borderId="55" xfId="38" applyFont="1" applyBorder="1" applyAlignment="1">
      <alignment vertical="center" wrapText="1"/>
    </xf>
    <xf numFmtId="3" fontId="22" fillId="0" borderId="30" xfId="38" applyNumberFormat="1" applyFont="1" applyBorder="1" applyAlignment="1">
      <alignment vertical="center" wrapText="1"/>
    </xf>
    <xf numFmtId="3" fontId="22" fillId="0" borderId="47" xfId="38" applyNumberFormat="1" applyFont="1" applyBorder="1" applyAlignment="1">
      <alignment vertical="center" wrapText="1"/>
    </xf>
    <xf numFmtId="0" fontId="22" fillId="0" borderId="34" xfId="38" applyFont="1" applyBorder="1" applyAlignment="1">
      <alignment vertical="center" wrapText="1"/>
    </xf>
    <xf numFmtId="0" fontId="22" fillId="0" borderId="32" xfId="38" applyFont="1" applyBorder="1" applyAlignment="1">
      <alignment vertical="center" wrapText="1"/>
    </xf>
    <xf numFmtId="3" fontId="22" fillId="0" borderId="20" xfId="38" applyNumberFormat="1" applyFont="1" applyBorder="1" applyAlignment="1">
      <alignment vertical="center" wrapText="1"/>
    </xf>
    <xf numFmtId="0" fontId="22" fillId="0" borderId="32" xfId="38" applyFont="1" applyFill="1" applyBorder="1" applyAlignment="1">
      <alignment vertical="center" wrapText="1"/>
    </xf>
    <xf numFmtId="3" fontId="22" fillId="0" borderId="20" xfId="38" applyNumberFormat="1" applyFont="1" applyFill="1" applyBorder="1" applyAlignment="1">
      <alignment vertical="center" wrapText="1"/>
    </xf>
    <xf numFmtId="0" fontId="22" fillId="0" borderId="80" xfId="38" applyFont="1" applyBorder="1" applyAlignment="1">
      <alignment vertical="center" wrapText="1"/>
    </xf>
    <xf numFmtId="0" fontId="22" fillId="0" borderId="62" xfId="38" applyFont="1" applyBorder="1" applyAlignment="1">
      <alignment vertical="center" wrapText="1"/>
    </xf>
    <xf numFmtId="0" fontId="22" fillId="0" borderId="62" xfId="38" applyFont="1" applyFill="1" applyBorder="1" applyAlignment="1">
      <alignment vertical="center" wrapText="1"/>
    </xf>
    <xf numFmtId="3" fontId="22" fillId="0" borderId="41" xfId="38" applyNumberFormat="1" applyFont="1" applyBorder="1" applyAlignment="1">
      <alignment vertical="center" wrapText="1"/>
    </xf>
    <xf numFmtId="0" fontId="29" fillId="21" borderId="79" xfId="38" applyFont="1" applyFill="1" applyBorder="1" applyAlignment="1">
      <alignment vertical="center" wrapText="1"/>
    </xf>
    <xf numFmtId="3" fontId="29" fillId="21" borderId="53" xfId="38" applyNumberFormat="1" applyFont="1" applyFill="1" applyBorder="1" applyAlignment="1">
      <alignment vertical="center" wrapText="1"/>
    </xf>
    <xf numFmtId="0" fontId="22" fillId="0" borderId="76" xfId="38" applyFont="1" applyBorder="1" applyAlignment="1">
      <alignment vertical="center" wrapText="1"/>
    </xf>
    <xf numFmtId="0" fontId="22" fillId="0" borderId="0" xfId="38" applyFont="1" applyBorder="1" applyAlignment="1">
      <alignment vertical="center" wrapText="1"/>
    </xf>
    <xf numFmtId="0" fontId="22" fillId="0" borderId="0" xfId="38" applyFont="1" applyFill="1" applyBorder="1" applyAlignment="1">
      <alignment vertical="center" wrapText="1"/>
    </xf>
    <xf numFmtId="0" fontId="22" fillId="0" borderId="18" xfId="38" applyFont="1" applyBorder="1" applyAlignment="1">
      <alignment vertical="center" wrapText="1"/>
    </xf>
    <xf numFmtId="0" fontId="22" fillId="0" borderId="55" xfId="38" applyFont="1" applyFill="1" applyBorder="1" applyAlignment="1">
      <alignment vertical="center" wrapText="1"/>
    </xf>
    <xf numFmtId="3" fontId="22" fillId="0" borderId="30" xfId="38" applyNumberFormat="1" applyFont="1" applyFill="1" applyBorder="1" applyAlignment="1">
      <alignment vertical="center" wrapText="1"/>
    </xf>
    <xf numFmtId="0" fontId="22" fillId="0" borderId="34" xfId="38" applyFont="1" applyFill="1" applyBorder="1" applyAlignment="1">
      <alignment vertical="center" wrapText="1"/>
    </xf>
    <xf numFmtId="3" fontId="54" fillId="24" borderId="33" xfId="27" applyNumberFormat="1" applyFont="1" applyFill="1" applyBorder="1" applyAlignment="1" applyProtection="1">
      <alignment horizontal="right" vertical="center" wrapText="1"/>
      <protection hidden="1"/>
    </xf>
    <xf numFmtId="3" fontId="54" fillId="0" borderId="33" xfId="27" applyNumberFormat="1" applyFont="1" applyFill="1" applyBorder="1" applyAlignment="1" applyProtection="1">
      <alignment horizontal="right" vertical="center" wrapText="1"/>
      <protection hidden="1"/>
    </xf>
    <xf numFmtId="3" fontId="54" fillId="25" borderId="33" xfId="27" applyNumberFormat="1" applyFont="1" applyFill="1" applyBorder="1" applyAlignment="1" applyProtection="1">
      <alignment horizontal="right" vertical="center" wrapText="1"/>
      <protection hidden="1"/>
    </xf>
    <xf numFmtId="49" fontId="54" fillId="0" borderId="0" xfId="41" applyNumberFormat="1" applyFont="1" applyBorder="1" applyAlignment="1" applyProtection="1">
      <alignment vertical="center"/>
      <protection hidden="1"/>
    </xf>
    <xf numFmtId="0" fontId="54" fillId="22" borderId="0" xfId="41" applyFont="1" applyFill="1" applyBorder="1" applyAlignment="1" applyProtection="1">
      <alignment vertical="center"/>
      <protection hidden="1"/>
    </xf>
    <xf numFmtId="165" fontId="54" fillId="0" borderId="0" xfId="27" applyNumberFormat="1" applyFont="1" applyBorder="1" applyAlignment="1" applyProtection="1">
      <alignment horizontal="right" vertical="center"/>
      <protection hidden="1"/>
    </xf>
    <xf numFmtId="165" fontId="54" fillId="0" borderId="30" xfId="27" applyNumberFormat="1" applyFont="1" applyBorder="1" applyAlignment="1" applyProtection="1">
      <alignment horizontal="right" vertical="center"/>
      <protection hidden="1"/>
    </xf>
    <xf numFmtId="165" fontId="56" fillId="0" borderId="0" xfId="27" applyNumberFormat="1" applyFont="1" applyFill="1" applyBorder="1" applyAlignment="1" applyProtection="1">
      <alignment horizontal="right" vertical="center"/>
      <protection hidden="1"/>
    </xf>
    <xf numFmtId="165" fontId="56" fillId="0" borderId="0" xfId="27" applyNumberFormat="1" applyFont="1" applyBorder="1" applyAlignment="1" applyProtection="1">
      <alignment horizontal="right" vertical="center"/>
      <protection hidden="1"/>
    </xf>
    <xf numFmtId="0" fontId="57" fillId="0" borderId="0" xfId="37" applyFont="1" applyBorder="1" applyAlignment="1" applyProtection="1">
      <alignment horizontal="right" vertical="center"/>
      <protection hidden="1"/>
    </xf>
    <xf numFmtId="0" fontId="56" fillId="0" borderId="0" xfId="41" applyFont="1" applyBorder="1" applyAlignment="1" applyProtection="1">
      <alignment horizontal="left" vertical="center"/>
      <protection hidden="1"/>
    </xf>
    <xf numFmtId="0" fontId="56" fillId="0" borderId="0" xfId="41" applyFont="1" applyBorder="1" applyAlignment="1" applyProtection="1">
      <alignment horizontal="center" vertical="center"/>
      <protection hidden="1"/>
    </xf>
    <xf numFmtId="0" fontId="54" fillId="22" borderId="20" xfId="41" applyFont="1" applyFill="1" applyBorder="1" applyAlignment="1" applyProtection="1">
      <alignment horizontal="center" vertical="center" wrapText="1"/>
      <protection hidden="1"/>
    </xf>
    <xf numFmtId="49" fontId="56" fillId="38" borderId="33" xfId="37" applyNumberFormat="1" applyFont="1" applyFill="1" applyBorder="1" applyAlignment="1" applyProtection="1">
      <alignment horizontal="center" vertical="center"/>
    </xf>
    <xf numFmtId="49" fontId="56" fillId="38" borderId="31" xfId="37" applyNumberFormat="1" applyFont="1" applyFill="1" applyBorder="1" applyAlignment="1" applyProtection="1">
      <alignment horizontal="center" vertical="center"/>
    </xf>
    <xf numFmtId="49" fontId="56" fillId="38" borderId="32" xfId="37" applyNumberFormat="1" applyFont="1" applyFill="1" applyBorder="1" applyAlignment="1" applyProtection="1">
      <alignment horizontal="center" vertical="center"/>
    </xf>
    <xf numFmtId="0" fontId="54" fillId="38" borderId="33" xfId="37" applyFont="1" applyFill="1" applyBorder="1" applyAlignment="1" applyProtection="1">
      <alignment horizontal="center" vertical="center"/>
    </xf>
    <xf numFmtId="0" fontId="54" fillId="38" borderId="31" xfId="37" applyFont="1" applyFill="1" applyBorder="1" applyAlignment="1" applyProtection="1">
      <alignment horizontal="center" vertical="center"/>
    </xf>
    <xf numFmtId="0" fontId="54" fillId="38" borderId="32" xfId="37" applyFont="1" applyFill="1" applyBorder="1" applyAlignment="1" applyProtection="1">
      <alignment horizontal="center" vertical="center"/>
    </xf>
    <xf numFmtId="3" fontId="54" fillId="39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40" borderId="20" xfId="27" applyNumberFormat="1" applyFont="1" applyFill="1" applyBorder="1" applyAlignment="1" applyProtection="1">
      <alignment horizontal="right" vertical="center" wrapText="1"/>
      <protection hidden="1"/>
    </xf>
    <xf numFmtId="3" fontId="54" fillId="37" borderId="20" xfId="27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/>
    <xf numFmtId="3" fontId="56" fillId="0" borderId="0" xfId="41" applyNumberFormat="1" applyFont="1" applyBorder="1" applyAlignment="1" applyProtection="1">
      <alignment vertical="center"/>
      <protection hidden="1"/>
    </xf>
    <xf numFmtId="3" fontId="54" fillId="0" borderId="0" xfId="41" applyNumberFormat="1" applyFont="1" applyBorder="1" applyAlignment="1" applyProtection="1">
      <alignment vertical="center"/>
      <protection hidden="1"/>
    </xf>
    <xf numFmtId="4" fontId="10" fillId="0" borderId="20" xfId="41" applyNumberFormat="1" applyFont="1" applyFill="1" applyBorder="1" applyAlignment="1" applyProtection="1">
      <alignment horizontal="right" vertical="center"/>
      <protection hidden="1"/>
    </xf>
    <xf numFmtId="3" fontId="22" fillId="0" borderId="20" xfId="0" applyNumberFormat="1" applyFont="1" applyBorder="1" applyAlignment="1"/>
    <xf numFmtId="2" fontId="80" fillId="22" borderId="20" xfId="25" applyNumberFormat="1" applyFont="1" applyFill="1" applyBorder="1" applyAlignment="1" applyProtection="1">
      <alignment vertical="center"/>
    </xf>
    <xf numFmtId="0" fontId="10" fillId="0" borderId="33" xfId="37" applyFont="1" applyBorder="1" applyAlignment="1" applyProtection="1">
      <alignment vertical="center"/>
    </xf>
    <xf numFmtId="49" fontId="10" fillId="0" borderId="33" xfId="37" applyNumberFormat="1" applyFont="1" applyBorder="1" applyAlignment="1" applyProtection="1">
      <alignment vertical="center"/>
    </xf>
    <xf numFmtId="0" fontId="10" fillId="22" borderId="33" xfId="37" applyFont="1" applyFill="1" applyBorder="1" applyAlignment="1" applyProtection="1">
      <alignment vertical="center"/>
    </xf>
    <xf numFmtId="3" fontId="80" fillId="22" borderId="33" xfId="25" applyFont="1" applyFill="1" applyBorder="1" applyAlignment="1" applyProtection="1">
      <alignment vertical="center"/>
    </xf>
    <xf numFmtId="0" fontId="80" fillId="22" borderId="33" xfId="37" applyFont="1" applyFill="1" applyBorder="1" applyAlignment="1" applyProtection="1">
      <alignment vertical="center"/>
    </xf>
    <xf numFmtId="0" fontId="10" fillId="22" borderId="33" xfId="37" applyFont="1" applyFill="1" applyBorder="1" applyAlignment="1" applyProtection="1">
      <alignment vertical="center"/>
      <protection hidden="1"/>
    </xf>
    <xf numFmtId="3" fontId="10" fillId="22" borderId="33" xfId="37" applyNumberFormat="1" applyFont="1" applyFill="1" applyBorder="1" applyAlignment="1" applyProtection="1">
      <alignment vertical="center"/>
    </xf>
    <xf numFmtId="0" fontId="82" fillId="0" borderId="33" xfId="37" applyFont="1" applyBorder="1" applyAlignment="1" applyProtection="1">
      <alignment vertical="center"/>
    </xf>
    <xf numFmtId="0" fontId="10" fillId="0" borderId="0" xfId="37" applyFont="1" applyBorder="1" applyAlignment="1" applyProtection="1">
      <alignment vertical="center"/>
    </xf>
    <xf numFmtId="49" fontId="10" fillId="0" borderId="0" xfId="37" applyNumberFormat="1" applyFont="1" applyBorder="1" applyAlignment="1" applyProtection="1">
      <alignment vertical="center"/>
    </xf>
    <xf numFmtId="0" fontId="10" fillId="22" borderId="0" xfId="37" applyFont="1" applyFill="1" applyBorder="1" applyAlignment="1" applyProtection="1">
      <alignment vertical="center"/>
    </xf>
    <xf numFmtId="3" fontId="80" fillId="22" borderId="0" xfId="25" applyFont="1" applyFill="1" applyBorder="1" applyAlignment="1" applyProtection="1">
      <alignment vertical="center"/>
    </xf>
    <xf numFmtId="0" fontId="80" fillId="22" borderId="0" xfId="37" applyFont="1" applyFill="1" applyBorder="1" applyAlignment="1" applyProtection="1">
      <alignment vertical="center"/>
    </xf>
    <xf numFmtId="0" fontId="10" fillId="22" borderId="0" xfId="37" applyFont="1" applyFill="1" applyBorder="1" applyAlignment="1" applyProtection="1">
      <alignment vertical="center"/>
      <protection hidden="1"/>
    </xf>
    <xf numFmtId="0" fontId="82" fillId="0" borderId="0" xfId="37" applyFont="1" applyBorder="1" applyAlignment="1" applyProtection="1">
      <alignment vertical="center"/>
    </xf>
    <xf numFmtId="3" fontId="54" fillId="0" borderId="20" xfId="37" applyNumberFormat="1" applyFont="1" applyFill="1" applyBorder="1" applyAlignment="1">
      <alignment horizontal="right" vertical="center"/>
    </xf>
    <xf numFmtId="3" fontId="26" fillId="0" borderId="23" xfId="0" applyNumberFormat="1" applyFont="1" applyFill="1" applyBorder="1" applyAlignment="1">
      <alignment vertical="center" wrapText="1"/>
    </xf>
    <xf numFmtId="3" fontId="26" fillId="0" borderId="24" xfId="0" applyNumberFormat="1" applyFont="1" applyFill="1" applyBorder="1" applyAlignment="1">
      <alignment vertical="center" wrapText="1"/>
    </xf>
    <xf numFmtId="0" fontId="21" fillId="0" borderId="75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21" fillId="0" borderId="0" xfId="0" applyFont="1" applyAlignment="1">
      <alignment horizontal="center"/>
    </xf>
    <xf numFmtId="0" fontId="86" fillId="0" borderId="12" xfId="40" applyFont="1" applyBorder="1" applyAlignment="1">
      <alignment vertical="center" wrapText="1"/>
    </xf>
    <xf numFmtId="0" fontId="86" fillId="0" borderId="17" xfId="40" applyFont="1" applyBorder="1" applyAlignment="1">
      <alignment vertical="center" wrapText="1"/>
    </xf>
    <xf numFmtId="0" fontId="86" fillId="0" borderId="17" xfId="0" applyFont="1" applyBorder="1" applyAlignment="1">
      <alignment horizontal="left" vertical="center" wrapText="1"/>
    </xf>
    <xf numFmtId="3" fontId="22" fillId="0" borderId="20" xfId="0" applyNumberFormat="1" applyFont="1" applyBorder="1" applyAlignment="1">
      <alignment vertical="center"/>
    </xf>
    <xf numFmtId="0" fontId="86" fillId="0" borderId="45" xfId="0" applyFont="1" applyBorder="1" applyAlignment="1">
      <alignment horizontal="justify" vertical="center" wrapText="1"/>
    </xf>
    <xf numFmtId="0" fontId="86" fillId="0" borderId="45" xfId="0" applyFont="1" applyBorder="1" applyAlignment="1">
      <alignment horizontal="left" vertical="center" wrapText="1"/>
    </xf>
    <xf numFmtId="0" fontId="86" fillId="0" borderId="45" xfId="0" applyFont="1" applyBorder="1" applyAlignment="1">
      <alignment vertical="center"/>
    </xf>
    <xf numFmtId="3" fontId="22" fillId="0" borderId="32" xfId="40" applyNumberFormat="1" applyFont="1" applyBorder="1" applyAlignment="1">
      <alignment vertical="center" wrapText="1"/>
    </xf>
    <xf numFmtId="3" fontId="86" fillId="0" borderId="29" xfId="0" applyNumberFormat="1" applyFont="1" applyBorder="1"/>
    <xf numFmtId="3" fontId="22" fillId="0" borderId="62" xfId="40" applyNumberFormat="1" applyFont="1" applyBorder="1" applyAlignment="1">
      <alignment vertical="center" wrapText="1"/>
    </xf>
    <xf numFmtId="3" fontId="22" fillId="0" borderId="41" xfId="40" applyNumberFormat="1" applyFont="1" applyBorder="1" applyAlignment="1">
      <alignment vertical="center" wrapText="1"/>
    </xf>
    <xf numFmtId="0" fontId="21" fillId="0" borderId="41" xfId="0" applyFont="1" applyBorder="1"/>
    <xf numFmtId="3" fontId="29" fillId="21" borderId="11" xfId="40" applyNumberFormat="1" applyFont="1" applyFill="1" applyBorder="1" applyAlignment="1">
      <alignment vertical="center" wrapText="1"/>
    </xf>
    <xf numFmtId="0" fontId="29" fillId="22" borderId="82" xfId="40" applyFont="1" applyFill="1" applyBorder="1" applyAlignment="1">
      <alignment horizontal="center" vertical="center" wrapText="1"/>
    </xf>
    <xf numFmtId="0" fontId="85" fillId="0" borderId="20" xfId="0" applyFont="1" applyFill="1" applyBorder="1" applyAlignment="1">
      <alignment horizontal="left" vertical="center"/>
    </xf>
    <xf numFmtId="0" fontId="25" fillId="41" borderId="20" xfId="40" applyFont="1" applyFill="1" applyBorder="1" applyAlignment="1">
      <alignment vertical="center" wrapText="1"/>
    </xf>
    <xf numFmtId="3" fontId="25" fillId="21" borderId="20" xfId="40" applyNumberFormat="1" applyFont="1" applyFill="1" applyBorder="1" applyAlignment="1">
      <alignment vertical="center" wrapText="1"/>
    </xf>
    <xf numFmtId="0" fontId="86" fillId="0" borderId="20" xfId="40" applyFont="1" applyFill="1" applyBorder="1" applyAlignment="1">
      <alignment horizontal="left" vertical="center" wrapText="1"/>
    </xf>
    <xf numFmtId="3" fontId="86" fillId="0" borderId="20" xfId="0" applyNumberFormat="1" applyFont="1" applyBorder="1"/>
    <xf numFmtId="0" fontId="87" fillId="41" borderId="20" xfId="40" applyFont="1" applyFill="1" applyBorder="1" applyAlignment="1">
      <alignment horizontal="left" vertical="center" wrapText="1"/>
    </xf>
    <xf numFmtId="0" fontId="32" fillId="41" borderId="20" xfId="0" applyFont="1" applyFill="1" applyBorder="1"/>
    <xf numFmtId="3" fontId="32" fillId="41" borderId="20" xfId="0" applyNumberFormat="1" applyFont="1" applyFill="1" applyBorder="1"/>
    <xf numFmtId="0" fontId="88" fillId="41" borderId="20" xfId="40" applyFont="1" applyFill="1" applyBorder="1" applyAlignment="1">
      <alignment horizontal="left" vertical="center" wrapText="1"/>
    </xf>
    <xf numFmtId="0" fontId="70" fillId="41" borderId="20" xfId="0" applyFont="1" applyFill="1" applyBorder="1"/>
    <xf numFmtId="3" fontId="70" fillId="41" borderId="20" xfId="0" applyNumberFormat="1" applyFont="1" applyFill="1" applyBorder="1"/>
    <xf numFmtId="3" fontId="22" fillId="0" borderId="12" xfId="0" applyNumberFormat="1" applyFont="1" applyFill="1" applyBorder="1" applyAlignment="1">
      <alignment horizontal="center" vertical="center" wrapText="1"/>
    </xf>
    <xf numFmtId="3" fontId="22" fillId="0" borderId="12" xfId="0" applyNumberFormat="1" applyFont="1" applyBorder="1" applyAlignment="1">
      <alignment horizontal="center" vertical="center" wrapText="1"/>
    </xf>
    <xf numFmtId="3" fontId="25" fillId="21" borderId="11" xfId="0" applyNumberFormat="1" applyFont="1" applyFill="1" applyBorder="1" applyAlignment="1">
      <alignment horizontal="center" vertical="center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84" fillId="0" borderId="20" xfId="0" applyFont="1" applyBorder="1" applyAlignment="1">
      <alignment vertical="center" wrapText="1"/>
    </xf>
    <xf numFmtId="3" fontId="21" fillId="0" borderId="17" xfId="0" applyNumberFormat="1" applyFont="1" applyFill="1" applyBorder="1"/>
    <xf numFmtId="3" fontId="21" fillId="0" borderId="22" xfId="0" applyNumberFormat="1" applyFont="1" applyFill="1" applyBorder="1"/>
    <xf numFmtId="3" fontId="21" fillId="0" borderId="12" xfId="0" applyNumberFormat="1" applyFont="1" applyFill="1" applyBorder="1"/>
    <xf numFmtId="0" fontId="21" fillId="0" borderId="20" xfId="0" applyFont="1" applyFill="1" applyBorder="1"/>
    <xf numFmtId="0" fontId="21" fillId="0" borderId="15" xfId="0" applyFont="1" applyFill="1" applyBorder="1"/>
    <xf numFmtId="0" fontId="21" fillId="0" borderId="16" xfId="0" applyFont="1" applyFill="1" applyBorder="1"/>
    <xf numFmtId="3" fontId="21" fillId="0" borderId="14" xfId="0" applyNumberFormat="1" applyFont="1" applyFill="1" applyBorder="1"/>
    <xf numFmtId="3" fontId="21" fillId="0" borderId="19" xfId="0" applyNumberFormat="1" applyFont="1" applyFill="1" applyBorder="1"/>
    <xf numFmtId="0" fontId="84" fillId="0" borderId="12" xfId="0" applyFont="1" applyFill="1" applyBorder="1"/>
    <xf numFmtId="0" fontId="84" fillId="0" borderId="20" xfId="0" applyFont="1" applyFill="1" applyBorder="1" applyAlignment="1">
      <alignment vertical="center" wrapText="1"/>
    </xf>
    <xf numFmtId="0" fontId="21" fillId="0" borderId="20" xfId="0" applyFont="1" applyFill="1" applyBorder="1" applyAlignment="1">
      <alignment vertical="center" wrapText="1"/>
    </xf>
    <xf numFmtId="3" fontId="21" fillId="0" borderId="20" xfId="0" applyNumberFormat="1" applyFont="1" applyFill="1" applyBorder="1"/>
    <xf numFmtId="0" fontId="21" fillId="0" borderId="20" xfId="0" applyFont="1" applyBorder="1" applyAlignment="1">
      <alignment vertical="center" wrapText="1"/>
    </xf>
    <xf numFmtId="3" fontId="21" fillId="0" borderId="20" xfId="0" applyNumberFormat="1" applyFont="1" applyBorder="1"/>
    <xf numFmtId="0" fontId="42" fillId="0" borderId="20" xfId="42" applyFont="1" applyFill="1" applyBorder="1" applyAlignment="1">
      <alignment horizontal="center" vertical="center"/>
    </xf>
    <xf numFmtId="49" fontId="42" fillId="0" borderId="20" xfId="42" applyNumberFormat="1" applyFont="1" applyFill="1" applyBorder="1" applyAlignment="1">
      <alignment horizontal="center"/>
    </xf>
    <xf numFmtId="0" fontId="41" fillId="0" borderId="20" xfId="42" applyFont="1" applyFill="1" applyBorder="1" applyAlignment="1">
      <alignment horizontal="left"/>
    </xf>
    <xf numFmtId="0" fontId="41" fillId="0" borderId="20" xfId="42" applyFont="1" applyFill="1" applyBorder="1"/>
    <xf numFmtId="0" fontId="43" fillId="0" borderId="20" xfId="42" applyFont="1" applyFill="1" applyBorder="1"/>
    <xf numFmtId="3" fontId="43" fillId="0" borderId="20" xfId="42" applyNumberFormat="1" applyFont="1" applyFill="1" applyBorder="1"/>
    <xf numFmtId="167" fontId="39" fillId="0" borderId="33" xfId="42" applyNumberFormat="1" applyFont="1" applyFill="1" applyBorder="1" applyAlignment="1"/>
    <xf numFmtId="0" fontId="39" fillId="0" borderId="33" xfId="42" applyFont="1" applyFill="1" applyBorder="1" applyAlignment="1">
      <alignment horizontal="left"/>
    </xf>
    <xf numFmtId="0" fontId="39" fillId="0" borderId="20" xfId="42" applyFont="1" applyFill="1" applyBorder="1" applyAlignment="1">
      <alignment horizontal="left"/>
    </xf>
    <xf numFmtId="3" fontId="42" fillId="0" borderId="20" xfId="0" applyNumberFormat="1" applyFont="1" applyFill="1" applyBorder="1"/>
    <xf numFmtId="167" fontId="42" fillId="0" borderId="33" xfId="42" applyNumberFormat="1" applyFont="1" applyFill="1" applyBorder="1" applyAlignment="1"/>
    <xf numFmtId="0" fontId="42" fillId="0" borderId="33" xfId="42" applyFont="1" applyFill="1" applyBorder="1" applyAlignment="1"/>
    <xf numFmtId="3" fontId="32" fillId="0" borderId="20" xfId="0" applyNumberFormat="1" applyFont="1" applyFill="1" applyBorder="1"/>
    <xf numFmtId="0" fontId="1" fillId="0" borderId="0" xfId="0" applyFont="1" applyFill="1"/>
    <xf numFmtId="0" fontId="39" fillId="0" borderId="20" xfId="42" applyFont="1" applyFill="1" applyBorder="1"/>
    <xf numFmtId="3" fontId="39" fillId="0" borderId="20" xfId="42" applyNumberFormat="1" applyFont="1" applyFill="1" applyBorder="1"/>
    <xf numFmtId="0" fontId="39" fillId="0" borderId="20" xfId="42" applyFont="1" applyFill="1" applyBorder="1" applyAlignment="1">
      <alignment horizontal="center"/>
    </xf>
    <xf numFmtId="3" fontId="1" fillId="0" borderId="20" xfId="0" applyNumberFormat="1" applyFont="1" applyFill="1" applyBorder="1"/>
    <xf numFmtId="3" fontId="1" fillId="0" borderId="0" xfId="0" applyNumberFormat="1" applyFont="1" applyFill="1"/>
    <xf numFmtId="0" fontId="39" fillId="0" borderId="0" xfId="42" applyFont="1" applyFill="1" applyAlignment="1">
      <alignment horizontal="right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0" fontId="39" fillId="0" borderId="21" xfId="0" applyFont="1" applyBorder="1"/>
    <xf numFmtId="0" fontId="42" fillId="0" borderId="0" xfId="0" applyFont="1"/>
    <xf numFmtId="0" fontId="39" fillId="0" borderId="0" xfId="0" applyFont="1" applyBorder="1"/>
    <xf numFmtId="4" fontId="39" fillId="0" borderId="0" xfId="0" applyNumberFormat="1" applyFont="1" applyBorder="1"/>
    <xf numFmtId="3" fontId="39" fillId="0" borderId="0" xfId="0" applyNumberFormat="1" applyFont="1" applyBorder="1"/>
    <xf numFmtId="3" fontId="42" fillId="0" borderId="0" xfId="0" applyNumberFormat="1" applyFont="1" applyBorder="1"/>
    <xf numFmtId="3" fontId="39" fillId="0" borderId="0" xfId="0" applyNumberFormat="1" applyFont="1" applyFill="1" applyBorder="1"/>
    <xf numFmtId="3" fontId="39" fillId="0" borderId="0" xfId="0" applyNumberFormat="1" applyFont="1"/>
    <xf numFmtId="0" fontId="39" fillId="0" borderId="0" xfId="0" applyFont="1" applyAlignment="1">
      <alignment vertical="center" wrapText="1"/>
    </xf>
    <xf numFmtId="3" fontId="42" fillId="0" borderId="0" xfId="0" applyNumberFormat="1" applyFont="1"/>
    <xf numFmtId="3" fontId="42" fillId="35" borderId="0" xfId="0" applyNumberFormat="1" applyFont="1" applyFill="1"/>
    <xf numFmtId="0" fontId="42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vertical="center"/>
    </xf>
    <xf numFmtId="166" fontId="39" fillId="0" borderId="0" xfId="0" applyNumberFormat="1" applyFont="1"/>
    <xf numFmtId="0" fontId="39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vertical="center"/>
    </xf>
    <xf numFmtId="0" fontId="39" fillId="0" borderId="0" xfId="0" applyFont="1" applyFill="1"/>
    <xf numFmtId="166" fontId="39" fillId="0" borderId="0" xfId="0" applyNumberFormat="1" applyFont="1" applyFill="1"/>
    <xf numFmtId="3" fontId="39" fillId="0" borderId="0" xfId="0" applyNumberFormat="1" applyFont="1" applyFill="1"/>
    <xf numFmtId="166" fontId="39" fillId="0" borderId="0" xfId="0" applyNumberFormat="1" applyFont="1" applyAlignment="1">
      <alignment vertical="center"/>
    </xf>
    <xf numFmtId="3" fontId="39" fillId="0" borderId="0" xfId="0" applyNumberFormat="1" applyFont="1" applyAlignment="1">
      <alignment vertical="center"/>
    </xf>
    <xf numFmtId="3" fontId="39" fillId="0" borderId="0" xfId="0" applyNumberFormat="1" applyFont="1" applyAlignment="1">
      <alignment horizontal="right"/>
    </xf>
    <xf numFmtId="3" fontId="39" fillId="0" borderId="0" xfId="0" applyNumberFormat="1" applyFont="1" applyAlignment="1">
      <alignment horizontal="center" vertical="center" wrapText="1"/>
    </xf>
    <xf numFmtId="4" fontId="39" fillId="0" borderId="0" xfId="0" applyNumberFormat="1" applyFont="1"/>
    <xf numFmtId="3" fontId="42" fillId="0" borderId="0" xfId="0" applyNumberFormat="1" applyFont="1" applyAlignment="1">
      <alignment horizontal="right"/>
    </xf>
    <xf numFmtId="3" fontId="42" fillId="35" borderId="0" xfId="0" applyNumberFormat="1" applyFont="1" applyFill="1" applyAlignment="1">
      <alignment horizontal="right"/>
    </xf>
    <xf numFmtId="0" fontId="39" fillId="0" borderId="0" xfId="0" applyFont="1" applyAlignment="1">
      <alignment horizontal="left" vertical="top" wrapText="1"/>
    </xf>
    <xf numFmtId="3" fontId="39" fillId="0" borderId="0" xfId="0" applyNumberFormat="1" applyFont="1" applyFill="1" applyAlignment="1">
      <alignment horizontal="right" vertical="top" wrapText="1"/>
    </xf>
    <xf numFmtId="0" fontId="89" fillId="0" borderId="0" xfId="0" applyFont="1" applyFill="1" applyBorder="1" applyAlignment="1">
      <alignment horizontal="left" wrapText="1"/>
    </xf>
    <xf numFmtId="3" fontId="39" fillId="0" borderId="0" xfId="0" applyNumberFormat="1" applyFont="1" applyAlignment="1">
      <alignment horizontal="right" vertical="top" wrapText="1"/>
    </xf>
    <xf numFmtId="0" fontId="29" fillId="22" borderId="14" xfId="40" applyFont="1" applyFill="1" applyBorder="1" applyAlignment="1">
      <alignment horizontal="center" vertical="center" wrapText="1"/>
    </xf>
    <xf numFmtId="0" fontId="29" fillId="22" borderId="62" xfId="40" applyFont="1" applyFill="1" applyBorder="1" applyAlignment="1">
      <alignment horizontal="center" vertical="center" wrapText="1"/>
    </xf>
    <xf numFmtId="0" fontId="29" fillId="22" borderId="41" xfId="40" applyFont="1" applyFill="1" applyBorder="1" applyAlignment="1">
      <alignment horizontal="center" vertical="center" wrapText="1"/>
    </xf>
    <xf numFmtId="0" fontId="29" fillId="22" borderId="42" xfId="40" applyFont="1" applyFill="1" applyBorder="1" applyAlignment="1">
      <alignment horizontal="center" vertical="center" wrapText="1"/>
    </xf>
    <xf numFmtId="0" fontId="86" fillId="0" borderId="22" xfId="40" applyFont="1" applyBorder="1" applyAlignment="1">
      <alignment vertical="center" wrapText="1"/>
    </xf>
    <xf numFmtId="3" fontId="22" fillId="0" borderId="24" xfId="40" applyNumberFormat="1" applyFont="1" applyBorder="1" applyAlignment="1">
      <alignment vertical="center" wrapText="1"/>
    </xf>
    <xf numFmtId="3" fontId="22" fillId="0" borderId="24" xfId="40" applyNumberFormat="1" applyFont="1" applyBorder="1" applyAlignment="1">
      <alignment horizontal="right" vertical="center" wrapText="1"/>
    </xf>
    <xf numFmtId="0" fontId="21" fillId="0" borderId="82" xfId="0" applyFont="1" applyBorder="1"/>
    <xf numFmtId="3" fontId="21" fillId="0" borderId="0" xfId="0" applyNumberFormat="1" applyFont="1" applyBorder="1"/>
    <xf numFmtId="0" fontId="86" fillId="0" borderId="14" xfId="40" applyFont="1" applyBorder="1" applyAlignment="1">
      <alignment vertical="center" wrapText="1"/>
    </xf>
    <xf numFmtId="0" fontId="86" fillId="0" borderId="12" xfId="0" applyFont="1" applyFill="1" applyBorder="1"/>
    <xf numFmtId="0" fontId="86" fillId="0" borderId="12" xfId="40" applyFont="1" applyFill="1" applyBorder="1" applyAlignment="1">
      <alignment vertical="center" wrapText="1"/>
    </xf>
    <xf numFmtId="0" fontId="21" fillId="0" borderId="88" xfId="0" applyFont="1" applyBorder="1"/>
    <xf numFmtId="3" fontId="1" fillId="35" borderId="0" xfId="0" applyNumberFormat="1" applyFont="1" applyFill="1"/>
    <xf numFmtId="3" fontId="0" fillId="0" borderId="71" xfId="0" applyNumberFormat="1" applyFont="1" applyFill="1" applyBorder="1"/>
    <xf numFmtId="3" fontId="0" fillId="0" borderId="0" xfId="0" applyNumberFormat="1" applyFont="1" applyFill="1" applyBorder="1"/>
    <xf numFmtId="3" fontId="0" fillId="0" borderId="20" xfId="0" applyNumberFormat="1" applyFont="1" applyFill="1" applyBorder="1"/>
    <xf numFmtId="0" fontId="21" fillId="0" borderId="33" xfId="0" applyFont="1" applyBorder="1"/>
    <xf numFmtId="3" fontId="22" fillId="0" borderId="33" xfId="0" applyNumberFormat="1" applyFont="1" applyBorder="1" applyAlignment="1">
      <alignment vertical="center" wrapText="1"/>
    </xf>
    <xf numFmtId="3" fontId="25" fillId="32" borderId="33" xfId="0" applyNumberFormat="1" applyFont="1" applyFill="1" applyBorder="1" applyAlignment="1">
      <alignment horizontal="right" vertical="center" wrapText="1"/>
    </xf>
    <xf numFmtId="3" fontId="22" fillId="0" borderId="33" xfId="0" applyNumberFormat="1" applyFont="1" applyBorder="1" applyAlignment="1"/>
    <xf numFmtId="3" fontId="22" fillId="0" borderId="33" xfId="0" applyNumberFormat="1" applyFont="1" applyFill="1" applyBorder="1" applyAlignment="1"/>
    <xf numFmtId="3" fontId="22" fillId="0" borderId="33" xfId="0" applyNumberFormat="1" applyFont="1" applyBorder="1" applyAlignment="1">
      <alignment horizontal="right" vertical="center" wrapText="1"/>
    </xf>
    <xf numFmtId="3" fontId="25" fillId="0" borderId="33" xfId="0" applyNumberFormat="1" applyFont="1" applyBorder="1" applyAlignment="1"/>
    <xf numFmtId="3" fontId="21" fillId="0" borderId="33" xfId="0" applyNumberFormat="1" applyFont="1" applyBorder="1" applyAlignment="1"/>
    <xf numFmtId="3" fontId="25" fillId="20" borderId="33" xfId="0" applyNumberFormat="1" applyFont="1" applyFill="1" applyBorder="1" applyAlignment="1">
      <alignment horizontal="center" vertical="center" wrapText="1"/>
    </xf>
    <xf numFmtId="3" fontId="22" fillId="0" borderId="33" xfId="0" applyNumberFormat="1" applyFont="1" applyFill="1" applyBorder="1" applyAlignment="1">
      <alignment horizontal="right" vertical="center" wrapText="1"/>
    </xf>
    <xf numFmtId="3" fontId="25" fillId="0" borderId="33" xfId="0" applyNumberFormat="1" applyFont="1" applyBorder="1" applyAlignment="1">
      <alignment horizontal="right" vertical="center" wrapText="1"/>
    </xf>
    <xf numFmtId="3" fontId="29" fillId="32" borderId="33" xfId="0" applyNumberFormat="1" applyFont="1" applyFill="1" applyBorder="1" applyAlignment="1">
      <alignment horizontal="right" vertical="center" wrapText="1"/>
    </xf>
    <xf numFmtId="3" fontId="29" fillId="41" borderId="53" xfId="38" applyNumberFormat="1" applyFont="1" applyFill="1" applyBorder="1" applyAlignment="1">
      <alignment vertical="center" wrapText="1"/>
    </xf>
    <xf numFmtId="0" fontId="29" fillId="41" borderId="79" xfId="38" applyFont="1" applyFill="1" applyBorder="1" applyAlignment="1">
      <alignment vertical="center" wrapText="1"/>
    </xf>
    <xf numFmtId="3" fontId="29" fillId="41" borderId="54" xfId="38" applyNumberFormat="1" applyFont="1" applyFill="1" applyBorder="1" applyAlignment="1">
      <alignment vertical="center" wrapText="1"/>
    </xf>
    <xf numFmtId="0" fontId="29" fillId="32" borderId="52" xfId="38" applyFont="1" applyFill="1" applyBorder="1" applyAlignment="1">
      <alignment horizontal="center" vertical="center" wrapText="1"/>
    </xf>
    <xf numFmtId="0" fontId="29" fillId="32" borderId="53" xfId="38" applyFont="1" applyFill="1" applyBorder="1" applyAlignment="1">
      <alignment horizontal="center" vertical="center" wrapText="1"/>
    </xf>
    <xf numFmtId="0" fontId="54" fillId="0" borderId="59" xfId="37" applyFont="1" applyBorder="1" applyAlignment="1" applyProtection="1">
      <alignment horizontal="center" vertical="center"/>
    </xf>
    <xf numFmtId="0" fontId="54" fillId="0" borderId="31" xfId="37" applyFont="1" applyBorder="1" applyAlignment="1" applyProtection="1">
      <alignment horizontal="center" vertical="center"/>
    </xf>
    <xf numFmtId="0" fontId="54" fillId="0" borderId="15" xfId="37" applyFont="1" applyBorder="1" applyAlignment="1" applyProtection="1">
      <alignment horizontal="center" vertical="center"/>
    </xf>
    <xf numFmtId="0" fontId="53" fillId="0" borderId="59" xfId="37" applyFont="1" applyBorder="1" applyAlignment="1" applyProtection="1">
      <alignment horizontal="center" vertical="center"/>
    </xf>
    <xf numFmtId="0" fontId="53" fillId="0" borderId="31" xfId="37" applyFont="1" applyBorder="1" applyAlignment="1" applyProtection="1">
      <alignment horizontal="center" vertical="center"/>
    </xf>
    <xf numFmtId="0" fontId="53" fillId="0" borderId="32" xfId="37" applyFont="1" applyBorder="1" applyAlignment="1" applyProtection="1">
      <alignment horizontal="center" vertical="center"/>
    </xf>
    <xf numFmtId="0" fontId="53" fillId="0" borderId="15" xfId="37" applyFont="1" applyBorder="1" applyAlignment="1" applyProtection="1">
      <alignment horizontal="center" vertical="center"/>
    </xf>
    <xf numFmtId="0" fontId="57" fillId="0" borderId="0" xfId="37" applyFont="1" applyBorder="1" applyAlignment="1" applyProtection="1">
      <alignment horizontal="right" vertical="center"/>
      <protection hidden="1"/>
    </xf>
    <xf numFmtId="0" fontId="54" fillId="22" borderId="81" xfId="41" applyFont="1" applyFill="1" applyBorder="1" applyAlignment="1" applyProtection="1">
      <alignment horizontal="center" vertical="center" wrapText="1"/>
      <protection hidden="1"/>
    </xf>
    <xf numFmtId="0" fontId="54" fillId="22" borderId="82" xfId="41" applyFont="1" applyFill="1" applyBorder="1" applyAlignment="1" applyProtection="1">
      <alignment horizontal="center" vertical="center" wrapText="1"/>
      <protection hidden="1"/>
    </xf>
    <xf numFmtId="0" fontId="54" fillId="22" borderId="83" xfId="41" applyFont="1" applyFill="1" applyBorder="1" applyAlignment="1" applyProtection="1">
      <alignment horizontal="center" vertical="center" wrapText="1"/>
      <protection hidden="1"/>
    </xf>
    <xf numFmtId="0" fontId="54" fillId="22" borderId="78" xfId="41" applyFont="1" applyFill="1" applyBorder="1" applyAlignment="1" applyProtection="1">
      <alignment horizontal="center" vertical="center" wrapText="1"/>
      <protection hidden="1"/>
    </xf>
    <xf numFmtId="0" fontId="54" fillId="22" borderId="0" xfId="41" applyFont="1" applyFill="1" applyBorder="1" applyAlignment="1" applyProtection="1">
      <alignment horizontal="center" vertical="center" wrapText="1"/>
      <protection hidden="1"/>
    </xf>
    <xf numFmtId="0" fontId="54" fillId="22" borderId="84" xfId="41" applyFont="1" applyFill="1" applyBorder="1" applyAlignment="1" applyProtection="1">
      <alignment horizontal="center" vertical="center" wrapText="1"/>
      <protection hidden="1"/>
    </xf>
    <xf numFmtId="0" fontId="54" fillId="22" borderId="39" xfId="41" applyFont="1" applyFill="1" applyBorder="1" applyAlignment="1" applyProtection="1">
      <alignment horizontal="center" vertical="center" wrapText="1"/>
      <protection hidden="1"/>
    </xf>
    <xf numFmtId="0" fontId="54" fillId="22" borderId="21" xfId="41" applyFont="1" applyFill="1" applyBorder="1" applyAlignment="1" applyProtection="1">
      <alignment horizontal="center" vertical="center" wrapText="1"/>
      <protection hidden="1"/>
    </xf>
    <xf numFmtId="0" fontId="54" fillId="22" borderId="55" xfId="41" applyFont="1" applyFill="1" applyBorder="1" applyAlignment="1" applyProtection="1">
      <alignment horizontal="center" vertical="center" wrapText="1"/>
      <protection hidden="1"/>
    </xf>
    <xf numFmtId="0" fontId="54" fillId="22" borderId="67" xfId="41" applyFont="1" applyFill="1" applyBorder="1" applyAlignment="1" applyProtection="1">
      <alignment horizontal="center" vertical="center" textRotation="90"/>
      <protection hidden="1"/>
    </xf>
    <xf numFmtId="0" fontId="54" fillId="22" borderId="68" xfId="41" applyFont="1" applyFill="1" applyBorder="1" applyAlignment="1" applyProtection="1">
      <alignment horizontal="center" vertical="center" textRotation="90"/>
      <protection hidden="1"/>
    </xf>
    <xf numFmtId="0" fontId="54" fillId="22" borderId="69" xfId="41" applyFont="1" applyFill="1" applyBorder="1" applyAlignment="1" applyProtection="1">
      <alignment horizontal="center" vertical="center" textRotation="90"/>
      <protection hidden="1"/>
    </xf>
    <xf numFmtId="0" fontId="53" fillId="0" borderId="33" xfId="41" applyFont="1" applyBorder="1" applyAlignment="1" applyProtection="1">
      <alignment horizontal="left" vertical="center"/>
      <protection hidden="1"/>
    </xf>
    <xf numFmtId="0" fontId="53" fillId="0" borderId="32" xfId="41" applyFont="1" applyBorder="1" applyAlignment="1" applyProtection="1">
      <alignment horizontal="left" vertical="center"/>
      <protection hidden="1"/>
    </xf>
    <xf numFmtId="0" fontId="56" fillId="0" borderId="0" xfId="41" applyFont="1" applyBorder="1" applyAlignment="1" applyProtection="1">
      <alignment horizontal="left" vertical="center"/>
      <protection hidden="1"/>
    </xf>
    <xf numFmtId="0" fontId="53" fillId="0" borderId="20" xfId="41" applyFont="1" applyBorder="1" applyAlignment="1" applyProtection="1">
      <alignment horizontal="left" vertical="center"/>
      <protection hidden="1"/>
    </xf>
    <xf numFmtId="0" fontId="56" fillId="0" borderId="0" xfId="41" applyFont="1" applyBorder="1" applyAlignment="1" applyProtection="1">
      <alignment horizontal="center" vertical="center"/>
      <protection hidden="1"/>
    </xf>
    <xf numFmtId="0" fontId="54" fillId="0" borderId="20" xfId="41" applyFont="1" applyBorder="1" applyAlignment="1" applyProtection="1">
      <alignment horizontal="left" vertical="center"/>
      <protection hidden="1"/>
    </xf>
    <xf numFmtId="0" fontId="57" fillId="0" borderId="80" xfId="37" applyFont="1" applyBorder="1" applyAlignment="1" applyProtection="1">
      <alignment horizontal="right" vertical="center"/>
      <protection hidden="1"/>
    </xf>
    <xf numFmtId="0" fontId="53" fillId="0" borderId="41" xfId="37" applyFont="1" applyBorder="1" applyAlignment="1" applyProtection="1">
      <alignment horizontal="right" vertical="center"/>
      <protection hidden="1"/>
    </xf>
    <xf numFmtId="0" fontId="56" fillId="25" borderId="34" xfId="41" applyFont="1" applyFill="1" applyBorder="1" applyAlignment="1" applyProtection="1">
      <alignment horizontal="left" vertical="center"/>
      <protection hidden="1"/>
    </xf>
    <xf numFmtId="0" fontId="56" fillId="25" borderId="20" xfId="41" applyFont="1" applyFill="1" applyBorder="1" applyAlignment="1" applyProtection="1">
      <alignment horizontal="left" vertical="center"/>
      <protection hidden="1"/>
    </xf>
    <xf numFmtId="0" fontId="56" fillId="0" borderId="34" xfId="41" applyFont="1" applyBorder="1" applyAlignment="1" applyProtection="1">
      <alignment horizontal="left" vertical="center"/>
      <protection hidden="1"/>
    </xf>
    <xf numFmtId="0" fontId="56" fillId="0" borderId="20" xfId="41" applyFont="1" applyBorder="1" applyAlignment="1" applyProtection="1">
      <alignment horizontal="left" vertical="center"/>
      <protection hidden="1"/>
    </xf>
    <xf numFmtId="0" fontId="54" fillId="24" borderId="20" xfId="41" applyFont="1" applyFill="1" applyBorder="1" applyAlignment="1" applyProtection="1">
      <alignment horizontal="left" vertical="center"/>
      <protection hidden="1"/>
    </xf>
    <xf numFmtId="0" fontId="54" fillId="22" borderId="70" xfId="41" applyFont="1" applyFill="1" applyBorder="1" applyAlignment="1" applyProtection="1">
      <alignment horizontal="center" vertical="center" textRotation="90"/>
      <protection hidden="1"/>
    </xf>
    <xf numFmtId="0" fontId="54" fillId="22" borderId="71" xfId="41" applyFont="1" applyFill="1" applyBorder="1" applyAlignment="1" applyProtection="1">
      <alignment horizontal="center" vertical="center" textRotation="90"/>
      <protection hidden="1"/>
    </xf>
    <xf numFmtId="0" fontId="54" fillId="22" borderId="30" xfId="41" applyFont="1" applyFill="1" applyBorder="1" applyAlignment="1" applyProtection="1">
      <alignment horizontal="center" vertical="center" textRotation="90"/>
      <protection hidden="1"/>
    </xf>
    <xf numFmtId="0" fontId="54" fillId="22" borderId="85" xfId="41" applyFont="1" applyFill="1" applyBorder="1" applyAlignment="1" applyProtection="1">
      <alignment horizontal="center" vertical="center" wrapText="1"/>
      <protection hidden="1"/>
    </xf>
    <xf numFmtId="0" fontId="54" fillId="22" borderId="86" xfId="41" applyFont="1" applyFill="1" applyBorder="1" applyAlignment="1" applyProtection="1">
      <alignment horizontal="center" vertical="center" wrapText="1"/>
      <protection hidden="1"/>
    </xf>
    <xf numFmtId="0" fontId="74" fillId="0" borderId="44" xfId="37" applyFont="1" applyFill="1" applyBorder="1" applyAlignment="1" applyProtection="1">
      <alignment horizontal="left" vertical="center"/>
    </xf>
    <xf numFmtId="0" fontId="74" fillId="0" borderId="72" xfId="37" applyFont="1" applyFill="1" applyBorder="1" applyAlignment="1" applyProtection="1">
      <alignment horizontal="left" vertical="center"/>
    </xf>
    <xf numFmtId="0" fontId="74" fillId="0" borderId="23" xfId="37" applyFont="1" applyFill="1" applyBorder="1" applyAlignment="1" applyProtection="1">
      <alignment horizontal="left" vertical="center"/>
    </xf>
    <xf numFmtId="0" fontId="75" fillId="22" borderId="41" xfId="37" applyFont="1" applyFill="1" applyBorder="1" applyAlignment="1" applyProtection="1">
      <alignment horizontal="center" vertical="center" textRotation="90"/>
    </xf>
    <xf numFmtId="0" fontId="75" fillId="22" borderId="71" xfId="37" applyFont="1" applyFill="1" applyBorder="1" applyAlignment="1" applyProtection="1">
      <alignment horizontal="center" vertical="center" textRotation="90"/>
    </xf>
    <xf numFmtId="0" fontId="75" fillId="22" borderId="30" xfId="37" applyFont="1" applyFill="1" applyBorder="1" applyAlignment="1" applyProtection="1">
      <alignment horizontal="center" vertical="center" textRotation="90"/>
    </xf>
    <xf numFmtId="0" fontId="73" fillId="0" borderId="33" xfId="37" applyFont="1" applyFill="1" applyBorder="1" applyAlignment="1" applyProtection="1">
      <alignment horizontal="left" vertical="center"/>
      <protection hidden="1"/>
    </xf>
    <xf numFmtId="0" fontId="73" fillId="0" borderId="32" xfId="37" applyFont="1" applyFill="1" applyBorder="1" applyAlignment="1" applyProtection="1">
      <alignment horizontal="left" vertical="center"/>
      <protection hidden="1"/>
    </xf>
    <xf numFmtId="0" fontId="77" fillId="23" borderId="33" xfId="37" applyFont="1" applyFill="1" applyBorder="1" applyAlignment="1" applyProtection="1">
      <alignment horizontal="left" vertical="center"/>
      <protection hidden="1"/>
    </xf>
    <xf numFmtId="0" fontId="77" fillId="23" borderId="31" xfId="37" applyFont="1" applyFill="1" applyBorder="1" applyAlignment="1" applyProtection="1">
      <alignment horizontal="left" vertical="center"/>
      <protection hidden="1"/>
    </xf>
    <xf numFmtId="0" fontId="77" fillId="23" borderId="32" xfId="37" applyFont="1" applyFill="1" applyBorder="1" applyAlignment="1" applyProtection="1">
      <alignment horizontal="left" vertical="center"/>
      <protection hidden="1"/>
    </xf>
    <xf numFmtId="0" fontId="74" fillId="31" borderId="59" xfId="41" applyFont="1" applyFill="1" applyBorder="1" applyAlignment="1" applyProtection="1">
      <alignment horizontal="left" vertical="center"/>
      <protection hidden="1"/>
    </xf>
    <xf numFmtId="0" fontId="74" fillId="31" borderId="31" xfId="41" applyFont="1" applyFill="1" applyBorder="1" applyAlignment="1" applyProtection="1">
      <alignment horizontal="left" vertical="center"/>
      <protection hidden="1"/>
    </xf>
    <xf numFmtId="0" fontId="74" fillId="31" borderId="32" xfId="41" applyFont="1" applyFill="1" applyBorder="1" applyAlignment="1" applyProtection="1">
      <alignment horizontal="left" vertical="center"/>
      <protection hidden="1"/>
    </xf>
    <xf numFmtId="0" fontId="75" fillId="24" borderId="33" xfId="41" applyFont="1" applyFill="1" applyBorder="1" applyAlignment="1" applyProtection="1">
      <alignment horizontal="left" vertical="center"/>
      <protection hidden="1"/>
    </xf>
    <xf numFmtId="0" fontId="75" fillId="24" borderId="31" xfId="41" applyFont="1" applyFill="1" applyBorder="1" applyAlignment="1" applyProtection="1">
      <alignment horizontal="left" vertical="center"/>
      <protection hidden="1"/>
    </xf>
    <xf numFmtId="0" fontId="75" fillId="24" borderId="32" xfId="41" applyFont="1" applyFill="1" applyBorder="1" applyAlignment="1" applyProtection="1">
      <alignment horizontal="left" vertical="center"/>
      <protection hidden="1"/>
    </xf>
    <xf numFmtId="0" fontId="75" fillId="22" borderId="41" xfId="37" applyFont="1" applyFill="1" applyBorder="1" applyAlignment="1" applyProtection="1">
      <alignment horizontal="center" vertical="center" wrapText="1"/>
    </xf>
    <xf numFmtId="0" fontId="75" fillId="22" borderId="71" xfId="37" applyFont="1" applyFill="1" applyBorder="1" applyAlignment="1" applyProtection="1">
      <alignment horizontal="center" vertical="center" wrapText="1"/>
    </xf>
    <xf numFmtId="0" fontId="75" fillId="22" borderId="30" xfId="37" applyFont="1" applyFill="1" applyBorder="1" applyAlignment="1" applyProtection="1">
      <alignment horizontal="center" vertical="center" wrapText="1"/>
    </xf>
    <xf numFmtId="165" fontId="75" fillId="22" borderId="33" xfId="27" applyNumberFormat="1" applyFont="1" applyFill="1" applyBorder="1" applyAlignment="1" applyProtection="1">
      <alignment horizontal="center" vertical="center" wrapText="1"/>
      <protection hidden="1"/>
    </xf>
    <xf numFmtId="165" fontId="75" fillId="22" borderId="31" xfId="27" applyNumberFormat="1" applyFont="1" applyFill="1" applyBorder="1" applyAlignment="1" applyProtection="1">
      <alignment horizontal="center" vertical="center" wrapText="1"/>
      <protection hidden="1"/>
    </xf>
    <xf numFmtId="165" fontId="75" fillId="22" borderId="15" xfId="27" applyNumberFormat="1" applyFont="1" applyFill="1" applyBorder="1" applyAlignment="1" applyProtection="1">
      <alignment horizontal="center" vertical="center" wrapText="1"/>
      <protection hidden="1"/>
    </xf>
    <xf numFmtId="0" fontId="77" fillId="23" borderId="33" xfId="37" applyFont="1" applyFill="1" applyBorder="1" applyAlignment="1" applyProtection="1">
      <alignment horizontal="left" vertical="center"/>
    </xf>
    <xf numFmtId="0" fontId="77" fillId="23" borderId="31" xfId="37" applyFont="1" applyFill="1" applyBorder="1" applyAlignment="1" applyProtection="1">
      <alignment horizontal="left" vertical="center"/>
    </xf>
    <xf numFmtId="0" fontId="77" fillId="23" borderId="32" xfId="37" applyFont="1" applyFill="1" applyBorder="1" applyAlignment="1" applyProtection="1">
      <alignment horizontal="left" vertical="center"/>
    </xf>
    <xf numFmtId="165" fontId="75" fillId="22" borderId="59" xfId="27" applyNumberFormat="1" applyFont="1" applyFill="1" applyBorder="1" applyAlignment="1" applyProtection="1">
      <alignment horizontal="center" vertical="center" wrapText="1"/>
      <protection hidden="1"/>
    </xf>
    <xf numFmtId="0" fontId="75" fillId="22" borderId="80" xfId="37" applyFont="1" applyFill="1" applyBorder="1" applyAlignment="1" applyProtection="1">
      <alignment horizontal="center" vertical="center" textRotation="90"/>
    </xf>
    <xf numFmtId="0" fontId="75" fillId="22" borderId="68" xfId="37" applyFont="1" applyFill="1" applyBorder="1" applyAlignment="1" applyProtection="1">
      <alignment horizontal="center" vertical="center" textRotation="90"/>
    </xf>
    <xf numFmtId="0" fontId="75" fillId="22" borderId="69" xfId="37" applyFont="1" applyFill="1" applyBorder="1" applyAlignment="1" applyProtection="1">
      <alignment horizontal="center" vertical="center" textRotation="90"/>
    </xf>
    <xf numFmtId="0" fontId="75" fillId="0" borderId="44" xfId="37" applyFont="1" applyBorder="1" applyAlignment="1" applyProtection="1">
      <alignment horizontal="center" vertical="center"/>
    </xf>
    <xf numFmtId="0" fontId="75" fillId="0" borderId="72" xfId="37" applyFont="1" applyBorder="1" applyAlignment="1" applyProtection="1">
      <alignment horizontal="center" vertical="center"/>
    </xf>
    <xf numFmtId="0" fontId="75" fillId="0" borderId="63" xfId="37" applyFont="1" applyBorder="1" applyAlignment="1" applyProtection="1">
      <alignment horizontal="center" vertical="center"/>
    </xf>
    <xf numFmtId="0" fontId="75" fillId="22" borderId="42" xfId="37" applyFont="1" applyFill="1" applyBorder="1" applyAlignment="1" applyProtection="1">
      <alignment horizontal="center" vertical="center" wrapText="1"/>
    </xf>
    <xf numFmtId="0" fontId="75" fillId="22" borderId="62" xfId="37" applyFont="1" applyFill="1" applyBorder="1" applyAlignment="1" applyProtection="1">
      <alignment horizontal="center" vertical="center" wrapText="1"/>
    </xf>
    <xf numFmtId="0" fontId="75" fillId="22" borderId="78" xfId="37" applyFont="1" applyFill="1" applyBorder="1" applyAlignment="1" applyProtection="1">
      <alignment horizontal="center" vertical="center" wrapText="1"/>
    </xf>
    <xf numFmtId="0" fontId="75" fillId="22" borderId="84" xfId="37" applyFont="1" applyFill="1" applyBorder="1" applyAlignment="1" applyProtection="1">
      <alignment horizontal="center" vertical="center" wrapText="1"/>
    </xf>
    <xf numFmtId="0" fontId="75" fillId="22" borderId="39" xfId="37" applyFont="1" applyFill="1" applyBorder="1" applyAlignment="1" applyProtection="1">
      <alignment horizontal="center" vertical="center" wrapText="1"/>
    </xf>
    <xf numFmtId="0" fontId="75" fillId="22" borderId="55" xfId="37" applyFont="1" applyFill="1" applyBorder="1" applyAlignment="1" applyProtection="1">
      <alignment horizontal="center" vertical="center" wrapText="1"/>
    </xf>
    <xf numFmtId="0" fontId="74" fillId="0" borderId="75" xfId="37" applyFont="1" applyBorder="1" applyAlignment="1" applyProtection="1">
      <alignment horizontal="center" vertical="center"/>
    </xf>
    <xf numFmtId="0" fontId="74" fillId="0" borderId="72" xfId="37" applyFont="1" applyBorder="1" applyAlignment="1" applyProtection="1">
      <alignment horizontal="center" vertical="center"/>
    </xf>
    <xf numFmtId="0" fontId="74" fillId="0" borderId="63" xfId="37" applyFont="1" applyBorder="1" applyAlignment="1" applyProtection="1">
      <alignment horizontal="center" vertical="center"/>
    </xf>
    <xf numFmtId="0" fontId="74" fillId="0" borderId="44" xfId="37" applyFont="1" applyBorder="1" applyAlignment="1" applyProtection="1">
      <alignment horizontal="center" vertical="center"/>
    </xf>
    <xf numFmtId="0" fontId="74" fillId="0" borderId="23" xfId="37" applyFont="1" applyBorder="1" applyAlignment="1" applyProtection="1">
      <alignment horizontal="center" vertical="center"/>
    </xf>
    <xf numFmtId="0" fontId="74" fillId="0" borderId="33" xfId="37" applyFont="1" applyFill="1" applyBorder="1" applyAlignment="1" applyProtection="1">
      <alignment horizontal="left" vertical="center"/>
      <protection hidden="1"/>
    </xf>
    <xf numFmtId="0" fontId="74" fillId="0" borderId="31" xfId="37" applyFont="1" applyFill="1" applyBorder="1" applyAlignment="1" applyProtection="1">
      <alignment horizontal="left" vertical="center"/>
      <protection hidden="1"/>
    </xf>
    <xf numFmtId="0" fontId="74" fillId="0" borderId="32" xfId="37" applyFont="1" applyFill="1" applyBorder="1" applyAlignment="1" applyProtection="1">
      <alignment horizontal="left" vertical="center"/>
      <protection hidden="1"/>
    </xf>
    <xf numFmtId="0" fontId="74" fillId="31" borderId="59" xfId="37" applyFont="1" applyFill="1" applyBorder="1" applyAlignment="1" applyProtection="1">
      <alignment horizontal="left" vertical="center"/>
    </xf>
    <xf numFmtId="0" fontId="74" fillId="31" borderId="31" xfId="37" applyFont="1" applyFill="1" applyBorder="1" applyAlignment="1" applyProtection="1">
      <alignment horizontal="left" vertical="center"/>
    </xf>
    <xf numFmtId="0" fontId="74" fillId="31" borderId="32" xfId="37" applyFont="1" applyFill="1" applyBorder="1" applyAlignment="1" applyProtection="1">
      <alignment horizontal="left" vertical="center"/>
    </xf>
    <xf numFmtId="0" fontId="74" fillId="31" borderId="60" xfId="37" applyFont="1" applyFill="1" applyBorder="1" applyAlignment="1" applyProtection="1">
      <alignment horizontal="left" vertical="center"/>
    </xf>
    <xf numFmtId="0" fontId="74" fillId="31" borderId="77" xfId="37" applyFont="1" applyFill="1" applyBorder="1" applyAlignment="1" applyProtection="1">
      <alignment horizontal="left" vertical="center"/>
    </xf>
    <xf numFmtId="0" fontId="74" fillId="31" borderId="26" xfId="37" applyFont="1" applyFill="1" applyBorder="1" applyAlignment="1" applyProtection="1">
      <alignment horizontal="left" vertical="center"/>
    </xf>
    <xf numFmtId="0" fontId="75" fillId="0" borderId="33" xfId="37" applyFont="1" applyBorder="1" applyAlignment="1" applyProtection="1">
      <alignment horizontal="center" vertical="center"/>
    </xf>
    <xf numFmtId="0" fontId="75" fillId="0" borderId="31" xfId="37" applyFont="1" applyBorder="1" applyAlignment="1" applyProtection="1">
      <alignment horizontal="center" vertical="center"/>
    </xf>
    <xf numFmtId="0" fontId="75" fillId="0" borderId="32" xfId="37" applyFont="1" applyBorder="1" applyAlignment="1" applyProtection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left" vertical="center" wrapText="1"/>
    </xf>
    <xf numFmtId="0" fontId="27" fillId="32" borderId="20" xfId="0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7" fillId="0" borderId="20" xfId="0" applyFont="1" applyBorder="1" applyAlignment="1">
      <alignment horizontal="left" vertical="center" wrapText="1"/>
    </xf>
    <xf numFmtId="0" fontId="26" fillId="20" borderId="33" xfId="0" applyFont="1" applyFill="1" applyBorder="1" applyAlignment="1">
      <alignment horizontal="center" vertical="center" wrapText="1"/>
    </xf>
    <xf numFmtId="0" fontId="26" fillId="20" borderId="20" xfId="0" applyFont="1" applyFill="1" applyBorder="1" applyAlignment="1">
      <alignment horizontal="center" vertical="center" wrapText="1"/>
    </xf>
    <xf numFmtId="0" fontId="27" fillId="32" borderId="20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0" fillId="32" borderId="20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center"/>
    </xf>
    <xf numFmtId="0" fontId="27" fillId="0" borderId="20" xfId="0" applyFont="1" applyFill="1" applyBorder="1" applyAlignment="1">
      <alignment horizontal="left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54" fillId="0" borderId="32" xfId="37" applyFont="1" applyBorder="1" applyAlignment="1" applyProtection="1">
      <alignment horizontal="center" vertical="center"/>
    </xf>
    <xf numFmtId="0" fontId="54" fillId="0" borderId="33" xfId="37" applyFont="1" applyBorder="1" applyAlignment="1" applyProtection="1">
      <alignment horizontal="center" vertical="center"/>
    </xf>
    <xf numFmtId="0" fontId="54" fillId="29" borderId="33" xfId="37" applyFont="1" applyFill="1" applyBorder="1" applyAlignment="1" applyProtection="1">
      <alignment horizontal="center" vertical="center"/>
    </xf>
    <xf numFmtId="0" fontId="54" fillId="29" borderId="31" xfId="37" applyFont="1" applyFill="1" applyBorder="1" applyAlignment="1" applyProtection="1">
      <alignment horizontal="center" vertical="center"/>
    </xf>
    <xf numFmtId="0" fontId="54" fillId="29" borderId="32" xfId="37" applyFont="1" applyFill="1" applyBorder="1" applyAlignment="1" applyProtection="1">
      <alignment horizontal="center" vertical="center"/>
    </xf>
    <xf numFmtId="0" fontId="56" fillId="29" borderId="33" xfId="37" applyFont="1" applyFill="1" applyBorder="1" applyAlignment="1" applyProtection="1">
      <alignment horizontal="center" vertical="center"/>
    </xf>
    <xf numFmtId="0" fontId="56" fillId="29" borderId="31" xfId="37" applyFont="1" applyFill="1" applyBorder="1" applyAlignment="1" applyProtection="1">
      <alignment horizontal="center" vertical="center"/>
    </xf>
    <xf numFmtId="0" fontId="56" fillId="29" borderId="32" xfId="37" applyFont="1" applyFill="1" applyBorder="1" applyAlignment="1" applyProtection="1">
      <alignment horizontal="center" vertical="center"/>
    </xf>
    <xf numFmtId="0" fontId="56" fillId="0" borderId="33" xfId="37" applyFont="1" applyBorder="1" applyAlignment="1" applyProtection="1">
      <alignment horizontal="center" vertical="center"/>
    </xf>
    <xf numFmtId="0" fontId="56" fillId="0" borderId="31" xfId="37" applyFont="1" applyBorder="1" applyAlignment="1" applyProtection="1">
      <alignment horizontal="center" vertical="center"/>
    </xf>
    <xf numFmtId="0" fontId="56" fillId="0" borderId="32" xfId="37" applyFont="1" applyBorder="1" applyAlignment="1" applyProtection="1">
      <alignment horizontal="center" vertical="center"/>
    </xf>
    <xf numFmtId="0" fontId="56" fillId="0" borderId="20" xfId="41" applyFont="1" applyBorder="1" applyAlignment="1" applyProtection="1">
      <alignment horizontal="center" vertical="center"/>
      <protection hidden="1"/>
    </xf>
    <xf numFmtId="0" fontId="0" fillId="0" borderId="0" xfId="0"/>
    <xf numFmtId="0" fontId="54" fillId="22" borderId="70" xfId="41" applyFont="1" applyFill="1" applyBorder="1" applyAlignment="1" applyProtection="1">
      <alignment horizontal="center" vertical="center" wrapText="1"/>
      <protection hidden="1"/>
    </xf>
    <xf numFmtId="0" fontId="54" fillId="22" borderId="71" xfId="41" applyFont="1" applyFill="1" applyBorder="1" applyAlignment="1" applyProtection="1">
      <alignment horizontal="center" vertical="center" wrapText="1"/>
      <protection hidden="1"/>
    </xf>
    <xf numFmtId="0" fontId="54" fillId="22" borderId="30" xfId="41" applyFont="1" applyFill="1" applyBorder="1" applyAlignment="1" applyProtection="1">
      <alignment horizontal="center" vertical="center" wrapText="1"/>
      <protection hidden="1"/>
    </xf>
    <xf numFmtId="165" fontId="56" fillId="22" borderId="44" xfId="27" applyNumberFormat="1" applyFont="1" applyFill="1" applyBorder="1" applyAlignment="1" applyProtection="1">
      <alignment horizontal="center" vertical="center" wrapText="1"/>
      <protection hidden="1"/>
    </xf>
    <xf numFmtId="165" fontId="56" fillId="22" borderId="72" xfId="27" applyNumberFormat="1" applyFont="1" applyFill="1" applyBorder="1" applyAlignment="1" applyProtection="1">
      <alignment horizontal="center" vertical="center" wrapText="1"/>
      <protection hidden="1"/>
    </xf>
    <xf numFmtId="165" fontId="56" fillId="22" borderId="63" xfId="27" applyNumberFormat="1" applyFont="1" applyFill="1" applyBorder="1" applyAlignment="1" applyProtection="1">
      <alignment horizontal="center" vertical="center" wrapText="1"/>
      <protection hidden="1"/>
    </xf>
    <xf numFmtId="0" fontId="56" fillId="0" borderId="59" xfId="37" applyFont="1" applyBorder="1" applyAlignment="1" applyProtection="1">
      <alignment horizontal="center" vertical="center"/>
    </xf>
    <xf numFmtId="49" fontId="54" fillId="0" borderId="33" xfId="37" applyNumberFormat="1" applyFont="1" applyBorder="1" applyAlignment="1" applyProtection="1">
      <alignment horizontal="center" vertical="center"/>
    </xf>
    <xf numFmtId="49" fontId="54" fillId="0" borderId="31" xfId="37" applyNumberFormat="1" applyFont="1" applyBorder="1" applyAlignment="1" applyProtection="1">
      <alignment horizontal="center" vertical="center"/>
    </xf>
    <xf numFmtId="49" fontId="54" fillId="0" borderId="32" xfId="37" applyNumberFormat="1" applyFont="1" applyBorder="1" applyAlignment="1" applyProtection="1">
      <alignment horizontal="center" vertical="center"/>
    </xf>
    <xf numFmtId="0" fontId="54" fillId="22" borderId="24" xfId="41" applyFont="1" applyFill="1" applyBorder="1" applyAlignment="1" applyProtection="1">
      <alignment horizontal="center" vertical="center" wrapText="1"/>
      <protection hidden="1"/>
    </xf>
    <xf numFmtId="0" fontId="54" fillId="22" borderId="20" xfId="41" applyFont="1" applyFill="1" applyBorder="1" applyAlignment="1" applyProtection="1">
      <alignment horizontal="center" vertical="center" wrapText="1"/>
      <protection hidden="1"/>
    </xf>
    <xf numFmtId="49" fontId="56" fillId="0" borderId="33" xfId="37" applyNumberFormat="1" applyFont="1" applyBorder="1" applyAlignment="1" applyProtection="1">
      <alignment horizontal="center" vertical="center"/>
    </xf>
    <xf numFmtId="49" fontId="56" fillId="0" borderId="31" xfId="37" applyNumberFormat="1" applyFont="1" applyBorder="1" applyAlignment="1" applyProtection="1">
      <alignment horizontal="center" vertical="center"/>
    </xf>
    <xf numFmtId="49" fontId="56" fillId="0" borderId="32" xfId="37" applyNumberFormat="1" applyFont="1" applyBorder="1" applyAlignment="1" applyProtection="1">
      <alignment horizontal="center" vertical="center"/>
    </xf>
    <xf numFmtId="49" fontId="57" fillId="0" borderId="33" xfId="37" applyNumberFormat="1" applyFont="1" applyBorder="1" applyAlignment="1" applyProtection="1">
      <alignment horizontal="right" vertical="center"/>
    </xf>
    <xf numFmtId="49" fontId="57" fillId="0" borderId="31" xfId="37" applyNumberFormat="1" applyFont="1" applyBorder="1" applyAlignment="1" applyProtection="1">
      <alignment horizontal="right" vertical="center"/>
    </xf>
    <xf numFmtId="49" fontId="57" fillId="0" borderId="32" xfId="37" applyNumberFormat="1" applyFont="1" applyBorder="1" applyAlignment="1" applyProtection="1">
      <alignment horizontal="right" vertical="center"/>
    </xf>
    <xf numFmtId="0" fontId="0" fillId="0" borderId="0" xfId="0" applyBorder="1"/>
    <xf numFmtId="0" fontId="0" fillId="0" borderId="31" xfId="0" applyBorder="1"/>
    <xf numFmtId="0" fontId="54" fillId="0" borderId="42" xfId="37" applyFont="1" applyBorder="1" applyAlignment="1" applyProtection="1">
      <alignment horizontal="center" vertical="center" wrapText="1"/>
    </xf>
    <xf numFmtId="0" fontId="54" fillId="0" borderId="87" xfId="37" applyFont="1" applyBorder="1" applyAlignment="1" applyProtection="1">
      <alignment horizontal="center" vertical="center" wrapText="1"/>
    </xf>
    <xf numFmtId="0" fontId="54" fillId="0" borderId="62" xfId="37" applyFont="1" applyBorder="1" applyAlignment="1" applyProtection="1">
      <alignment horizontal="center" vertical="center" wrapText="1"/>
    </xf>
    <xf numFmtId="0" fontId="54" fillId="0" borderId="39" xfId="37" applyFont="1" applyBorder="1" applyAlignment="1" applyProtection="1">
      <alignment horizontal="center" vertical="center" wrapText="1"/>
    </xf>
    <xf numFmtId="0" fontId="54" fillId="0" borderId="21" xfId="37" applyFont="1" applyBorder="1" applyAlignment="1" applyProtection="1">
      <alignment horizontal="center" vertical="center" wrapText="1"/>
    </xf>
    <xf numFmtId="0" fontId="54" fillId="0" borderId="55" xfId="37" applyFont="1" applyBorder="1" applyAlignment="1" applyProtection="1">
      <alignment horizontal="center" vertical="center" wrapText="1"/>
    </xf>
    <xf numFmtId="0" fontId="56" fillId="38" borderId="33" xfId="37" applyFont="1" applyFill="1" applyBorder="1" applyAlignment="1" applyProtection="1">
      <alignment horizontal="center" vertical="center"/>
    </xf>
    <xf numFmtId="0" fontId="56" fillId="38" borderId="31" xfId="37" applyFont="1" applyFill="1" applyBorder="1" applyAlignment="1" applyProtection="1">
      <alignment horizontal="center" vertical="center"/>
    </xf>
    <xf numFmtId="0" fontId="56" fillId="38" borderId="32" xfId="37" applyFont="1" applyFill="1" applyBorder="1" applyAlignment="1" applyProtection="1">
      <alignment horizontal="center" vertical="center"/>
    </xf>
    <xf numFmtId="0" fontId="53" fillId="0" borderId="36" xfId="37" applyFont="1" applyBorder="1" applyAlignment="1" applyProtection="1">
      <alignment horizontal="right" vertical="center"/>
    </xf>
    <xf numFmtId="0" fontId="53" fillId="0" borderId="77" xfId="37" applyFont="1" applyBorder="1" applyAlignment="1" applyProtection="1">
      <alignment horizontal="right" vertical="center"/>
    </xf>
    <xf numFmtId="0" fontId="53" fillId="0" borderId="26" xfId="37" applyFont="1" applyBorder="1" applyAlignment="1" applyProtection="1">
      <alignment horizontal="right" vertical="center"/>
    </xf>
    <xf numFmtId="165" fontId="54" fillId="22" borderId="33" xfId="27" applyNumberFormat="1" applyFont="1" applyFill="1" applyBorder="1" applyAlignment="1" applyProtection="1">
      <alignment horizontal="center" vertical="center" wrapText="1"/>
      <protection hidden="1"/>
    </xf>
    <xf numFmtId="165" fontId="54" fillId="22" borderId="31" xfId="27" applyNumberFormat="1" applyFont="1" applyFill="1" applyBorder="1" applyAlignment="1" applyProtection="1">
      <alignment horizontal="center" vertical="center" wrapText="1"/>
      <protection hidden="1"/>
    </xf>
    <xf numFmtId="165" fontId="54" fillId="22" borderId="15" xfId="27" applyNumberFormat="1" applyFont="1" applyFill="1" applyBorder="1" applyAlignment="1" applyProtection="1">
      <alignment horizontal="center" vertical="center" wrapText="1"/>
      <protection hidden="1"/>
    </xf>
    <xf numFmtId="49" fontId="56" fillId="0" borderId="75" xfId="37" applyNumberFormat="1" applyFont="1" applyBorder="1" applyAlignment="1" applyProtection="1">
      <alignment horizontal="center" vertical="center"/>
    </xf>
    <xf numFmtId="49" fontId="56" fillId="0" borderId="72" xfId="37" applyNumberFormat="1" applyFont="1" applyBorder="1" applyAlignment="1" applyProtection="1">
      <alignment horizontal="center" vertical="center"/>
    </xf>
    <xf numFmtId="49" fontId="56" fillId="0" borderId="23" xfId="37" applyNumberFormat="1" applyFont="1" applyBorder="1" applyAlignment="1" applyProtection="1">
      <alignment horizontal="center" vertical="center"/>
    </xf>
    <xf numFmtId="0" fontId="57" fillId="23" borderId="33" xfId="37" applyFont="1" applyFill="1" applyBorder="1" applyAlignment="1" applyProtection="1">
      <alignment horizontal="left" vertical="center"/>
    </xf>
    <xf numFmtId="0" fontId="57" fillId="23" borderId="31" xfId="37" applyFont="1" applyFill="1" applyBorder="1" applyAlignment="1" applyProtection="1">
      <alignment horizontal="left" vertical="center"/>
    </xf>
    <xf numFmtId="0" fontId="57" fillId="23" borderId="32" xfId="37" applyFont="1" applyFill="1" applyBorder="1" applyAlignment="1" applyProtection="1">
      <alignment horizontal="left" vertical="center"/>
    </xf>
    <xf numFmtId="0" fontId="54" fillId="22" borderId="41" xfId="37" applyFont="1" applyFill="1" applyBorder="1" applyAlignment="1" applyProtection="1">
      <alignment horizontal="center" vertical="center" wrapText="1"/>
    </xf>
    <xf numFmtId="0" fontId="54" fillId="22" borderId="71" xfId="37" applyFont="1" applyFill="1" applyBorder="1" applyAlignment="1" applyProtection="1">
      <alignment horizontal="center" vertical="center" wrapText="1"/>
    </xf>
    <xf numFmtId="0" fontId="54" fillId="22" borderId="30" xfId="37" applyFont="1" applyFill="1" applyBorder="1" applyAlignment="1" applyProtection="1">
      <alignment horizontal="center" vertical="center" wrapText="1"/>
    </xf>
    <xf numFmtId="0" fontId="54" fillId="22" borderId="80" xfId="37" applyFont="1" applyFill="1" applyBorder="1" applyAlignment="1" applyProtection="1">
      <alignment horizontal="center" vertical="center" textRotation="90"/>
    </xf>
    <xf numFmtId="0" fontId="54" fillId="22" borderId="68" xfId="37" applyFont="1" applyFill="1" applyBorder="1" applyAlignment="1" applyProtection="1">
      <alignment horizontal="center" vertical="center" textRotation="90"/>
    </xf>
    <xf numFmtId="0" fontId="54" fillId="22" borderId="69" xfId="37" applyFont="1" applyFill="1" applyBorder="1" applyAlignment="1" applyProtection="1">
      <alignment horizontal="center" vertical="center" textRotation="90"/>
    </xf>
    <xf numFmtId="0" fontId="54" fillId="22" borderId="41" xfId="37" applyFont="1" applyFill="1" applyBorder="1" applyAlignment="1" applyProtection="1">
      <alignment horizontal="center" vertical="center" textRotation="90"/>
    </xf>
    <xf numFmtId="0" fontId="54" fillId="22" borderId="71" xfId="37" applyFont="1" applyFill="1" applyBorder="1" applyAlignment="1" applyProtection="1">
      <alignment horizontal="center" vertical="center" textRotation="90"/>
    </xf>
    <xf numFmtId="0" fontId="54" fillId="22" borderId="30" xfId="37" applyFont="1" applyFill="1" applyBorder="1" applyAlignment="1" applyProtection="1">
      <alignment horizontal="center" vertical="center" textRotation="90"/>
    </xf>
    <xf numFmtId="0" fontId="54" fillId="22" borderId="42" xfId="37" applyFont="1" applyFill="1" applyBorder="1" applyAlignment="1" applyProtection="1">
      <alignment horizontal="center" vertical="center" wrapText="1"/>
    </xf>
    <xf numFmtId="0" fontId="54" fillId="22" borderId="62" xfId="37" applyFont="1" applyFill="1" applyBorder="1" applyAlignment="1" applyProtection="1">
      <alignment horizontal="center" vertical="center" wrapText="1"/>
    </xf>
    <xf numFmtId="0" fontId="54" fillId="22" borderId="78" xfId="37" applyFont="1" applyFill="1" applyBorder="1" applyAlignment="1" applyProtection="1">
      <alignment horizontal="center" vertical="center" wrapText="1"/>
    </xf>
    <xf numFmtId="0" fontId="54" fillId="22" borderId="84" xfId="37" applyFont="1" applyFill="1" applyBorder="1" applyAlignment="1" applyProtection="1">
      <alignment horizontal="center" vertical="center" wrapText="1"/>
    </xf>
    <xf numFmtId="0" fontId="54" fillId="22" borderId="39" xfId="37" applyFont="1" applyFill="1" applyBorder="1" applyAlignment="1" applyProtection="1">
      <alignment horizontal="center" vertical="center" wrapText="1"/>
    </xf>
    <xf numFmtId="0" fontId="54" fillId="22" borderId="55" xfId="37" applyFont="1" applyFill="1" applyBorder="1" applyAlignment="1" applyProtection="1">
      <alignment horizontal="center" vertical="center" wrapText="1"/>
    </xf>
    <xf numFmtId="0" fontId="56" fillId="25" borderId="60" xfId="37" applyFont="1" applyFill="1" applyBorder="1" applyAlignment="1" applyProtection="1">
      <alignment horizontal="left" vertical="center"/>
    </xf>
    <xf numFmtId="0" fontId="56" fillId="25" borderId="77" xfId="37" applyFont="1" applyFill="1" applyBorder="1" applyAlignment="1" applyProtection="1">
      <alignment horizontal="left" vertical="center"/>
    </xf>
    <xf numFmtId="0" fontId="56" fillId="25" borderId="26" xfId="37" applyFont="1" applyFill="1" applyBorder="1" applyAlignment="1" applyProtection="1">
      <alignment horizontal="left" vertical="center"/>
    </xf>
    <xf numFmtId="0" fontId="56" fillId="25" borderId="59" xfId="37" applyFont="1" applyFill="1" applyBorder="1" applyAlignment="1" applyProtection="1">
      <alignment horizontal="left" vertical="center"/>
    </xf>
    <xf numFmtId="0" fontId="56" fillId="25" borderId="31" xfId="37" applyFont="1" applyFill="1" applyBorder="1" applyAlignment="1" applyProtection="1">
      <alignment horizontal="left" vertical="center"/>
    </xf>
    <xf numFmtId="0" fontId="56" fillId="25" borderId="32" xfId="37" applyFont="1" applyFill="1" applyBorder="1" applyAlignment="1" applyProtection="1">
      <alignment horizontal="left" vertical="center"/>
    </xf>
    <xf numFmtId="0" fontId="56" fillId="25" borderId="59" xfId="41" applyFont="1" applyFill="1" applyBorder="1" applyAlignment="1" applyProtection="1">
      <alignment horizontal="left" vertical="center"/>
      <protection hidden="1"/>
    </xf>
    <xf numFmtId="0" fontId="56" fillId="25" borderId="31" xfId="41" applyFont="1" applyFill="1" applyBorder="1" applyAlignment="1" applyProtection="1">
      <alignment horizontal="left" vertical="center"/>
      <protection hidden="1"/>
    </xf>
    <xf numFmtId="0" fontId="56" fillId="25" borderId="32" xfId="41" applyFont="1" applyFill="1" applyBorder="1" applyAlignment="1" applyProtection="1">
      <alignment horizontal="left" vertical="center"/>
      <protection hidden="1"/>
    </xf>
    <xf numFmtId="0" fontId="57" fillId="23" borderId="33" xfId="37" applyFont="1" applyFill="1" applyBorder="1" applyAlignment="1" applyProtection="1">
      <alignment horizontal="left" vertical="center"/>
      <protection hidden="1"/>
    </xf>
    <xf numFmtId="0" fontId="57" fillId="23" borderId="31" xfId="37" applyFont="1" applyFill="1" applyBorder="1" applyAlignment="1" applyProtection="1">
      <alignment horizontal="left" vertical="center"/>
      <protection hidden="1"/>
    </xf>
    <xf numFmtId="0" fontId="57" fillId="23" borderId="32" xfId="37" applyFont="1" applyFill="1" applyBorder="1" applyAlignment="1" applyProtection="1">
      <alignment horizontal="left" vertical="center"/>
      <protection hidden="1"/>
    </xf>
    <xf numFmtId="0" fontId="54" fillId="24" borderId="33" xfId="41" applyFont="1" applyFill="1" applyBorder="1" applyAlignment="1" applyProtection="1">
      <alignment horizontal="left" vertical="center"/>
      <protection hidden="1"/>
    </xf>
    <xf numFmtId="0" fontId="54" fillId="24" borderId="31" xfId="41" applyFont="1" applyFill="1" applyBorder="1" applyAlignment="1" applyProtection="1">
      <alignment horizontal="left" vertical="center"/>
      <protection hidden="1"/>
    </xf>
    <xf numFmtId="0" fontId="54" fillId="24" borderId="32" xfId="41" applyFont="1" applyFill="1" applyBorder="1" applyAlignment="1" applyProtection="1">
      <alignment horizontal="left" vertical="center"/>
      <protection hidden="1"/>
    </xf>
    <xf numFmtId="0" fontId="56" fillId="0" borderId="33" xfId="37" applyFont="1" applyFill="1" applyBorder="1" applyAlignment="1" applyProtection="1">
      <alignment horizontal="left" vertical="center"/>
      <protection hidden="1"/>
    </xf>
    <xf numFmtId="0" fontId="56" fillId="0" borderId="31" xfId="37" applyFont="1" applyFill="1" applyBorder="1" applyAlignment="1" applyProtection="1">
      <alignment horizontal="left" vertical="center"/>
      <protection hidden="1"/>
    </xf>
    <xf numFmtId="0" fontId="56" fillId="0" borderId="32" xfId="37" applyFont="1" applyFill="1" applyBorder="1" applyAlignment="1" applyProtection="1">
      <alignment horizontal="left" vertical="center"/>
      <protection hidden="1"/>
    </xf>
    <xf numFmtId="0" fontId="56" fillId="0" borderId="44" xfId="37" applyFont="1" applyFill="1" applyBorder="1" applyAlignment="1" applyProtection="1">
      <alignment horizontal="left" vertical="center"/>
    </xf>
    <xf numFmtId="0" fontId="56" fillId="0" borderId="72" xfId="37" applyFont="1" applyFill="1" applyBorder="1" applyAlignment="1" applyProtection="1">
      <alignment horizontal="left" vertical="center"/>
    </xf>
    <xf numFmtId="0" fontId="56" fillId="0" borderId="23" xfId="37" applyFont="1" applyFill="1" applyBorder="1" applyAlignment="1" applyProtection="1">
      <alignment horizontal="left" vertical="center"/>
    </xf>
    <xf numFmtId="0" fontId="53" fillId="0" borderId="33" xfId="37" applyFont="1" applyFill="1" applyBorder="1" applyAlignment="1" applyProtection="1">
      <alignment horizontal="left" vertical="center"/>
      <protection hidden="1"/>
    </xf>
    <xf numFmtId="0" fontId="53" fillId="0" borderId="32" xfId="37" applyFont="1" applyFill="1" applyBorder="1" applyAlignment="1" applyProtection="1">
      <alignment horizontal="left" vertical="center"/>
      <protection hidden="1"/>
    </xf>
    <xf numFmtId="0" fontId="54" fillId="0" borderId="42" xfId="37" applyFont="1" applyBorder="1" applyAlignment="1" applyProtection="1">
      <alignment horizontal="center" vertical="center"/>
    </xf>
    <xf numFmtId="0" fontId="54" fillId="0" borderId="87" xfId="37" applyFont="1" applyBorder="1" applyAlignment="1" applyProtection="1">
      <alignment horizontal="center" vertical="center"/>
    </xf>
    <xf numFmtId="0" fontId="54" fillId="0" borderId="62" xfId="37" applyFont="1" applyBorder="1" applyAlignment="1" applyProtection="1">
      <alignment horizontal="center" vertical="center"/>
    </xf>
    <xf numFmtId="0" fontId="54" fillId="0" borderId="39" xfId="37" applyFont="1" applyBorder="1" applyAlignment="1" applyProtection="1">
      <alignment horizontal="center" vertical="center"/>
    </xf>
    <xf numFmtId="0" fontId="54" fillId="0" borderId="21" xfId="37" applyFont="1" applyBorder="1" applyAlignment="1" applyProtection="1">
      <alignment horizontal="center" vertical="center"/>
    </xf>
    <xf numFmtId="0" fontId="54" fillId="0" borderId="55" xfId="37" applyFont="1" applyBorder="1" applyAlignment="1" applyProtection="1">
      <alignment horizontal="center" vertical="center"/>
    </xf>
    <xf numFmtId="0" fontId="54" fillId="29" borderId="42" xfId="37" applyFont="1" applyFill="1" applyBorder="1" applyAlignment="1" applyProtection="1">
      <alignment horizontal="center" vertical="center"/>
    </xf>
    <xf numFmtId="0" fontId="0" fillId="0" borderId="87" xfId="0" applyBorder="1"/>
    <xf numFmtId="0" fontId="0" fillId="0" borderId="62" xfId="0" applyBorder="1"/>
    <xf numFmtId="0" fontId="0" fillId="0" borderId="39" xfId="0" applyBorder="1"/>
    <xf numFmtId="0" fontId="0" fillId="0" borderId="21" xfId="0" applyBorder="1"/>
    <xf numFmtId="0" fontId="0" fillId="0" borderId="55" xfId="0" applyBorder="1"/>
    <xf numFmtId="49" fontId="57" fillId="0" borderId="44" xfId="37" applyNumberFormat="1" applyFont="1" applyBorder="1" applyAlignment="1" applyProtection="1">
      <alignment horizontal="right" vertical="center"/>
    </xf>
    <xf numFmtId="49" fontId="57" fillId="0" borderId="72" xfId="37" applyNumberFormat="1" applyFont="1" applyBorder="1" applyAlignment="1" applyProtection="1">
      <alignment horizontal="right" vertical="center"/>
    </xf>
    <xf numFmtId="49" fontId="57" fillId="0" borderId="23" xfId="37" applyNumberFormat="1" applyFont="1" applyBorder="1" applyAlignment="1" applyProtection="1">
      <alignment horizontal="right" vertical="center"/>
    </xf>
    <xf numFmtId="0" fontId="54" fillId="0" borderId="33" xfId="37" applyFont="1" applyBorder="1" applyAlignment="1" applyProtection="1">
      <alignment horizontal="center" vertical="center" wrapText="1"/>
    </xf>
    <xf numFmtId="0" fontId="54" fillId="0" borderId="31" xfId="37" applyFont="1" applyBorder="1" applyAlignment="1" applyProtection="1">
      <alignment horizontal="center" vertical="center" wrapText="1"/>
    </xf>
    <xf numFmtId="0" fontId="54" fillId="0" borderId="32" xfId="37" applyFont="1" applyBorder="1" applyAlignment="1" applyProtection="1">
      <alignment horizontal="center" vertical="center" wrapText="1"/>
    </xf>
    <xf numFmtId="0" fontId="46" fillId="0" borderId="87" xfId="0" applyFont="1" applyBorder="1"/>
    <xf numFmtId="0" fontId="46" fillId="0" borderId="62" xfId="0" applyFont="1" applyBorder="1"/>
    <xf numFmtId="0" fontId="46" fillId="0" borderId="39" xfId="0" applyFont="1" applyBorder="1"/>
    <xf numFmtId="0" fontId="46" fillId="0" borderId="21" xfId="0" applyFont="1" applyBorder="1"/>
    <xf numFmtId="0" fontId="46" fillId="0" borderId="55" xfId="0" applyFont="1" applyBorder="1"/>
    <xf numFmtId="0" fontId="56" fillId="31" borderId="59" xfId="37" applyFont="1" applyFill="1" applyBorder="1" applyAlignment="1" applyProtection="1">
      <alignment horizontal="left" vertical="center"/>
    </xf>
    <xf numFmtId="0" fontId="56" fillId="31" borderId="31" xfId="37" applyFont="1" applyFill="1" applyBorder="1" applyAlignment="1" applyProtection="1">
      <alignment horizontal="left" vertical="center"/>
    </xf>
    <xf numFmtId="0" fontId="56" fillId="31" borderId="32" xfId="37" applyFont="1" applyFill="1" applyBorder="1" applyAlignment="1" applyProtection="1">
      <alignment horizontal="left" vertical="center"/>
    </xf>
    <xf numFmtId="0" fontId="54" fillId="36" borderId="33" xfId="37" applyFont="1" applyFill="1" applyBorder="1" applyAlignment="1" applyProtection="1">
      <alignment horizontal="center" vertical="center"/>
    </xf>
    <xf numFmtId="0" fontId="54" fillId="36" borderId="31" xfId="37" applyFont="1" applyFill="1" applyBorder="1" applyAlignment="1" applyProtection="1">
      <alignment horizontal="center" vertical="center"/>
    </xf>
    <xf numFmtId="0" fontId="54" fillId="36" borderId="32" xfId="37" applyFont="1" applyFill="1" applyBorder="1" applyAlignment="1" applyProtection="1">
      <alignment horizontal="center" vertical="center"/>
    </xf>
    <xf numFmtId="0" fontId="56" fillId="31" borderId="60" xfId="37" applyFont="1" applyFill="1" applyBorder="1" applyAlignment="1" applyProtection="1">
      <alignment horizontal="left" vertical="center"/>
    </xf>
    <xf numFmtId="0" fontId="56" fillId="31" borderId="77" xfId="37" applyFont="1" applyFill="1" applyBorder="1" applyAlignment="1" applyProtection="1">
      <alignment horizontal="left" vertical="center"/>
    </xf>
    <xf numFmtId="0" fontId="56" fillId="31" borderId="26" xfId="37" applyFont="1" applyFill="1" applyBorder="1" applyAlignment="1" applyProtection="1">
      <alignment horizontal="left" vertical="center"/>
    </xf>
    <xf numFmtId="0" fontId="56" fillId="31" borderId="59" xfId="41" applyFont="1" applyFill="1" applyBorder="1" applyAlignment="1" applyProtection="1">
      <alignment horizontal="left" vertical="center"/>
      <protection hidden="1"/>
    </xf>
    <xf numFmtId="0" fontId="56" fillId="31" borderId="31" xfId="41" applyFont="1" applyFill="1" applyBorder="1" applyAlignment="1" applyProtection="1">
      <alignment horizontal="left" vertical="center"/>
      <protection hidden="1"/>
    </xf>
    <xf numFmtId="0" fontId="56" fillId="31" borderId="32" xfId="41" applyFont="1" applyFill="1" applyBorder="1" applyAlignment="1" applyProtection="1">
      <alignment horizontal="left" vertical="center"/>
      <protection hidden="1"/>
    </xf>
    <xf numFmtId="0" fontId="10" fillId="24" borderId="33" xfId="41" applyFont="1" applyFill="1" applyBorder="1" applyAlignment="1" applyProtection="1">
      <alignment horizontal="left" vertical="center"/>
      <protection hidden="1"/>
    </xf>
    <xf numFmtId="0" fontId="10" fillId="24" borderId="31" xfId="41" applyFont="1" applyFill="1" applyBorder="1" applyAlignment="1" applyProtection="1">
      <alignment horizontal="left" vertical="center"/>
      <protection hidden="1"/>
    </xf>
    <xf numFmtId="0" fontId="10" fillId="24" borderId="32" xfId="41" applyFont="1" applyFill="1" applyBorder="1" applyAlignment="1" applyProtection="1">
      <alignment horizontal="left" vertical="center"/>
      <protection hidden="1"/>
    </xf>
    <xf numFmtId="0" fontId="44" fillId="31" borderId="59" xfId="37" applyFont="1" applyFill="1" applyBorder="1" applyAlignment="1" applyProtection="1">
      <alignment horizontal="left" vertical="center"/>
    </xf>
    <xf numFmtId="0" fontId="44" fillId="31" borderId="31" xfId="37" applyFont="1" applyFill="1" applyBorder="1" applyAlignment="1" applyProtection="1">
      <alignment horizontal="left" vertical="center"/>
    </xf>
    <xf numFmtId="0" fontId="44" fillId="31" borderId="32" xfId="37" applyFont="1" applyFill="1" applyBorder="1" applyAlignment="1" applyProtection="1">
      <alignment horizontal="left" vertical="center"/>
    </xf>
    <xf numFmtId="0" fontId="44" fillId="31" borderId="60" xfId="37" applyFont="1" applyFill="1" applyBorder="1" applyAlignment="1" applyProtection="1">
      <alignment horizontal="left" vertical="center"/>
    </xf>
    <xf numFmtId="0" fontId="44" fillId="31" borderId="77" xfId="37" applyFont="1" applyFill="1" applyBorder="1" applyAlignment="1" applyProtection="1">
      <alignment horizontal="left" vertical="center"/>
    </xf>
    <xf numFmtId="0" fontId="44" fillId="31" borderId="26" xfId="37" applyFont="1" applyFill="1" applyBorder="1" applyAlignment="1" applyProtection="1">
      <alignment horizontal="left" vertical="center"/>
    </xf>
    <xf numFmtId="0" fontId="44" fillId="0" borderId="44" xfId="37" applyFont="1" applyFill="1" applyBorder="1" applyAlignment="1" applyProtection="1">
      <alignment horizontal="left" vertical="center"/>
    </xf>
    <xf numFmtId="0" fontId="44" fillId="0" borderId="72" xfId="37" applyFont="1" applyFill="1" applyBorder="1" applyAlignment="1" applyProtection="1">
      <alignment horizontal="left" vertical="center"/>
    </xf>
    <xf numFmtId="0" fontId="44" fillId="0" borderId="23" xfId="37" applyFont="1" applyFill="1" applyBorder="1" applyAlignment="1" applyProtection="1">
      <alignment horizontal="left" vertical="center"/>
    </xf>
    <xf numFmtId="0" fontId="44" fillId="0" borderId="33" xfId="37" applyFont="1" applyFill="1" applyBorder="1" applyAlignment="1" applyProtection="1">
      <alignment horizontal="left" vertical="center"/>
      <protection hidden="1"/>
    </xf>
    <xf numFmtId="0" fontId="44" fillId="0" borderId="31" xfId="37" applyFont="1" applyFill="1" applyBorder="1" applyAlignment="1" applyProtection="1">
      <alignment horizontal="left" vertical="center"/>
      <protection hidden="1"/>
    </xf>
    <xf numFmtId="0" fontId="44" fillId="0" borderId="32" xfId="37" applyFont="1" applyFill="1" applyBorder="1" applyAlignment="1" applyProtection="1">
      <alignment horizontal="left" vertical="center"/>
      <protection hidden="1"/>
    </xf>
    <xf numFmtId="0" fontId="79" fillId="0" borderId="33" xfId="37" applyFont="1" applyFill="1" applyBorder="1" applyAlignment="1" applyProtection="1">
      <alignment horizontal="left" vertical="center"/>
      <protection hidden="1"/>
    </xf>
    <xf numFmtId="0" fontId="79" fillId="0" borderId="32" xfId="37" applyFont="1" applyFill="1" applyBorder="1" applyAlignment="1" applyProtection="1">
      <alignment horizontal="left" vertical="center"/>
      <protection hidden="1"/>
    </xf>
    <xf numFmtId="0" fontId="80" fillId="23" borderId="33" xfId="37" applyFont="1" applyFill="1" applyBorder="1" applyAlignment="1" applyProtection="1">
      <alignment horizontal="left" vertical="center"/>
      <protection hidden="1"/>
    </xf>
    <xf numFmtId="0" fontId="80" fillId="23" borderId="31" xfId="37" applyFont="1" applyFill="1" applyBorder="1" applyAlignment="1" applyProtection="1">
      <alignment horizontal="left" vertical="center"/>
      <protection hidden="1"/>
    </xf>
    <xf numFmtId="0" fontId="80" fillId="23" borderId="32" xfId="37" applyFont="1" applyFill="1" applyBorder="1" applyAlignment="1" applyProtection="1">
      <alignment horizontal="left" vertical="center"/>
      <protection hidden="1"/>
    </xf>
    <xf numFmtId="0" fontId="44" fillId="31" borderId="59" xfId="41" applyFont="1" applyFill="1" applyBorder="1" applyAlignment="1" applyProtection="1">
      <alignment horizontal="left" vertical="center"/>
      <protection hidden="1"/>
    </xf>
    <xf numFmtId="0" fontId="44" fillId="31" borderId="31" xfId="41" applyFont="1" applyFill="1" applyBorder="1" applyAlignment="1" applyProtection="1">
      <alignment horizontal="left" vertical="center"/>
      <protection hidden="1"/>
    </xf>
    <xf numFmtId="0" fontId="44" fillId="31" borderId="32" xfId="41" applyFont="1" applyFill="1" applyBorder="1" applyAlignment="1" applyProtection="1">
      <alignment horizontal="left" vertical="center"/>
      <protection hidden="1"/>
    </xf>
    <xf numFmtId="0" fontId="10" fillId="0" borderId="33" xfId="37" applyFont="1" applyBorder="1" applyAlignment="1" applyProtection="1">
      <alignment horizontal="center" vertical="center"/>
    </xf>
    <xf numFmtId="0" fontId="10" fillId="0" borderId="31" xfId="37" applyFont="1" applyBorder="1" applyAlignment="1" applyProtection="1">
      <alignment horizontal="center" vertical="center"/>
    </xf>
    <xf numFmtId="0" fontId="10" fillId="0" borderId="32" xfId="37" applyFont="1" applyBorder="1" applyAlignment="1" applyProtection="1">
      <alignment horizontal="center" vertical="center"/>
    </xf>
    <xf numFmtId="0" fontId="10" fillId="0" borderId="33" xfId="37" applyFont="1" applyBorder="1" applyAlignment="1" applyProtection="1">
      <alignment horizontal="center" vertical="center" wrapText="1"/>
    </xf>
    <xf numFmtId="0" fontId="10" fillId="0" borderId="31" xfId="37" applyFont="1" applyBorder="1" applyAlignment="1" applyProtection="1">
      <alignment horizontal="center" vertical="center" wrapText="1"/>
    </xf>
    <xf numFmtId="0" fontId="10" fillId="0" borderId="32" xfId="37" applyFont="1" applyBorder="1" applyAlignment="1" applyProtection="1">
      <alignment horizontal="center" vertical="center" wrapText="1"/>
    </xf>
    <xf numFmtId="0" fontId="10" fillId="0" borderId="42" xfId="37" applyFont="1" applyBorder="1" applyAlignment="1" applyProtection="1">
      <alignment horizontal="center" vertical="center"/>
    </xf>
    <xf numFmtId="0" fontId="10" fillId="0" borderId="87" xfId="37" applyFont="1" applyBorder="1" applyAlignment="1" applyProtection="1">
      <alignment horizontal="center" vertical="center"/>
    </xf>
    <xf numFmtId="0" fontId="10" fillId="0" borderId="62" xfId="37" applyFont="1" applyBorder="1" applyAlignment="1" applyProtection="1">
      <alignment horizontal="center" vertical="center"/>
    </xf>
    <xf numFmtId="0" fontId="10" fillId="0" borderId="39" xfId="37" applyFont="1" applyBorder="1" applyAlignment="1" applyProtection="1">
      <alignment horizontal="center" vertical="center"/>
    </xf>
    <xf numFmtId="0" fontId="10" fillId="0" borderId="21" xfId="37" applyFont="1" applyBorder="1" applyAlignment="1" applyProtection="1">
      <alignment horizontal="center" vertical="center"/>
    </xf>
    <xf numFmtId="0" fontId="10" fillId="0" borderId="55" xfId="37" applyFont="1" applyBorder="1" applyAlignment="1" applyProtection="1">
      <alignment horizontal="center" vertical="center"/>
    </xf>
    <xf numFmtId="0" fontId="10" fillId="36" borderId="33" xfId="37" applyFont="1" applyFill="1" applyBorder="1" applyAlignment="1" applyProtection="1">
      <alignment horizontal="center" vertical="center"/>
    </xf>
    <xf numFmtId="0" fontId="10" fillId="36" borderId="31" xfId="37" applyFont="1" applyFill="1" applyBorder="1" applyAlignment="1" applyProtection="1">
      <alignment horizontal="center" vertical="center"/>
    </xf>
    <xf numFmtId="0" fontId="10" fillId="36" borderId="32" xfId="37" applyFont="1" applyFill="1" applyBorder="1" applyAlignment="1" applyProtection="1">
      <alignment horizontal="center" vertical="center"/>
    </xf>
    <xf numFmtId="0" fontId="10" fillId="0" borderId="59" xfId="37" applyFont="1" applyBorder="1" applyAlignment="1" applyProtection="1">
      <alignment horizontal="center" vertical="center"/>
    </xf>
    <xf numFmtId="0" fontId="10" fillId="29" borderId="33" xfId="37" applyFont="1" applyFill="1" applyBorder="1" applyAlignment="1" applyProtection="1">
      <alignment horizontal="center" vertical="center"/>
    </xf>
    <xf numFmtId="0" fontId="10" fillId="29" borderId="31" xfId="37" applyFont="1" applyFill="1" applyBorder="1" applyAlignment="1" applyProtection="1">
      <alignment horizontal="center" vertical="center"/>
    </xf>
    <xf numFmtId="0" fontId="10" fillId="29" borderId="32" xfId="37" applyFont="1" applyFill="1" applyBorder="1" applyAlignment="1" applyProtection="1">
      <alignment horizontal="center" vertical="center"/>
    </xf>
    <xf numFmtId="0" fontId="10" fillId="29" borderId="42" xfId="37" applyFont="1" applyFill="1" applyBorder="1" applyAlignment="1" applyProtection="1">
      <alignment horizontal="center" vertical="center"/>
    </xf>
    <xf numFmtId="0" fontId="10" fillId="29" borderId="87" xfId="37" applyFont="1" applyFill="1" applyBorder="1" applyAlignment="1" applyProtection="1">
      <alignment horizontal="center" vertical="center"/>
    </xf>
    <xf numFmtId="0" fontId="10" fillId="29" borderId="62" xfId="37" applyFont="1" applyFill="1" applyBorder="1" applyAlignment="1" applyProtection="1">
      <alignment horizontal="center" vertical="center"/>
    </xf>
    <xf numFmtId="0" fontId="10" fillId="29" borderId="39" xfId="37" applyFont="1" applyFill="1" applyBorder="1" applyAlignment="1" applyProtection="1">
      <alignment horizontal="center" vertical="center"/>
    </xf>
    <xf numFmtId="0" fontId="10" fillId="29" borderId="21" xfId="37" applyFont="1" applyFill="1" applyBorder="1" applyAlignment="1" applyProtection="1">
      <alignment horizontal="center" vertical="center"/>
    </xf>
    <xf numFmtId="0" fontId="10" fillId="29" borderId="55" xfId="37" applyFont="1" applyFill="1" applyBorder="1" applyAlignment="1" applyProtection="1">
      <alignment horizontal="center" vertical="center"/>
    </xf>
    <xf numFmtId="49" fontId="44" fillId="0" borderId="44" xfId="37" applyNumberFormat="1" applyFont="1" applyBorder="1" applyAlignment="1" applyProtection="1">
      <alignment horizontal="center" vertical="center"/>
    </xf>
    <xf numFmtId="49" fontId="44" fillId="0" borderId="72" xfId="37" applyNumberFormat="1" applyFont="1" applyBorder="1" applyAlignment="1" applyProtection="1">
      <alignment horizontal="center" vertical="center"/>
    </xf>
    <xf numFmtId="49" fontId="44" fillId="0" borderId="23" xfId="37" applyNumberFormat="1" applyFont="1" applyBorder="1" applyAlignment="1" applyProtection="1">
      <alignment horizontal="center" vertical="center"/>
    </xf>
    <xf numFmtId="49" fontId="80" fillId="0" borderId="44" xfId="37" applyNumberFormat="1" applyFont="1" applyBorder="1" applyAlignment="1" applyProtection="1">
      <alignment horizontal="right" vertical="center"/>
    </xf>
    <xf numFmtId="49" fontId="80" fillId="0" borderId="72" xfId="37" applyNumberFormat="1" applyFont="1" applyBorder="1" applyAlignment="1" applyProtection="1">
      <alignment horizontal="right" vertical="center"/>
    </xf>
    <xf numFmtId="49" fontId="80" fillId="0" borderId="23" xfId="37" applyNumberFormat="1" applyFont="1" applyBorder="1" applyAlignment="1" applyProtection="1">
      <alignment horizontal="right" vertical="center"/>
    </xf>
    <xf numFmtId="49" fontId="44" fillId="0" borderId="75" xfId="37" applyNumberFormat="1" applyFont="1" applyBorder="1" applyAlignment="1" applyProtection="1">
      <alignment horizontal="center" vertical="center"/>
    </xf>
    <xf numFmtId="0" fontId="10" fillId="22" borderId="80" xfId="37" applyFont="1" applyFill="1" applyBorder="1" applyAlignment="1" applyProtection="1">
      <alignment horizontal="center" vertical="center" textRotation="90"/>
    </xf>
    <xf numFmtId="0" fontId="10" fillId="22" borderId="68" xfId="37" applyFont="1" applyFill="1" applyBorder="1" applyAlignment="1" applyProtection="1">
      <alignment horizontal="center" vertical="center" textRotation="90"/>
    </xf>
    <xf numFmtId="0" fontId="10" fillId="22" borderId="69" xfId="37" applyFont="1" applyFill="1" applyBorder="1" applyAlignment="1" applyProtection="1">
      <alignment horizontal="center" vertical="center" textRotation="90"/>
    </xf>
    <xf numFmtId="0" fontId="10" fillId="22" borderId="41" xfId="37" applyFont="1" applyFill="1" applyBorder="1" applyAlignment="1" applyProtection="1">
      <alignment horizontal="center" vertical="center" textRotation="90"/>
    </xf>
    <xf numFmtId="0" fontId="10" fillId="22" borderId="71" xfId="37" applyFont="1" applyFill="1" applyBorder="1" applyAlignment="1" applyProtection="1">
      <alignment horizontal="center" vertical="center" textRotation="90"/>
    </xf>
    <xf numFmtId="0" fontId="10" fillId="22" borderId="30" xfId="37" applyFont="1" applyFill="1" applyBorder="1" applyAlignment="1" applyProtection="1">
      <alignment horizontal="center" vertical="center" textRotation="90"/>
    </xf>
    <xf numFmtId="0" fontId="10" fillId="22" borderId="42" xfId="37" applyFont="1" applyFill="1" applyBorder="1" applyAlignment="1" applyProtection="1">
      <alignment horizontal="center" vertical="center" wrapText="1"/>
    </xf>
    <xf numFmtId="0" fontId="10" fillId="22" borderId="62" xfId="37" applyFont="1" applyFill="1" applyBorder="1" applyAlignment="1" applyProtection="1">
      <alignment horizontal="center" vertical="center" wrapText="1"/>
    </xf>
    <xf numFmtId="0" fontId="10" fillId="22" borderId="78" xfId="37" applyFont="1" applyFill="1" applyBorder="1" applyAlignment="1" applyProtection="1">
      <alignment horizontal="center" vertical="center" wrapText="1"/>
    </xf>
    <xf numFmtId="0" fontId="10" fillId="22" borderId="84" xfId="37" applyFont="1" applyFill="1" applyBorder="1" applyAlignment="1" applyProtection="1">
      <alignment horizontal="center" vertical="center" wrapText="1"/>
    </xf>
    <xf numFmtId="0" fontId="10" fillId="22" borderId="39" xfId="37" applyFont="1" applyFill="1" applyBorder="1" applyAlignment="1" applyProtection="1">
      <alignment horizontal="center" vertical="center" wrapText="1"/>
    </xf>
    <xf numFmtId="0" fontId="10" fillId="22" borderId="55" xfId="37" applyFont="1" applyFill="1" applyBorder="1" applyAlignment="1" applyProtection="1">
      <alignment horizontal="center" vertical="center" wrapText="1"/>
    </xf>
    <xf numFmtId="0" fontId="10" fillId="22" borderId="41" xfId="37" applyFont="1" applyFill="1" applyBorder="1" applyAlignment="1" applyProtection="1">
      <alignment horizontal="center" vertical="center" wrapText="1"/>
    </xf>
    <xf numFmtId="0" fontId="10" fillId="22" borderId="71" xfId="37" applyFont="1" applyFill="1" applyBorder="1" applyAlignment="1" applyProtection="1">
      <alignment horizontal="center" vertical="center" wrapText="1"/>
    </xf>
    <xf numFmtId="0" fontId="10" fillId="22" borderId="30" xfId="37" applyFont="1" applyFill="1" applyBorder="1" applyAlignment="1" applyProtection="1">
      <alignment horizontal="center" vertical="center" wrapText="1"/>
    </xf>
    <xf numFmtId="165" fontId="10" fillId="22" borderId="33" xfId="27" applyNumberFormat="1" applyFont="1" applyFill="1" applyBorder="1" applyAlignment="1" applyProtection="1">
      <alignment horizontal="center" vertical="center" wrapText="1"/>
      <protection hidden="1"/>
    </xf>
    <xf numFmtId="165" fontId="10" fillId="22" borderId="31" xfId="27" applyNumberFormat="1" applyFont="1" applyFill="1" applyBorder="1" applyAlignment="1" applyProtection="1">
      <alignment horizontal="center" vertical="center" wrapText="1"/>
      <protection hidden="1"/>
    </xf>
    <xf numFmtId="165" fontId="10" fillId="22" borderId="15" xfId="27" applyNumberFormat="1" applyFont="1" applyFill="1" applyBorder="1" applyAlignment="1" applyProtection="1">
      <alignment horizontal="center" vertical="center" wrapText="1"/>
      <protection hidden="1"/>
    </xf>
    <xf numFmtId="49" fontId="10" fillId="0" borderId="33" xfId="37" applyNumberFormat="1" applyFont="1" applyBorder="1" applyAlignment="1" applyProtection="1">
      <alignment horizontal="center" vertical="center" wrapText="1"/>
    </xf>
    <xf numFmtId="49" fontId="10" fillId="0" borderId="31" xfId="37" applyNumberFormat="1" applyFont="1" applyBorder="1" applyAlignment="1" applyProtection="1">
      <alignment horizontal="center" vertical="center" wrapText="1"/>
    </xf>
    <xf numFmtId="49" fontId="10" fillId="0" borderId="32" xfId="37" applyNumberFormat="1" applyFont="1" applyBorder="1" applyAlignment="1" applyProtection="1">
      <alignment horizontal="center" vertical="center" wrapText="1"/>
    </xf>
    <xf numFmtId="0" fontId="59" fillId="0" borderId="0" xfId="39" applyFont="1" applyBorder="1" applyAlignment="1">
      <alignment horizontal="center" vertical="top" wrapText="1"/>
    </xf>
    <xf numFmtId="0" fontId="60" fillId="0" borderId="0" xfId="39" applyFont="1" applyBorder="1" applyAlignment="1">
      <alignment horizontal="right" vertical="top" wrapText="1"/>
    </xf>
    <xf numFmtId="0" fontId="42" fillId="0" borderId="0" xfId="0" applyFont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47" fillId="0" borderId="0" xfId="42" applyFont="1" applyFill="1" applyAlignment="1">
      <alignment horizontal="center"/>
    </xf>
    <xf numFmtId="0" fontId="42" fillId="0" borderId="0" xfId="42" applyFont="1" applyFill="1" applyAlignment="1">
      <alignment horizontal="center"/>
    </xf>
    <xf numFmtId="0" fontId="23" fillId="0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31" fillId="0" borderId="0" xfId="40" applyFont="1" applyAlignment="1">
      <alignment horizontal="center" vertical="center" wrapText="1"/>
    </xf>
    <xf numFmtId="0" fontId="31" fillId="0" borderId="0" xfId="40" applyFont="1" applyAlignment="1">
      <alignment horizontal="center"/>
    </xf>
    <xf numFmtId="0" fontId="31" fillId="0" borderId="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wrapText="1"/>
    </xf>
    <xf numFmtId="0" fontId="36" fillId="0" borderId="0" xfId="0" applyFont="1"/>
    <xf numFmtId="164" fontId="36" fillId="0" borderId="0" xfId="0" applyNumberFormat="1" applyFont="1" applyAlignment="1">
      <alignment horizontal="right"/>
    </xf>
    <xf numFmtId="0" fontId="63" fillId="0" borderId="0" xfId="0" applyFont="1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wrapText="1"/>
    </xf>
    <xf numFmtId="0" fontId="63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left"/>
    </xf>
    <xf numFmtId="0" fontId="66" fillId="0" borderId="0" xfId="0" applyFont="1" applyAlignment="1">
      <alignment horizontal="left" wrapText="1"/>
    </xf>
    <xf numFmtId="0" fontId="10" fillId="0" borderId="0" xfId="43" applyFont="1" applyAlignment="1">
      <alignment horizontal="left"/>
    </xf>
    <xf numFmtId="0" fontId="10" fillId="0" borderId="0" xfId="43" applyFont="1" applyBorder="1" applyAlignment="1">
      <alignment horizontal="left"/>
    </xf>
    <xf numFmtId="0" fontId="10" fillId="0" borderId="87" xfId="43" applyFont="1" applyBorder="1" applyAlignment="1">
      <alignment horizontal="left"/>
    </xf>
    <xf numFmtId="0" fontId="44" fillId="0" borderId="0" xfId="43" applyFont="1" applyAlignment="1">
      <alignment horizontal="left"/>
    </xf>
    <xf numFmtId="0" fontId="10" fillId="0" borderId="0" xfId="43" applyFont="1" applyAlignment="1">
      <alignment horizontal="center"/>
    </xf>
    <xf numFmtId="0" fontId="50" fillId="0" borderId="0" xfId="43" applyFont="1" applyAlignment="1">
      <alignment horizontal="left"/>
    </xf>
    <xf numFmtId="0" fontId="49" fillId="0" borderId="0" xfId="43" applyFont="1" applyAlignment="1">
      <alignment horizontal="left"/>
    </xf>
    <xf numFmtId="0" fontId="10" fillId="0" borderId="21" xfId="43" applyFont="1" applyBorder="1" applyAlignment="1">
      <alignment horizontal="left"/>
    </xf>
    <xf numFmtId="49" fontId="71" fillId="20" borderId="22" xfId="38" applyNumberFormat="1" applyFont="1" applyFill="1" applyBorder="1" applyAlignment="1">
      <alignment horizontal="center" vertical="center" wrapText="1"/>
    </xf>
    <xf numFmtId="49" fontId="71" fillId="20" borderId="12" xfId="38" applyNumberFormat="1" applyFont="1" applyFill="1" applyBorder="1" applyAlignment="1">
      <alignment horizontal="center" vertical="center" wrapText="1"/>
    </xf>
    <xf numFmtId="0" fontId="71" fillId="20" borderId="75" xfId="38" applyFont="1" applyFill="1" applyBorder="1" applyAlignment="1">
      <alignment horizontal="center" vertical="center" wrapText="1"/>
    </xf>
    <xf numFmtId="0" fontId="71" fillId="20" borderId="59" xfId="38" applyFont="1" applyFill="1" applyBorder="1" applyAlignment="1">
      <alignment horizontal="center" vertical="center" wrapText="1"/>
    </xf>
    <xf numFmtId="0" fontId="71" fillId="20" borderId="22" xfId="38" applyFont="1" applyFill="1" applyBorder="1" applyAlignment="1">
      <alignment horizontal="center" vertical="center" wrapText="1"/>
    </xf>
    <xf numFmtId="0" fontId="71" fillId="20" borderId="12" xfId="38" applyFont="1" applyFill="1" applyBorder="1" applyAlignment="1">
      <alignment horizontal="center" vertical="center" wrapText="1"/>
    </xf>
    <xf numFmtId="0" fontId="27" fillId="0" borderId="0" xfId="38" applyFont="1" applyAlignment="1">
      <alignment horizontal="center"/>
    </xf>
    <xf numFmtId="0" fontId="27" fillId="0" borderId="0" xfId="38" applyFont="1" applyAlignment="1">
      <alignment horizontal="center" vertical="center"/>
    </xf>
    <xf numFmtId="0" fontId="71" fillId="20" borderId="65" xfId="38" applyFont="1" applyFill="1" applyBorder="1" applyAlignment="1">
      <alignment horizontal="center" vertical="center" wrapText="1"/>
    </xf>
    <xf numFmtId="0" fontId="71" fillId="20" borderId="64" xfId="38" applyFont="1" applyFill="1" applyBorder="1" applyAlignment="1">
      <alignment horizontal="center" vertical="center" wrapText="1"/>
    </xf>
    <xf numFmtId="0" fontId="71" fillId="20" borderId="82" xfId="38" applyFont="1" applyFill="1" applyBorder="1" applyAlignment="1">
      <alignment horizontal="center" vertical="center" wrapText="1"/>
    </xf>
    <xf numFmtId="0" fontId="71" fillId="20" borderId="73" xfId="38" applyFont="1" applyFill="1" applyBorder="1" applyAlignment="1">
      <alignment horizontal="center" vertical="center" wrapText="1"/>
    </xf>
    <xf numFmtId="0" fontId="71" fillId="20" borderId="58" xfId="38" applyFont="1" applyFill="1" applyBorder="1" applyAlignment="1">
      <alignment horizontal="center" vertical="center" wrapText="1"/>
    </xf>
    <xf numFmtId="0" fontId="71" fillId="20" borderId="74" xfId="38" applyFont="1" applyFill="1" applyBorder="1" applyAlignment="1">
      <alignment horizontal="center" vertical="center" wrapText="1"/>
    </xf>
    <xf numFmtId="0" fontId="71" fillId="20" borderId="40" xfId="38" applyFont="1" applyFill="1" applyBorder="1" applyAlignment="1">
      <alignment horizontal="center" vertical="center" wrapText="1"/>
    </xf>
    <xf numFmtId="0" fontId="71" fillId="20" borderId="13" xfId="38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38" applyFont="1" applyAlignment="1">
      <alignment horizontal="left" vertical="center" wrapText="1"/>
    </xf>
    <xf numFmtId="0" fontId="22" fillId="0" borderId="0" xfId="38" applyFont="1" applyAlignment="1">
      <alignment horizontal="left" vertical="center" wrapText="1"/>
    </xf>
    <xf numFmtId="0" fontId="22" fillId="0" borderId="88" xfId="38" applyFont="1" applyBorder="1" applyAlignment="1">
      <alignment horizontal="left" vertical="center" wrapText="1"/>
    </xf>
  </cellXfs>
  <cellStyles count="50"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19" builtinId="20" customBuiltin="1"/>
    <cellStyle name="Cím" xfId="20" builtinId="15" customBuiltin="1"/>
    <cellStyle name="Címsor 1" xfId="21" builtinId="16" customBuiltin="1"/>
    <cellStyle name="Címsor 2" xfId="22" builtinId="17" customBuiltin="1"/>
    <cellStyle name="Címsor 3" xfId="23" builtinId="18" customBuiltin="1"/>
    <cellStyle name="Címsor 4" xfId="24" builtinId="19" customBuiltin="1"/>
    <cellStyle name="Comma0" xfId="25"/>
    <cellStyle name="Ellenőrzőcella" xfId="26" builtinId="23" customBuiltin="1"/>
    <cellStyle name="Ezres 2" xfId="27"/>
    <cellStyle name="Ezres 4" xfId="28"/>
    <cellStyle name="Figyelmeztetés" xfId="29" builtinId="11" customBuiltin="1"/>
    <cellStyle name="Hivatkozott cella" xfId="30" builtinId="24" customBuiltin="1"/>
    <cellStyle name="Jegyzet" xfId="31" builtinId="10" customBuiltin="1"/>
    <cellStyle name="Jó" xfId="32" builtinId="26" customBuiltin="1"/>
    <cellStyle name="Kimenet" xfId="33" builtinId="21" customBuiltin="1"/>
    <cellStyle name="Magyarázó szöveg" xfId="34" builtinId="53" customBuiltin="1"/>
    <cellStyle name="Normál" xfId="0" builtinId="0"/>
    <cellStyle name="Normál 2" xfId="35"/>
    <cellStyle name="Normál 2 2" xfId="36"/>
    <cellStyle name="Normál 2_2014szerkesztett ktgvetés" xfId="37"/>
    <cellStyle name="Normál 6" xfId="38"/>
    <cellStyle name="Normál_2014szerkesztett ktgvetés" xfId="39"/>
    <cellStyle name="Normál_beruzásás_fejlesztés 2014 ktgvetés" xfId="40"/>
    <cellStyle name="Normál_KVFORMÁTUM" xfId="41"/>
    <cellStyle name="Normál_Normatíva" xfId="42"/>
    <cellStyle name="Normál_szocétkezés jó" xfId="43"/>
    <cellStyle name="Összesen" xfId="44" builtinId="25" customBuiltin="1"/>
    <cellStyle name="Pénznem 2" xfId="45"/>
    <cellStyle name="Rossz" xfId="46" builtinId="27" customBuiltin="1"/>
    <cellStyle name="Semleges" xfId="47" builtinId="28" customBuiltin="1"/>
    <cellStyle name="Számítás" xfId="48" builtinId="22" customBuiltin="1"/>
    <cellStyle name="Százalék 2" xfId="49"/>
  </cellStyles>
  <dxfs count="0"/>
  <tableStyles count="0" defaultTableStyle="TableStyleMedium9" defaultPivotStyle="PivotStyleLight16"/>
  <colors>
    <mruColors>
      <color rgb="FFFF99CC"/>
      <color rgb="FFFF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TVCSOP1\00HITEL\00_1MOD\VEGLEG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00\02_24\INT2000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VCSOP1\00HITEL\00_1MOD\VEGLEG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TVCSOP1\00HITEL\00_1MOD\VEGLEG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TVCSOP1\99HITEL\INT992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kv\munka0122\03KTVPM\03KTVIN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uirvh\Asztal\K&#246;lts&#233;gvet&#233;s%202004\2003kv\munka0122\03KTVPM\03KTVINM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>
        <row r="1">
          <cell r="J1" t="str">
            <v xml:space="preserve"> </v>
          </cell>
          <cell r="K1" t="str">
            <v xml:space="preserve"> </v>
          </cell>
          <cell r="M1" t="str">
            <v xml:space="preserve"> </v>
          </cell>
          <cell r="N1" t="str">
            <v xml:space="preserve"> </v>
          </cell>
          <cell r="T1" t="str">
            <v>PÉNZESZK.</v>
          </cell>
          <cell r="U1" t="str">
            <v>ÁTADÁSA</v>
          </cell>
          <cell r="V1" t="str">
            <v xml:space="preserve"> </v>
          </cell>
        </row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Vállalkozási</v>
          </cell>
          <cell r="G2" t="str">
            <v>Egyéb</v>
          </cell>
          <cell r="H2" t="str">
            <v>Felhalm.</v>
          </cell>
          <cell r="I2" t="str">
            <v>Intézm.</v>
          </cell>
          <cell r="J2" t="str">
            <v>Működési</v>
          </cell>
          <cell r="K2" t="str">
            <v>TB.alapok</v>
          </cell>
          <cell r="L2" t="str">
            <v>Előző évi</v>
          </cell>
          <cell r="M2" t="str">
            <v>Felhalm.</v>
          </cell>
          <cell r="N2" t="str">
            <v>E.évi</v>
          </cell>
          <cell r="O2" t="str">
            <v>E.évi váll.</v>
          </cell>
          <cell r="P2" t="str">
            <v>BEVÉTEL</v>
          </cell>
          <cell r="Q2" t="str">
            <v>Személyi</v>
          </cell>
          <cell r="R2" t="str">
            <v>TB.</v>
          </cell>
          <cell r="S2" t="str">
            <v xml:space="preserve">Dologi </v>
          </cell>
          <cell r="W2" t="str">
            <v>Ellátottak</v>
          </cell>
          <cell r="X2" t="str">
            <v>Felújitás+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bev.</v>
          </cell>
          <cell r="G3" t="str">
            <v>különf.bev.</v>
          </cell>
          <cell r="H3" t="str">
            <v>és tőkej.</v>
          </cell>
          <cell r="I3" t="str">
            <v>finansz.</v>
          </cell>
          <cell r="J3" t="str">
            <v>célra átv.</v>
          </cell>
          <cell r="K3" t="str">
            <v>támog.</v>
          </cell>
          <cell r="L3" t="str">
            <v>visszatérülések</v>
          </cell>
          <cell r="M3" t="str">
            <v>átvett pe.</v>
          </cell>
          <cell r="N3" t="str">
            <v>pénz marad.</v>
          </cell>
          <cell r="O3" t="str">
            <v>eredm.</v>
          </cell>
          <cell r="P3" t="str">
            <v>ÖSSZESEN</v>
          </cell>
          <cell r="Q3" t="str">
            <v>juttatás</v>
          </cell>
          <cell r="R3" t="str">
            <v>járulék</v>
          </cell>
          <cell r="S3" t="str">
            <v>kiadás</v>
          </cell>
          <cell r="T3" t="str">
            <v>Működés</v>
          </cell>
          <cell r="U3" t="str">
            <v>Feljesztés</v>
          </cell>
          <cell r="V3" t="str">
            <v>Egyéb támog.</v>
          </cell>
          <cell r="W3" t="str">
            <v>pénzb.jutt.</v>
          </cell>
          <cell r="X3" t="str">
            <v>Beruházás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>
            <v>1</v>
          </cell>
          <cell r="B4" t="str">
            <v>Kényszervágó Húsüzem</v>
          </cell>
          <cell r="C4">
            <v>1</v>
          </cell>
          <cell r="D4" t="str">
            <v>00előirányzat</v>
          </cell>
          <cell r="E4">
            <v>31087</v>
          </cell>
          <cell r="G4">
            <v>10170</v>
          </cell>
          <cell r="N4">
            <v>2258</v>
          </cell>
          <cell r="P4">
            <v>43515</v>
          </cell>
          <cell r="Q4">
            <v>8200</v>
          </cell>
          <cell r="R4">
            <v>4034</v>
          </cell>
          <cell r="S4">
            <v>29581</v>
          </cell>
          <cell r="X4">
            <v>1700</v>
          </cell>
          <cell r="Z4">
            <v>43515</v>
          </cell>
          <cell r="AA4">
            <v>0</v>
          </cell>
          <cell r="AB4">
            <v>43515</v>
          </cell>
        </row>
        <row r="5">
          <cell r="C5">
            <v>2</v>
          </cell>
          <cell r="D5" t="str">
            <v>jóváhagyott pénzmaradvány</v>
          </cell>
          <cell r="N5">
            <v>519</v>
          </cell>
          <cell r="P5">
            <v>519</v>
          </cell>
          <cell r="Y5">
            <v>519</v>
          </cell>
          <cell r="Z5">
            <v>519</v>
          </cell>
          <cell r="AA5">
            <v>0</v>
          </cell>
          <cell r="AB5">
            <v>519</v>
          </cell>
        </row>
        <row r="6">
          <cell r="D6" t="str">
            <v>sh1(12)</v>
          </cell>
          <cell r="E6">
            <v>2258</v>
          </cell>
          <cell r="N6">
            <v>-2258</v>
          </cell>
          <cell r="P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P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P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P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P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P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P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P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Összesen</v>
          </cell>
          <cell r="D14" t="str">
            <v>Kényszervágó Húsüzem</v>
          </cell>
          <cell r="E14">
            <v>33345</v>
          </cell>
          <cell r="F14">
            <v>0</v>
          </cell>
          <cell r="G14">
            <v>10170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519</v>
          </cell>
          <cell r="O14">
            <v>0</v>
          </cell>
          <cell r="P14">
            <v>44034</v>
          </cell>
          <cell r="Q14">
            <v>8200</v>
          </cell>
          <cell r="R14">
            <v>4034</v>
          </cell>
          <cell r="S14">
            <v>29581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1700</v>
          </cell>
          <cell r="Y14">
            <v>519</v>
          </cell>
          <cell r="Z14">
            <v>44034</v>
          </cell>
          <cell r="AA14">
            <v>0</v>
          </cell>
          <cell r="AB14">
            <v>44034</v>
          </cell>
        </row>
        <row r="15">
          <cell r="A15">
            <v>2</v>
          </cell>
          <cell r="B15" t="str">
            <v>Piac-és Vásárcsarnok</v>
          </cell>
          <cell r="C15">
            <v>1</v>
          </cell>
          <cell r="D15" t="str">
            <v>00előirányzat</v>
          </cell>
          <cell r="G15">
            <v>325000</v>
          </cell>
          <cell r="P15">
            <v>325000</v>
          </cell>
          <cell r="Q15">
            <v>47607</v>
          </cell>
          <cell r="R15">
            <v>19438</v>
          </cell>
          <cell r="S15">
            <v>111455</v>
          </cell>
          <cell r="T15">
            <v>141500</v>
          </cell>
          <cell r="X15">
            <v>5000</v>
          </cell>
          <cell r="Z15">
            <v>325000</v>
          </cell>
          <cell r="AA15">
            <v>0</v>
          </cell>
          <cell r="AB15">
            <v>325000</v>
          </cell>
        </row>
        <row r="16">
          <cell r="C16">
            <v>2</v>
          </cell>
          <cell r="D16" t="str">
            <v>jóváhagyott pénzmaradvány</v>
          </cell>
          <cell r="N16">
            <v>19317</v>
          </cell>
          <cell r="P16">
            <v>19317</v>
          </cell>
          <cell r="Y16">
            <v>19317</v>
          </cell>
          <cell r="Z16">
            <v>19317</v>
          </cell>
          <cell r="AA16">
            <v>0</v>
          </cell>
          <cell r="AB16">
            <v>19317</v>
          </cell>
        </row>
        <row r="17">
          <cell r="D17" t="str">
            <v>sh1(1)</v>
          </cell>
          <cell r="G17">
            <v>2708</v>
          </cell>
          <cell r="P17">
            <v>2708</v>
          </cell>
          <cell r="Q17">
            <v>1991</v>
          </cell>
          <cell r="R17">
            <v>717</v>
          </cell>
          <cell r="Z17">
            <v>2708</v>
          </cell>
          <cell r="AA17">
            <v>0</v>
          </cell>
          <cell r="AB17">
            <v>2708</v>
          </cell>
        </row>
        <row r="18">
          <cell r="P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P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P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P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P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P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P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Összesen</v>
          </cell>
          <cell r="D25" t="str">
            <v>Piac-és Vásárcsarnok</v>
          </cell>
          <cell r="E25">
            <v>0</v>
          </cell>
          <cell r="F25">
            <v>0</v>
          </cell>
          <cell r="G25">
            <v>327708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19317</v>
          </cell>
          <cell r="O25">
            <v>0</v>
          </cell>
          <cell r="P25">
            <v>347025</v>
          </cell>
          <cell r="Q25">
            <v>49598</v>
          </cell>
          <cell r="R25">
            <v>20155</v>
          </cell>
          <cell r="S25">
            <v>111455</v>
          </cell>
          <cell r="T25">
            <v>141500</v>
          </cell>
          <cell r="U25">
            <v>0</v>
          </cell>
          <cell r="V25">
            <v>0</v>
          </cell>
          <cell r="W25">
            <v>0</v>
          </cell>
          <cell r="X25">
            <v>5000</v>
          </cell>
          <cell r="Y25">
            <v>19317</v>
          </cell>
          <cell r="Z25">
            <v>347025</v>
          </cell>
          <cell r="AA25">
            <v>0</v>
          </cell>
          <cell r="AB25">
            <v>347025</v>
          </cell>
        </row>
        <row r="26">
          <cell r="A26">
            <v>3</v>
          </cell>
          <cell r="B26" t="str">
            <v>Egyesitett Eü.Int.Igazg.</v>
          </cell>
          <cell r="C26">
            <v>1</v>
          </cell>
          <cell r="D26" t="str">
            <v>00előirányzat</v>
          </cell>
          <cell r="E26">
            <v>26230</v>
          </cell>
          <cell r="G26">
            <v>16770</v>
          </cell>
          <cell r="I26">
            <v>979</v>
          </cell>
          <cell r="K26">
            <v>806000</v>
          </cell>
          <cell r="P26">
            <v>849979</v>
          </cell>
          <cell r="Q26">
            <v>447525</v>
          </cell>
          <cell r="R26">
            <v>161109</v>
          </cell>
          <cell r="S26">
            <v>241345</v>
          </cell>
          <cell r="Z26">
            <v>849979</v>
          </cell>
          <cell r="AA26">
            <v>0</v>
          </cell>
          <cell r="AB26">
            <v>849979</v>
          </cell>
        </row>
        <row r="27">
          <cell r="C27">
            <v>2</v>
          </cell>
          <cell r="D27" t="str">
            <v>jóváhagyott pénzmaradvány</v>
          </cell>
          <cell r="N27">
            <v>-17173</v>
          </cell>
          <cell r="P27">
            <v>-17173</v>
          </cell>
          <cell r="S27">
            <v>-17173</v>
          </cell>
          <cell r="Z27">
            <v>-17173</v>
          </cell>
          <cell r="AA27">
            <v>0</v>
          </cell>
          <cell r="AB27">
            <v>-17173</v>
          </cell>
        </row>
        <row r="28">
          <cell r="B28" t="str">
            <v>Működési támog.116/2000 Kgy.</v>
          </cell>
          <cell r="D28" t="str">
            <v>pót1(1)</v>
          </cell>
          <cell r="I28">
            <v>30000</v>
          </cell>
          <cell r="P28">
            <v>30000</v>
          </cell>
          <cell r="S28">
            <v>30000</v>
          </cell>
          <cell r="Z28">
            <v>30000</v>
          </cell>
          <cell r="AA28">
            <v>0</v>
          </cell>
          <cell r="AB28">
            <v>30000</v>
          </cell>
        </row>
        <row r="29">
          <cell r="D29" t="str">
            <v>sh1(2)</v>
          </cell>
          <cell r="E29">
            <v>-25453</v>
          </cell>
          <cell r="G29">
            <v>25453</v>
          </cell>
          <cell r="K29">
            <v>-2600</v>
          </cell>
          <cell r="P29">
            <v>-2600</v>
          </cell>
          <cell r="Q29">
            <v>-1216</v>
          </cell>
          <cell r="R29">
            <v>-578</v>
          </cell>
          <cell r="S29">
            <v>-806</v>
          </cell>
          <cell r="Z29">
            <v>-2600</v>
          </cell>
          <cell r="AA29">
            <v>0</v>
          </cell>
          <cell r="AB29">
            <v>-2600</v>
          </cell>
        </row>
        <row r="30">
          <cell r="B30" t="str">
            <v>221/2000 műk.tám.</v>
          </cell>
          <cell r="D30" t="str">
            <v>pót1(18)</v>
          </cell>
          <cell r="I30">
            <v>30000</v>
          </cell>
          <cell r="P30">
            <v>30000</v>
          </cell>
          <cell r="S30">
            <v>30000</v>
          </cell>
          <cell r="Z30">
            <v>30000</v>
          </cell>
          <cell r="AA30">
            <v>0</v>
          </cell>
          <cell r="AB30">
            <v>30000</v>
          </cell>
        </row>
        <row r="31">
          <cell r="P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P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P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P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P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P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P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P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P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P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P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P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P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P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P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Összesen</v>
          </cell>
          <cell r="D46" t="str">
            <v>Egyesitett Eü.Int.Igazg.</v>
          </cell>
          <cell r="E46">
            <v>777</v>
          </cell>
          <cell r="F46">
            <v>0</v>
          </cell>
          <cell r="G46">
            <v>42223</v>
          </cell>
          <cell r="H46">
            <v>0</v>
          </cell>
          <cell r="I46">
            <v>60979</v>
          </cell>
          <cell r="J46">
            <v>0</v>
          </cell>
          <cell r="K46">
            <v>803400</v>
          </cell>
          <cell r="L46">
            <v>0</v>
          </cell>
          <cell r="M46">
            <v>0</v>
          </cell>
          <cell r="N46">
            <v>-17173</v>
          </cell>
          <cell r="O46">
            <v>0</v>
          </cell>
          <cell r="P46">
            <v>890206</v>
          </cell>
          <cell r="Q46">
            <v>446309</v>
          </cell>
          <cell r="R46">
            <v>160531</v>
          </cell>
          <cell r="S46">
            <v>283366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890206</v>
          </cell>
          <cell r="AA46">
            <v>0</v>
          </cell>
          <cell r="AB46">
            <v>890206</v>
          </cell>
        </row>
        <row r="47">
          <cell r="A47">
            <v>4</v>
          </cell>
          <cell r="B47" t="str">
            <v>Kisgyermek Szoc.Int.Igazg.</v>
          </cell>
          <cell r="C47">
            <v>1</v>
          </cell>
          <cell r="D47" t="str">
            <v>00előirányzat</v>
          </cell>
          <cell r="E47">
            <v>17974</v>
          </cell>
          <cell r="G47">
            <v>22639</v>
          </cell>
          <cell r="I47">
            <v>229543</v>
          </cell>
          <cell r="P47">
            <v>270156</v>
          </cell>
          <cell r="Q47">
            <v>133362</v>
          </cell>
          <cell r="R47">
            <v>58359</v>
          </cell>
          <cell r="S47">
            <v>75398</v>
          </cell>
          <cell r="W47">
            <v>3037</v>
          </cell>
          <cell r="Z47">
            <v>270156</v>
          </cell>
          <cell r="AA47">
            <v>0</v>
          </cell>
          <cell r="AB47">
            <v>270156</v>
          </cell>
        </row>
        <row r="48">
          <cell r="C48">
            <v>2</v>
          </cell>
          <cell r="D48" t="str">
            <v>jóváhagyott pénzmaradvány</v>
          </cell>
          <cell r="N48">
            <v>11193</v>
          </cell>
          <cell r="P48">
            <v>11193</v>
          </cell>
          <cell r="Q48">
            <v>1745</v>
          </cell>
          <cell r="R48">
            <v>628</v>
          </cell>
          <cell r="Y48">
            <v>8820</v>
          </cell>
          <cell r="Z48">
            <v>11193</v>
          </cell>
          <cell r="AA48">
            <v>0</v>
          </cell>
          <cell r="AB48">
            <v>11193</v>
          </cell>
        </row>
        <row r="49">
          <cell r="C49">
            <v>3</v>
          </cell>
          <cell r="D49" t="str">
            <v>pm.terhelő bef.kötelezettség</v>
          </cell>
          <cell r="N49">
            <v>2085</v>
          </cell>
          <cell r="P49">
            <v>2085</v>
          </cell>
          <cell r="S49">
            <v>2085</v>
          </cell>
          <cell r="Z49">
            <v>2085</v>
          </cell>
          <cell r="AA49">
            <v>0</v>
          </cell>
          <cell r="AB49">
            <v>2085</v>
          </cell>
        </row>
        <row r="50">
          <cell r="C50">
            <v>8</v>
          </cell>
          <cell r="D50" t="str">
            <v>közhasznú</v>
          </cell>
          <cell r="I50">
            <v>114</v>
          </cell>
          <cell r="J50">
            <v>97</v>
          </cell>
          <cell r="P50">
            <v>211</v>
          </cell>
          <cell r="Q50">
            <v>140</v>
          </cell>
          <cell r="R50">
            <v>71</v>
          </cell>
          <cell r="Z50">
            <v>211</v>
          </cell>
          <cell r="AA50">
            <v>0</v>
          </cell>
          <cell r="AB50">
            <v>211</v>
          </cell>
        </row>
        <row r="51">
          <cell r="C51">
            <v>9</v>
          </cell>
          <cell r="D51" t="str">
            <v>ped.szakkönyv</v>
          </cell>
          <cell r="I51">
            <v>45</v>
          </cell>
          <cell r="P51">
            <v>45</v>
          </cell>
          <cell r="Q51">
            <v>45</v>
          </cell>
          <cell r="Z51">
            <v>45</v>
          </cell>
          <cell r="AA51">
            <v>0</v>
          </cell>
          <cell r="AB51">
            <v>45</v>
          </cell>
        </row>
        <row r="52">
          <cell r="D52" t="str">
            <v>sh1(16)</v>
          </cell>
          <cell r="P52">
            <v>0</v>
          </cell>
          <cell r="S52">
            <v>8795</v>
          </cell>
          <cell r="X52">
            <v>25</v>
          </cell>
          <cell r="Y52">
            <v>-8820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11</v>
          </cell>
          <cell r="D53" t="str">
            <v>ellátottak térítési díja</v>
          </cell>
          <cell r="E53">
            <v>2011</v>
          </cell>
          <cell r="I53">
            <v>-2011</v>
          </cell>
          <cell r="P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13</v>
          </cell>
          <cell r="D54" t="str">
            <v>bérfejlesztés</v>
          </cell>
          <cell r="I54">
            <v>11555</v>
          </cell>
          <cell r="P54">
            <v>11555</v>
          </cell>
          <cell r="Q54">
            <v>8497</v>
          </cell>
          <cell r="R54">
            <v>3058</v>
          </cell>
          <cell r="Z54">
            <v>11555</v>
          </cell>
          <cell r="AA54">
            <v>0</v>
          </cell>
          <cell r="AB54">
            <v>11555</v>
          </cell>
        </row>
        <row r="55">
          <cell r="C55">
            <v>14</v>
          </cell>
          <cell r="D55" t="str">
            <v>4% bérfejlesztés</v>
          </cell>
          <cell r="I55">
            <v>-360</v>
          </cell>
          <cell r="P55">
            <v>-360</v>
          </cell>
          <cell r="Q55">
            <v>-265</v>
          </cell>
          <cell r="R55">
            <v>-95</v>
          </cell>
          <cell r="Z55">
            <v>-360</v>
          </cell>
          <cell r="AA55">
            <v>0</v>
          </cell>
          <cell r="AB55">
            <v>-360</v>
          </cell>
        </row>
        <row r="56">
          <cell r="P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P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P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P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P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P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P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P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P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P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P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P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P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Összesen</v>
          </cell>
          <cell r="D71" t="str">
            <v>Kisgyermek Szoc.Int.Igazg.</v>
          </cell>
          <cell r="E71">
            <v>19985</v>
          </cell>
          <cell r="F71">
            <v>0</v>
          </cell>
          <cell r="G71">
            <v>22639</v>
          </cell>
          <cell r="H71">
            <v>0</v>
          </cell>
          <cell r="I71">
            <v>238886</v>
          </cell>
          <cell r="J71">
            <v>97</v>
          </cell>
          <cell r="K71">
            <v>0</v>
          </cell>
          <cell r="L71">
            <v>0</v>
          </cell>
          <cell r="M71">
            <v>0</v>
          </cell>
          <cell r="N71">
            <v>13278</v>
          </cell>
          <cell r="O71">
            <v>0</v>
          </cell>
          <cell r="P71">
            <v>294885</v>
          </cell>
          <cell r="Q71">
            <v>143524</v>
          </cell>
          <cell r="R71">
            <v>62021</v>
          </cell>
          <cell r="S71">
            <v>86278</v>
          </cell>
          <cell r="T71">
            <v>0</v>
          </cell>
          <cell r="U71">
            <v>0</v>
          </cell>
          <cell r="V71">
            <v>0</v>
          </cell>
          <cell r="W71">
            <v>3037</v>
          </cell>
          <cell r="X71">
            <v>25</v>
          </cell>
          <cell r="Y71">
            <v>0</v>
          </cell>
          <cell r="Z71">
            <v>294885</v>
          </cell>
          <cell r="AA71">
            <v>0</v>
          </cell>
          <cell r="AB71">
            <v>294885</v>
          </cell>
        </row>
        <row r="72">
          <cell r="A72">
            <v>401</v>
          </cell>
          <cell r="B72" t="str">
            <v>Családsegitő Intézet</v>
          </cell>
          <cell r="C72">
            <v>1</v>
          </cell>
          <cell r="D72" t="str">
            <v>00előirányzat</v>
          </cell>
          <cell r="I72">
            <v>30825</v>
          </cell>
          <cell r="P72">
            <v>30825</v>
          </cell>
          <cell r="Q72">
            <v>18624</v>
          </cell>
          <cell r="R72">
            <v>7399</v>
          </cell>
          <cell r="S72">
            <v>4802</v>
          </cell>
          <cell r="Z72">
            <v>30825</v>
          </cell>
          <cell r="AA72">
            <v>0</v>
          </cell>
          <cell r="AB72">
            <v>30825</v>
          </cell>
        </row>
        <row r="73">
          <cell r="C73">
            <v>2</v>
          </cell>
          <cell r="D73" t="str">
            <v>jóváhagyott pénzmaradvány</v>
          </cell>
          <cell r="N73">
            <v>-606</v>
          </cell>
          <cell r="P73">
            <v>-606</v>
          </cell>
          <cell r="Q73">
            <v>31</v>
          </cell>
          <cell r="R73">
            <v>11</v>
          </cell>
          <cell r="S73">
            <v>-648</v>
          </cell>
          <cell r="Z73">
            <v>-606</v>
          </cell>
          <cell r="AA73">
            <v>0</v>
          </cell>
          <cell r="AB73">
            <v>-606</v>
          </cell>
        </row>
        <row r="74">
          <cell r="C74">
            <v>3</v>
          </cell>
          <cell r="D74" t="str">
            <v>pm.terhelő bef.kötelezettség</v>
          </cell>
          <cell r="N74">
            <v>1152</v>
          </cell>
          <cell r="P74">
            <v>1152</v>
          </cell>
          <cell r="S74">
            <v>1152</v>
          </cell>
          <cell r="Z74">
            <v>1152</v>
          </cell>
          <cell r="AA74">
            <v>0</v>
          </cell>
          <cell r="AB74">
            <v>1152</v>
          </cell>
        </row>
        <row r="75">
          <cell r="B75" t="str">
            <v>dr.Kodra keret,gyermeknapi ünnepség</v>
          </cell>
          <cell r="D75" t="str">
            <v>pót1(5)</v>
          </cell>
          <cell r="I75">
            <v>50</v>
          </cell>
          <cell r="P75">
            <v>50</v>
          </cell>
          <cell r="S75">
            <v>50</v>
          </cell>
          <cell r="Z75">
            <v>50</v>
          </cell>
          <cell r="AA75">
            <v>0</v>
          </cell>
          <cell r="AB75">
            <v>50</v>
          </cell>
        </row>
        <row r="76">
          <cell r="C76">
            <v>13</v>
          </cell>
          <cell r="D76" t="str">
            <v>bérfejlesztés</v>
          </cell>
          <cell r="I76">
            <v>1583</v>
          </cell>
          <cell r="P76">
            <v>1583</v>
          </cell>
          <cell r="Q76">
            <v>1164</v>
          </cell>
          <cell r="R76">
            <v>419</v>
          </cell>
          <cell r="Z76">
            <v>1583</v>
          </cell>
          <cell r="AA76">
            <v>0</v>
          </cell>
          <cell r="AB76">
            <v>1583</v>
          </cell>
        </row>
        <row r="77">
          <cell r="C77">
            <v>14</v>
          </cell>
          <cell r="D77" t="str">
            <v>4% bérfejlesztés</v>
          </cell>
          <cell r="I77">
            <v>-33</v>
          </cell>
          <cell r="P77">
            <v>-33</v>
          </cell>
          <cell r="Q77">
            <v>-24</v>
          </cell>
          <cell r="R77">
            <v>-9</v>
          </cell>
          <cell r="Z77">
            <v>-33</v>
          </cell>
          <cell r="AA77">
            <v>0</v>
          </cell>
          <cell r="AB77">
            <v>-33</v>
          </cell>
        </row>
        <row r="78">
          <cell r="P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P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P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P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P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P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P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P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P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P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Összesen</v>
          </cell>
          <cell r="D88" t="str">
            <v>Családsegitő Intézet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32425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546</v>
          </cell>
          <cell r="O88">
            <v>0</v>
          </cell>
          <cell r="P88">
            <v>32971</v>
          </cell>
          <cell r="Q88">
            <v>19795</v>
          </cell>
          <cell r="R88">
            <v>7820</v>
          </cell>
          <cell r="S88">
            <v>5356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32971</v>
          </cell>
          <cell r="AA88">
            <v>0</v>
          </cell>
          <cell r="AB88">
            <v>32971</v>
          </cell>
        </row>
        <row r="89">
          <cell r="B89" t="str">
            <v>Esztergár L.Családsegítő</v>
          </cell>
          <cell r="C89">
            <v>1</v>
          </cell>
          <cell r="D89" t="str">
            <v>00előirányzat</v>
          </cell>
          <cell r="I89">
            <v>29690</v>
          </cell>
          <cell r="P89">
            <v>29690</v>
          </cell>
          <cell r="Q89">
            <v>17782</v>
          </cell>
          <cell r="R89">
            <v>7280</v>
          </cell>
          <cell r="S89">
            <v>4628</v>
          </cell>
          <cell r="Z89">
            <v>29690</v>
          </cell>
          <cell r="AA89">
            <v>0</v>
          </cell>
          <cell r="AB89">
            <v>29690</v>
          </cell>
        </row>
        <row r="90">
          <cell r="C90">
            <v>2</v>
          </cell>
          <cell r="D90" t="str">
            <v>jóváhagyott pénzmaradvány</v>
          </cell>
          <cell r="N90">
            <v>1353</v>
          </cell>
          <cell r="P90">
            <v>1353</v>
          </cell>
          <cell r="Q90">
            <v>995</v>
          </cell>
          <cell r="R90">
            <v>358</v>
          </cell>
          <cell r="Z90">
            <v>1353</v>
          </cell>
          <cell r="AA90">
            <v>0</v>
          </cell>
          <cell r="AB90">
            <v>1353</v>
          </cell>
        </row>
        <row r="91">
          <cell r="C91">
            <v>3</v>
          </cell>
          <cell r="D91" t="str">
            <v>pm.terhelő bef.kötelezettség</v>
          </cell>
          <cell r="N91">
            <v>843</v>
          </cell>
          <cell r="P91">
            <v>843</v>
          </cell>
          <cell r="S91">
            <v>843</v>
          </cell>
          <cell r="Z91">
            <v>843</v>
          </cell>
          <cell r="AA91">
            <v>0</v>
          </cell>
          <cell r="AB91">
            <v>843</v>
          </cell>
        </row>
        <row r="92">
          <cell r="C92">
            <v>13</v>
          </cell>
          <cell r="D92" t="str">
            <v>bérfejlesztés</v>
          </cell>
          <cell r="I92">
            <v>1523</v>
          </cell>
          <cell r="P92">
            <v>1523</v>
          </cell>
          <cell r="Q92">
            <v>1120</v>
          </cell>
          <cell r="R92">
            <v>403</v>
          </cell>
          <cell r="Z92">
            <v>1523</v>
          </cell>
          <cell r="AA92">
            <v>0</v>
          </cell>
          <cell r="AB92">
            <v>1523</v>
          </cell>
        </row>
        <row r="93">
          <cell r="C93">
            <v>14</v>
          </cell>
          <cell r="D93" t="str">
            <v>4% bérfejlesztés</v>
          </cell>
          <cell r="I93">
            <v>-35</v>
          </cell>
          <cell r="P93">
            <v>-35</v>
          </cell>
          <cell r="Q93">
            <v>-26</v>
          </cell>
          <cell r="R93">
            <v>-9</v>
          </cell>
          <cell r="Z93">
            <v>-35</v>
          </cell>
          <cell r="AA93">
            <v>0</v>
          </cell>
          <cell r="AB93">
            <v>-35</v>
          </cell>
        </row>
        <row r="94">
          <cell r="P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P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P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P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P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P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P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P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P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P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P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P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P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P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P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Összesen</v>
          </cell>
          <cell r="D109" t="str">
            <v>Esztergár L.Családsegítő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31178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2196</v>
          </cell>
          <cell r="O109">
            <v>0</v>
          </cell>
          <cell r="P109">
            <v>33374</v>
          </cell>
          <cell r="Q109">
            <v>19871</v>
          </cell>
          <cell r="R109">
            <v>8032</v>
          </cell>
          <cell r="S109">
            <v>5471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33374</v>
          </cell>
          <cell r="AA109">
            <v>0</v>
          </cell>
          <cell r="AB109">
            <v>33374</v>
          </cell>
        </row>
        <row r="110">
          <cell r="B110" t="str">
            <v>Kisgyerm.+Családs.+Esztergár</v>
          </cell>
          <cell r="E110">
            <v>19985</v>
          </cell>
          <cell r="F110">
            <v>0</v>
          </cell>
          <cell r="G110">
            <v>22639</v>
          </cell>
          <cell r="H110">
            <v>0</v>
          </cell>
          <cell r="I110">
            <v>302489</v>
          </cell>
          <cell r="J110">
            <v>97</v>
          </cell>
          <cell r="K110">
            <v>0</v>
          </cell>
          <cell r="L110">
            <v>0</v>
          </cell>
          <cell r="M110">
            <v>0</v>
          </cell>
          <cell r="N110">
            <v>16020</v>
          </cell>
          <cell r="O110">
            <v>0</v>
          </cell>
          <cell r="P110">
            <v>361230</v>
          </cell>
          <cell r="Q110">
            <v>183190</v>
          </cell>
          <cell r="R110">
            <v>77873</v>
          </cell>
          <cell r="S110">
            <v>97105</v>
          </cell>
          <cell r="T110">
            <v>0</v>
          </cell>
          <cell r="U110">
            <v>0</v>
          </cell>
          <cell r="V110">
            <v>0</v>
          </cell>
          <cell r="W110">
            <v>3037</v>
          </cell>
          <cell r="X110">
            <v>25</v>
          </cell>
          <cell r="Y110">
            <v>0</v>
          </cell>
          <cell r="Z110">
            <v>361230</v>
          </cell>
          <cell r="AA110">
            <v>0</v>
          </cell>
          <cell r="AB110">
            <v>361230</v>
          </cell>
        </row>
        <row r="111">
          <cell r="A111">
            <v>5</v>
          </cell>
          <cell r="B111" t="str">
            <v>Értelmi Fogy.Nappali Int.</v>
          </cell>
          <cell r="C111">
            <v>1</v>
          </cell>
          <cell r="D111" t="str">
            <v>00előirányzat</v>
          </cell>
          <cell r="E111">
            <v>4859</v>
          </cell>
          <cell r="G111">
            <v>1162</v>
          </cell>
          <cell r="I111">
            <v>45069</v>
          </cell>
          <cell r="J111">
            <v>2640</v>
          </cell>
          <cell r="P111">
            <v>53730</v>
          </cell>
          <cell r="Q111">
            <v>28107</v>
          </cell>
          <cell r="R111">
            <v>11127</v>
          </cell>
          <cell r="S111">
            <v>14239</v>
          </cell>
          <cell r="W111">
            <v>257</v>
          </cell>
          <cell r="Z111">
            <v>53730</v>
          </cell>
          <cell r="AA111">
            <v>0</v>
          </cell>
          <cell r="AB111">
            <v>53730</v>
          </cell>
        </row>
        <row r="112">
          <cell r="C112">
            <v>2</v>
          </cell>
          <cell r="D112" t="str">
            <v>jóváhagyott pénzmaradvány</v>
          </cell>
          <cell r="N112">
            <v>2828</v>
          </cell>
          <cell r="P112">
            <v>2828</v>
          </cell>
          <cell r="Q112">
            <v>1743</v>
          </cell>
          <cell r="R112">
            <v>628</v>
          </cell>
          <cell r="Y112">
            <v>457</v>
          </cell>
          <cell r="Z112">
            <v>2828</v>
          </cell>
          <cell r="AA112">
            <v>0</v>
          </cell>
          <cell r="AB112">
            <v>2828</v>
          </cell>
        </row>
        <row r="113">
          <cell r="C113">
            <v>3</v>
          </cell>
          <cell r="D113" t="str">
            <v>pm.terhelő bef.kötelezettség</v>
          </cell>
          <cell r="N113">
            <v>1270</v>
          </cell>
          <cell r="P113">
            <v>1270</v>
          </cell>
          <cell r="S113">
            <v>1270</v>
          </cell>
          <cell r="Z113">
            <v>1270</v>
          </cell>
          <cell r="AA113">
            <v>0</v>
          </cell>
          <cell r="AB113">
            <v>1270</v>
          </cell>
        </row>
        <row r="114">
          <cell r="D114" t="str">
            <v>sh1(3)</v>
          </cell>
          <cell r="J114">
            <v>391</v>
          </cell>
          <cell r="P114">
            <v>391</v>
          </cell>
          <cell r="S114">
            <v>391</v>
          </cell>
          <cell r="Z114">
            <v>391</v>
          </cell>
          <cell r="AA114">
            <v>0</v>
          </cell>
          <cell r="AB114">
            <v>391</v>
          </cell>
        </row>
        <row r="115">
          <cell r="D115" t="str">
            <v>sh1(15)</v>
          </cell>
          <cell r="P115">
            <v>0</v>
          </cell>
          <cell r="S115">
            <v>457</v>
          </cell>
          <cell r="Y115">
            <v>-457</v>
          </cell>
          <cell r="Z115">
            <v>0</v>
          </cell>
          <cell r="AA115">
            <v>0</v>
          </cell>
          <cell r="AB115">
            <v>0</v>
          </cell>
        </row>
        <row r="116">
          <cell r="C116">
            <v>9</v>
          </cell>
          <cell r="D116" t="str">
            <v>ped.szakkönyv</v>
          </cell>
          <cell r="I116">
            <v>101</v>
          </cell>
          <cell r="P116">
            <v>101</v>
          </cell>
          <cell r="Q116">
            <v>101</v>
          </cell>
          <cell r="Z116">
            <v>101</v>
          </cell>
          <cell r="AA116">
            <v>0</v>
          </cell>
          <cell r="AB116">
            <v>101</v>
          </cell>
        </row>
        <row r="117">
          <cell r="C117">
            <v>13</v>
          </cell>
          <cell r="D117" t="str">
            <v>bérfejlesztés</v>
          </cell>
          <cell r="I117">
            <v>2078</v>
          </cell>
          <cell r="P117">
            <v>2078</v>
          </cell>
          <cell r="Q117">
            <v>1528</v>
          </cell>
          <cell r="R117">
            <v>550</v>
          </cell>
          <cell r="Z117">
            <v>2078</v>
          </cell>
          <cell r="AA117">
            <v>0</v>
          </cell>
          <cell r="AB117">
            <v>2078</v>
          </cell>
        </row>
        <row r="118">
          <cell r="C118">
            <v>14</v>
          </cell>
          <cell r="D118" t="str">
            <v>4% bérfejlesztés</v>
          </cell>
          <cell r="I118">
            <v>-174</v>
          </cell>
          <cell r="P118">
            <v>-174</v>
          </cell>
          <cell r="Q118">
            <v>-128</v>
          </cell>
          <cell r="R118">
            <v>-46</v>
          </cell>
          <cell r="Z118">
            <v>-174</v>
          </cell>
          <cell r="AA118">
            <v>0</v>
          </cell>
          <cell r="AB118">
            <v>-174</v>
          </cell>
        </row>
        <row r="119">
          <cell r="P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P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P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P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P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P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P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P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P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P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P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Összesen</v>
          </cell>
          <cell r="D130" t="str">
            <v>Értelmi Fogy.Nappali Int.</v>
          </cell>
          <cell r="E130">
            <v>4859</v>
          </cell>
          <cell r="F130">
            <v>0</v>
          </cell>
          <cell r="G130">
            <v>1162</v>
          </cell>
          <cell r="H130">
            <v>0</v>
          </cell>
          <cell r="I130">
            <v>47074</v>
          </cell>
          <cell r="J130">
            <v>3031</v>
          </cell>
          <cell r="K130">
            <v>0</v>
          </cell>
          <cell r="L130">
            <v>0</v>
          </cell>
          <cell r="M130">
            <v>0</v>
          </cell>
          <cell r="N130">
            <v>4098</v>
          </cell>
          <cell r="O130">
            <v>0</v>
          </cell>
          <cell r="P130">
            <v>60224</v>
          </cell>
          <cell r="Q130">
            <v>31351</v>
          </cell>
          <cell r="R130">
            <v>12259</v>
          </cell>
          <cell r="S130">
            <v>16357</v>
          </cell>
          <cell r="T130">
            <v>0</v>
          </cell>
          <cell r="U130">
            <v>0</v>
          </cell>
          <cell r="V130">
            <v>0</v>
          </cell>
          <cell r="W130">
            <v>257</v>
          </cell>
          <cell r="X130">
            <v>0</v>
          </cell>
          <cell r="Y130">
            <v>0</v>
          </cell>
          <cell r="Z130">
            <v>60224</v>
          </cell>
          <cell r="AA130">
            <v>0</v>
          </cell>
          <cell r="AB130">
            <v>60224</v>
          </cell>
        </row>
        <row r="131">
          <cell r="A131">
            <v>6</v>
          </cell>
          <cell r="B131" t="str">
            <v>Xavér u.-i Egyes Szoc.Int.</v>
          </cell>
          <cell r="C131">
            <v>1</v>
          </cell>
          <cell r="D131" t="str">
            <v>00előirányzat</v>
          </cell>
          <cell r="E131">
            <v>57200</v>
          </cell>
          <cell r="G131">
            <v>5600</v>
          </cell>
          <cell r="I131">
            <v>224525</v>
          </cell>
          <cell r="P131">
            <v>287325</v>
          </cell>
          <cell r="Q131">
            <v>111900</v>
          </cell>
          <cell r="R131">
            <v>48077</v>
          </cell>
          <cell r="S131">
            <v>126963</v>
          </cell>
          <cell r="W131">
            <v>385</v>
          </cell>
          <cell r="Z131">
            <v>287325</v>
          </cell>
          <cell r="AA131">
            <v>0</v>
          </cell>
          <cell r="AB131">
            <v>287325</v>
          </cell>
        </row>
        <row r="132">
          <cell r="C132">
            <v>2</v>
          </cell>
          <cell r="D132" t="str">
            <v>jóváhagyott pénzmaradvány</v>
          </cell>
          <cell r="N132">
            <v>3187</v>
          </cell>
          <cell r="P132">
            <v>3187</v>
          </cell>
          <cell r="Q132">
            <v>1055</v>
          </cell>
          <cell r="R132">
            <v>380</v>
          </cell>
          <cell r="Y132">
            <v>1752</v>
          </cell>
          <cell r="Z132">
            <v>3187</v>
          </cell>
          <cell r="AA132">
            <v>0</v>
          </cell>
          <cell r="AB132">
            <v>3187</v>
          </cell>
        </row>
        <row r="133">
          <cell r="C133">
            <v>3</v>
          </cell>
          <cell r="D133" t="str">
            <v>pm.terhelő bef.kötelezettség</v>
          </cell>
          <cell r="N133">
            <v>1166</v>
          </cell>
          <cell r="P133">
            <v>1166</v>
          </cell>
          <cell r="S133">
            <v>1166</v>
          </cell>
          <cell r="Z133">
            <v>1166</v>
          </cell>
          <cell r="AA133">
            <v>0</v>
          </cell>
          <cell r="AB133">
            <v>1166</v>
          </cell>
        </row>
        <row r="134">
          <cell r="B134" t="str">
            <v>90/2000 Egpol.Biz.vakok támogatása</v>
          </cell>
          <cell r="D134" t="str">
            <v>pót1(6)</v>
          </cell>
          <cell r="I134">
            <v>250</v>
          </cell>
          <cell r="P134">
            <v>250</v>
          </cell>
          <cell r="Q134">
            <v>250</v>
          </cell>
          <cell r="Z134">
            <v>250</v>
          </cell>
          <cell r="AA134">
            <v>0</v>
          </cell>
          <cell r="AB134">
            <v>250</v>
          </cell>
        </row>
        <row r="135">
          <cell r="D135" t="str">
            <v>sh1(18)</v>
          </cell>
          <cell r="P135">
            <v>0</v>
          </cell>
          <cell r="S135">
            <v>-496</v>
          </cell>
          <cell r="X135">
            <v>496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</v>
          </cell>
          <cell r="D136" t="str">
            <v>ellátottak térítési díja</v>
          </cell>
          <cell r="E136">
            <v>2634</v>
          </cell>
          <cell r="I136">
            <v>-2634</v>
          </cell>
          <cell r="P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13</v>
          </cell>
          <cell r="D137" t="str">
            <v>bérfejlesztés</v>
          </cell>
          <cell r="I137">
            <v>8838</v>
          </cell>
          <cell r="P137">
            <v>8838</v>
          </cell>
          <cell r="Q137">
            <v>6498</v>
          </cell>
          <cell r="R137">
            <v>2340</v>
          </cell>
          <cell r="Z137">
            <v>8838</v>
          </cell>
          <cell r="AA137">
            <v>0</v>
          </cell>
          <cell r="AB137">
            <v>8838</v>
          </cell>
        </row>
        <row r="138">
          <cell r="C138">
            <v>14</v>
          </cell>
          <cell r="D138" t="str">
            <v>4% bérfejlesztés</v>
          </cell>
          <cell r="I138">
            <v>-310</v>
          </cell>
          <cell r="P138">
            <v>-310</v>
          </cell>
          <cell r="Q138">
            <v>-228</v>
          </cell>
          <cell r="R138">
            <v>-82</v>
          </cell>
          <cell r="Z138">
            <v>-310</v>
          </cell>
          <cell r="AA138">
            <v>0</v>
          </cell>
          <cell r="AB138">
            <v>-310</v>
          </cell>
        </row>
        <row r="139">
          <cell r="P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P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P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P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P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P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P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P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P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P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P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P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Összesen</v>
          </cell>
          <cell r="D151" t="str">
            <v>Xavér u.-i Egyes Szoc.Int.</v>
          </cell>
          <cell r="E151">
            <v>59834</v>
          </cell>
          <cell r="F151">
            <v>0</v>
          </cell>
          <cell r="G151">
            <v>5600</v>
          </cell>
          <cell r="H151">
            <v>0</v>
          </cell>
          <cell r="I151">
            <v>230669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4353</v>
          </cell>
          <cell r="O151">
            <v>0</v>
          </cell>
          <cell r="P151">
            <v>300456</v>
          </cell>
          <cell r="Q151">
            <v>119475</v>
          </cell>
          <cell r="R151">
            <v>50715</v>
          </cell>
          <cell r="S151">
            <v>127633</v>
          </cell>
          <cell r="T151">
            <v>0</v>
          </cell>
          <cell r="U151">
            <v>0</v>
          </cell>
          <cell r="V151">
            <v>0</v>
          </cell>
          <cell r="W151">
            <v>385</v>
          </cell>
          <cell r="X151">
            <v>496</v>
          </cell>
          <cell r="Y151">
            <v>1752</v>
          </cell>
          <cell r="Z151">
            <v>300456</v>
          </cell>
          <cell r="AA151">
            <v>0</v>
          </cell>
          <cell r="AB151">
            <v>300456</v>
          </cell>
        </row>
        <row r="152">
          <cell r="A152">
            <v>7</v>
          </cell>
          <cell r="B152" t="str">
            <v>Tüzér u.-i Egyes. Szoc.Int.</v>
          </cell>
          <cell r="C152">
            <v>1</v>
          </cell>
          <cell r="D152" t="str">
            <v>00előirányzat</v>
          </cell>
          <cell r="E152">
            <v>56150</v>
          </cell>
          <cell r="G152">
            <v>2688</v>
          </cell>
          <cell r="I152">
            <v>121898</v>
          </cell>
          <cell r="P152">
            <v>180736</v>
          </cell>
          <cell r="Q152">
            <v>64268</v>
          </cell>
          <cell r="R152">
            <v>28497</v>
          </cell>
          <cell r="S152">
            <v>87078</v>
          </cell>
          <cell r="W152">
            <v>893</v>
          </cell>
          <cell r="Z152">
            <v>180736</v>
          </cell>
          <cell r="AA152">
            <v>0</v>
          </cell>
          <cell r="AB152">
            <v>180736</v>
          </cell>
        </row>
        <row r="153">
          <cell r="C153">
            <v>2</v>
          </cell>
          <cell r="D153" t="str">
            <v>jóváhagyott pénzmaradvány</v>
          </cell>
          <cell r="N153">
            <v>6605</v>
          </cell>
          <cell r="P153">
            <v>6605</v>
          </cell>
          <cell r="Q153">
            <v>3762</v>
          </cell>
          <cell r="R153">
            <v>1557</v>
          </cell>
          <cell r="Y153">
            <v>1286</v>
          </cell>
          <cell r="Z153">
            <v>6605</v>
          </cell>
          <cell r="AA153">
            <v>0</v>
          </cell>
          <cell r="AB153">
            <v>6605</v>
          </cell>
        </row>
        <row r="154">
          <cell r="C154">
            <v>3</v>
          </cell>
          <cell r="D154" t="str">
            <v>pm.terhelő bef.kötelezettség</v>
          </cell>
          <cell r="N154">
            <v>9069</v>
          </cell>
          <cell r="P154">
            <v>9069</v>
          </cell>
          <cell r="S154">
            <v>9069</v>
          </cell>
          <cell r="Z154">
            <v>9069</v>
          </cell>
          <cell r="AA154">
            <v>0</v>
          </cell>
          <cell r="AB154">
            <v>9069</v>
          </cell>
        </row>
        <row r="155">
          <cell r="C155">
            <v>11</v>
          </cell>
          <cell r="D155" t="str">
            <v>ellátottak térítési díja</v>
          </cell>
          <cell r="E155">
            <v>3158</v>
          </cell>
          <cell r="I155">
            <v>-3158</v>
          </cell>
          <cell r="P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C156">
            <v>13</v>
          </cell>
          <cell r="D156" t="str">
            <v>bérfejlesztés</v>
          </cell>
          <cell r="I156">
            <v>5062</v>
          </cell>
          <cell r="P156">
            <v>5062</v>
          </cell>
          <cell r="Q156">
            <v>3722</v>
          </cell>
          <cell r="R156">
            <v>1340</v>
          </cell>
          <cell r="Z156">
            <v>5062</v>
          </cell>
          <cell r="AA156">
            <v>0</v>
          </cell>
          <cell r="AB156">
            <v>5062</v>
          </cell>
        </row>
        <row r="157">
          <cell r="C157">
            <v>14</v>
          </cell>
          <cell r="D157" t="str">
            <v>4% bérfejlesztés</v>
          </cell>
          <cell r="I157">
            <v>-136</v>
          </cell>
          <cell r="P157">
            <v>-136</v>
          </cell>
          <cell r="Q157">
            <v>-100</v>
          </cell>
          <cell r="R157">
            <v>-36</v>
          </cell>
          <cell r="Z157">
            <v>-136</v>
          </cell>
          <cell r="AA157">
            <v>0</v>
          </cell>
          <cell r="AB157">
            <v>-136</v>
          </cell>
        </row>
        <row r="158">
          <cell r="P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P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P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P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P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P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P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P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P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P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P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P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P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Összesen</v>
          </cell>
          <cell r="D171" t="str">
            <v>Tüzér u.-i Egyes. Szoc.Int.</v>
          </cell>
          <cell r="E171">
            <v>59308</v>
          </cell>
          <cell r="F171">
            <v>0</v>
          </cell>
          <cell r="G171">
            <v>2688</v>
          </cell>
          <cell r="H171">
            <v>0</v>
          </cell>
          <cell r="I171">
            <v>123666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15674</v>
          </cell>
          <cell r="O171">
            <v>0</v>
          </cell>
          <cell r="P171">
            <v>201336</v>
          </cell>
          <cell r="Q171">
            <v>71652</v>
          </cell>
          <cell r="R171">
            <v>31358</v>
          </cell>
          <cell r="S171">
            <v>96147</v>
          </cell>
          <cell r="T171">
            <v>0</v>
          </cell>
          <cell r="U171">
            <v>0</v>
          </cell>
          <cell r="V171">
            <v>0</v>
          </cell>
          <cell r="W171">
            <v>893</v>
          </cell>
          <cell r="X171">
            <v>0</v>
          </cell>
          <cell r="Y171">
            <v>1286</v>
          </cell>
          <cell r="Z171">
            <v>201336</v>
          </cell>
          <cell r="AA171">
            <v>0</v>
          </cell>
          <cell r="AB171">
            <v>201336</v>
          </cell>
        </row>
        <row r="172">
          <cell r="A172">
            <v>8</v>
          </cell>
          <cell r="B172" t="str">
            <v>Timár u.-i Idősek Otthona</v>
          </cell>
          <cell r="C172">
            <v>1</v>
          </cell>
          <cell r="D172" t="str">
            <v>00előirányzat</v>
          </cell>
          <cell r="E172">
            <v>18037</v>
          </cell>
          <cell r="G172">
            <v>250</v>
          </cell>
          <cell r="I172">
            <v>43464</v>
          </cell>
          <cell r="P172">
            <v>61751</v>
          </cell>
          <cell r="Q172">
            <v>21099</v>
          </cell>
          <cell r="R172">
            <v>8953</v>
          </cell>
          <cell r="S172">
            <v>31633</v>
          </cell>
          <cell r="W172">
            <v>66</v>
          </cell>
          <cell r="Z172">
            <v>61751</v>
          </cell>
          <cell r="AA172">
            <v>0</v>
          </cell>
          <cell r="AB172">
            <v>61751</v>
          </cell>
        </row>
        <row r="173">
          <cell r="C173">
            <v>2</v>
          </cell>
          <cell r="D173" t="str">
            <v>jóváhagyott pénzmaradvány</v>
          </cell>
          <cell r="N173">
            <v>7435</v>
          </cell>
          <cell r="P173">
            <v>7435</v>
          </cell>
          <cell r="Q173">
            <v>2580</v>
          </cell>
          <cell r="R173">
            <v>930</v>
          </cell>
          <cell r="Y173">
            <v>3925</v>
          </cell>
          <cell r="Z173">
            <v>7435</v>
          </cell>
          <cell r="AA173">
            <v>0</v>
          </cell>
          <cell r="AB173">
            <v>7435</v>
          </cell>
        </row>
        <row r="174">
          <cell r="C174">
            <v>4</v>
          </cell>
          <cell r="D174" t="str">
            <v>tárgyévi eir.mód.korrekció</v>
          </cell>
          <cell r="I174">
            <v>769</v>
          </cell>
          <cell r="P174">
            <v>769</v>
          </cell>
          <cell r="Y174">
            <v>769</v>
          </cell>
          <cell r="Z174">
            <v>769</v>
          </cell>
          <cell r="AA174">
            <v>0</v>
          </cell>
          <cell r="AB174">
            <v>769</v>
          </cell>
        </row>
        <row r="175">
          <cell r="C175">
            <v>8</v>
          </cell>
          <cell r="D175" t="str">
            <v>közhasznú</v>
          </cell>
          <cell r="I175">
            <v>10</v>
          </cell>
          <cell r="J175">
            <v>68</v>
          </cell>
          <cell r="P175">
            <v>78</v>
          </cell>
          <cell r="Q175">
            <v>52</v>
          </cell>
          <cell r="R175">
            <v>26</v>
          </cell>
          <cell r="Z175">
            <v>78</v>
          </cell>
          <cell r="AA175">
            <v>0</v>
          </cell>
          <cell r="AB175">
            <v>78</v>
          </cell>
        </row>
        <row r="176">
          <cell r="C176">
            <v>11</v>
          </cell>
          <cell r="D176" t="str">
            <v>ellátottak térítési díja</v>
          </cell>
          <cell r="E176">
            <v>1128</v>
          </cell>
          <cell r="I176">
            <v>-1128</v>
          </cell>
          <cell r="P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13</v>
          </cell>
          <cell r="D177" t="str">
            <v>bérfejlesztés</v>
          </cell>
          <cell r="I177">
            <v>1474</v>
          </cell>
          <cell r="P177">
            <v>1474</v>
          </cell>
          <cell r="Q177">
            <v>1084</v>
          </cell>
          <cell r="R177">
            <v>390</v>
          </cell>
          <cell r="Z177">
            <v>1474</v>
          </cell>
          <cell r="AA177">
            <v>0</v>
          </cell>
          <cell r="AB177">
            <v>1474</v>
          </cell>
        </row>
        <row r="178">
          <cell r="C178">
            <v>14</v>
          </cell>
          <cell r="D178" t="str">
            <v>4% bérfejlesztés</v>
          </cell>
          <cell r="I178">
            <v>-125</v>
          </cell>
          <cell r="P178">
            <v>-125</v>
          </cell>
          <cell r="Q178">
            <v>-92</v>
          </cell>
          <cell r="R178">
            <v>-33</v>
          </cell>
          <cell r="Z178">
            <v>-125</v>
          </cell>
          <cell r="AA178">
            <v>0</v>
          </cell>
          <cell r="AB178">
            <v>-125</v>
          </cell>
        </row>
        <row r="179">
          <cell r="P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P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P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P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P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P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P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P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P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P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P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Összesen</v>
          </cell>
          <cell r="D190" t="str">
            <v>Timár u.-i Idősek Otthona</v>
          </cell>
          <cell r="E190">
            <v>19165</v>
          </cell>
          <cell r="F190">
            <v>0</v>
          </cell>
          <cell r="G190">
            <v>250</v>
          </cell>
          <cell r="H190">
            <v>0</v>
          </cell>
          <cell r="I190">
            <v>44464</v>
          </cell>
          <cell r="J190">
            <v>68</v>
          </cell>
          <cell r="K190">
            <v>0</v>
          </cell>
          <cell r="L190">
            <v>0</v>
          </cell>
          <cell r="M190">
            <v>0</v>
          </cell>
          <cell r="N190">
            <v>7435</v>
          </cell>
          <cell r="O190">
            <v>0</v>
          </cell>
          <cell r="P190">
            <v>71382</v>
          </cell>
          <cell r="Q190">
            <v>24723</v>
          </cell>
          <cell r="R190">
            <v>10266</v>
          </cell>
          <cell r="S190">
            <v>31633</v>
          </cell>
          <cell r="T190">
            <v>0</v>
          </cell>
          <cell r="U190">
            <v>0</v>
          </cell>
          <cell r="V190">
            <v>0</v>
          </cell>
          <cell r="W190">
            <v>66</v>
          </cell>
          <cell r="X190">
            <v>0</v>
          </cell>
          <cell r="Y190">
            <v>4694</v>
          </cell>
          <cell r="Z190">
            <v>71382</v>
          </cell>
          <cell r="AA190">
            <v>0</v>
          </cell>
          <cell r="AB190">
            <v>71382</v>
          </cell>
        </row>
        <row r="191">
          <cell r="A191">
            <v>9</v>
          </cell>
          <cell r="B191" t="str">
            <v>Alkotmány u.-i Idősek Otthona</v>
          </cell>
          <cell r="C191">
            <v>1</v>
          </cell>
          <cell r="D191" t="str">
            <v>00előirányzat</v>
          </cell>
          <cell r="E191">
            <v>16080</v>
          </cell>
          <cell r="G191">
            <v>50</v>
          </cell>
          <cell r="I191">
            <v>24609</v>
          </cell>
          <cell r="P191">
            <v>40739</v>
          </cell>
          <cell r="Q191">
            <v>16589</v>
          </cell>
          <cell r="R191">
            <v>7375</v>
          </cell>
          <cell r="S191">
            <v>16775</v>
          </cell>
          <cell r="Z191">
            <v>40739</v>
          </cell>
          <cell r="AA191">
            <v>0</v>
          </cell>
          <cell r="AB191">
            <v>40739</v>
          </cell>
        </row>
        <row r="192">
          <cell r="C192">
            <v>2</v>
          </cell>
          <cell r="D192" t="str">
            <v>jóváhagyott pénzmaradvány</v>
          </cell>
          <cell r="N192">
            <v>3470</v>
          </cell>
          <cell r="P192">
            <v>3470</v>
          </cell>
          <cell r="Q192">
            <v>2535</v>
          </cell>
          <cell r="R192">
            <v>934</v>
          </cell>
          <cell r="Y192">
            <v>1</v>
          </cell>
          <cell r="Z192">
            <v>3470</v>
          </cell>
          <cell r="AA192">
            <v>0</v>
          </cell>
          <cell r="AB192">
            <v>3470</v>
          </cell>
        </row>
        <row r="193">
          <cell r="C193">
            <v>3</v>
          </cell>
          <cell r="D193" t="str">
            <v>pm.terhelő bef.kötelezettség</v>
          </cell>
          <cell r="N193">
            <v>501</v>
          </cell>
          <cell r="P193">
            <v>501</v>
          </cell>
          <cell r="S193">
            <v>501</v>
          </cell>
          <cell r="Z193">
            <v>501</v>
          </cell>
          <cell r="AA193">
            <v>0</v>
          </cell>
          <cell r="AB193">
            <v>501</v>
          </cell>
        </row>
        <row r="194">
          <cell r="D194" t="str">
            <v>sh1(4)</v>
          </cell>
          <cell r="J194">
            <v>135</v>
          </cell>
          <cell r="P194">
            <v>135</v>
          </cell>
          <cell r="S194">
            <v>135</v>
          </cell>
          <cell r="Z194">
            <v>135</v>
          </cell>
          <cell r="AA194">
            <v>0</v>
          </cell>
          <cell r="AB194">
            <v>135</v>
          </cell>
        </row>
        <row r="195">
          <cell r="C195">
            <v>8</v>
          </cell>
          <cell r="D195" t="str">
            <v>közhasznú</v>
          </cell>
          <cell r="I195">
            <v>73</v>
          </cell>
          <cell r="J195">
            <v>103</v>
          </cell>
          <cell r="P195">
            <v>176</v>
          </cell>
          <cell r="Q195">
            <v>118</v>
          </cell>
          <cell r="R195">
            <v>58</v>
          </cell>
          <cell r="Z195">
            <v>176</v>
          </cell>
          <cell r="AA195">
            <v>0</v>
          </cell>
          <cell r="AB195">
            <v>176</v>
          </cell>
        </row>
        <row r="196">
          <cell r="C196">
            <v>11</v>
          </cell>
          <cell r="D196" t="str">
            <v>ellátottak térítési díja</v>
          </cell>
          <cell r="E196">
            <v>687</v>
          </cell>
          <cell r="I196">
            <v>-687</v>
          </cell>
          <cell r="P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C197">
            <v>13</v>
          </cell>
          <cell r="D197" t="str">
            <v>bérfejlesztés</v>
          </cell>
          <cell r="I197">
            <v>1273</v>
          </cell>
          <cell r="P197">
            <v>1273</v>
          </cell>
          <cell r="Q197">
            <v>936</v>
          </cell>
          <cell r="R197">
            <v>337</v>
          </cell>
          <cell r="Z197">
            <v>1273</v>
          </cell>
          <cell r="AA197">
            <v>0</v>
          </cell>
          <cell r="AB197">
            <v>1273</v>
          </cell>
        </row>
        <row r="198">
          <cell r="C198">
            <v>14</v>
          </cell>
          <cell r="D198" t="str">
            <v>4% bérfejlesztés</v>
          </cell>
          <cell r="I198">
            <v>-72</v>
          </cell>
          <cell r="P198">
            <v>-72</v>
          </cell>
          <cell r="Q198">
            <v>-53</v>
          </cell>
          <cell r="R198">
            <v>-19</v>
          </cell>
          <cell r="Z198">
            <v>-72</v>
          </cell>
          <cell r="AA198">
            <v>0</v>
          </cell>
          <cell r="AB198">
            <v>-72</v>
          </cell>
        </row>
        <row r="199">
          <cell r="P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P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P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P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P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P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P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P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P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P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P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P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P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P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P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P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Összesen</v>
          </cell>
          <cell r="D215" t="str">
            <v>Alkotmány u.-i Idősek Otth.</v>
          </cell>
          <cell r="E215">
            <v>16767</v>
          </cell>
          <cell r="F215">
            <v>0</v>
          </cell>
          <cell r="G215">
            <v>50</v>
          </cell>
          <cell r="H215">
            <v>0</v>
          </cell>
          <cell r="I215">
            <v>25196</v>
          </cell>
          <cell r="J215">
            <v>238</v>
          </cell>
          <cell r="K215">
            <v>0</v>
          </cell>
          <cell r="L215">
            <v>0</v>
          </cell>
          <cell r="M215">
            <v>0</v>
          </cell>
          <cell r="N215">
            <v>3971</v>
          </cell>
          <cell r="O215">
            <v>0</v>
          </cell>
          <cell r="P215">
            <v>46222</v>
          </cell>
          <cell r="Q215">
            <v>20125</v>
          </cell>
          <cell r="R215">
            <v>8685</v>
          </cell>
          <cell r="S215">
            <v>17411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</v>
          </cell>
          <cell r="Z215">
            <v>46222</v>
          </cell>
          <cell r="AA215">
            <v>0</v>
          </cell>
          <cell r="AB215">
            <v>46222</v>
          </cell>
        </row>
        <row r="216">
          <cell r="A216">
            <v>10</v>
          </cell>
          <cell r="B216" t="str">
            <v>Integrált Szoc.Int.</v>
          </cell>
          <cell r="C216">
            <v>1</v>
          </cell>
          <cell r="D216" t="str">
            <v>00előirányzat</v>
          </cell>
          <cell r="E216">
            <v>117318</v>
          </cell>
          <cell r="G216">
            <v>672</v>
          </cell>
          <cell r="I216">
            <v>237564</v>
          </cell>
          <cell r="P216">
            <v>355554</v>
          </cell>
          <cell r="Q216">
            <v>136550</v>
          </cell>
          <cell r="R216">
            <v>59970</v>
          </cell>
          <cell r="S216">
            <v>158646</v>
          </cell>
          <cell r="W216">
            <v>388</v>
          </cell>
          <cell r="Z216">
            <v>355554</v>
          </cell>
          <cell r="AA216">
            <v>0</v>
          </cell>
          <cell r="AB216">
            <v>355554</v>
          </cell>
        </row>
        <row r="217">
          <cell r="C217">
            <v>2</v>
          </cell>
          <cell r="D217" t="str">
            <v>jóváhagyott pénzmaradvány</v>
          </cell>
          <cell r="N217">
            <v>9545</v>
          </cell>
          <cell r="P217">
            <v>9545</v>
          </cell>
          <cell r="Q217">
            <v>3201</v>
          </cell>
          <cell r="R217">
            <v>1185</v>
          </cell>
          <cell r="Y217">
            <v>5159</v>
          </cell>
          <cell r="Z217">
            <v>9545</v>
          </cell>
          <cell r="AA217">
            <v>0</v>
          </cell>
          <cell r="AB217">
            <v>9545</v>
          </cell>
        </row>
        <row r="218">
          <cell r="C218">
            <v>3</v>
          </cell>
          <cell r="D218" t="str">
            <v>pm.terhelő bef.kötelezettség</v>
          </cell>
          <cell r="N218">
            <v>13022</v>
          </cell>
          <cell r="P218">
            <v>13022</v>
          </cell>
          <cell r="S218">
            <v>13022</v>
          </cell>
          <cell r="Z218">
            <v>13022</v>
          </cell>
          <cell r="AA218">
            <v>0</v>
          </cell>
          <cell r="AB218">
            <v>13022</v>
          </cell>
        </row>
        <row r="219">
          <cell r="D219" t="str">
            <v>sh1(5)</v>
          </cell>
          <cell r="P219">
            <v>0</v>
          </cell>
          <cell r="S219">
            <v>-277</v>
          </cell>
          <cell r="X219">
            <v>277</v>
          </cell>
          <cell r="Z219">
            <v>0</v>
          </cell>
          <cell r="AA219">
            <v>0</v>
          </cell>
          <cell r="AB219">
            <v>0</v>
          </cell>
        </row>
        <row r="220">
          <cell r="P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D221" t="str">
            <v>sh1(13)</v>
          </cell>
          <cell r="J221">
            <v>276</v>
          </cell>
          <cell r="P221">
            <v>276</v>
          </cell>
          <cell r="Q221">
            <v>134</v>
          </cell>
          <cell r="R221">
            <v>142</v>
          </cell>
          <cell r="Z221">
            <v>276</v>
          </cell>
          <cell r="AA221">
            <v>0</v>
          </cell>
          <cell r="AB221">
            <v>276</v>
          </cell>
        </row>
        <row r="222">
          <cell r="D222" t="str">
            <v>sh1(14)</v>
          </cell>
          <cell r="G222">
            <v>300</v>
          </cell>
          <cell r="P222">
            <v>300</v>
          </cell>
          <cell r="S222">
            <v>300</v>
          </cell>
          <cell r="Z222">
            <v>300</v>
          </cell>
          <cell r="AA222">
            <v>0</v>
          </cell>
          <cell r="AB222">
            <v>300</v>
          </cell>
        </row>
        <row r="223">
          <cell r="C223">
            <v>8</v>
          </cell>
          <cell r="D223" t="str">
            <v>közhasznú</v>
          </cell>
          <cell r="I223">
            <v>154</v>
          </cell>
          <cell r="J223">
            <v>226</v>
          </cell>
          <cell r="P223">
            <v>380</v>
          </cell>
          <cell r="Q223">
            <v>250</v>
          </cell>
          <cell r="R223">
            <v>130</v>
          </cell>
          <cell r="Z223">
            <v>380</v>
          </cell>
          <cell r="AA223">
            <v>0</v>
          </cell>
          <cell r="AB223">
            <v>380</v>
          </cell>
        </row>
        <row r="224">
          <cell r="P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91/2000 kenyérszel.</v>
          </cell>
          <cell r="D225" t="str">
            <v>pót1(16)</v>
          </cell>
          <cell r="I225">
            <v>550</v>
          </cell>
          <cell r="P225">
            <v>550</v>
          </cell>
          <cell r="X225">
            <v>550</v>
          </cell>
          <cell r="Z225">
            <v>550</v>
          </cell>
          <cell r="AA225">
            <v>0</v>
          </cell>
          <cell r="AB225">
            <v>550</v>
          </cell>
        </row>
        <row r="226">
          <cell r="D226" t="str">
            <v>pót1 viharkárok</v>
          </cell>
          <cell r="I226">
            <v>6</v>
          </cell>
          <cell r="P226">
            <v>6</v>
          </cell>
          <cell r="X226">
            <v>6</v>
          </cell>
          <cell r="Z226">
            <v>6</v>
          </cell>
          <cell r="AA226">
            <v>0</v>
          </cell>
          <cell r="AB226">
            <v>6</v>
          </cell>
        </row>
        <row r="227">
          <cell r="C227">
            <v>11</v>
          </cell>
          <cell r="D227" t="str">
            <v>ellátottak térítési díja</v>
          </cell>
          <cell r="E227">
            <v>10746</v>
          </cell>
          <cell r="I227">
            <v>-10746</v>
          </cell>
          <cell r="P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13</v>
          </cell>
          <cell r="D228" t="str">
            <v>bérfejlesztés</v>
          </cell>
          <cell r="I228">
            <v>9894</v>
          </cell>
          <cell r="P228">
            <v>9894</v>
          </cell>
          <cell r="Q228">
            <v>7275</v>
          </cell>
          <cell r="R228">
            <v>2619</v>
          </cell>
          <cell r="Z228">
            <v>9894</v>
          </cell>
          <cell r="AA228">
            <v>0</v>
          </cell>
          <cell r="AB228">
            <v>9894</v>
          </cell>
        </row>
        <row r="229">
          <cell r="C229">
            <v>14</v>
          </cell>
          <cell r="D229" t="str">
            <v>4% bérfejlesztés</v>
          </cell>
          <cell r="I229">
            <v>-481</v>
          </cell>
          <cell r="P229">
            <v>-481</v>
          </cell>
          <cell r="Q229">
            <v>-354</v>
          </cell>
          <cell r="R229">
            <v>-127</v>
          </cell>
          <cell r="Z229">
            <v>-481</v>
          </cell>
          <cell r="AA229">
            <v>0</v>
          </cell>
          <cell r="AB229">
            <v>-481</v>
          </cell>
        </row>
        <row r="230">
          <cell r="P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P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P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P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P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P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Összesen</v>
          </cell>
          <cell r="D236" t="str">
            <v>Integrált Szoc.Int.</v>
          </cell>
          <cell r="E236">
            <v>128064</v>
          </cell>
          <cell r="F236">
            <v>0</v>
          </cell>
          <cell r="G236">
            <v>972</v>
          </cell>
          <cell r="H236">
            <v>0</v>
          </cell>
          <cell r="I236">
            <v>236941</v>
          </cell>
          <cell r="J236">
            <v>502</v>
          </cell>
          <cell r="K236">
            <v>0</v>
          </cell>
          <cell r="L236">
            <v>0</v>
          </cell>
          <cell r="M236">
            <v>0</v>
          </cell>
          <cell r="N236">
            <v>22567</v>
          </cell>
          <cell r="O236">
            <v>0</v>
          </cell>
          <cell r="P236">
            <v>389046</v>
          </cell>
          <cell r="Q236">
            <v>147056</v>
          </cell>
          <cell r="R236">
            <v>63919</v>
          </cell>
          <cell r="S236">
            <v>171691</v>
          </cell>
          <cell r="T236">
            <v>0</v>
          </cell>
          <cell r="U236">
            <v>0</v>
          </cell>
          <cell r="V236">
            <v>0</v>
          </cell>
          <cell r="W236">
            <v>388</v>
          </cell>
          <cell r="X236">
            <v>833</v>
          </cell>
          <cell r="Y236">
            <v>5159</v>
          </cell>
          <cell r="Z236">
            <v>389046</v>
          </cell>
          <cell r="AA236">
            <v>0</v>
          </cell>
          <cell r="AB236">
            <v>389046</v>
          </cell>
        </row>
        <row r="237">
          <cell r="A237">
            <v>11</v>
          </cell>
          <cell r="B237" t="str">
            <v>Integrált Nappali Szoc.Int.</v>
          </cell>
          <cell r="C237">
            <v>1</v>
          </cell>
          <cell r="D237" t="str">
            <v>00előirányzat</v>
          </cell>
          <cell r="E237">
            <v>11084</v>
          </cell>
          <cell r="G237">
            <v>4184</v>
          </cell>
          <cell r="I237">
            <v>54762</v>
          </cell>
          <cell r="P237">
            <v>70030</v>
          </cell>
          <cell r="Q237">
            <v>24414</v>
          </cell>
          <cell r="R237">
            <v>10775</v>
          </cell>
          <cell r="S237">
            <v>34841</v>
          </cell>
          <cell r="Z237">
            <v>70030</v>
          </cell>
          <cell r="AA237">
            <v>0</v>
          </cell>
          <cell r="AB237">
            <v>70030</v>
          </cell>
        </row>
        <row r="238">
          <cell r="C238">
            <v>2</v>
          </cell>
          <cell r="D238" t="str">
            <v>jóváhagyott pénzmaradvány</v>
          </cell>
          <cell r="N238">
            <v>1160</v>
          </cell>
          <cell r="P238">
            <v>1160</v>
          </cell>
          <cell r="Q238">
            <v>853</v>
          </cell>
          <cell r="R238">
            <v>307</v>
          </cell>
          <cell r="Z238">
            <v>1160</v>
          </cell>
          <cell r="AA238">
            <v>0</v>
          </cell>
          <cell r="AB238">
            <v>1160</v>
          </cell>
        </row>
        <row r="239">
          <cell r="C239">
            <v>3</v>
          </cell>
          <cell r="D239" t="str">
            <v>pm.terhelő bef.kötelezettség</v>
          </cell>
          <cell r="N239">
            <v>967</v>
          </cell>
          <cell r="P239">
            <v>967</v>
          </cell>
          <cell r="S239">
            <v>967</v>
          </cell>
          <cell r="Z239">
            <v>967</v>
          </cell>
          <cell r="AA239">
            <v>0</v>
          </cell>
          <cell r="AB239">
            <v>967</v>
          </cell>
        </row>
        <row r="240">
          <cell r="D240" t="str">
            <v>sh1(7)</v>
          </cell>
          <cell r="K240">
            <v>700</v>
          </cell>
          <cell r="P240">
            <v>700</v>
          </cell>
          <cell r="Q240">
            <v>196</v>
          </cell>
          <cell r="R240">
            <v>65</v>
          </cell>
          <cell r="S240">
            <v>439</v>
          </cell>
          <cell r="Z240">
            <v>700</v>
          </cell>
          <cell r="AA240">
            <v>0</v>
          </cell>
          <cell r="AB240">
            <v>700</v>
          </cell>
        </row>
        <row r="241">
          <cell r="D241" t="str">
            <v>sh1(8)</v>
          </cell>
          <cell r="K241">
            <v>214</v>
          </cell>
          <cell r="P241">
            <v>214</v>
          </cell>
          <cell r="Q241">
            <v>73</v>
          </cell>
          <cell r="R241">
            <v>25</v>
          </cell>
          <cell r="S241">
            <v>116</v>
          </cell>
          <cell r="Z241">
            <v>214</v>
          </cell>
          <cell r="AA241">
            <v>0</v>
          </cell>
          <cell r="AB241">
            <v>214</v>
          </cell>
        </row>
        <row r="242">
          <cell r="C242">
            <v>8</v>
          </cell>
          <cell r="D242" t="str">
            <v>közhasznú</v>
          </cell>
          <cell r="I242">
            <v>12</v>
          </cell>
          <cell r="J242">
            <v>27</v>
          </cell>
          <cell r="P242">
            <v>39</v>
          </cell>
          <cell r="Q242">
            <v>26</v>
          </cell>
          <cell r="R242">
            <v>13</v>
          </cell>
          <cell r="Z242">
            <v>39</v>
          </cell>
          <cell r="AA242">
            <v>0</v>
          </cell>
          <cell r="AB242">
            <v>39</v>
          </cell>
        </row>
        <row r="243">
          <cell r="C243">
            <v>13</v>
          </cell>
          <cell r="D243" t="str">
            <v>bérfejlesztés</v>
          </cell>
          <cell r="I243">
            <v>2134</v>
          </cell>
          <cell r="P243">
            <v>2134</v>
          </cell>
          <cell r="Q243">
            <v>1569</v>
          </cell>
          <cell r="R243">
            <v>565</v>
          </cell>
          <cell r="Z243">
            <v>2134</v>
          </cell>
          <cell r="AA243">
            <v>0</v>
          </cell>
          <cell r="AB243">
            <v>2134</v>
          </cell>
        </row>
        <row r="244">
          <cell r="D244" t="str">
            <v>sh1(19)</v>
          </cell>
          <cell r="K244">
            <v>183</v>
          </cell>
          <cell r="P244">
            <v>183</v>
          </cell>
          <cell r="Q244">
            <v>76</v>
          </cell>
          <cell r="R244">
            <v>25</v>
          </cell>
          <cell r="S244">
            <v>82</v>
          </cell>
          <cell r="Z244">
            <v>183</v>
          </cell>
          <cell r="AA244">
            <v>0</v>
          </cell>
          <cell r="AB244">
            <v>183</v>
          </cell>
        </row>
        <row r="245">
          <cell r="C245">
            <v>14</v>
          </cell>
          <cell r="D245" t="str">
            <v>4% bérfejlesztés</v>
          </cell>
          <cell r="I245">
            <v>-84</v>
          </cell>
          <cell r="P245">
            <v>-84</v>
          </cell>
          <cell r="Q245">
            <v>-62</v>
          </cell>
          <cell r="R245">
            <v>-22</v>
          </cell>
          <cell r="Z245">
            <v>-84</v>
          </cell>
          <cell r="AA245">
            <v>0</v>
          </cell>
          <cell r="AB245">
            <v>-84</v>
          </cell>
        </row>
        <row r="246">
          <cell r="P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P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P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P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P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P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P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P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P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P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P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P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P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P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P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P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P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P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P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P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Összesen</v>
          </cell>
          <cell r="D266" t="str">
            <v>Integrált Nappali Szoc.Int.</v>
          </cell>
          <cell r="E266">
            <v>11084</v>
          </cell>
          <cell r="F266">
            <v>0</v>
          </cell>
          <cell r="G266">
            <v>4184</v>
          </cell>
          <cell r="H266">
            <v>0</v>
          </cell>
          <cell r="I266">
            <v>56824</v>
          </cell>
          <cell r="J266">
            <v>27</v>
          </cell>
          <cell r="K266">
            <v>1097</v>
          </cell>
          <cell r="L266">
            <v>0</v>
          </cell>
          <cell r="M266">
            <v>0</v>
          </cell>
          <cell r="N266">
            <v>2127</v>
          </cell>
          <cell r="O266">
            <v>0</v>
          </cell>
          <cell r="P266">
            <v>75343</v>
          </cell>
          <cell r="Q266">
            <v>27145</v>
          </cell>
          <cell r="R266">
            <v>11753</v>
          </cell>
          <cell r="S266">
            <v>36445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75343</v>
          </cell>
          <cell r="AA266">
            <v>0</v>
          </cell>
          <cell r="AB266">
            <v>75343</v>
          </cell>
        </row>
        <row r="267">
          <cell r="A267">
            <v>12</v>
          </cell>
          <cell r="B267" t="str">
            <v>Pécsi Gyermekotthon</v>
          </cell>
          <cell r="C267">
            <v>1</v>
          </cell>
          <cell r="D267" t="str">
            <v>00előirányzat</v>
          </cell>
          <cell r="E267">
            <v>1000</v>
          </cell>
          <cell r="G267">
            <v>360</v>
          </cell>
          <cell r="I267">
            <v>81195</v>
          </cell>
          <cell r="P267">
            <v>82555</v>
          </cell>
          <cell r="Q267">
            <v>36453</v>
          </cell>
          <cell r="R267">
            <v>15900</v>
          </cell>
          <cell r="S267">
            <v>28504</v>
          </cell>
          <cell r="W267">
            <v>1698</v>
          </cell>
          <cell r="Z267">
            <v>82555</v>
          </cell>
          <cell r="AA267">
            <v>0</v>
          </cell>
          <cell r="AB267">
            <v>82555</v>
          </cell>
        </row>
        <row r="268">
          <cell r="C268">
            <v>2</v>
          </cell>
          <cell r="D268" t="str">
            <v>jóváhagyott pénzmaradvány</v>
          </cell>
          <cell r="N268">
            <v>-1100</v>
          </cell>
          <cell r="P268">
            <v>-1100</v>
          </cell>
          <cell r="Q268">
            <v>78</v>
          </cell>
          <cell r="R268">
            <v>28</v>
          </cell>
          <cell r="S268">
            <v>-1206</v>
          </cell>
          <cell r="Z268">
            <v>-1100</v>
          </cell>
          <cell r="AA268">
            <v>0</v>
          </cell>
          <cell r="AB268">
            <v>-1100</v>
          </cell>
        </row>
        <row r="269">
          <cell r="C269">
            <v>3</v>
          </cell>
          <cell r="D269" t="str">
            <v>pm.terhelő bef.kötelezettség</v>
          </cell>
          <cell r="N269">
            <v>1475</v>
          </cell>
          <cell r="P269">
            <v>1475</v>
          </cell>
          <cell r="S269">
            <v>1475</v>
          </cell>
          <cell r="Z269">
            <v>1475</v>
          </cell>
          <cell r="AA269">
            <v>0</v>
          </cell>
          <cell r="AB269">
            <v>1475</v>
          </cell>
        </row>
        <row r="270">
          <cell r="D270" t="str">
            <v>sh1(9)</v>
          </cell>
          <cell r="J270">
            <v>30</v>
          </cell>
          <cell r="M270">
            <v>500</v>
          </cell>
          <cell r="P270">
            <v>530</v>
          </cell>
          <cell r="S270">
            <v>30</v>
          </cell>
          <cell r="X270">
            <v>500</v>
          </cell>
          <cell r="Z270">
            <v>530</v>
          </cell>
          <cell r="AA270">
            <v>0</v>
          </cell>
          <cell r="AB270">
            <v>530</v>
          </cell>
        </row>
        <row r="271">
          <cell r="C271">
            <v>9</v>
          </cell>
          <cell r="D271" t="str">
            <v>ped.szakkönyv</v>
          </cell>
          <cell r="I271">
            <v>146</v>
          </cell>
          <cell r="P271">
            <v>146</v>
          </cell>
          <cell r="Q271">
            <v>146</v>
          </cell>
          <cell r="Z271">
            <v>146</v>
          </cell>
          <cell r="AA271">
            <v>0</v>
          </cell>
          <cell r="AB271">
            <v>146</v>
          </cell>
        </row>
        <row r="272">
          <cell r="D272" t="str">
            <v>pót1 viharkárok</v>
          </cell>
          <cell r="I272">
            <v>5</v>
          </cell>
          <cell r="P272">
            <v>5</v>
          </cell>
          <cell r="X272">
            <v>5</v>
          </cell>
          <cell r="Z272">
            <v>5</v>
          </cell>
          <cell r="AA272">
            <v>0</v>
          </cell>
          <cell r="AB272">
            <v>5</v>
          </cell>
        </row>
        <row r="273">
          <cell r="C273">
            <v>13</v>
          </cell>
          <cell r="D273" t="str">
            <v>bérfejlesztés</v>
          </cell>
          <cell r="I273">
            <v>1167</v>
          </cell>
          <cell r="P273">
            <v>1167</v>
          </cell>
          <cell r="Q273">
            <v>858</v>
          </cell>
          <cell r="R273">
            <v>309</v>
          </cell>
          <cell r="Z273">
            <v>1167</v>
          </cell>
          <cell r="AA273">
            <v>0</v>
          </cell>
          <cell r="AB273">
            <v>1167</v>
          </cell>
        </row>
        <row r="274">
          <cell r="C274">
            <v>14</v>
          </cell>
          <cell r="D274" t="str">
            <v>4% bérfejlesztés</v>
          </cell>
          <cell r="I274">
            <v>-79</v>
          </cell>
          <cell r="P274">
            <v>-79</v>
          </cell>
          <cell r="Q274">
            <v>-58</v>
          </cell>
          <cell r="R274">
            <v>-21</v>
          </cell>
          <cell r="Z274">
            <v>-79</v>
          </cell>
          <cell r="AA274">
            <v>0</v>
          </cell>
          <cell r="AB274">
            <v>-79</v>
          </cell>
        </row>
        <row r="275">
          <cell r="P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P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P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P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P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P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P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P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P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P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P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P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P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P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P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P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P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P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P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P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P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P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P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P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Összesen</v>
          </cell>
          <cell r="D299" t="str">
            <v>Pécsi Gyermekotthon és ...</v>
          </cell>
          <cell r="E299">
            <v>1000</v>
          </cell>
          <cell r="F299">
            <v>0</v>
          </cell>
          <cell r="G299">
            <v>360</v>
          </cell>
          <cell r="H299">
            <v>0</v>
          </cell>
          <cell r="I299">
            <v>82434</v>
          </cell>
          <cell r="J299">
            <v>30</v>
          </cell>
          <cell r="K299">
            <v>0</v>
          </cell>
          <cell r="L299">
            <v>0</v>
          </cell>
          <cell r="M299">
            <v>500</v>
          </cell>
          <cell r="N299">
            <v>375</v>
          </cell>
          <cell r="O299">
            <v>0</v>
          </cell>
          <cell r="P299">
            <v>84699</v>
          </cell>
          <cell r="Q299">
            <v>37477</v>
          </cell>
          <cell r="R299">
            <v>16216</v>
          </cell>
          <cell r="S299">
            <v>28803</v>
          </cell>
          <cell r="T299">
            <v>0</v>
          </cell>
          <cell r="U299">
            <v>0</v>
          </cell>
          <cell r="V299">
            <v>0</v>
          </cell>
          <cell r="W299">
            <v>1698</v>
          </cell>
          <cell r="X299">
            <v>505</v>
          </cell>
          <cell r="Y299">
            <v>0</v>
          </cell>
          <cell r="Z299">
            <v>84699</v>
          </cell>
          <cell r="AA299">
            <v>0</v>
          </cell>
          <cell r="AB299">
            <v>84699</v>
          </cell>
        </row>
        <row r="300">
          <cell r="A300">
            <v>14</v>
          </cell>
          <cell r="B300" t="str">
            <v>Oktátásügyi Szolgálat (pici)</v>
          </cell>
          <cell r="C300">
            <v>1</v>
          </cell>
          <cell r="D300" t="str">
            <v>00előirányzat</v>
          </cell>
          <cell r="E300">
            <v>13205</v>
          </cell>
          <cell r="G300">
            <v>2149</v>
          </cell>
          <cell r="I300">
            <v>84165</v>
          </cell>
          <cell r="P300">
            <v>99519</v>
          </cell>
          <cell r="Q300">
            <v>35166</v>
          </cell>
          <cell r="R300">
            <v>13619</v>
          </cell>
          <cell r="S300">
            <v>50734</v>
          </cell>
          <cell r="Z300">
            <v>99519</v>
          </cell>
          <cell r="AA300">
            <v>0</v>
          </cell>
          <cell r="AB300">
            <v>99519</v>
          </cell>
        </row>
        <row r="301">
          <cell r="C301">
            <v>5</v>
          </cell>
          <cell r="D301" t="str">
            <v>jóváhagyott pénzmaradvány</v>
          </cell>
          <cell r="N301">
            <v>10007</v>
          </cell>
          <cell r="P301">
            <v>10007</v>
          </cell>
          <cell r="Q301">
            <v>3199</v>
          </cell>
          <cell r="R301">
            <v>1151</v>
          </cell>
          <cell r="Y301">
            <v>5657</v>
          </cell>
          <cell r="Z301">
            <v>10007</v>
          </cell>
          <cell r="AA301">
            <v>0</v>
          </cell>
          <cell r="AB301">
            <v>10007</v>
          </cell>
        </row>
        <row r="302">
          <cell r="C302">
            <v>6</v>
          </cell>
          <cell r="D302" t="str">
            <v>pm.terhelő bef.kötelezettség</v>
          </cell>
          <cell r="N302">
            <v>1670</v>
          </cell>
          <cell r="P302">
            <v>1670</v>
          </cell>
          <cell r="S302">
            <v>1670</v>
          </cell>
          <cell r="Z302">
            <v>1670</v>
          </cell>
          <cell r="AA302">
            <v>0</v>
          </cell>
          <cell r="AB302">
            <v>1670</v>
          </cell>
        </row>
        <row r="303">
          <cell r="C303">
            <v>7</v>
          </cell>
          <cell r="D303" t="str">
            <v>tárgyévi eir.mód.korrekció</v>
          </cell>
          <cell r="P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D304" t="str">
            <v>shk.</v>
          </cell>
          <cell r="P304">
            <v>0</v>
          </cell>
          <cell r="S304">
            <v>5657</v>
          </cell>
          <cell r="Y304">
            <v>-5657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12</v>
          </cell>
          <cell r="D305" t="str">
            <v>elvonás</v>
          </cell>
          <cell r="I305">
            <v>-757</v>
          </cell>
          <cell r="P305">
            <v>-757</v>
          </cell>
          <cell r="S305">
            <v>-757</v>
          </cell>
          <cell r="Z305">
            <v>-757</v>
          </cell>
          <cell r="AA305">
            <v>0</v>
          </cell>
          <cell r="AB305">
            <v>-757</v>
          </cell>
        </row>
        <row r="306">
          <cell r="C306">
            <v>13</v>
          </cell>
          <cell r="D306" t="str">
            <v>bérfejlesztés</v>
          </cell>
          <cell r="I306">
            <v>2432</v>
          </cell>
          <cell r="P306">
            <v>2432</v>
          </cell>
          <cell r="Q306">
            <v>1788</v>
          </cell>
          <cell r="R306">
            <v>644</v>
          </cell>
          <cell r="Z306">
            <v>2432</v>
          </cell>
          <cell r="AA306">
            <v>0</v>
          </cell>
          <cell r="AB306">
            <v>2432</v>
          </cell>
        </row>
        <row r="307">
          <cell r="C307">
            <v>14</v>
          </cell>
          <cell r="D307" t="str">
            <v>4% bérfejlesztés</v>
          </cell>
          <cell r="I307">
            <v>-672</v>
          </cell>
          <cell r="P307">
            <v>-672</v>
          </cell>
          <cell r="Q307">
            <v>-494</v>
          </cell>
          <cell r="R307">
            <v>-178</v>
          </cell>
          <cell r="Z307">
            <v>-672</v>
          </cell>
          <cell r="AA307">
            <v>0</v>
          </cell>
          <cell r="AB307">
            <v>-672</v>
          </cell>
        </row>
        <row r="308">
          <cell r="P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P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P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P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P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P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P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P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P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P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P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P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P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P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P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P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P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P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P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P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B328" t="str">
            <v>Összesen</v>
          </cell>
          <cell r="D328" t="str">
            <v>Oktatásügyi Szolg.</v>
          </cell>
          <cell r="E328">
            <v>13205</v>
          </cell>
          <cell r="F328">
            <v>0</v>
          </cell>
          <cell r="G328">
            <v>2149</v>
          </cell>
          <cell r="H328">
            <v>0</v>
          </cell>
          <cell r="I328">
            <v>85168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11677</v>
          </cell>
          <cell r="O328">
            <v>0</v>
          </cell>
          <cell r="P328">
            <v>112199</v>
          </cell>
          <cell r="Q328">
            <v>39659</v>
          </cell>
          <cell r="R328">
            <v>15236</v>
          </cell>
          <cell r="S328">
            <v>57304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112199</v>
          </cell>
          <cell r="AA328">
            <v>0</v>
          </cell>
          <cell r="AB328">
            <v>112199</v>
          </cell>
        </row>
        <row r="329">
          <cell r="B329" t="str">
            <v>Óvodák</v>
          </cell>
          <cell r="C329">
            <v>1</v>
          </cell>
          <cell r="D329" t="str">
            <v>00előirányzat</v>
          </cell>
          <cell r="E329">
            <v>106950</v>
          </cell>
          <cell r="G329">
            <v>31990</v>
          </cell>
          <cell r="I329">
            <v>870741</v>
          </cell>
          <cell r="P329">
            <v>1009681</v>
          </cell>
          <cell r="Q329">
            <v>498375</v>
          </cell>
          <cell r="R329">
            <v>211253</v>
          </cell>
          <cell r="S329">
            <v>297135</v>
          </cell>
          <cell r="W329">
            <v>2918</v>
          </cell>
          <cell r="Z329">
            <v>1009681</v>
          </cell>
          <cell r="AA329">
            <v>0</v>
          </cell>
          <cell r="AB329">
            <v>1009681</v>
          </cell>
        </row>
        <row r="330">
          <cell r="C330">
            <v>5</v>
          </cell>
          <cell r="D330" t="str">
            <v>jóváhagyott pénzmaradvány</v>
          </cell>
          <cell r="N330">
            <v>-2817</v>
          </cell>
          <cell r="P330">
            <v>-2817</v>
          </cell>
          <cell r="Q330">
            <v>232</v>
          </cell>
          <cell r="S330">
            <v>-3049</v>
          </cell>
          <cell r="Z330">
            <v>-2817</v>
          </cell>
          <cell r="AA330">
            <v>0</v>
          </cell>
          <cell r="AB330">
            <v>-2817</v>
          </cell>
        </row>
        <row r="331">
          <cell r="C331">
            <v>6</v>
          </cell>
          <cell r="D331" t="str">
            <v>pm.terhelő bef.kötelezettség</v>
          </cell>
          <cell r="N331">
            <v>4827</v>
          </cell>
          <cell r="P331">
            <v>4827</v>
          </cell>
          <cell r="S331">
            <v>4827</v>
          </cell>
          <cell r="Z331">
            <v>4827</v>
          </cell>
          <cell r="AA331">
            <v>0</v>
          </cell>
          <cell r="AB331">
            <v>4827</v>
          </cell>
        </row>
        <row r="332">
          <cell r="C332">
            <v>7</v>
          </cell>
          <cell r="D332" t="str">
            <v>tárgyévi eir.mód.korrekció</v>
          </cell>
          <cell r="I332">
            <v>2641</v>
          </cell>
          <cell r="P332">
            <v>2641</v>
          </cell>
          <cell r="S332">
            <v>2641</v>
          </cell>
          <cell r="Z332">
            <v>2641</v>
          </cell>
          <cell r="AA332">
            <v>0</v>
          </cell>
          <cell r="AB332">
            <v>2641</v>
          </cell>
        </row>
        <row r="333">
          <cell r="B333" t="str">
            <v>Pécs-Pécsbányatelep</v>
          </cell>
          <cell r="D333" t="str">
            <v>támogatás</v>
          </cell>
          <cell r="I333">
            <v>40</v>
          </cell>
          <cell r="P333">
            <v>40</v>
          </cell>
          <cell r="S333">
            <v>40</v>
          </cell>
          <cell r="Z333">
            <v>40</v>
          </cell>
          <cell r="AA333">
            <v>0</v>
          </cell>
          <cell r="AB333">
            <v>40</v>
          </cell>
        </row>
        <row r="334">
          <cell r="B334" t="str">
            <v>Bókay Endre</v>
          </cell>
          <cell r="D334" t="str">
            <v>Tisztségviselői keret</v>
          </cell>
          <cell r="I334">
            <v>100</v>
          </cell>
          <cell r="P334">
            <v>100</v>
          </cell>
          <cell r="S334">
            <v>100</v>
          </cell>
          <cell r="Z334">
            <v>100</v>
          </cell>
          <cell r="AA334">
            <v>0</v>
          </cell>
          <cell r="AB334">
            <v>100</v>
          </cell>
        </row>
        <row r="335">
          <cell r="D335" t="str">
            <v>Német Kisebbségi Önkormányzat</v>
          </cell>
          <cell r="I335">
            <v>120</v>
          </cell>
          <cell r="P335">
            <v>120</v>
          </cell>
          <cell r="S335">
            <v>120</v>
          </cell>
          <cell r="Z335">
            <v>120</v>
          </cell>
          <cell r="AA335">
            <v>0</v>
          </cell>
          <cell r="AB335">
            <v>120</v>
          </cell>
        </row>
        <row r="336">
          <cell r="C336">
            <v>10</v>
          </cell>
          <cell r="D336" t="str">
            <v>ped.szakkönyv</v>
          </cell>
          <cell r="I336">
            <v>4252</v>
          </cell>
          <cell r="P336">
            <v>4252</v>
          </cell>
          <cell r="Q336">
            <v>4252</v>
          </cell>
          <cell r="Z336">
            <v>4252</v>
          </cell>
          <cell r="AA336">
            <v>0</v>
          </cell>
          <cell r="AB336">
            <v>4252</v>
          </cell>
        </row>
        <row r="337">
          <cell r="P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 t="str">
            <v xml:space="preserve"> </v>
          </cell>
          <cell r="P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D339" t="str">
            <v>pót1 viharkárok</v>
          </cell>
          <cell r="I339">
            <v>27</v>
          </cell>
          <cell r="P339">
            <v>27</v>
          </cell>
          <cell r="X339">
            <v>27</v>
          </cell>
          <cell r="Z339">
            <v>27</v>
          </cell>
          <cell r="AA339">
            <v>0</v>
          </cell>
          <cell r="AB339">
            <v>27</v>
          </cell>
        </row>
        <row r="340">
          <cell r="C340">
            <v>12</v>
          </cell>
          <cell r="D340" t="str">
            <v>elvonás</v>
          </cell>
          <cell r="I340">
            <v>-2785</v>
          </cell>
          <cell r="P340">
            <v>-2785</v>
          </cell>
          <cell r="S340">
            <v>-2785</v>
          </cell>
          <cell r="Z340">
            <v>-2785</v>
          </cell>
          <cell r="AA340">
            <v>0</v>
          </cell>
          <cell r="AB340">
            <v>-2785</v>
          </cell>
        </row>
        <row r="341">
          <cell r="C341">
            <v>13</v>
          </cell>
          <cell r="D341" t="str">
            <v>bérfejlesztés</v>
          </cell>
          <cell r="I341">
            <v>12884</v>
          </cell>
          <cell r="P341">
            <v>12884</v>
          </cell>
          <cell r="Q341">
            <v>9474</v>
          </cell>
          <cell r="R341">
            <v>3410</v>
          </cell>
          <cell r="Z341">
            <v>12884</v>
          </cell>
          <cell r="AA341">
            <v>0</v>
          </cell>
          <cell r="AB341">
            <v>12884</v>
          </cell>
        </row>
        <row r="342">
          <cell r="C342">
            <v>14</v>
          </cell>
          <cell r="D342" t="str">
            <v>4% bérfejlesztés</v>
          </cell>
          <cell r="I342">
            <v>-3560</v>
          </cell>
          <cell r="P342">
            <v>-3560</v>
          </cell>
          <cell r="Q342">
            <v>-2618</v>
          </cell>
          <cell r="R342">
            <v>-942</v>
          </cell>
          <cell r="Z342">
            <v>-3560</v>
          </cell>
          <cell r="AA342">
            <v>0</v>
          </cell>
          <cell r="AB342">
            <v>-3560</v>
          </cell>
        </row>
        <row r="343">
          <cell r="P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P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P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P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P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P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P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P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P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P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P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P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P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P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B357" t="str">
            <v>Összesen</v>
          </cell>
          <cell r="D357" t="str">
            <v>Óvodák</v>
          </cell>
          <cell r="E357">
            <v>106950</v>
          </cell>
          <cell r="F357">
            <v>0</v>
          </cell>
          <cell r="G357">
            <v>31990</v>
          </cell>
          <cell r="H357">
            <v>0</v>
          </cell>
          <cell r="I357">
            <v>884460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2010</v>
          </cell>
          <cell r="O357">
            <v>0</v>
          </cell>
          <cell r="P357">
            <v>1025410</v>
          </cell>
          <cell r="Q357">
            <v>509715</v>
          </cell>
          <cell r="R357">
            <v>213721</v>
          </cell>
          <cell r="S357">
            <v>299029</v>
          </cell>
          <cell r="T357">
            <v>0</v>
          </cell>
          <cell r="U357">
            <v>0</v>
          </cell>
          <cell r="V357">
            <v>0</v>
          </cell>
          <cell r="W357">
            <v>2918</v>
          </cell>
          <cell r="X357">
            <v>27</v>
          </cell>
          <cell r="Y357">
            <v>0</v>
          </cell>
          <cell r="Z357">
            <v>1025410</v>
          </cell>
          <cell r="AA357">
            <v>0</v>
          </cell>
          <cell r="AB357">
            <v>1025410</v>
          </cell>
        </row>
        <row r="358">
          <cell r="B358" t="str">
            <v>Összesen</v>
          </cell>
          <cell r="D358" t="str">
            <v>Oktatásügyi Szolgálat+Óvodák</v>
          </cell>
          <cell r="E358">
            <v>120155</v>
          </cell>
          <cell r="F358">
            <v>0</v>
          </cell>
          <cell r="G358">
            <v>34139</v>
          </cell>
          <cell r="H358">
            <v>0</v>
          </cell>
          <cell r="I358">
            <v>969628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13687</v>
          </cell>
          <cell r="O358">
            <v>0</v>
          </cell>
          <cell r="P358">
            <v>1137609</v>
          </cell>
          <cell r="Q358">
            <v>549374</v>
          </cell>
          <cell r="R358">
            <v>228957</v>
          </cell>
          <cell r="S358">
            <v>356333</v>
          </cell>
          <cell r="T358">
            <v>0</v>
          </cell>
          <cell r="U358">
            <v>0</v>
          </cell>
          <cell r="V358">
            <v>0</v>
          </cell>
          <cell r="W358">
            <v>2918</v>
          </cell>
          <cell r="X358">
            <v>27</v>
          </cell>
          <cell r="Y358">
            <v>0</v>
          </cell>
          <cell r="Z358">
            <v>1137609</v>
          </cell>
          <cell r="AA358">
            <v>0</v>
          </cell>
          <cell r="AB358">
            <v>1137609</v>
          </cell>
        </row>
        <row r="359">
          <cell r="A359">
            <v>1401</v>
          </cell>
          <cell r="B359" t="str">
            <v>Anikó utcai Általános Iskola</v>
          </cell>
          <cell r="C359">
            <v>1</v>
          </cell>
          <cell r="D359" t="str">
            <v>00előirányzat</v>
          </cell>
          <cell r="E359">
            <v>9521</v>
          </cell>
          <cell r="G359">
            <v>4262</v>
          </cell>
          <cell r="I359">
            <v>97971</v>
          </cell>
          <cell r="P359">
            <v>111754</v>
          </cell>
          <cell r="Q359">
            <v>56937</v>
          </cell>
          <cell r="R359">
            <v>24123</v>
          </cell>
          <cell r="S359">
            <v>30094</v>
          </cell>
          <cell r="W359">
            <v>600</v>
          </cell>
          <cell r="Z359">
            <v>111754</v>
          </cell>
          <cell r="AA359">
            <v>0</v>
          </cell>
          <cell r="AB359">
            <v>111754</v>
          </cell>
        </row>
        <row r="360">
          <cell r="C360">
            <v>5</v>
          </cell>
          <cell r="D360" t="str">
            <v>jóváhagyott pénzmaradvány</v>
          </cell>
          <cell r="N360">
            <v>-572</v>
          </cell>
          <cell r="P360">
            <v>-572</v>
          </cell>
          <cell r="Q360">
            <v>417</v>
          </cell>
          <cell r="R360">
            <v>12</v>
          </cell>
          <cell r="S360">
            <v>-1001</v>
          </cell>
          <cell r="Z360">
            <v>-572</v>
          </cell>
          <cell r="AA360">
            <v>0</v>
          </cell>
          <cell r="AB360">
            <v>-572</v>
          </cell>
        </row>
        <row r="361">
          <cell r="C361">
            <v>6</v>
          </cell>
          <cell r="D361" t="str">
            <v>pm.terhelő bef.kötelezettség</v>
          </cell>
          <cell r="N361">
            <v>1462</v>
          </cell>
          <cell r="P361">
            <v>1462</v>
          </cell>
          <cell r="S361">
            <v>1462</v>
          </cell>
          <cell r="Z361">
            <v>1462</v>
          </cell>
          <cell r="AA361">
            <v>0</v>
          </cell>
          <cell r="AB361">
            <v>1462</v>
          </cell>
        </row>
        <row r="362">
          <cell r="D362" t="str">
            <v>képviselői keret</v>
          </cell>
          <cell r="I362">
            <v>150</v>
          </cell>
          <cell r="P362">
            <v>150</v>
          </cell>
          <cell r="S362">
            <v>150</v>
          </cell>
          <cell r="Z362">
            <v>150</v>
          </cell>
          <cell r="AA362">
            <v>0</v>
          </cell>
          <cell r="AB362">
            <v>150</v>
          </cell>
        </row>
        <row r="363">
          <cell r="C363">
            <v>10</v>
          </cell>
          <cell r="D363" t="str">
            <v>ped.szakkönyv</v>
          </cell>
          <cell r="I363">
            <v>596</v>
          </cell>
          <cell r="P363">
            <v>596</v>
          </cell>
          <cell r="Q363">
            <v>596</v>
          </cell>
          <cell r="Z363">
            <v>596</v>
          </cell>
          <cell r="AA363">
            <v>0</v>
          </cell>
          <cell r="AB363">
            <v>596</v>
          </cell>
        </row>
        <row r="364">
          <cell r="C364">
            <v>12</v>
          </cell>
          <cell r="D364" t="str">
            <v>elvonás</v>
          </cell>
          <cell r="I364">
            <v>-349</v>
          </cell>
          <cell r="P364">
            <v>-349</v>
          </cell>
          <cell r="S364">
            <v>-349</v>
          </cell>
          <cell r="Z364">
            <v>-349</v>
          </cell>
          <cell r="AA364">
            <v>0</v>
          </cell>
          <cell r="AB364">
            <v>-349</v>
          </cell>
        </row>
        <row r="365">
          <cell r="C365">
            <v>13</v>
          </cell>
          <cell r="D365" t="str">
            <v>bérfejlesztés</v>
          </cell>
          <cell r="I365">
            <v>390</v>
          </cell>
          <cell r="P365">
            <v>390</v>
          </cell>
          <cell r="Q365">
            <v>287</v>
          </cell>
          <cell r="R365">
            <v>103</v>
          </cell>
          <cell r="Z365">
            <v>390</v>
          </cell>
          <cell r="AA365">
            <v>0</v>
          </cell>
          <cell r="AB365">
            <v>390</v>
          </cell>
        </row>
        <row r="366">
          <cell r="C366">
            <v>14</v>
          </cell>
          <cell r="D366" t="str">
            <v>4% bérfejlesztés</v>
          </cell>
          <cell r="I366">
            <v>-107</v>
          </cell>
          <cell r="P366">
            <v>-107</v>
          </cell>
          <cell r="Q366">
            <v>-79</v>
          </cell>
          <cell r="R366">
            <v>-28</v>
          </cell>
          <cell r="Z366">
            <v>-107</v>
          </cell>
          <cell r="AA366">
            <v>0</v>
          </cell>
          <cell r="AB366">
            <v>-107</v>
          </cell>
        </row>
        <row r="367">
          <cell r="P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P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P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P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P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P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P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P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P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P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P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P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P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Összesen</v>
          </cell>
          <cell r="D380" t="str">
            <v>Anikó uti Általános Isk.</v>
          </cell>
          <cell r="E380">
            <v>9521</v>
          </cell>
          <cell r="F380">
            <v>0</v>
          </cell>
          <cell r="G380">
            <v>4262</v>
          </cell>
          <cell r="H380">
            <v>0</v>
          </cell>
          <cell r="I380">
            <v>98651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890</v>
          </cell>
          <cell r="O380">
            <v>0</v>
          </cell>
          <cell r="P380">
            <v>113324</v>
          </cell>
          <cell r="Q380">
            <v>58158</v>
          </cell>
          <cell r="R380">
            <v>24210</v>
          </cell>
          <cell r="S380">
            <v>30356</v>
          </cell>
          <cell r="T380">
            <v>0</v>
          </cell>
          <cell r="U380">
            <v>0</v>
          </cell>
          <cell r="V380">
            <v>0</v>
          </cell>
          <cell r="W380">
            <v>600</v>
          </cell>
          <cell r="X380">
            <v>0</v>
          </cell>
          <cell r="Y380">
            <v>0</v>
          </cell>
          <cell r="Z380">
            <v>113324</v>
          </cell>
          <cell r="AA380">
            <v>0</v>
          </cell>
          <cell r="AB380">
            <v>113324</v>
          </cell>
        </row>
        <row r="381">
          <cell r="A381">
            <v>1402</v>
          </cell>
          <cell r="B381" t="str">
            <v>Bánki D.uti Általános Isk.</v>
          </cell>
          <cell r="C381">
            <v>1</v>
          </cell>
          <cell r="D381" t="str">
            <v>00előirányzat</v>
          </cell>
          <cell r="E381">
            <v>11757</v>
          </cell>
          <cell r="G381">
            <v>4888</v>
          </cell>
          <cell r="I381">
            <v>121420</v>
          </cell>
          <cell r="P381">
            <v>138065</v>
          </cell>
          <cell r="Q381">
            <v>66930</v>
          </cell>
          <cell r="R381">
            <v>28614</v>
          </cell>
          <cell r="S381">
            <v>41228</v>
          </cell>
          <cell r="W381">
            <v>1293</v>
          </cell>
          <cell r="Z381">
            <v>138065</v>
          </cell>
          <cell r="AA381">
            <v>0</v>
          </cell>
          <cell r="AB381">
            <v>138065</v>
          </cell>
        </row>
        <row r="382">
          <cell r="C382">
            <v>5</v>
          </cell>
          <cell r="D382" t="str">
            <v>jóváhagyott pénzmaradvány</v>
          </cell>
          <cell r="N382">
            <v>2195</v>
          </cell>
          <cell r="P382">
            <v>2195</v>
          </cell>
          <cell r="Q382">
            <v>1412</v>
          </cell>
          <cell r="R382">
            <v>255</v>
          </cell>
          <cell r="Y382">
            <v>528</v>
          </cell>
          <cell r="Z382">
            <v>2195</v>
          </cell>
          <cell r="AA382">
            <v>0</v>
          </cell>
          <cell r="AB382">
            <v>2195</v>
          </cell>
        </row>
        <row r="383">
          <cell r="C383">
            <v>6</v>
          </cell>
          <cell r="D383" t="str">
            <v>pm.terhelő bef.kötelezettség</v>
          </cell>
          <cell r="N383">
            <v>1041</v>
          </cell>
          <cell r="P383">
            <v>1041</v>
          </cell>
          <cell r="S383">
            <v>1041</v>
          </cell>
          <cell r="Z383">
            <v>1041</v>
          </cell>
          <cell r="AA383">
            <v>0</v>
          </cell>
          <cell r="AB383">
            <v>1041</v>
          </cell>
        </row>
        <row r="384">
          <cell r="C384">
            <v>10</v>
          </cell>
          <cell r="D384" t="str">
            <v>ped.szakkönyv</v>
          </cell>
          <cell r="I384">
            <v>720</v>
          </cell>
          <cell r="P384">
            <v>720</v>
          </cell>
          <cell r="Q384">
            <v>720</v>
          </cell>
          <cell r="Z384">
            <v>720</v>
          </cell>
          <cell r="AA384">
            <v>0</v>
          </cell>
          <cell r="AB384">
            <v>720</v>
          </cell>
        </row>
        <row r="385">
          <cell r="C385">
            <v>12</v>
          </cell>
          <cell r="D385" t="str">
            <v>elvonás</v>
          </cell>
          <cell r="I385">
            <v>-491</v>
          </cell>
          <cell r="P385">
            <v>-491</v>
          </cell>
          <cell r="S385">
            <v>-491</v>
          </cell>
          <cell r="Z385">
            <v>-491</v>
          </cell>
          <cell r="AA385">
            <v>0</v>
          </cell>
          <cell r="AB385">
            <v>-491</v>
          </cell>
        </row>
        <row r="386">
          <cell r="C386">
            <v>13</v>
          </cell>
          <cell r="D386" t="str">
            <v>bérfejlesztés</v>
          </cell>
          <cell r="I386">
            <v>714</v>
          </cell>
          <cell r="P386">
            <v>714</v>
          </cell>
          <cell r="Q386">
            <v>525</v>
          </cell>
          <cell r="R386">
            <v>189</v>
          </cell>
          <cell r="Z386">
            <v>714</v>
          </cell>
          <cell r="AA386">
            <v>0</v>
          </cell>
          <cell r="AB386">
            <v>714</v>
          </cell>
        </row>
        <row r="387">
          <cell r="C387">
            <v>14</v>
          </cell>
          <cell r="D387" t="str">
            <v>4% bérfejlesztés</v>
          </cell>
          <cell r="I387">
            <v>-197</v>
          </cell>
          <cell r="P387">
            <v>-197</v>
          </cell>
          <cell r="Q387">
            <v>-145</v>
          </cell>
          <cell r="R387">
            <v>-52</v>
          </cell>
          <cell r="Z387">
            <v>-197</v>
          </cell>
          <cell r="AA387">
            <v>0</v>
          </cell>
          <cell r="AB387">
            <v>-197</v>
          </cell>
        </row>
        <row r="388">
          <cell r="P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P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P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P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P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P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P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P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P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P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P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P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P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P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P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P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P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P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Összesen</v>
          </cell>
          <cell r="D406" t="str">
            <v>Bánki D.uti Általános Isk.</v>
          </cell>
          <cell r="E406">
            <v>11757</v>
          </cell>
          <cell r="F406">
            <v>0</v>
          </cell>
          <cell r="G406">
            <v>4888</v>
          </cell>
          <cell r="H406">
            <v>0</v>
          </cell>
          <cell r="I406">
            <v>122166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3236</v>
          </cell>
          <cell r="O406">
            <v>0</v>
          </cell>
          <cell r="P406">
            <v>142047</v>
          </cell>
          <cell r="Q406">
            <v>69442</v>
          </cell>
          <cell r="R406">
            <v>29006</v>
          </cell>
          <cell r="S406">
            <v>41778</v>
          </cell>
          <cell r="T406">
            <v>0</v>
          </cell>
          <cell r="U406">
            <v>0</v>
          </cell>
          <cell r="V406">
            <v>0</v>
          </cell>
          <cell r="W406">
            <v>1293</v>
          </cell>
          <cell r="X406">
            <v>0</v>
          </cell>
          <cell r="Y406">
            <v>528</v>
          </cell>
          <cell r="Z406">
            <v>142047</v>
          </cell>
          <cell r="AA406">
            <v>0</v>
          </cell>
          <cell r="AB406">
            <v>142047</v>
          </cell>
        </row>
        <row r="407">
          <cell r="B407" t="str">
            <v>Kertváros utcai Ált.Isk.</v>
          </cell>
          <cell r="C407">
            <v>1</v>
          </cell>
          <cell r="D407" t="str">
            <v>00előirányzat</v>
          </cell>
          <cell r="E407">
            <v>3516</v>
          </cell>
          <cell r="G407">
            <v>862</v>
          </cell>
          <cell r="I407">
            <v>71979</v>
          </cell>
          <cell r="P407">
            <v>76357</v>
          </cell>
          <cell r="Q407">
            <v>45442</v>
          </cell>
          <cell r="R407">
            <v>17992</v>
          </cell>
          <cell r="S407">
            <v>12517</v>
          </cell>
          <cell r="W407">
            <v>406</v>
          </cell>
          <cell r="Z407">
            <v>76357</v>
          </cell>
          <cell r="AA407">
            <v>0</v>
          </cell>
          <cell r="AB407">
            <v>76357</v>
          </cell>
        </row>
        <row r="408">
          <cell r="C408">
            <v>5</v>
          </cell>
          <cell r="D408" t="str">
            <v>jóváhagyott pénzmaradvány</v>
          </cell>
          <cell r="N408">
            <v>-2254</v>
          </cell>
          <cell r="P408">
            <v>-2254</v>
          </cell>
          <cell r="Q408">
            <v>428</v>
          </cell>
          <cell r="R408">
            <v>12</v>
          </cell>
          <cell r="S408">
            <v>-2694</v>
          </cell>
          <cell r="Z408">
            <v>-2254</v>
          </cell>
          <cell r="AA408">
            <v>0</v>
          </cell>
          <cell r="AB408">
            <v>-2254</v>
          </cell>
        </row>
        <row r="409">
          <cell r="C409">
            <v>6</v>
          </cell>
          <cell r="D409" t="str">
            <v>pm.terhelő bef.kötelezettség</v>
          </cell>
          <cell r="N409">
            <v>2658</v>
          </cell>
          <cell r="P409">
            <v>2658</v>
          </cell>
          <cell r="S409">
            <v>2658</v>
          </cell>
          <cell r="Z409">
            <v>2658</v>
          </cell>
          <cell r="AA409">
            <v>0</v>
          </cell>
          <cell r="AB409">
            <v>2658</v>
          </cell>
        </row>
        <row r="410">
          <cell r="C410">
            <v>10</v>
          </cell>
          <cell r="D410" t="str">
            <v>ped.szakkönyv</v>
          </cell>
          <cell r="I410">
            <v>371</v>
          </cell>
          <cell r="P410">
            <v>371</v>
          </cell>
          <cell r="Q410">
            <v>371</v>
          </cell>
          <cell r="Z410">
            <v>371</v>
          </cell>
          <cell r="AA410">
            <v>0</v>
          </cell>
          <cell r="AB410">
            <v>371</v>
          </cell>
        </row>
        <row r="411">
          <cell r="C411">
            <v>12</v>
          </cell>
          <cell r="D411" t="str">
            <v>elvonás</v>
          </cell>
          <cell r="I411">
            <v>-141</v>
          </cell>
          <cell r="P411">
            <v>-141</v>
          </cell>
          <cell r="S411">
            <v>-141</v>
          </cell>
          <cell r="Z411">
            <v>-141</v>
          </cell>
          <cell r="AA411">
            <v>0</v>
          </cell>
          <cell r="AB411">
            <v>-141</v>
          </cell>
        </row>
        <row r="412">
          <cell r="C412">
            <v>13</v>
          </cell>
          <cell r="D412" t="str">
            <v>bérfejlesztés</v>
          </cell>
          <cell r="I412">
            <v>387</v>
          </cell>
          <cell r="P412">
            <v>387</v>
          </cell>
          <cell r="Q412">
            <v>285</v>
          </cell>
          <cell r="R412">
            <v>102</v>
          </cell>
          <cell r="Z412">
            <v>387</v>
          </cell>
          <cell r="AA412">
            <v>0</v>
          </cell>
          <cell r="AB412">
            <v>387</v>
          </cell>
        </row>
        <row r="413">
          <cell r="C413">
            <v>14</v>
          </cell>
          <cell r="D413" t="str">
            <v>4% bérfejlesztés</v>
          </cell>
          <cell r="I413">
            <v>-107</v>
          </cell>
          <cell r="P413">
            <v>-107</v>
          </cell>
          <cell r="Q413">
            <v>-79</v>
          </cell>
          <cell r="R413">
            <v>-28</v>
          </cell>
          <cell r="Z413">
            <v>-107</v>
          </cell>
          <cell r="AA413">
            <v>0</v>
          </cell>
          <cell r="AB413">
            <v>-107</v>
          </cell>
        </row>
        <row r="414">
          <cell r="P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P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P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P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P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P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P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P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P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P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P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P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P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P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P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P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P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P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P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P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P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P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Összesen</v>
          </cell>
          <cell r="D436" t="str">
            <v>Kertváros utcai Ált.Isk.</v>
          </cell>
          <cell r="E436">
            <v>3516</v>
          </cell>
          <cell r="F436">
            <v>0</v>
          </cell>
          <cell r="G436">
            <v>862</v>
          </cell>
          <cell r="H436">
            <v>0</v>
          </cell>
          <cell r="I436">
            <v>72489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404</v>
          </cell>
          <cell r="O436">
            <v>0</v>
          </cell>
          <cell r="P436">
            <v>77271</v>
          </cell>
          <cell r="Q436">
            <v>46447</v>
          </cell>
          <cell r="R436">
            <v>18078</v>
          </cell>
          <cell r="S436">
            <v>12340</v>
          </cell>
          <cell r="T436">
            <v>0</v>
          </cell>
          <cell r="U436">
            <v>0</v>
          </cell>
          <cell r="V436">
            <v>0</v>
          </cell>
          <cell r="W436">
            <v>406</v>
          </cell>
          <cell r="X436">
            <v>0</v>
          </cell>
          <cell r="Y436">
            <v>0</v>
          </cell>
          <cell r="Z436">
            <v>77271</v>
          </cell>
          <cell r="AA436">
            <v>0</v>
          </cell>
          <cell r="AB436">
            <v>77271</v>
          </cell>
        </row>
        <row r="437">
          <cell r="A437">
            <v>1404</v>
          </cell>
          <cell r="B437" t="str">
            <v>Bártfa uti Általános Isk.</v>
          </cell>
          <cell r="C437">
            <v>1</v>
          </cell>
          <cell r="D437" t="str">
            <v>00előirányzat</v>
          </cell>
          <cell r="E437">
            <v>4282</v>
          </cell>
          <cell r="G437">
            <v>1915</v>
          </cell>
          <cell r="I437">
            <v>75554</v>
          </cell>
          <cell r="P437">
            <v>81751</v>
          </cell>
          <cell r="Q437">
            <v>43587</v>
          </cell>
          <cell r="R437">
            <v>17808</v>
          </cell>
          <cell r="S437">
            <v>19791</v>
          </cell>
          <cell r="W437">
            <v>565</v>
          </cell>
          <cell r="Z437">
            <v>81751</v>
          </cell>
          <cell r="AA437">
            <v>0</v>
          </cell>
          <cell r="AB437">
            <v>81751</v>
          </cell>
        </row>
        <row r="438">
          <cell r="C438">
            <v>5</v>
          </cell>
          <cell r="D438" t="str">
            <v>jóváhagyott pénzmaradvány</v>
          </cell>
          <cell r="N438">
            <v>-2882</v>
          </cell>
          <cell r="P438">
            <v>-2882</v>
          </cell>
          <cell r="Q438">
            <v>34</v>
          </cell>
          <cell r="R438">
            <v>12</v>
          </cell>
          <cell r="S438">
            <v>-2928</v>
          </cell>
          <cell r="Z438">
            <v>-2882</v>
          </cell>
          <cell r="AA438">
            <v>0</v>
          </cell>
          <cell r="AB438">
            <v>-2882</v>
          </cell>
        </row>
        <row r="439">
          <cell r="C439">
            <v>6</v>
          </cell>
          <cell r="D439" t="str">
            <v>pm.terhelő bef.kötelezettség</v>
          </cell>
          <cell r="N439">
            <v>4278</v>
          </cell>
          <cell r="P439">
            <v>4278</v>
          </cell>
          <cell r="S439">
            <v>4278</v>
          </cell>
          <cell r="Z439">
            <v>4278</v>
          </cell>
          <cell r="AA439">
            <v>0</v>
          </cell>
          <cell r="AB439">
            <v>4278</v>
          </cell>
        </row>
        <row r="440">
          <cell r="C440">
            <v>10</v>
          </cell>
          <cell r="D440" t="str">
            <v>ped.szakkönyv</v>
          </cell>
          <cell r="I440">
            <v>405</v>
          </cell>
          <cell r="P440">
            <v>405</v>
          </cell>
          <cell r="Q440">
            <v>405</v>
          </cell>
          <cell r="Z440">
            <v>405</v>
          </cell>
          <cell r="AA440">
            <v>0</v>
          </cell>
          <cell r="AB440">
            <v>405</v>
          </cell>
        </row>
        <row r="441">
          <cell r="C441">
            <v>12</v>
          </cell>
          <cell r="D441" t="str">
            <v>elvonás</v>
          </cell>
          <cell r="I441">
            <v>-316</v>
          </cell>
          <cell r="P441">
            <v>-316</v>
          </cell>
          <cell r="S441">
            <v>-316</v>
          </cell>
          <cell r="Z441">
            <v>-316</v>
          </cell>
          <cell r="AA441">
            <v>0</v>
          </cell>
          <cell r="AB441">
            <v>-316</v>
          </cell>
        </row>
        <row r="442">
          <cell r="C442">
            <v>13</v>
          </cell>
          <cell r="D442" t="str">
            <v>bérfejlesztés</v>
          </cell>
          <cell r="I442">
            <v>654</v>
          </cell>
          <cell r="P442">
            <v>654</v>
          </cell>
          <cell r="Q442">
            <v>481</v>
          </cell>
          <cell r="R442">
            <v>173</v>
          </cell>
          <cell r="Z442">
            <v>654</v>
          </cell>
          <cell r="AA442">
            <v>0</v>
          </cell>
          <cell r="AB442">
            <v>654</v>
          </cell>
        </row>
        <row r="443">
          <cell r="C443">
            <v>14</v>
          </cell>
          <cell r="D443" t="str">
            <v>4% bérfejlesztés</v>
          </cell>
          <cell r="I443">
            <v>-181</v>
          </cell>
          <cell r="P443">
            <v>-181</v>
          </cell>
          <cell r="Q443">
            <v>-133</v>
          </cell>
          <cell r="R443">
            <v>-48</v>
          </cell>
          <cell r="Z443">
            <v>-181</v>
          </cell>
          <cell r="AA443">
            <v>0</v>
          </cell>
          <cell r="AB443">
            <v>-181</v>
          </cell>
        </row>
        <row r="444">
          <cell r="P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P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P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P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P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P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P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P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P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P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P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P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P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P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P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P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P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P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P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P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P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P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P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P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P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P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P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P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P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P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P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P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P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P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P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Összesen</v>
          </cell>
          <cell r="D479" t="str">
            <v>Bártfa uti Általános Isk.</v>
          </cell>
          <cell r="E479">
            <v>4282</v>
          </cell>
          <cell r="F479">
            <v>0</v>
          </cell>
          <cell r="G479">
            <v>1915</v>
          </cell>
          <cell r="H479">
            <v>0</v>
          </cell>
          <cell r="I479">
            <v>76116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1396</v>
          </cell>
          <cell r="O479">
            <v>0</v>
          </cell>
          <cell r="P479">
            <v>83709</v>
          </cell>
          <cell r="Q479">
            <v>44374</v>
          </cell>
          <cell r="R479">
            <v>17945</v>
          </cell>
          <cell r="S479">
            <v>20825</v>
          </cell>
          <cell r="T479">
            <v>0</v>
          </cell>
          <cell r="U479">
            <v>0</v>
          </cell>
          <cell r="V479">
            <v>0</v>
          </cell>
          <cell r="W479">
            <v>565</v>
          </cell>
          <cell r="X479">
            <v>0</v>
          </cell>
          <cell r="Y479">
            <v>0</v>
          </cell>
          <cell r="Z479">
            <v>83709</v>
          </cell>
          <cell r="AA479">
            <v>0</v>
          </cell>
          <cell r="AB479">
            <v>83709</v>
          </cell>
        </row>
        <row r="480">
          <cell r="A480">
            <v>1405</v>
          </cell>
          <cell r="B480" t="str">
            <v>Belvárosi Általános Isk.</v>
          </cell>
          <cell r="C480">
            <v>1</v>
          </cell>
          <cell r="D480" t="str">
            <v>00előirányzat</v>
          </cell>
          <cell r="E480">
            <v>8270</v>
          </cell>
          <cell r="G480">
            <v>5698</v>
          </cell>
          <cell r="I480">
            <v>123585</v>
          </cell>
          <cell r="P480">
            <v>137553</v>
          </cell>
          <cell r="Q480">
            <v>66777</v>
          </cell>
          <cell r="R480">
            <v>28969</v>
          </cell>
          <cell r="S480">
            <v>41415</v>
          </cell>
          <cell r="W480">
            <v>392</v>
          </cell>
          <cell r="Z480">
            <v>137553</v>
          </cell>
          <cell r="AA480">
            <v>0</v>
          </cell>
          <cell r="AB480">
            <v>137553</v>
          </cell>
        </row>
        <row r="481">
          <cell r="C481">
            <v>5</v>
          </cell>
          <cell r="D481" t="str">
            <v>jóváhagyott pénzmaradvány</v>
          </cell>
          <cell r="N481">
            <v>2300</v>
          </cell>
          <cell r="P481">
            <v>2300</v>
          </cell>
          <cell r="Q481">
            <v>1632</v>
          </cell>
          <cell r="R481">
            <v>474</v>
          </cell>
          <cell r="Y481">
            <v>194</v>
          </cell>
          <cell r="Z481">
            <v>2300</v>
          </cell>
          <cell r="AA481">
            <v>0</v>
          </cell>
          <cell r="AB481">
            <v>2300</v>
          </cell>
        </row>
        <row r="482">
          <cell r="C482">
            <v>7</v>
          </cell>
          <cell r="D482" t="str">
            <v>tárgyévi eir.mód.korrekció</v>
          </cell>
          <cell r="I482">
            <v>83</v>
          </cell>
          <cell r="P482">
            <v>83</v>
          </cell>
          <cell r="Y482">
            <v>83</v>
          </cell>
          <cell r="Z482">
            <v>83</v>
          </cell>
          <cell r="AA482">
            <v>0</v>
          </cell>
          <cell r="AB482">
            <v>83</v>
          </cell>
        </row>
        <row r="483">
          <cell r="C483">
            <v>10</v>
          </cell>
          <cell r="D483" t="str">
            <v>ped.szakkönyv</v>
          </cell>
          <cell r="I483">
            <v>664</v>
          </cell>
          <cell r="P483">
            <v>664</v>
          </cell>
          <cell r="Q483">
            <v>664</v>
          </cell>
          <cell r="Z483">
            <v>664</v>
          </cell>
          <cell r="AA483">
            <v>0</v>
          </cell>
          <cell r="AB483">
            <v>664</v>
          </cell>
        </row>
        <row r="484">
          <cell r="C484">
            <v>12</v>
          </cell>
          <cell r="D484" t="str">
            <v>elvonás</v>
          </cell>
          <cell r="I484">
            <v>-375</v>
          </cell>
          <cell r="P484">
            <v>-375</v>
          </cell>
          <cell r="S484">
            <v>-375</v>
          </cell>
          <cell r="Z484">
            <v>-375</v>
          </cell>
          <cell r="AA484">
            <v>0</v>
          </cell>
          <cell r="AB484">
            <v>-375</v>
          </cell>
        </row>
        <row r="485">
          <cell r="C485">
            <v>13</v>
          </cell>
          <cell r="D485" t="str">
            <v>bérfejlesztés</v>
          </cell>
          <cell r="I485">
            <v>654</v>
          </cell>
          <cell r="P485">
            <v>654</v>
          </cell>
          <cell r="Q485">
            <v>481</v>
          </cell>
          <cell r="R485">
            <v>173</v>
          </cell>
          <cell r="Z485">
            <v>654</v>
          </cell>
          <cell r="AA485">
            <v>0</v>
          </cell>
          <cell r="AB485">
            <v>654</v>
          </cell>
        </row>
        <row r="486">
          <cell r="C486">
            <v>14</v>
          </cell>
          <cell r="D486" t="str">
            <v>4% bérfejlesztés</v>
          </cell>
          <cell r="I486">
            <v>-181</v>
          </cell>
          <cell r="P486">
            <v>-181</v>
          </cell>
          <cell r="Q486">
            <v>-133</v>
          </cell>
          <cell r="R486">
            <v>-48</v>
          </cell>
          <cell r="Z486">
            <v>-181</v>
          </cell>
          <cell r="AA486">
            <v>0</v>
          </cell>
          <cell r="AB486">
            <v>-181</v>
          </cell>
        </row>
        <row r="487">
          <cell r="P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P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P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P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P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P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P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P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P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P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P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P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P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P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P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P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Összesen</v>
          </cell>
          <cell r="D503" t="str">
            <v>Belvárosi Általános Isk.</v>
          </cell>
          <cell r="E503">
            <v>8270</v>
          </cell>
          <cell r="F503">
            <v>0</v>
          </cell>
          <cell r="G503">
            <v>5698</v>
          </cell>
          <cell r="H503">
            <v>0</v>
          </cell>
          <cell r="I503">
            <v>124430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2300</v>
          </cell>
          <cell r="O503">
            <v>0</v>
          </cell>
          <cell r="P503">
            <v>140698</v>
          </cell>
          <cell r="Q503">
            <v>69421</v>
          </cell>
          <cell r="R503">
            <v>29568</v>
          </cell>
          <cell r="S503">
            <v>41040</v>
          </cell>
          <cell r="T503">
            <v>0</v>
          </cell>
          <cell r="U503">
            <v>0</v>
          </cell>
          <cell r="V503">
            <v>0</v>
          </cell>
          <cell r="W503">
            <v>392</v>
          </cell>
          <cell r="X503">
            <v>0</v>
          </cell>
          <cell r="Y503">
            <v>277</v>
          </cell>
          <cell r="Z503">
            <v>140698</v>
          </cell>
          <cell r="AA503">
            <v>0</v>
          </cell>
          <cell r="AB503">
            <v>140698</v>
          </cell>
        </row>
        <row r="504">
          <cell r="A504">
            <v>1406</v>
          </cell>
          <cell r="B504" t="str">
            <v>Csokonai V.M.Ált.Isk.és Szakisk.</v>
          </cell>
          <cell r="C504">
            <v>1</v>
          </cell>
          <cell r="D504" t="str">
            <v>00előirányzat</v>
          </cell>
          <cell r="E504">
            <v>9853</v>
          </cell>
          <cell r="G504">
            <v>5628</v>
          </cell>
          <cell r="I504">
            <v>230603</v>
          </cell>
          <cell r="P504">
            <v>246084</v>
          </cell>
          <cell r="Q504">
            <v>137243</v>
          </cell>
          <cell r="R504">
            <v>55846</v>
          </cell>
          <cell r="S504">
            <v>50052</v>
          </cell>
          <cell r="W504">
            <v>2943</v>
          </cell>
          <cell r="Z504">
            <v>246084</v>
          </cell>
          <cell r="AA504">
            <v>0</v>
          </cell>
          <cell r="AB504">
            <v>246084</v>
          </cell>
        </row>
        <row r="505">
          <cell r="C505">
            <v>5</v>
          </cell>
          <cell r="D505" t="str">
            <v>jóváhagyott pénzmaradvány</v>
          </cell>
          <cell r="N505">
            <v>5198</v>
          </cell>
          <cell r="P505">
            <v>5198</v>
          </cell>
          <cell r="Q505">
            <v>2790</v>
          </cell>
          <cell r="R505">
            <v>998</v>
          </cell>
          <cell r="Y505">
            <v>1410</v>
          </cell>
          <cell r="Z505">
            <v>5198</v>
          </cell>
          <cell r="AA505">
            <v>0</v>
          </cell>
          <cell r="AB505">
            <v>5198</v>
          </cell>
        </row>
        <row r="506">
          <cell r="C506">
            <v>6</v>
          </cell>
          <cell r="D506" t="str">
            <v>pm.terhelő bef.kötelezettség</v>
          </cell>
          <cell r="N506">
            <v>4226</v>
          </cell>
          <cell r="P506">
            <v>4226</v>
          </cell>
          <cell r="S506">
            <v>4226</v>
          </cell>
          <cell r="Z506">
            <v>4226</v>
          </cell>
          <cell r="AA506">
            <v>0</v>
          </cell>
          <cell r="AB506">
            <v>4226</v>
          </cell>
        </row>
        <row r="507">
          <cell r="D507" t="str">
            <v>Pécs-Mecsekszabolcsi Önkormányzat</v>
          </cell>
          <cell r="I507">
            <v>50</v>
          </cell>
          <cell r="P507">
            <v>50</v>
          </cell>
          <cell r="S507">
            <v>50</v>
          </cell>
          <cell r="Z507">
            <v>50</v>
          </cell>
          <cell r="AA507">
            <v>0</v>
          </cell>
          <cell r="AB507">
            <v>50</v>
          </cell>
        </row>
        <row r="508">
          <cell r="C508">
            <v>10</v>
          </cell>
          <cell r="D508" t="str">
            <v>ped.szakkönyv</v>
          </cell>
          <cell r="I508">
            <v>1283</v>
          </cell>
          <cell r="P508">
            <v>1283</v>
          </cell>
          <cell r="Q508">
            <v>1283</v>
          </cell>
          <cell r="Z508">
            <v>1283</v>
          </cell>
          <cell r="AA508">
            <v>0</v>
          </cell>
          <cell r="AB508">
            <v>1283</v>
          </cell>
        </row>
        <row r="509">
          <cell r="C509">
            <v>12</v>
          </cell>
          <cell r="D509" t="str">
            <v>elvonás</v>
          </cell>
          <cell r="I509">
            <v>-1107</v>
          </cell>
          <cell r="P509">
            <v>-1107</v>
          </cell>
          <cell r="S509">
            <v>-1107</v>
          </cell>
          <cell r="Z509">
            <v>-1107</v>
          </cell>
          <cell r="AA509">
            <v>0</v>
          </cell>
          <cell r="AB509">
            <v>-1107</v>
          </cell>
        </row>
        <row r="510">
          <cell r="C510">
            <v>13</v>
          </cell>
          <cell r="D510" t="str">
            <v>bérfejlesztés</v>
          </cell>
          <cell r="I510">
            <v>1471</v>
          </cell>
          <cell r="P510">
            <v>1471</v>
          </cell>
          <cell r="Q510">
            <v>1081</v>
          </cell>
          <cell r="R510">
            <v>390</v>
          </cell>
          <cell r="Z510">
            <v>1471</v>
          </cell>
          <cell r="AA510">
            <v>0</v>
          </cell>
          <cell r="AB510">
            <v>1471</v>
          </cell>
        </row>
        <row r="511">
          <cell r="C511">
            <v>14</v>
          </cell>
          <cell r="D511" t="str">
            <v>4% bérfejlesztés</v>
          </cell>
          <cell r="I511">
            <v>-407</v>
          </cell>
          <cell r="P511">
            <v>-407</v>
          </cell>
          <cell r="Q511">
            <v>-299</v>
          </cell>
          <cell r="R511">
            <v>-108</v>
          </cell>
          <cell r="Z511">
            <v>-407</v>
          </cell>
          <cell r="AA511">
            <v>0</v>
          </cell>
          <cell r="AB511">
            <v>-407</v>
          </cell>
        </row>
        <row r="512">
          <cell r="P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P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P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P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P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P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P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P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P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P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P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P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P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P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P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P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P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P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P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P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P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P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Összesen</v>
          </cell>
          <cell r="D534" t="str">
            <v>Csokonai V.M.Ált.Isk.és Szakisk.</v>
          </cell>
          <cell r="E534">
            <v>9853</v>
          </cell>
          <cell r="F534">
            <v>0</v>
          </cell>
          <cell r="G534">
            <v>5628</v>
          </cell>
          <cell r="H534">
            <v>0</v>
          </cell>
          <cell r="I534">
            <v>231893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9424</v>
          </cell>
          <cell r="O534">
            <v>0</v>
          </cell>
          <cell r="P534">
            <v>256798</v>
          </cell>
          <cell r="Q534">
            <v>142098</v>
          </cell>
          <cell r="R534">
            <v>57126</v>
          </cell>
          <cell r="S534">
            <v>53221</v>
          </cell>
          <cell r="T534">
            <v>0</v>
          </cell>
          <cell r="U534">
            <v>0</v>
          </cell>
          <cell r="V534">
            <v>0</v>
          </cell>
          <cell r="W534">
            <v>2943</v>
          </cell>
          <cell r="X534">
            <v>0</v>
          </cell>
          <cell r="Y534">
            <v>1410</v>
          </cell>
          <cell r="Z534">
            <v>256798</v>
          </cell>
          <cell r="AA534">
            <v>0</v>
          </cell>
          <cell r="AB534">
            <v>256798</v>
          </cell>
        </row>
        <row r="535">
          <cell r="A535">
            <v>1407</v>
          </cell>
          <cell r="B535" t="str">
            <v>Felsővámház uti Általános Isk.</v>
          </cell>
          <cell r="C535">
            <v>1</v>
          </cell>
          <cell r="D535" t="str">
            <v>00előirányzat</v>
          </cell>
          <cell r="E535">
            <v>7448</v>
          </cell>
          <cell r="G535">
            <v>3317</v>
          </cell>
          <cell r="I535">
            <v>130780</v>
          </cell>
          <cell r="P535">
            <v>141545</v>
          </cell>
          <cell r="Q535">
            <v>76265</v>
          </cell>
          <cell r="R535">
            <v>31440</v>
          </cell>
          <cell r="S535">
            <v>32635</v>
          </cell>
          <cell r="W535">
            <v>1205</v>
          </cell>
          <cell r="Z535">
            <v>141545</v>
          </cell>
          <cell r="AA535">
            <v>0</v>
          </cell>
          <cell r="AB535">
            <v>141545</v>
          </cell>
        </row>
        <row r="536">
          <cell r="C536">
            <v>5</v>
          </cell>
          <cell r="D536" t="str">
            <v>jóváhagyott pénzmaradvány</v>
          </cell>
          <cell r="N536">
            <v>4002</v>
          </cell>
          <cell r="P536">
            <v>4002</v>
          </cell>
          <cell r="Q536">
            <v>2155</v>
          </cell>
          <cell r="R536">
            <v>728</v>
          </cell>
          <cell r="Y536">
            <v>1119</v>
          </cell>
          <cell r="Z536">
            <v>4002</v>
          </cell>
          <cell r="AA536">
            <v>0</v>
          </cell>
          <cell r="AB536">
            <v>4002</v>
          </cell>
        </row>
        <row r="537">
          <cell r="C537">
            <v>6</v>
          </cell>
          <cell r="D537" t="str">
            <v>pm.terhelő bef.kötelezettség</v>
          </cell>
          <cell r="N537">
            <v>753</v>
          </cell>
          <cell r="P537">
            <v>753</v>
          </cell>
          <cell r="S537">
            <v>753</v>
          </cell>
          <cell r="Z537">
            <v>753</v>
          </cell>
          <cell r="AA537">
            <v>0</v>
          </cell>
          <cell r="AB537">
            <v>753</v>
          </cell>
        </row>
        <row r="538">
          <cell r="C538">
            <v>10</v>
          </cell>
          <cell r="D538" t="str">
            <v>ped.szakkönyv</v>
          </cell>
          <cell r="I538">
            <v>698</v>
          </cell>
          <cell r="P538">
            <v>698</v>
          </cell>
          <cell r="Q538">
            <v>698</v>
          </cell>
          <cell r="Z538">
            <v>698</v>
          </cell>
          <cell r="AA538">
            <v>0</v>
          </cell>
          <cell r="AB538">
            <v>698</v>
          </cell>
        </row>
        <row r="539">
          <cell r="C539">
            <v>12</v>
          </cell>
          <cell r="D539" t="str">
            <v>elvonás</v>
          </cell>
          <cell r="I539">
            <v>-385</v>
          </cell>
          <cell r="P539">
            <v>-385</v>
          </cell>
          <cell r="S539">
            <v>-385</v>
          </cell>
          <cell r="Z539">
            <v>-385</v>
          </cell>
          <cell r="AA539">
            <v>0</v>
          </cell>
          <cell r="AB539">
            <v>-385</v>
          </cell>
        </row>
        <row r="540">
          <cell r="C540">
            <v>13</v>
          </cell>
          <cell r="D540" t="str">
            <v>bérfejlesztés</v>
          </cell>
          <cell r="I540">
            <v>737</v>
          </cell>
          <cell r="P540">
            <v>737</v>
          </cell>
          <cell r="Q540">
            <v>542</v>
          </cell>
          <cell r="R540">
            <v>195</v>
          </cell>
          <cell r="Z540">
            <v>737</v>
          </cell>
          <cell r="AA540">
            <v>0</v>
          </cell>
          <cell r="AB540">
            <v>737</v>
          </cell>
        </row>
        <row r="541">
          <cell r="C541">
            <v>14</v>
          </cell>
          <cell r="D541" t="str">
            <v>4% bérfejlesztés</v>
          </cell>
          <cell r="I541">
            <v>-204</v>
          </cell>
          <cell r="P541">
            <v>-204</v>
          </cell>
          <cell r="Q541">
            <v>-150</v>
          </cell>
          <cell r="R541">
            <v>-54</v>
          </cell>
          <cell r="Z541">
            <v>-204</v>
          </cell>
          <cell r="AA541">
            <v>0</v>
          </cell>
          <cell r="AB541">
            <v>-204</v>
          </cell>
        </row>
        <row r="542">
          <cell r="P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P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P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P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P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P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P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P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P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P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P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P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P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Összesen</v>
          </cell>
          <cell r="D555" t="str">
            <v>Felsővámház uti Ált. Isk.</v>
          </cell>
          <cell r="E555">
            <v>7448</v>
          </cell>
          <cell r="F555">
            <v>0</v>
          </cell>
          <cell r="G555">
            <v>3317</v>
          </cell>
          <cell r="H555">
            <v>0</v>
          </cell>
          <cell r="I555">
            <v>131626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4755</v>
          </cell>
          <cell r="O555">
            <v>0</v>
          </cell>
          <cell r="P555">
            <v>147146</v>
          </cell>
          <cell r="Q555">
            <v>79510</v>
          </cell>
          <cell r="R555">
            <v>32309</v>
          </cell>
          <cell r="S555">
            <v>33003</v>
          </cell>
          <cell r="T555">
            <v>0</v>
          </cell>
          <cell r="U555">
            <v>0</v>
          </cell>
          <cell r="V555">
            <v>0</v>
          </cell>
          <cell r="W555">
            <v>1205</v>
          </cell>
          <cell r="X555">
            <v>0</v>
          </cell>
          <cell r="Y555">
            <v>1119</v>
          </cell>
          <cell r="Z555">
            <v>147146</v>
          </cell>
          <cell r="AA555">
            <v>0</v>
          </cell>
          <cell r="AB555">
            <v>147146</v>
          </cell>
        </row>
        <row r="556">
          <cell r="A556">
            <v>1408</v>
          </cell>
          <cell r="B556" t="str">
            <v>Mezőszél uti Általános Isk.</v>
          </cell>
          <cell r="C556">
            <v>1</v>
          </cell>
          <cell r="D556" t="str">
            <v>00előirányzat</v>
          </cell>
          <cell r="E556">
            <v>8186</v>
          </cell>
          <cell r="G556">
            <v>3007</v>
          </cell>
          <cell r="I556">
            <v>71784</v>
          </cell>
          <cell r="P556">
            <v>82977</v>
          </cell>
          <cell r="Q556">
            <v>40013</v>
          </cell>
          <cell r="R556">
            <v>16583</v>
          </cell>
          <cell r="S556">
            <v>26077</v>
          </cell>
          <cell r="W556">
            <v>304</v>
          </cell>
          <cell r="Z556">
            <v>82977</v>
          </cell>
          <cell r="AA556">
            <v>0</v>
          </cell>
          <cell r="AB556">
            <v>82977</v>
          </cell>
        </row>
        <row r="557">
          <cell r="C557">
            <v>5</v>
          </cell>
          <cell r="D557" t="str">
            <v>jóváhagyott pénzmaradvány</v>
          </cell>
          <cell r="N557">
            <v>-1173</v>
          </cell>
          <cell r="P557">
            <v>-1173</v>
          </cell>
          <cell r="Q557">
            <v>34</v>
          </cell>
          <cell r="R557">
            <v>12</v>
          </cell>
          <cell r="S557">
            <v>-1219</v>
          </cell>
          <cell r="Z557">
            <v>-1173</v>
          </cell>
          <cell r="AA557">
            <v>0</v>
          </cell>
          <cell r="AB557">
            <v>-1173</v>
          </cell>
        </row>
        <row r="558">
          <cell r="C558">
            <v>6</v>
          </cell>
          <cell r="D558" t="str">
            <v>pm.terhelő bef.kötelezettség</v>
          </cell>
          <cell r="N558">
            <v>2293</v>
          </cell>
          <cell r="P558">
            <v>2293</v>
          </cell>
          <cell r="S558">
            <v>2293</v>
          </cell>
          <cell r="Z558">
            <v>2293</v>
          </cell>
          <cell r="AA558">
            <v>0</v>
          </cell>
          <cell r="AB558">
            <v>2293</v>
          </cell>
        </row>
        <row r="559">
          <cell r="C559">
            <v>10</v>
          </cell>
          <cell r="D559" t="str">
            <v>ped.szakkönyv</v>
          </cell>
          <cell r="I559">
            <v>416</v>
          </cell>
          <cell r="P559">
            <v>416</v>
          </cell>
          <cell r="Q559">
            <v>416</v>
          </cell>
          <cell r="Z559">
            <v>416</v>
          </cell>
          <cell r="AA559">
            <v>0</v>
          </cell>
          <cell r="AB559">
            <v>416</v>
          </cell>
        </row>
        <row r="560">
          <cell r="C560">
            <v>12</v>
          </cell>
          <cell r="D560" t="str">
            <v>elvonás</v>
          </cell>
          <cell r="I560">
            <v>-242</v>
          </cell>
          <cell r="P560">
            <v>-242</v>
          </cell>
          <cell r="S560">
            <v>-242</v>
          </cell>
          <cell r="Z560">
            <v>-242</v>
          </cell>
          <cell r="AA560">
            <v>0</v>
          </cell>
          <cell r="AB560">
            <v>-242</v>
          </cell>
        </row>
        <row r="561">
          <cell r="C561">
            <v>13</v>
          </cell>
          <cell r="D561" t="str">
            <v>bérfejlesztés</v>
          </cell>
          <cell r="I561">
            <v>306</v>
          </cell>
          <cell r="P561">
            <v>306</v>
          </cell>
          <cell r="Q561">
            <v>225</v>
          </cell>
          <cell r="R561">
            <v>81</v>
          </cell>
          <cell r="Z561">
            <v>306</v>
          </cell>
          <cell r="AA561">
            <v>0</v>
          </cell>
          <cell r="AB561">
            <v>306</v>
          </cell>
        </row>
        <row r="562">
          <cell r="C562">
            <v>14</v>
          </cell>
          <cell r="D562" t="str">
            <v>4% bérfejlesztés</v>
          </cell>
          <cell r="I562">
            <v>-84</v>
          </cell>
          <cell r="P562">
            <v>-84</v>
          </cell>
          <cell r="Q562">
            <v>-62</v>
          </cell>
          <cell r="R562">
            <v>-22</v>
          </cell>
          <cell r="Z562">
            <v>-84</v>
          </cell>
          <cell r="AA562">
            <v>0</v>
          </cell>
          <cell r="AB562">
            <v>-84</v>
          </cell>
        </row>
        <row r="563">
          <cell r="P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P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P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P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P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P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P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P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P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P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Összesen</v>
          </cell>
          <cell r="D573" t="str">
            <v>Mezőszél uti Általános Isk.</v>
          </cell>
          <cell r="E573">
            <v>8186</v>
          </cell>
          <cell r="F573">
            <v>0</v>
          </cell>
          <cell r="G573">
            <v>3007</v>
          </cell>
          <cell r="H573">
            <v>0</v>
          </cell>
          <cell r="I573">
            <v>72180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1120</v>
          </cell>
          <cell r="O573">
            <v>0</v>
          </cell>
          <cell r="P573">
            <v>84493</v>
          </cell>
          <cell r="Q573">
            <v>40626</v>
          </cell>
          <cell r="R573">
            <v>16654</v>
          </cell>
          <cell r="S573">
            <v>26909</v>
          </cell>
          <cell r="T573">
            <v>0</v>
          </cell>
          <cell r="U573">
            <v>0</v>
          </cell>
          <cell r="V573">
            <v>0</v>
          </cell>
          <cell r="W573">
            <v>304</v>
          </cell>
          <cell r="X573">
            <v>0</v>
          </cell>
          <cell r="Y573">
            <v>0</v>
          </cell>
          <cell r="Z573">
            <v>84493</v>
          </cell>
          <cell r="AA573">
            <v>0</v>
          </cell>
          <cell r="AB573">
            <v>84493</v>
          </cell>
        </row>
        <row r="574">
          <cell r="A574">
            <v>1409</v>
          </cell>
          <cell r="B574" t="str">
            <v>Jókai Mór Általános Isk.</v>
          </cell>
          <cell r="C574">
            <v>1</v>
          </cell>
          <cell r="D574" t="str">
            <v>00előirányzat</v>
          </cell>
          <cell r="E574">
            <v>11577</v>
          </cell>
          <cell r="G574">
            <v>4582</v>
          </cell>
          <cell r="I574">
            <v>105485</v>
          </cell>
          <cell r="P574">
            <v>121644</v>
          </cell>
          <cell r="Q574">
            <v>59959</v>
          </cell>
          <cell r="R574">
            <v>24492</v>
          </cell>
          <cell r="S574">
            <v>36760</v>
          </cell>
          <cell r="W574">
            <v>433</v>
          </cell>
          <cell r="Z574">
            <v>121644</v>
          </cell>
          <cell r="AA574">
            <v>0</v>
          </cell>
          <cell r="AB574">
            <v>121644</v>
          </cell>
        </row>
        <row r="575">
          <cell r="C575">
            <v>5</v>
          </cell>
          <cell r="D575" t="str">
            <v>jóváhagyott pénzmaradvány</v>
          </cell>
          <cell r="N575">
            <v>534</v>
          </cell>
          <cell r="P575">
            <v>534</v>
          </cell>
          <cell r="Q575">
            <v>362</v>
          </cell>
          <cell r="R575">
            <v>118</v>
          </cell>
          <cell r="Y575">
            <v>54</v>
          </cell>
          <cell r="Z575">
            <v>534</v>
          </cell>
          <cell r="AA575">
            <v>0</v>
          </cell>
          <cell r="AB575">
            <v>534</v>
          </cell>
        </row>
        <row r="576">
          <cell r="C576">
            <v>6</v>
          </cell>
          <cell r="D576" t="str">
            <v>pm.terhelő bef.kötelezettség</v>
          </cell>
          <cell r="N576">
            <v>2439</v>
          </cell>
          <cell r="P576">
            <v>2439</v>
          </cell>
          <cell r="S576">
            <v>2439</v>
          </cell>
          <cell r="Z576">
            <v>2439</v>
          </cell>
          <cell r="AA576">
            <v>0</v>
          </cell>
          <cell r="AB576">
            <v>2439</v>
          </cell>
        </row>
        <row r="577">
          <cell r="C577">
            <v>10</v>
          </cell>
          <cell r="D577" t="str">
            <v>ped.szakkönyv</v>
          </cell>
          <cell r="I577">
            <v>596</v>
          </cell>
          <cell r="P577">
            <v>596</v>
          </cell>
          <cell r="Q577">
            <v>596</v>
          </cell>
          <cell r="Z577">
            <v>596</v>
          </cell>
          <cell r="AA577">
            <v>0</v>
          </cell>
          <cell r="AB577">
            <v>596</v>
          </cell>
        </row>
        <row r="578">
          <cell r="C578">
            <v>12</v>
          </cell>
          <cell r="D578" t="str">
            <v>elvonás</v>
          </cell>
          <cell r="I578">
            <v>-353</v>
          </cell>
          <cell r="P578">
            <v>-353</v>
          </cell>
          <cell r="S578">
            <v>-353</v>
          </cell>
          <cell r="Z578">
            <v>-353</v>
          </cell>
          <cell r="AA578">
            <v>0</v>
          </cell>
          <cell r="AB578">
            <v>-353</v>
          </cell>
        </row>
        <row r="579">
          <cell r="C579">
            <v>13</v>
          </cell>
          <cell r="D579" t="str">
            <v>bérfejlesztés</v>
          </cell>
          <cell r="I579">
            <v>700</v>
          </cell>
          <cell r="P579">
            <v>700</v>
          </cell>
          <cell r="Q579">
            <v>515</v>
          </cell>
          <cell r="R579">
            <v>185</v>
          </cell>
          <cell r="Z579">
            <v>700</v>
          </cell>
          <cell r="AA579">
            <v>0</v>
          </cell>
          <cell r="AB579">
            <v>700</v>
          </cell>
        </row>
        <row r="580">
          <cell r="C580">
            <v>14</v>
          </cell>
          <cell r="D580" t="str">
            <v>4% bérfejlesztés</v>
          </cell>
          <cell r="I580">
            <v>-193</v>
          </cell>
          <cell r="P580">
            <v>-193</v>
          </cell>
          <cell r="Q580">
            <v>-142</v>
          </cell>
          <cell r="R580">
            <v>-51</v>
          </cell>
          <cell r="Z580">
            <v>-193</v>
          </cell>
          <cell r="AA580">
            <v>0</v>
          </cell>
          <cell r="AB580">
            <v>-193</v>
          </cell>
        </row>
        <row r="581">
          <cell r="P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P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P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P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P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P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P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P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P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P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P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P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P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P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P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P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P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Összesen</v>
          </cell>
          <cell r="D598" t="str">
            <v>Jókai Mór Általános Isk.</v>
          </cell>
          <cell r="E598">
            <v>11577</v>
          </cell>
          <cell r="F598">
            <v>0</v>
          </cell>
          <cell r="G598">
            <v>4582</v>
          </cell>
          <cell r="H598">
            <v>0</v>
          </cell>
          <cell r="I598">
            <v>106235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2973</v>
          </cell>
          <cell r="O598">
            <v>0</v>
          </cell>
          <cell r="P598">
            <v>125367</v>
          </cell>
          <cell r="Q598">
            <v>61290</v>
          </cell>
          <cell r="R598">
            <v>24744</v>
          </cell>
          <cell r="S598">
            <v>38846</v>
          </cell>
          <cell r="T598">
            <v>0</v>
          </cell>
          <cell r="U598">
            <v>0</v>
          </cell>
          <cell r="V598">
            <v>0</v>
          </cell>
          <cell r="W598">
            <v>433</v>
          </cell>
          <cell r="X598">
            <v>0</v>
          </cell>
          <cell r="Y598">
            <v>54</v>
          </cell>
          <cell r="Z598">
            <v>125367</v>
          </cell>
          <cell r="AA598">
            <v>0</v>
          </cell>
          <cell r="AB598">
            <v>125367</v>
          </cell>
        </row>
        <row r="599">
          <cell r="A599">
            <v>1410</v>
          </cell>
          <cell r="B599" t="str">
            <v xml:space="preserve">Jurisics uti Általános Isk. </v>
          </cell>
          <cell r="C599">
            <v>1</v>
          </cell>
          <cell r="D599" t="str">
            <v>00előirányzat</v>
          </cell>
          <cell r="E599">
            <v>6215</v>
          </cell>
          <cell r="G599">
            <v>1799</v>
          </cell>
          <cell r="I599">
            <v>58187</v>
          </cell>
          <cell r="P599">
            <v>66201</v>
          </cell>
          <cell r="Q599">
            <v>33246</v>
          </cell>
          <cell r="R599">
            <v>13646</v>
          </cell>
          <cell r="S599">
            <v>19091</v>
          </cell>
          <cell r="W599">
            <v>218</v>
          </cell>
          <cell r="Z599">
            <v>66201</v>
          </cell>
          <cell r="AA599">
            <v>0</v>
          </cell>
          <cell r="AB599">
            <v>66201</v>
          </cell>
        </row>
        <row r="600">
          <cell r="C600">
            <v>5</v>
          </cell>
          <cell r="D600" t="str">
            <v>jóváhagyott pénzmaradvány</v>
          </cell>
          <cell r="N600">
            <v>1325</v>
          </cell>
          <cell r="P600">
            <v>1325</v>
          </cell>
          <cell r="Q600">
            <v>78</v>
          </cell>
          <cell r="R600">
            <v>12</v>
          </cell>
          <cell r="Y600">
            <v>1235</v>
          </cell>
          <cell r="Z600">
            <v>1325</v>
          </cell>
          <cell r="AA600">
            <v>0</v>
          </cell>
          <cell r="AB600">
            <v>1325</v>
          </cell>
        </row>
        <row r="601">
          <cell r="C601">
            <v>6</v>
          </cell>
          <cell r="D601" t="str">
            <v>pm.terhelő bef.kötelezettség</v>
          </cell>
          <cell r="N601">
            <v>1462</v>
          </cell>
          <cell r="P601">
            <v>1462</v>
          </cell>
          <cell r="S601">
            <v>1462</v>
          </cell>
          <cell r="Z601">
            <v>1462</v>
          </cell>
          <cell r="AA601">
            <v>0</v>
          </cell>
          <cell r="AB601">
            <v>1462</v>
          </cell>
        </row>
        <row r="602">
          <cell r="C602">
            <v>10</v>
          </cell>
          <cell r="D602" t="str">
            <v>ped.szakkönyv</v>
          </cell>
          <cell r="I602">
            <v>315</v>
          </cell>
          <cell r="P602">
            <v>315</v>
          </cell>
          <cell r="Q602">
            <v>315</v>
          </cell>
          <cell r="Z602">
            <v>315</v>
          </cell>
          <cell r="AA602">
            <v>0</v>
          </cell>
          <cell r="AB602">
            <v>315</v>
          </cell>
        </row>
        <row r="603">
          <cell r="C603">
            <v>12</v>
          </cell>
          <cell r="D603" t="str">
            <v>elvonás</v>
          </cell>
          <cell r="I603">
            <v>-195</v>
          </cell>
          <cell r="P603">
            <v>-195</v>
          </cell>
          <cell r="S603">
            <v>-195</v>
          </cell>
          <cell r="Z603">
            <v>-195</v>
          </cell>
          <cell r="AA603">
            <v>0</v>
          </cell>
          <cell r="AB603">
            <v>-195</v>
          </cell>
        </row>
        <row r="604">
          <cell r="C604">
            <v>13</v>
          </cell>
          <cell r="D604" t="str">
            <v>bérfejlesztés</v>
          </cell>
          <cell r="I604">
            <v>246</v>
          </cell>
          <cell r="P604">
            <v>246</v>
          </cell>
          <cell r="Q604">
            <v>181</v>
          </cell>
          <cell r="R604">
            <v>65</v>
          </cell>
          <cell r="Z604">
            <v>246</v>
          </cell>
          <cell r="AA604">
            <v>0</v>
          </cell>
          <cell r="AB604">
            <v>246</v>
          </cell>
        </row>
        <row r="605">
          <cell r="C605">
            <v>14</v>
          </cell>
          <cell r="D605" t="str">
            <v>4% bérfejlesztés</v>
          </cell>
          <cell r="I605">
            <v>-68</v>
          </cell>
          <cell r="P605">
            <v>-68</v>
          </cell>
          <cell r="Q605">
            <v>-50</v>
          </cell>
          <cell r="R605">
            <v>-18</v>
          </cell>
          <cell r="Z605">
            <v>-68</v>
          </cell>
          <cell r="AA605">
            <v>0</v>
          </cell>
          <cell r="AB605">
            <v>-68</v>
          </cell>
        </row>
        <row r="606">
          <cell r="P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P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P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P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P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P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P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P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P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P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P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P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P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P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Összesen</v>
          </cell>
          <cell r="D620" t="str">
            <v xml:space="preserve">Jurisics uti Általános Isk. </v>
          </cell>
          <cell r="E620">
            <v>6215</v>
          </cell>
          <cell r="F620">
            <v>0</v>
          </cell>
          <cell r="G620">
            <v>1799</v>
          </cell>
          <cell r="H620">
            <v>0</v>
          </cell>
          <cell r="I620">
            <v>58485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2787</v>
          </cell>
          <cell r="O620">
            <v>0</v>
          </cell>
          <cell r="P620">
            <v>69286</v>
          </cell>
          <cell r="Q620">
            <v>33770</v>
          </cell>
          <cell r="R620">
            <v>13705</v>
          </cell>
          <cell r="S620">
            <v>20358</v>
          </cell>
          <cell r="T620">
            <v>0</v>
          </cell>
          <cell r="U620">
            <v>0</v>
          </cell>
          <cell r="V620">
            <v>0</v>
          </cell>
          <cell r="W620">
            <v>218</v>
          </cell>
          <cell r="X620">
            <v>0</v>
          </cell>
          <cell r="Y620">
            <v>1235</v>
          </cell>
          <cell r="Z620">
            <v>69286</v>
          </cell>
          <cell r="AA620">
            <v>0</v>
          </cell>
          <cell r="AB620">
            <v>69286</v>
          </cell>
        </row>
        <row r="621">
          <cell r="A621">
            <v>1411</v>
          </cell>
          <cell r="B621" t="str">
            <v>Köztársaság téri Általános Isk.</v>
          </cell>
          <cell r="C621">
            <v>1</v>
          </cell>
          <cell r="D621" t="str">
            <v>00előirányzat</v>
          </cell>
          <cell r="E621">
            <v>10988</v>
          </cell>
          <cell r="G621">
            <v>4539</v>
          </cell>
          <cell r="I621">
            <v>93499</v>
          </cell>
          <cell r="P621">
            <v>109026</v>
          </cell>
          <cell r="Q621">
            <v>51956</v>
          </cell>
          <cell r="R621">
            <v>21620</v>
          </cell>
          <cell r="S621">
            <v>34570</v>
          </cell>
          <cell r="W621">
            <v>880</v>
          </cell>
          <cell r="Z621">
            <v>109026</v>
          </cell>
          <cell r="AA621">
            <v>0</v>
          </cell>
          <cell r="AB621">
            <v>109026</v>
          </cell>
        </row>
        <row r="622">
          <cell r="C622">
            <v>5</v>
          </cell>
          <cell r="D622" t="str">
            <v>jóváhagyott pénzmaradvány</v>
          </cell>
          <cell r="N622">
            <v>2371</v>
          </cell>
          <cell r="P622">
            <v>2371</v>
          </cell>
          <cell r="Q622">
            <v>541</v>
          </cell>
          <cell r="R622">
            <v>187</v>
          </cell>
          <cell r="Y622">
            <v>1643</v>
          </cell>
          <cell r="Z622">
            <v>2371</v>
          </cell>
          <cell r="AA622">
            <v>0</v>
          </cell>
          <cell r="AB622">
            <v>2371</v>
          </cell>
        </row>
        <row r="623">
          <cell r="C623">
            <v>6</v>
          </cell>
          <cell r="D623" t="str">
            <v>pm.terhelő bef.kötelezettség</v>
          </cell>
          <cell r="N623">
            <v>1608</v>
          </cell>
          <cell r="P623">
            <v>1608</v>
          </cell>
          <cell r="S623">
            <v>1608</v>
          </cell>
          <cell r="Z623">
            <v>1608</v>
          </cell>
          <cell r="AA623">
            <v>0</v>
          </cell>
          <cell r="AB623">
            <v>1608</v>
          </cell>
        </row>
        <row r="624">
          <cell r="D624" t="str">
            <v>Okt.Biz.keret</v>
          </cell>
          <cell r="I624">
            <v>50</v>
          </cell>
          <cell r="P624">
            <v>50</v>
          </cell>
          <cell r="S624">
            <v>50</v>
          </cell>
          <cell r="Z624">
            <v>50</v>
          </cell>
          <cell r="AA624">
            <v>0</v>
          </cell>
          <cell r="AB624">
            <v>50</v>
          </cell>
        </row>
        <row r="625">
          <cell r="C625">
            <v>10</v>
          </cell>
          <cell r="D625" t="str">
            <v>ped.szakkönyv</v>
          </cell>
          <cell r="I625">
            <v>551</v>
          </cell>
          <cell r="P625">
            <v>551</v>
          </cell>
          <cell r="Q625">
            <v>551</v>
          </cell>
          <cell r="Z625">
            <v>551</v>
          </cell>
          <cell r="AA625">
            <v>0</v>
          </cell>
          <cell r="AB625">
            <v>551</v>
          </cell>
        </row>
        <row r="626">
          <cell r="C626">
            <v>12</v>
          </cell>
          <cell r="D626" t="str">
            <v>elvonás</v>
          </cell>
          <cell r="I626">
            <v>-316</v>
          </cell>
          <cell r="P626">
            <v>-316</v>
          </cell>
          <cell r="S626">
            <v>-316</v>
          </cell>
          <cell r="Z626">
            <v>-316</v>
          </cell>
          <cell r="AA626">
            <v>0</v>
          </cell>
          <cell r="AB626">
            <v>-316</v>
          </cell>
        </row>
        <row r="627">
          <cell r="C627">
            <v>13</v>
          </cell>
          <cell r="D627" t="str">
            <v>bérfejlesztés</v>
          </cell>
          <cell r="I627">
            <v>339</v>
          </cell>
          <cell r="P627">
            <v>339</v>
          </cell>
          <cell r="Q627">
            <v>249</v>
          </cell>
          <cell r="R627">
            <v>90</v>
          </cell>
          <cell r="Z627">
            <v>339</v>
          </cell>
          <cell r="AA627">
            <v>0</v>
          </cell>
          <cell r="AB627">
            <v>339</v>
          </cell>
        </row>
        <row r="628">
          <cell r="C628">
            <v>14</v>
          </cell>
          <cell r="D628" t="str">
            <v>4% bérfejlesztés</v>
          </cell>
          <cell r="I628">
            <v>-94</v>
          </cell>
          <cell r="P628">
            <v>-94</v>
          </cell>
          <cell r="Q628">
            <v>-69</v>
          </cell>
          <cell r="R628">
            <v>-25</v>
          </cell>
          <cell r="Z628">
            <v>-94</v>
          </cell>
          <cell r="AA628">
            <v>0</v>
          </cell>
          <cell r="AB628">
            <v>-94</v>
          </cell>
        </row>
        <row r="629">
          <cell r="P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P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P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P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P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P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P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P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P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P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P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P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P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P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P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P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B645" t="str">
            <v>Összesen</v>
          </cell>
          <cell r="D645" t="str">
            <v>Köztársaság téri Ált. Isk.</v>
          </cell>
          <cell r="E645">
            <v>10988</v>
          </cell>
          <cell r="F645">
            <v>0</v>
          </cell>
          <cell r="G645">
            <v>4539</v>
          </cell>
          <cell r="H645">
            <v>0</v>
          </cell>
          <cell r="I645">
            <v>94029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3979</v>
          </cell>
          <cell r="O645">
            <v>0</v>
          </cell>
          <cell r="P645">
            <v>113535</v>
          </cell>
          <cell r="Q645">
            <v>53228</v>
          </cell>
          <cell r="R645">
            <v>21872</v>
          </cell>
          <cell r="S645">
            <v>35912</v>
          </cell>
          <cell r="T645">
            <v>0</v>
          </cell>
          <cell r="U645">
            <v>0</v>
          </cell>
          <cell r="V645">
            <v>0</v>
          </cell>
          <cell r="W645">
            <v>880</v>
          </cell>
          <cell r="X645">
            <v>0</v>
          </cell>
          <cell r="Y645">
            <v>1643</v>
          </cell>
          <cell r="Z645">
            <v>113535</v>
          </cell>
          <cell r="AA645">
            <v>0</v>
          </cell>
          <cell r="AB645">
            <v>113535</v>
          </cell>
        </row>
        <row r="646">
          <cell r="A646">
            <v>1412</v>
          </cell>
          <cell r="B646" t="str">
            <v>Mátyás Király uti Általános Isk.</v>
          </cell>
          <cell r="C646">
            <v>1</v>
          </cell>
          <cell r="D646" t="str">
            <v>00előirányzat</v>
          </cell>
          <cell r="E646">
            <v>6327</v>
          </cell>
          <cell r="G646">
            <v>1968</v>
          </cell>
          <cell r="I646">
            <v>62924</v>
          </cell>
          <cell r="P646">
            <v>71219</v>
          </cell>
          <cell r="Q646">
            <v>37813</v>
          </cell>
          <cell r="R646">
            <v>15227</v>
          </cell>
          <cell r="S646">
            <v>18002</v>
          </cell>
          <cell r="W646">
            <v>177</v>
          </cell>
          <cell r="Z646">
            <v>71219</v>
          </cell>
          <cell r="AA646">
            <v>0</v>
          </cell>
          <cell r="AB646">
            <v>71219</v>
          </cell>
        </row>
        <row r="647">
          <cell r="C647">
            <v>5</v>
          </cell>
          <cell r="D647" t="str">
            <v>jóváhagyott pénzmaradvány</v>
          </cell>
          <cell r="N647">
            <v>-782</v>
          </cell>
          <cell r="P647">
            <v>-782</v>
          </cell>
          <cell r="Q647">
            <v>34</v>
          </cell>
          <cell r="R647">
            <v>12</v>
          </cell>
          <cell r="S647">
            <v>-828</v>
          </cell>
          <cell r="Z647">
            <v>-782</v>
          </cell>
          <cell r="AA647">
            <v>0</v>
          </cell>
          <cell r="AB647">
            <v>-782</v>
          </cell>
        </row>
        <row r="648">
          <cell r="C648">
            <v>6</v>
          </cell>
          <cell r="D648" t="str">
            <v>pm.terhelő bef.kötelezettség</v>
          </cell>
          <cell r="N648">
            <v>2460</v>
          </cell>
          <cell r="P648">
            <v>2460</v>
          </cell>
          <cell r="S648">
            <v>2460</v>
          </cell>
          <cell r="Z648">
            <v>2460</v>
          </cell>
          <cell r="AA648">
            <v>0</v>
          </cell>
          <cell r="AB648">
            <v>2460</v>
          </cell>
        </row>
        <row r="649">
          <cell r="C649">
            <v>7</v>
          </cell>
          <cell r="D649" t="str">
            <v>tárgyévi eir.mód.korrekció</v>
          </cell>
          <cell r="I649">
            <v>293</v>
          </cell>
          <cell r="P649">
            <v>293</v>
          </cell>
          <cell r="S649">
            <v>293</v>
          </cell>
          <cell r="Z649">
            <v>293</v>
          </cell>
          <cell r="AA649">
            <v>0</v>
          </cell>
          <cell r="AB649">
            <v>293</v>
          </cell>
        </row>
        <row r="650">
          <cell r="C650">
            <v>10</v>
          </cell>
          <cell r="D650" t="str">
            <v>ped.szakkönyv</v>
          </cell>
          <cell r="I650">
            <v>360</v>
          </cell>
          <cell r="P650">
            <v>360</v>
          </cell>
          <cell r="Q650">
            <v>360</v>
          </cell>
          <cell r="Z650">
            <v>360</v>
          </cell>
          <cell r="AA650">
            <v>0</v>
          </cell>
          <cell r="AB650">
            <v>360</v>
          </cell>
        </row>
        <row r="651">
          <cell r="D651" t="str">
            <v>pót1 viharkárok</v>
          </cell>
          <cell r="I651">
            <v>96</v>
          </cell>
          <cell r="P651">
            <v>96</v>
          </cell>
          <cell r="X651">
            <v>96</v>
          </cell>
          <cell r="Z651">
            <v>96</v>
          </cell>
          <cell r="AA651">
            <v>0</v>
          </cell>
          <cell r="AB651">
            <v>96</v>
          </cell>
        </row>
        <row r="652">
          <cell r="C652">
            <v>12</v>
          </cell>
          <cell r="D652" t="str">
            <v>elvonás</v>
          </cell>
          <cell r="I652">
            <v>-170</v>
          </cell>
          <cell r="P652">
            <v>-170</v>
          </cell>
          <cell r="S652">
            <v>-170</v>
          </cell>
          <cell r="Z652">
            <v>-170</v>
          </cell>
          <cell r="AA652">
            <v>0</v>
          </cell>
          <cell r="AB652">
            <v>-170</v>
          </cell>
        </row>
        <row r="653">
          <cell r="C653">
            <v>13</v>
          </cell>
          <cell r="D653" t="str">
            <v>bérfejlesztés</v>
          </cell>
          <cell r="I653">
            <v>333</v>
          </cell>
          <cell r="P653">
            <v>333</v>
          </cell>
          <cell r="Q653">
            <v>245</v>
          </cell>
          <cell r="R653">
            <v>88</v>
          </cell>
          <cell r="Z653">
            <v>333</v>
          </cell>
          <cell r="AA653">
            <v>0</v>
          </cell>
          <cell r="AB653">
            <v>333</v>
          </cell>
        </row>
        <row r="654">
          <cell r="C654">
            <v>14</v>
          </cell>
          <cell r="D654" t="str">
            <v>4% bérfejlesztés</v>
          </cell>
          <cell r="I654">
            <v>-92</v>
          </cell>
          <cell r="P654">
            <v>-92</v>
          </cell>
          <cell r="Q654">
            <v>-68</v>
          </cell>
          <cell r="R654">
            <v>-24</v>
          </cell>
          <cell r="Z654">
            <v>-92</v>
          </cell>
          <cell r="AA654">
            <v>0</v>
          </cell>
          <cell r="AB654">
            <v>-92</v>
          </cell>
        </row>
        <row r="655">
          <cell r="P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P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P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P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P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P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P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P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P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P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P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P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P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P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B669" t="str">
            <v>Összesen</v>
          </cell>
          <cell r="D669" t="str">
            <v>Mátyás Király uti Ált. Isk.</v>
          </cell>
          <cell r="E669">
            <v>6327</v>
          </cell>
          <cell r="F669">
            <v>0</v>
          </cell>
          <cell r="G669">
            <v>1968</v>
          </cell>
          <cell r="H669">
            <v>0</v>
          </cell>
          <cell r="I669">
            <v>63744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1678</v>
          </cell>
          <cell r="O669">
            <v>0</v>
          </cell>
          <cell r="P669">
            <v>73717</v>
          </cell>
          <cell r="Q669">
            <v>38384</v>
          </cell>
          <cell r="R669">
            <v>15303</v>
          </cell>
          <cell r="S669">
            <v>19757</v>
          </cell>
          <cell r="T669">
            <v>0</v>
          </cell>
          <cell r="U669">
            <v>0</v>
          </cell>
          <cell r="V669">
            <v>0</v>
          </cell>
          <cell r="W669">
            <v>177</v>
          </cell>
          <cell r="X669">
            <v>96</v>
          </cell>
          <cell r="Y669">
            <v>0</v>
          </cell>
          <cell r="Z669">
            <v>73717</v>
          </cell>
          <cell r="AA669">
            <v>0</v>
          </cell>
          <cell r="AB669">
            <v>73717</v>
          </cell>
        </row>
        <row r="670">
          <cell r="A670">
            <v>1414</v>
          </cell>
          <cell r="B670" t="str">
            <v>Szieberth R.Általános Isk.</v>
          </cell>
          <cell r="C670">
            <v>1</v>
          </cell>
          <cell r="D670" t="str">
            <v>00előirányzat</v>
          </cell>
          <cell r="E670">
            <v>6139</v>
          </cell>
          <cell r="G670">
            <v>1867</v>
          </cell>
          <cell r="I670">
            <v>95979</v>
          </cell>
          <cell r="P670">
            <v>103985</v>
          </cell>
          <cell r="Q670">
            <v>53214</v>
          </cell>
          <cell r="R670">
            <v>21888</v>
          </cell>
          <cell r="S670">
            <v>28225</v>
          </cell>
          <cell r="W670">
            <v>658</v>
          </cell>
          <cell r="Z670">
            <v>103985</v>
          </cell>
          <cell r="AA670">
            <v>0</v>
          </cell>
          <cell r="AB670">
            <v>103985</v>
          </cell>
        </row>
        <row r="671">
          <cell r="C671">
            <v>5</v>
          </cell>
          <cell r="D671" t="str">
            <v>jóváhagyott pénzmaradvány</v>
          </cell>
          <cell r="N671">
            <v>4357</v>
          </cell>
          <cell r="P671">
            <v>4357</v>
          </cell>
          <cell r="Q671">
            <v>1009</v>
          </cell>
          <cell r="R671">
            <v>363</v>
          </cell>
          <cell r="Y671">
            <v>2985</v>
          </cell>
          <cell r="Z671">
            <v>4357</v>
          </cell>
          <cell r="AA671">
            <v>0</v>
          </cell>
          <cell r="AB671">
            <v>4357</v>
          </cell>
        </row>
        <row r="672">
          <cell r="C672">
            <v>6</v>
          </cell>
          <cell r="D672" t="str">
            <v>pm.terhelő bef.kötelezettség</v>
          </cell>
          <cell r="N672">
            <v>414</v>
          </cell>
          <cell r="P672">
            <v>414</v>
          </cell>
          <cell r="S672">
            <v>414</v>
          </cell>
          <cell r="Z672">
            <v>414</v>
          </cell>
          <cell r="AA672">
            <v>0</v>
          </cell>
          <cell r="AB672">
            <v>414</v>
          </cell>
        </row>
        <row r="673">
          <cell r="C673">
            <v>10</v>
          </cell>
          <cell r="D673" t="str">
            <v>ped.szakkönyv</v>
          </cell>
          <cell r="I673">
            <v>574</v>
          </cell>
          <cell r="P673">
            <v>574</v>
          </cell>
          <cell r="Q673">
            <v>574</v>
          </cell>
          <cell r="Z673">
            <v>574</v>
          </cell>
          <cell r="AA673">
            <v>0</v>
          </cell>
          <cell r="AB673">
            <v>574</v>
          </cell>
        </row>
        <row r="674">
          <cell r="D674" t="str">
            <v>pót1 viharkárok</v>
          </cell>
          <cell r="I674">
            <v>41</v>
          </cell>
          <cell r="P674">
            <v>41</v>
          </cell>
          <cell r="X674">
            <v>41</v>
          </cell>
          <cell r="Z674">
            <v>41</v>
          </cell>
          <cell r="AA674">
            <v>0</v>
          </cell>
          <cell r="AB674">
            <v>41</v>
          </cell>
        </row>
        <row r="675">
          <cell r="C675">
            <v>12</v>
          </cell>
          <cell r="D675" t="str">
            <v>elvonás</v>
          </cell>
          <cell r="I675">
            <v>-356</v>
          </cell>
          <cell r="P675">
            <v>-356</v>
          </cell>
          <cell r="S675">
            <v>-356</v>
          </cell>
          <cell r="Z675">
            <v>-356</v>
          </cell>
          <cell r="AA675">
            <v>0</v>
          </cell>
          <cell r="AB675">
            <v>-356</v>
          </cell>
        </row>
        <row r="676">
          <cell r="C676">
            <v>13</v>
          </cell>
          <cell r="D676" t="str">
            <v>bérfejlesztés</v>
          </cell>
          <cell r="I676">
            <v>321</v>
          </cell>
          <cell r="P676">
            <v>321</v>
          </cell>
          <cell r="Q676">
            <v>236</v>
          </cell>
          <cell r="R676">
            <v>85</v>
          </cell>
          <cell r="Z676">
            <v>321</v>
          </cell>
          <cell r="AA676">
            <v>0</v>
          </cell>
          <cell r="AB676">
            <v>321</v>
          </cell>
        </row>
        <row r="677">
          <cell r="C677">
            <v>14</v>
          </cell>
          <cell r="D677" t="str">
            <v>4% bérfejlesztés</v>
          </cell>
          <cell r="I677">
            <v>-88</v>
          </cell>
          <cell r="P677">
            <v>-88</v>
          </cell>
          <cell r="Q677">
            <v>-65</v>
          </cell>
          <cell r="R677">
            <v>-23</v>
          </cell>
          <cell r="Z677">
            <v>-88</v>
          </cell>
          <cell r="AA677">
            <v>0</v>
          </cell>
          <cell r="AB677">
            <v>-88</v>
          </cell>
        </row>
        <row r="678">
          <cell r="P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P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P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P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P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P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P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P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P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P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P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P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P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P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B692" t="str">
            <v>Összesen</v>
          </cell>
          <cell r="D692" t="str">
            <v>Szieberth R.Általános Isk.</v>
          </cell>
          <cell r="E692">
            <v>6139</v>
          </cell>
          <cell r="F692">
            <v>0</v>
          </cell>
          <cell r="G692">
            <v>1867</v>
          </cell>
          <cell r="H692">
            <v>0</v>
          </cell>
          <cell r="I692">
            <v>96471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4771</v>
          </cell>
          <cell r="O692">
            <v>0</v>
          </cell>
          <cell r="P692">
            <v>109248</v>
          </cell>
          <cell r="Q692">
            <v>54968</v>
          </cell>
          <cell r="R692">
            <v>22313</v>
          </cell>
          <cell r="S692">
            <v>28283</v>
          </cell>
          <cell r="T692">
            <v>0</v>
          </cell>
          <cell r="U692">
            <v>0</v>
          </cell>
          <cell r="V692">
            <v>0</v>
          </cell>
          <cell r="W692">
            <v>658</v>
          </cell>
          <cell r="X692">
            <v>41</v>
          </cell>
          <cell r="Y692">
            <v>2985</v>
          </cell>
          <cell r="Z692">
            <v>109248</v>
          </cell>
          <cell r="AA692">
            <v>0</v>
          </cell>
          <cell r="AB692">
            <v>109248</v>
          </cell>
        </row>
        <row r="693">
          <cell r="A693">
            <v>1415</v>
          </cell>
          <cell r="B693" t="str">
            <v>Illyés Gy.uti Általános Isk.</v>
          </cell>
          <cell r="C693">
            <v>1</v>
          </cell>
          <cell r="D693" t="str">
            <v>00előirányzat</v>
          </cell>
          <cell r="E693">
            <v>7960</v>
          </cell>
          <cell r="G693">
            <v>3960</v>
          </cell>
          <cell r="I693">
            <v>100637</v>
          </cell>
          <cell r="P693">
            <v>112557</v>
          </cell>
          <cell r="Q693">
            <v>57662</v>
          </cell>
          <cell r="R693">
            <v>23401</v>
          </cell>
          <cell r="S693">
            <v>30877</v>
          </cell>
          <cell r="W693">
            <v>617</v>
          </cell>
          <cell r="Z693">
            <v>112557</v>
          </cell>
          <cell r="AA693">
            <v>0</v>
          </cell>
          <cell r="AB693">
            <v>112557</v>
          </cell>
        </row>
        <row r="694">
          <cell r="C694">
            <v>5</v>
          </cell>
          <cell r="D694" t="str">
            <v>jóváhagyott pénzmaradvány</v>
          </cell>
          <cell r="N694">
            <v>-3822</v>
          </cell>
          <cell r="P694">
            <v>-3822</v>
          </cell>
          <cell r="Q694">
            <v>298</v>
          </cell>
          <cell r="R694">
            <v>12</v>
          </cell>
          <cell r="S694">
            <v>-4132</v>
          </cell>
          <cell r="Z694">
            <v>-3822</v>
          </cell>
          <cell r="AA694">
            <v>0</v>
          </cell>
          <cell r="AB694">
            <v>-3822</v>
          </cell>
        </row>
        <row r="695">
          <cell r="C695">
            <v>6</v>
          </cell>
          <cell r="D695" t="str">
            <v>pm.terhelő bef.kötelezettség</v>
          </cell>
          <cell r="N695">
            <v>5036</v>
          </cell>
          <cell r="P695">
            <v>5036</v>
          </cell>
          <cell r="S695">
            <v>5036</v>
          </cell>
          <cell r="Z695">
            <v>5036</v>
          </cell>
          <cell r="AA695">
            <v>0</v>
          </cell>
          <cell r="AB695">
            <v>5036</v>
          </cell>
        </row>
        <row r="696">
          <cell r="C696">
            <v>7</v>
          </cell>
          <cell r="D696" t="str">
            <v>tárgyévi eir.mód.korrekció</v>
          </cell>
          <cell r="I696">
            <v>665</v>
          </cell>
          <cell r="P696">
            <v>665</v>
          </cell>
          <cell r="S696">
            <v>665</v>
          </cell>
          <cell r="Z696">
            <v>665</v>
          </cell>
          <cell r="AA696">
            <v>0</v>
          </cell>
          <cell r="AB696">
            <v>665</v>
          </cell>
        </row>
        <row r="697">
          <cell r="C697">
            <v>10</v>
          </cell>
          <cell r="D697" t="str">
            <v>ped.szakkönyv</v>
          </cell>
          <cell r="I697">
            <v>585</v>
          </cell>
          <cell r="P697">
            <v>585</v>
          </cell>
          <cell r="Q697">
            <v>585</v>
          </cell>
          <cell r="Z697">
            <v>585</v>
          </cell>
          <cell r="AA697">
            <v>0</v>
          </cell>
          <cell r="AB697">
            <v>585</v>
          </cell>
        </row>
        <row r="698">
          <cell r="C698">
            <v>12</v>
          </cell>
          <cell r="D698" t="str">
            <v>elvonás</v>
          </cell>
          <cell r="I698">
            <v>-283</v>
          </cell>
          <cell r="P698">
            <v>-283</v>
          </cell>
          <cell r="S698">
            <v>-283</v>
          </cell>
          <cell r="Z698">
            <v>-283</v>
          </cell>
          <cell r="AA698">
            <v>0</v>
          </cell>
          <cell r="AB698">
            <v>-283</v>
          </cell>
        </row>
        <row r="699">
          <cell r="C699">
            <v>13</v>
          </cell>
          <cell r="D699" t="str">
            <v>bérfejlesztés</v>
          </cell>
          <cell r="I699">
            <v>304</v>
          </cell>
          <cell r="P699">
            <v>304</v>
          </cell>
          <cell r="Q699">
            <v>224</v>
          </cell>
          <cell r="R699">
            <v>80</v>
          </cell>
          <cell r="Z699">
            <v>304</v>
          </cell>
          <cell r="AA699">
            <v>0</v>
          </cell>
          <cell r="AB699">
            <v>304</v>
          </cell>
        </row>
        <row r="700">
          <cell r="C700">
            <v>14</v>
          </cell>
          <cell r="D700" t="str">
            <v>4% bérfejlesztés</v>
          </cell>
          <cell r="I700">
            <v>-84</v>
          </cell>
          <cell r="P700">
            <v>-84</v>
          </cell>
          <cell r="Q700">
            <v>-62</v>
          </cell>
          <cell r="R700">
            <v>-22</v>
          </cell>
          <cell r="Z700">
            <v>-84</v>
          </cell>
          <cell r="AA700">
            <v>0</v>
          </cell>
          <cell r="AB700">
            <v>-84</v>
          </cell>
        </row>
        <row r="701">
          <cell r="P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P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P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P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P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P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P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P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P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P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P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P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P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P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P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B716" t="str">
            <v>Összesen</v>
          </cell>
          <cell r="D716" t="str">
            <v>Illyés Gy.uti Általános Isk.</v>
          </cell>
          <cell r="E716">
            <v>7960</v>
          </cell>
          <cell r="F716">
            <v>0</v>
          </cell>
          <cell r="G716">
            <v>3960</v>
          </cell>
          <cell r="H716">
            <v>0</v>
          </cell>
          <cell r="I716">
            <v>101824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1214</v>
          </cell>
          <cell r="O716">
            <v>0</v>
          </cell>
          <cell r="P716">
            <v>114958</v>
          </cell>
          <cell r="Q716">
            <v>58707</v>
          </cell>
          <cell r="R716">
            <v>23471</v>
          </cell>
          <cell r="S716">
            <v>32163</v>
          </cell>
          <cell r="T716">
            <v>0</v>
          </cell>
          <cell r="U716">
            <v>0</v>
          </cell>
          <cell r="V716">
            <v>0</v>
          </cell>
          <cell r="W716">
            <v>617</v>
          </cell>
          <cell r="X716">
            <v>0</v>
          </cell>
          <cell r="Y716">
            <v>0</v>
          </cell>
          <cell r="Z716">
            <v>114958</v>
          </cell>
          <cell r="AA716">
            <v>0</v>
          </cell>
          <cell r="AB716">
            <v>114958</v>
          </cell>
        </row>
        <row r="717">
          <cell r="A717">
            <v>1416</v>
          </cell>
          <cell r="B717" t="str">
            <v>Testvérvárosok terei Ált.Isk.</v>
          </cell>
          <cell r="C717">
            <v>1</v>
          </cell>
          <cell r="D717" t="str">
            <v>00előirányzat</v>
          </cell>
          <cell r="E717">
            <v>10736</v>
          </cell>
          <cell r="G717">
            <v>4087</v>
          </cell>
          <cell r="I717">
            <v>119035</v>
          </cell>
          <cell r="P717">
            <v>133858</v>
          </cell>
          <cell r="Q717">
            <v>70900</v>
          </cell>
          <cell r="R717">
            <v>28910</v>
          </cell>
          <cell r="S717">
            <v>33385</v>
          </cell>
          <cell r="W717">
            <v>663</v>
          </cell>
          <cell r="Z717">
            <v>133858</v>
          </cell>
          <cell r="AA717">
            <v>0</v>
          </cell>
          <cell r="AB717">
            <v>133858</v>
          </cell>
        </row>
        <row r="718">
          <cell r="C718">
            <v>5</v>
          </cell>
          <cell r="D718" t="str">
            <v>jóváhagyott pénzmaradvány</v>
          </cell>
          <cell r="N718">
            <v>-1358</v>
          </cell>
          <cell r="P718">
            <v>-1358</v>
          </cell>
          <cell r="Q718">
            <v>573</v>
          </cell>
          <cell r="R718">
            <v>12</v>
          </cell>
          <cell r="S718">
            <v>-1943</v>
          </cell>
          <cell r="Z718">
            <v>-1358</v>
          </cell>
          <cell r="AA718">
            <v>0</v>
          </cell>
          <cell r="AB718">
            <v>-1358</v>
          </cell>
        </row>
        <row r="719">
          <cell r="C719">
            <v>6</v>
          </cell>
          <cell r="D719" t="str">
            <v>pm.terhelő bef.kötelezettség</v>
          </cell>
          <cell r="N719">
            <v>1462</v>
          </cell>
          <cell r="P719">
            <v>1462</v>
          </cell>
          <cell r="S719">
            <v>1462</v>
          </cell>
          <cell r="Z719">
            <v>1462</v>
          </cell>
          <cell r="AA719">
            <v>0</v>
          </cell>
          <cell r="AB719">
            <v>1462</v>
          </cell>
        </row>
        <row r="720">
          <cell r="C720">
            <v>10</v>
          </cell>
          <cell r="D720" t="str">
            <v>ped.szakkönyv</v>
          </cell>
          <cell r="I720">
            <v>698</v>
          </cell>
          <cell r="P720">
            <v>698</v>
          </cell>
          <cell r="Q720">
            <v>698</v>
          </cell>
          <cell r="Z720">
            <v>698</v>
          </cell>
          <cell r="AA720">
            <v>0</v>
          </cell>
          <cell r="AB720">
            <v>698</v>
          </cell>
        </row>
        <row r="721">
          <cell r="C721">
            <v>12</v>
          </cell>
          <cell r="D721" t="str">
            <v>elvonás</v>
          </cell>
          <cell r="I721">
            <v>-334</v>
          </cell>
          <cell r="P721">
            <v>-334</v>
          </cell>
          <cell r="S721">
            <v>-334</v>
          </cell>
          <cell r="Z721">
            <v>-334</v>
          </cell>
          <cell r="AA721">
            <v>0</v>
          </cell>
          <cell r="AB721">
            <v>-334</v>
          </cell>
        </row>
        <row r="722">
          <cell r="C722">
            <v>13</v>
          </cell>
          <cell r="D722" t="str">
            <v>bérfejlesztés</v>
          </cell>
          <cell r="I722">
            <v>545</v>
          </cell>
          <cell r="P722">
            <v>545</v>
          </cell>
          <cell r="Q722">
            <v>401</v>
          </cell>
          <cell r="R722">
            <v>144</v>
          </cell>
          <cell r="Z722">
            <v>545</v>
          </cell>
          <cell r="AA722">
            <v>0</v>
          </cell>
          <cell r="AB722">
            <v>545</v>
          </cell>
        </row>
        <row r="723">
          <cell r="C723">
            <v>14</v>
          </cell>
          <cell r="D723" t="str">
            <v>4% bérfejlesztés</v>
          </cell>
          <cell r="I723">
            <v>-151</v>
          </cell>
          <cell r="P723">
            <v>-151</v>
          </cell>
          <cell r="Q723">
            <v>-111</v>
          </cell>
          <cell r="R723">
            <v>-40</v>
          </cell>
          <cell r="Z723">
            <v>-151</v>
          </cell>
          <cell r="AA723">
            <v>0</v>
          </cell>
          <cell r="AB723">
            <v>-151</v>
          </cell>
        </row>
        <row r="724">
          <cell r="P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P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P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P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P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P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P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P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P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P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P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B735" t="str">
            <v>Összesen</v>
          </cell>
          <cell r="D735" t="str">
            <v>Testvérvárosok terei Ált.Isk.</v>
          </cell>
          <cell r="E735">
            <v>10736</v>
          </cell>
          <cell r="F735">
            <v>0</v>
          </cell>
          <cell r="G735">
            <v>4087</v>
          </cell>
          <cell r="H735">
            <v>0</v>
          </cell>
          <cell r="I735">
            <v>119793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104</v>
          </cell>
          <cell r="O735">
            <v>0</v>
          </cell>
          <cell r="P735">
            <v>134720</v>
          </cell>
          <cell r="Q735">
            <v>72461</v>
          </cell>
          <cell r="R735">
            <v>29026</v>
          </cell>
          <cell r="S735">
            <v>32570</v>
          </cell>
          <cell r="T735">
            <v>0</v>
          </cell>
          <cell r="U735">
            <v>0</v>
          </cell>
          <cell r="V735">
            <v>0</v>
          </cell>
          <cell r="W735">
            <v>663</v>
          </cell>
          <cell r="X735">
            <v>0</v>
          </cell>
          <cell r="Y735">
            <v>0</v>
          </cell>
          <cell r="Z735">
            <v>134720</v>
          </cell>
          <cell r="AA735">
            <v>0</v>
          </cell>
          <cell r="AB735">
            <v>134720</v>
          </cell>
        </row>
        <row r="736">
          <cell r="A736">
            <v>1417</v>
          </cell>
          <cell r="B736" t="str">
            <v>Vasas-Somogy-Hird Iskolaközpont</v>
          </cell>
          <cell r="C736">
            <v>1</v>
          </cell>
          <cell r="D736" t="str">
            <v>00előirányzat</v>
          </cell>
          <cell r="E736">
            <v>9496</v>
          </cell>
          <cell r="G736">
            <v>3077</v>
          </cell>
          <cell r="I736">
            <v>129432</v>
          </cell>
          <cell r="P736">
            <v>142005</v>
          </cell>
          <cell r="Q736">
            <v>71401</v>
          </cell>
          <cell r="R736">
            <v>29797</v>
          </cell>
          <cell r="S736">
            <v>40297</v>
          </cell>
          <cell r="W736">
            <v>510</v>
          </cell>
          <cell r="Z736">
            <v>142005</v>
          </cell>
          <cell r="AA736">
            <v>0</v>
          </cell>
          <cell r="AB736">
            <v>142005</v>
          </cell>
        </row>
        <row r="737">
          <cell r="C737">
            <v>5</v>
          </cell>
          <cell r="D737" t="str">
            <v>jóváhagyott pénzmaradvány</v>
          </cell>
          <cell r="N737">
            <v>-1399</v>
          </cell>
          <cell r="P737">
            <v>-1399</v>
          </cell>
          <cell r="Q737">
            <v>493</v>
          </cell>
          <cell r="R737">
            <v>12</v>
          </cell>
          <cell r="S737">
            <v>-1904</v>
          </cell>
          <cell r="Z737">
            <v>-1399</v>
          </cell>
          <cell r="AA737">
            <v>0</v>
          </cell>
          <cell r="AB737">
            <v>-1399</v>
          </cell>
        </row>
        <row r="738">
          <cell r="C738">
            <v>6</v>
          </cell>
          <cell r="D738" t="str">
            <v>pm.terhelő bef.kötelezettség</v>
          </cell>
          <cell r="N738">
            <v>4611</v>
          </cell>
          <cell r="P738">
            <v>4611</v>
          </cell>
          <cell r="S738">
            <v>4611</v>
          </cell>
          <cell r="Z738">
            <v>4611</v>
          </cell>
          <cell r="AA738">
            <v>0</v>
          </cell>
          <cell r="AB738">
            <v>4611</v>
          </cell>
        </row>
        <row r="739">
          <cell r="C739">
            <v>10</v>
          </cell>
          <cell r="D739" t="str">
            <v>ped.szakkönyv</v>
          </cell>
          <cell r="I739">
            <v>653</v>
          </cell>
          <cell r="P739">
            <v>653</v>
          </cell>
          <cell r="Q739">
            <v>653</v>
          </cell>
          <cell r="Z739">
            <v>653</v>
          </cell>
          <cell r="AA739">
            <v>0</v>
          </cell>
          <cell r="AB739">
            <v>653</v>
          </cell>
        </row>
        <row r="740">
          <cell r="C740">
            <v>12</v>
          </cell>
          <cell r="D740" t="str">
            <v>elvonás</v>
          </cell>
          <cell r="I740">
            <v>-521</v>
          </cell>
          <cell r="P740">
            <v>-521</v>
          </cell>
          <cell r="S740">
            <v>-521</v>
          </cell>
          <cell r="Z740">
            <v>-521</v>
          </cell>
          <cell r="AA740">
            <v>0</v>
          </cell>
          <cell r="AB740">
            <v>-521</v>
          </cell>
        </row>
        <row r="741">
          <cell r="C741">
            <v>13</v>
          </cell>
          <cell r="D741" t="str">
            <v>bérfejlesztés</v>
          </cell>
          <cell r="I741">
            <v>1315</v>
          </cell>
          <cell r="P741">
            <v>1315</v>
          </cell>
          <cell r="Q741">
            <v>967</v>
          </cell>
          <cell r="R741">
            <v>348</v>
          </cell>
          <cell r="Z741">
            <v>1315</v>
          </cell>
          <cell r="AA741">
            <v>0</v>
          </cell>
          <cell r="AB741">
            <v>1315</v>
          </cell>
        </row>
        <row r="742">
          <cell r="C742">
            <v>14</v>
          </cell>
          <cell r="D742" t="str">
            <v>4% bérfejlesztés</v>
          </cell>
          <cell r="I742">
            <v>-363</v>
          </cell>
          <cell r="P742">
            <v>-363</v>
          </cell>
          <cell r="Q742">
            <v>-267</v>
          </cell>
          <cell r="R742">
            <v>-96</v>
          </cell>
          <cell r="Z742">
            <v>-363</v>
          </cell>
          <cell r="AA742">
            <v>0</v>
          </cell>
          <cell r="AB742">
            <v>-363</v>
          </cell>
        </row>
        <row r="743">
          <cell r="P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P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P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P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P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P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P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P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P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P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P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P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P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P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P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P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P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P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P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P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B763" t="str">
            <v>Összesen</v>
          </cell>
          <cell r="D763" t="str">
            <v>Vasas-Somogy-Hird Iskolaközpont</v>
          </cell>
          <cell r="E763">
            <v>9496</v>
          </cell>
          <cell r="F763">
            <v>0</v>
          </cell>
          <cell r="G763">
            <v>3077</v>
          </cell>
          <cell r="H763">
            <v>0</v>
          </cell>
          <cell r="I763">
            <v>130516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3212</v>
          </cell>
          <cell r="O763">
            <v>0</v>
          </cell>
          <cell r="P763">
            <v>146301</v>
          </cell>
          <cell r="Q763">
            <v>73247</v>
          </cell>
          <cell r="R763">
            <v>30061</v>
          </cell>
          <cell r="S763">
            <v>42483</v>
          </cell>
          <cell r="T763">
            <v>0</v>
          </cell>
          <cell r="U763">
            <v>0</v>
          </cell>
          <cell r="V763">
            <v>0</v>
          </cell>
          <cell r="W763">
            <v>510</v>
          </cell>
          <cell r="X763">
            <v>0</v>
          </cell>
          <cell r="Y763">
            <v>0</v>
          </cell>
          <cell r="Z763">
            <v>146301</v>
          </cell>
          <cell r="AA763">
            <v>0</v>
          </cell>
          <cell r="AB763">
            <v>146301</v>
          </cell>
        </row>
        <row r="764">
          <cell r="A764">
            <v>1418</v>
          </cell>
          <cell r="B764" t="str">
            <v>Liszt Ferenc Zeneiskola</v>
          </cell>
          <cell r="C764">
            <v>1</v>
          </cell>
          <cell r="D764" t="str">
            <v>00előirányzat</v>
          </cell>
          <cell r="E764">
            <v>2600</v>
          </cell>
          <cell r="G764">
            <v>80</v>
          </cell>
          <cell r="I764">
            <v>83905</v>
          </cell>
          <cell r="P764">
            <v>86585</v>
          </cell>
          <cell r="Q764">
            <v>57621</v>
          </cell>
          <cell r="R764">
            <v>23482</v>
          </cell>
          <cell r="S764">
            <v>5482</v>
          </cell>
          <cell r="Z764">
            <v>86585</v>
          </cell>
          <cell r="AA764">
            <v>0</v>
          </cell>
          <cell r="AB764">
            <v>86585</v>
          </cell>
        </row>
        <row r="765">
          <cell r="C765">
            <v>5</v>
          </cell>
          <cell r="D765" t="str">
            <v>jóváhagyott pénzmaradvány</v>
          </cell>
          <cell r="N765">
            <v>-730</v>
          </cell>
          <cell r="P765">
            <v>-730</v>
          </cell>
          <cell r="Q765">
            <v>34</v>
          </cell>
          <cell r="R765">
            <v>12</v>
          </cell>
          <cell r="S765">
            <v>-776</v>
          </cell>
          <cell r="Z765">
            <v>-730</v>
          </cell>
          <cell r="AA765">
            <v>0</v>
          </cell>
          <cell r="AB765">
            <v>-730</v>
          </cell>
        </row>
        <row r="766">
          <cell r="C766">
            <v>6</v>
          </cell>
          <cell r="D766" t="str">
            <v>pm.terhelő bef.kötelezettség</v>
          </cell>
          <cell r="N766">
            <v>2439</v>
          </cell>
          <cell r="P766">
            <v>2439</v>
          </cell>
          <cell r="S766">
            <v>2439</v>
          </cell>
          <cell r="Z766">
            <v>2439</v>
          </cell>
          <cell r="AA766">
            <v>0</v>
          </cell>
          <cell r="AB766">
            <v>2439</v>
          </cell>
        </row>
        <row r="767">
          <cell r="C767">
            <v>7</v>
          </cell>
          <cell r="D767" t="str">
            <v>tárgyévi eir.mód.korrekció</v>
          </cell>
          <cell r="I767">
            <v>92</v>
          </cell>
          <cell r="P767">
            <v>92</v>
          </cell>
          <cell r="S767">
            <v>92</v>
          </cell>
          <cell r="Z767">
            <v>92</v>
          </cell>
          <cell r="AA767">
            <v>0</v>
          </cell>
          <cell r="AB767">
            <v>92</v>
          </cell>
        </row>
        <row r="768">
          <cell r="D768" t="str">
            <v>shk.</v>
          </cell>
          <cell r="M768">
            <v>400</v>
          </cell>
          <cell r="P768">
            <v>400</v>
          </cell>
          <cell r="X768">
            <v>400</v>
          </cell>
          <cell r="Z768">
            <v>400</v>
          </cell>
          <cell r="AA768">
            <v>0</v>
          </cell>
          <cell r="AB768">
            <v>400</v>
          </cell>
        </row>
        <row r="769">
          <cell r="C769">
            <v>10</v>
          </cell>
          <cell r="D769" t="str">
            <v>ped.szakkönyv</v>
          </cell>
          <cell r="I769">
            <v>608</v>
          </cell>
          <cell r="P769">
            <v>608</v>
          </cell>
          <cell r="Q769">
            <v>608</v>
          </cell>
          <cell r="Z769">
            <v>608</v>
          </cell>
          <cell r="AA769">
            <v>0</v>
          </cell>
          <cell r="AB769">
            <v>608</v>
          </cell>
        </row>
        <row r="770">
          <cell r="C770">
            <v>12</v>
          </cell>
          <cell r="D770" t="str">
            <v>elvonás</v>
          </cell>
          <cell r="I770">
            <v>-64</v>
          </cell>
          <cell r="P770">
            <v>-64</v>
          </cell>
          <cell r="S770">
            <v>-64</v>
          </cell>
          <cell r="Z770">
            <v>-64</v>
          </cell>
          <cell r="AA770">
            <v>0</v>
          </cell>
          <cell r="AB770">
            <v>-64</v>
          </cell>
        </row>
        <row r="771">
          <cell r="C771">
            <v>13</v>
          </cell>
          <cell r="D771" t="str">
            <v>bérfejlesztés</v>
          </cell>
          <cell r="I771">
            <v>296</v>
          </cell>
          <cell r="P771">
            <v>296</v>
          </cell>
          <cell r="Q771">
            <v>217</v>
          </cell>
          <cell r="R771">
            <v>79</v>
          </cell>
          <cell r="Z771">
            <v>296</v>
          </cell>
          <cell r="AA771">
            <v>0</v>
          </cell>
          <cell r="AB771">
            <v>296</v>
          </cell>
        </row>
        <row r="772">
          <cell r="C772">
            <v>14</v>
          </cell>
          <cell r="D772" t="str">
            <v>4% bérfejlesztés</v>
          </cell>
          <cell r="I772">
            <v>-82</v>
          </cell>
          <cell r="P772">
            <v>-82</v>
          </cell>
          <cell r="Q772">
            <v>-60</v>
          </cell>
          <cell r="R772">
            <v>-22</v>
          </cell>
          <cell r="Z772">
            <v>-82</v>
          </cell>
          <cell r="AA772">
            <v>0</v>
          </cell>
          <cell r="AB772">
            <v>-82</v>
          </cell>
        </row>
        <row r="773">
          <cell r="P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P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P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P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P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P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B779" t="str">
            <v>Összesen</v>
          </cell>
          <cell r="D779" t="str">
            <v>Liszt Ferenc Zeneiskola</v>
          </cell>
          <cell r="E779">
            <v>2600</v>
          </cell>
          <cell r="F779">
            <v>0</v>
          </cell>
          <cell r="G779">
            <v>80</v>
          </cell>
          <cell r="H779">
            <v>0</v>
          </cell>
          <cell r="I779">
            <v>84755</v>
          </cell>
          <cell r="J779">
            <v>0</v>
          </cell>
          <cell r="K779">
            <v>0</v>
          </cell>
          <cell r="L779">
            <v>0</v>
          </cell>
          <cell r="M779">
            <v>400</v>
          </cell>
          <cell r="N779">
            <v>1709</v>
          </cell>
          <cell r="O779">
            <v>0</v>
          </cell>
          <cell r="P779">
            <v>89544</v>
          </cell>
          <cell r="Q779">
            <v>58420</v>
          </cell>
          <cell r="R779">
            <v>23551</v>
          </cell>
          <cell r="S779">
            <v>7173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400</v>
          </cell>
          <cell r="Y779">
            <v>0</v>
          </cell>
          <cell r="Z779">
            <v>89544</v>
          </cell>
          <cell r="AA779">
            <v>0</v>
          </cell>
          <cell r="AB779">
            <v>89544</v>
          </cell>
        </row>
        <row r="780">
          <cell r="A780">
            <v>1419</v>
          </cell>
          <cell r="B780" t="str">
            <v>Nevelési Tanácsadó</v>
          </cell>
          <cell r="C780">
            <v>1</v>
          </cell>
          <cell r="D780" t="str">
            <v>00előirányzat</v>
          </cell>
          <cell r="I780">
            <v>18046</v>
          </cell>
          <cell r="P780">
            <v>18046</v>
          </cell>
          <cell r="Q780">
            <v>11931</v>
          </cell>
          <cell r="R780">
            <v>4839</v>
          </cell>
          <cell r="S780">
            <v>1276</v>
          </cell>
          <cell r="Z780">
            <v>18046</v>
          </cell>
          <cell r="AA780">
            <v>0</v>
          </cell>
          <cell r="AB780">
            <v>18046</v>
          </cell>
        </row>
        <row r="781">
          <cell r="C781">
            <v>5</v>
          </cell>
          <cell r="D781" t="str">
            <v>jóváhagyott pénzmaradvány</v>
          </cell>
          <cell r="N781">
            <v>1261</v>
          </cell>
          <cell r="P781">
            <v>1261</v>
          </cell>
          <cell r="Q781">
            <v>421</v>
          </cell>
          <cell r="R781">
            <v>153</v>
          </cell>
          <cell r="Y781">
            <v>687</v>
          </cell>
          <cell r="Z781">
            <v>1261</v>
          </cell>
          <cell r="AA781">
            <v>0</v>
          </cell>
          <cell r="AB781">
            <v>1261</v>
          </cell>
        </row>
        <row r="782">
          <cell r="C782">
            <v>6</v>
          </cell>
          <cell r="D782" t="str">
            <v>pm.terhelő bef.kötelezettség</v>
          </cell>
          <cell r="N782">
            <v>271</v>
          </cell>
          <cell r="P782">
            <v>271</v>
          </cell>
          <cell r="S782">
            <v>271</v>
          </cell>
          <cell r="Z782">
            <v>271</v>
          </cell>
          <cell r="AA782">
            <v>0</v>
          </cell>
          <cell r="AB782">
            <v>271</v>
          </cell>
        </row>
        <row r="783">
          <cell r="C783">
            <v>10</v>
          </cell>
          <cell r="D783" t="str">
            <v>ped.szakkönyv</v>
          </cell>
          <cell r="I783">
            <v>101</v>
          </cell>
          <cell r="P783">
            <v>101</v>
          </cell>
          <cell r="Q783">
            <v>101</v>
          </cell>
          <cell r="Z783">
            <v>101</v>
          </cell>
          <cell r="AA783">
            <v>0</v>
          </cell>
          <cell r="AB783">
            <v>101</v>
          </cell>
        </row>
        <row r="784">
          <cell r="C784">
            <v>12</v>
          </cell>
          <cell r="D784" t="str">
            <v>elvonás</v>
          </cell>
          <cell r="I784">
            <v>-13</v>
          </cell>
          <cell r="P784">
            <v>-13</v>
          </cell>
          <cell r="S784">
            <v>-13</v>
          </cell>
          <cell r="Z784">
            <v>-13</v>
          </cell>
          <cell r="AA784">
            <v>0</v>
          </cell>
          <cell r="AB784">
            <v>-13</v>
          </cell>
        </row>
        <row r="785">
          <cell r="C785">
            <v>13</v>
          </cell>
          <cell r="D785" t="str">
            <v>bérfejlesztés</v>
          </cell>
          <cell r="I785">
            <v>137</v>
          </cell>
          <cell r="P785">
            <v>137</v>
          </cell>
          <cell r="Q785">
            <v>101</v>
          </cell>
          <cell r="R785">
            <v>36</v>
          </cell>
          <cell r="Z785">
            <v>137</v>
          </cell>
          <cell r="AA785">
            <v>0</v>
          </cell>
          <cell r="AB785">
            <v>137</v>
          </cell>
        </row>
        <row r="786">
          <cell r="C786">
            <v>14</v>
          </cell>
          <cell r="D786" t="str">
            <v>4% bérfejlesztés</v>
          </cell>
          <cell r="I786">
            <v>-38</v>
          </cell>
          <cell r="P786">
            <v>-38</v>
          </cell>
          <cell r="Q786">
            <v>-28</v>
          </cell>
          <cell r="R786">
            <v>-10</v>
          </cell>
          <cell r="Z786">
            <v>-38</v>
          </cell>
          <cell r="AA786">
            <v>0</v>
          </cell>
          <cell r="AB786">
            <v>-38</v>
          </cell>
        </row>
        <row r="787">
          <cell r="P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P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P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P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P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P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P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B794" t="str">
            <v>Összesen</v>
          </cell>
          <cell r="D794" t="str">
            <v>Nevelési Tanácsadó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18233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1532</v>
          </cell>
          <cell r="O794">
            <v>0</v>
          </cell>
          <cell r="P794">
            <v>19765</v>
          </cell>
          <cell r="Q794">
            <v>12526</v>
          </cell>
          <cell r="R794">
            <v>5018</v>
          </cell>
          <cell r="S794">
            <v>1534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687</v>
          </cell>
          <cell r="Z794">
            <v>19765</v>
          </cell>
          <cell r="AA794">
            <v>0</v>
          </cell>
          <cell r="AB794">
            <v>19765</v>
          </cell>
        </row>
        <row r="795">
          <cell r="B795" t="str">
            <v>Általános Isk.Egys.Összesen</v>
          </cell>
          <cell r="E795">
            <v>255026</v>
          </cell>
          <cell r="F795">
            <v>0</v>
          </cell>
          <cell r="G795">
            <v>89675</v>
          </cell>
          <cell r="H795">
            <v>0</v>
          </cell>
          <cell r="I795">
            <v>2773264</v>
          </cell>
          <cell r="J795">
            <v>0</v>
          </cell>
          <cell r="K795">
            <v>0</v>
          </cell>
          <cell r="L795">
            <v>0</v>
          </cell>
          <cell r="M795">
            <v>400</v>
          </cell>
          <cell r="N795">
            <v>61171</v>
          </cell>
          <cell r="O795">
            <v>0</v>
          </cell>
          <cell r="P795">
            <v>3179536</v>
          </cell>
          <cell r="Q795">
            <v>1616451</v>
          </cell>
          <cell r="R795">
            <v>662917</v>
          </cell>
          <cell r="S795">
            <v>874884</v>
          </cell>
          <cell r="T795">
            <v>0</v>
          </cell>
          <cell r="U795">
            <v>0</v>
          </cell>
          <cell r="V795">
            <v>0</v>
          </cell>
          <cell r="W795">
            <v>14782</v>
          </cell>
          <cell r="X795">
            <v>564</v>
          </cell>
          <cell r="Y795">
            <v>9938</v>
          </cell>
          <cell r="Z795">
            <v>3179536</v>
          </cell>
          <cell r="AA795">
            <v>0</v>
          </cell>
          <cell r="AB795">
            <v>3179536</v>
          </cell>
        </row>
        <row r="796">
          <cell r="A796">
            <v>14</v>
          </cell>
          <cell r="B796" t="str">
            <v>Testnev.Ált.Isk.és Közg.G.</v>
          </cell>
          <cell r="C796">
            <v>1</v>
          </cell>
          <cell r="D796" t="str">
            <v>00előirányzat</v>
          </cell>
          <cell r="E796">
            <v>14652</v>
          </cell>
          <cell r="G796">
            <v>9400</v>
          </cell>
          <cell r="I796">
            <v>173537</v>
          </cell>
          <cell r="P796">
            <v>197589</v>
          </cell>
          <cell r="Q796">
            <v>106258</v>
          </cell>
          <cell r="R796">
            <v>43203</v>
          </cell>
          <cell r="S796">
            <v>47356</v>
          </cell>
          <cell r="W796">
            <v>772</v>
          </cell>
          <cell r="Z796">
            <v>197589</v>
          </cell>
          <cell r="AA796">
            <v>0</v>
          </cell>
          <cell r="AB796">
            <v>197589</v>
          </cell>
        </row>
        <row r="797">
          <cell r="C797">
            <v>2</v>
          </cell>
          <cell r="D797" t="str">
            <v>jóváhagyott pénzmaradvány</v>
          </cell>
          <cell r="N797">
            <v>11090</v>
          </cell>
          <cell r="P797">
            <v>11090</v>
          </cell>
          <cell r="Q797">
            <v>498</v>
          </cell>
          <cell r="R797">
            <v>18</v>
          </cell>
          <cell r="Y797">
            <v>10574</v>
          </cell>
          <cell r="Z797">
            <v>11090</v>
          </cell>
          <cell r="AA797">
            <v>0</v>
          </cell>
          <cell r="AB797">
            <v>11090</v>
          </cell>
        </row>
        <row r="798">
          <cell r="C798">
            <v>3</v>
          </cell>
          <cell r="D798" t="str">
            <v>pm.terhelő bef.kötelezettség</v>
          </cell>
          <cell r="N798">
            <v>901</v>
          </cell>
          <cell r="P798">
            <v>901</v>
          </cell>
          <cell r="S798">
            <v>901</v>
          </cell>
          <cell r="Z798">
            <v>901</v>
          </cell>
          <cell r="AA798">
            <v>0</v>
          </cell>
          <cell r="AB798">
            <v>901</v>
          </cell>
        </row>
        <row r="799">
          <cell r="D799" t="str">
            <v>képviselői keret</v>
          </cell>
          <cell r="I799">
            <v>150</v>
          </cell>
          <cell r="P799">
            <v>150</v>
          </cell>
          <cell r="S799">
            <v>150</v>
          </cell>
          <cell r="Z799">
            <v>150</v>
          </cell>
          <cell r="AA799">
            <v>0</v>
          </cell>
          <cell r="AB799">
            <v>150</v>
          </cell>
        </row>
        <row r="800">
          <cell r="D800" t="str">
            <v>shk.</v>
          </cell>
          <cell r="G800">
            <v>224</v>
          </cell>
          <cell r="J800">
            <v>3430</v>
          </cell>
          <cell r="M800">
            <v>2250</v>
          </cell>
          <cell r="P800">
            <v>5904</v>
          </cell>
          <cell r="Q800">
            <v>160</v>
          </cell>
          <cell r="R800">
            <v>52</v>
          </cell>
          <cell r="S800">
            <v>3442</v>
          </cell>
          <cell r="X800">
            <v>2250</v>
          </cell>
          <cell r="Z800">
            <v>5904</v>
          </cell>
          <cell r="AA800">
            <v>0</v>
          </cell>
          <cell r="AB800">
            <v>5904</v>
          </cell>
        </row>
        <row r="801">
          <cell r="C801">
            <v>9</v>
          </cell>
          <cell r="D801" t="str">
            <v>ped.szakkönyv</v>
          </cell>
          <cell r="I801">
            <v>1237</v>
          </cell>
          <cell r="P801">
            <v>1237</v>
          </cell>
          <cell r="Q801">
            <v>1237</v>
          </cell>
          <cell r="Z801">
            <v>1237</v>
          </cell>
          <cell r="AA801">
            <v>0</v>
          </cell>
          <cell r="AB801">
            <v>1237</v>
          </cell>
        </row>
        <row r="802">
          <cell r="C802">
            <v>12</v>
          </cell>
          <cell r="D802" t="str">
            <v>elvonás</v>
          </cell>
          <cell r="I802">
            <v>-399</v>
          </cell>
          <cell r="P802">
            <v>-399</v>
          </cell>
          <cell r="S802">
            <v>-399</v>
          </cell>
          <cell r="Z802">
            <v>-399</v>
          </cell>
          <cell r="AA802">
            <v>0</v>
          </cell>
          <cell r="AB802">
            <v>-399</v>
          </cell>
        </row>
        <row r="803">
          <cell r="C803">
            <v>13</v>
          </cell>
          <cell r="D803" t="str">
            <v>bérfejlesztés</v>
          </cell>
          <cell r="I803">
            <v>1158</v>
          </cell>
          <cell r="P803">
            <v>1158</v>
          </cell>
          <cell r="Q803">
            <v>851</v>
          </cell>
          <cell r="R803">
            <v>307</v>
          </cell>
          <cell r="Z803">
            <v>1158</v>
          </cell>
          <cell r="AA803">
            <v>0</v>
          </cell>
          <cell r="AB803">
            <v>1158</v>
          </cell>
        </row>
        <row r="804">
          <cell r="C804">
            <v>14</v>
          </cell>
          <cell r="D804" t="str">
            <v>4% bérfejlesztés</v>
          </cell>
          <cell r="I804">
            <v>-320</v>
          </cell>
          <cell r="P804">
            <v>-320</v>
          </cell>
          <cell r="Q804">
            <v>-235</v>
          </cell>
          <cell r="R804">
            <v>-85</v>
          </cell>
          <cell r="Z804">
            <v>-320</v>
          </cell>
          <cell r="AA804">
            <v>0</v>
          </cell>
          <cell r="AB804">
            <v>-320</v>
          </cell>
        </row>
        <row r="805">
          <cell r="P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P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P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P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P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P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P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P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P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P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P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P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P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P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P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P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P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P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P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 t="str">
            <v xml:space="preserve"> </v>
          </cell>
          <cell r="B824" t="str">
            <v>Összesen</v>
          </cell>
          <cell r="D824" t="str">
            <v>Testnev.Ált.Isk.és Közg.G.</v>
          </cell>
          <cell r="E824">
            <v>14652</v>
          </cell>
          <cell r="F824">
            <v>0</v>
          </cell>
          <cell r="G824">
            <v>9624</v>
          </cell>
          <cell r="H824">
            <v>0</v>
          </cell>
          <cell r="I824">
            <v>175363</v>
          </cell>
          <cell r="J824">
            <v>3430</v>
          </cell>
          <cell r="K824">
            <v>0</v>
          </cell>
          <cell r="L824">
            <v>0</v>
          </cell>
          <cell r="M824">
            <v>2250</v>
          </cell>
          <cell r="N824">
            <v>11991</v>
          </cell>
          <cell r="O824">
            <v>0</v>
          </cell>
          <cell r="P824">
            <v>217310</v>
          </cell>
          <cell r="Q824">
            <v>108769</v>
          </cell>
          <cell r="R824">
            <v>43495</v>
          </cell>
          <cell r="S824">
            <v>51450</v>
          </cell>
          <cell r="T824">
            <v>0</v>
          </cell>
          <cell r="U824">
            <v>0</v>
          </cell>
          <cell r="V824">
            <v>0</v>
          </cell>
          <cell r="W824">
            <v>772</v>
          </cell>
          <cell r="X824">
            <v>2250</v>
          </cell>
          <cell r="Y824">
            <v>10574</v>
          </cell>
          <cell r="Z824">
            <v>217310</v>
          </cell>
          <cell r="AA824">
            <v>0</v>
          </cell>
          <cell r="AB824">
            <v>217310</v>
          </cell>
        </row>
        <row r="825">
          <cell r="A825">
            <v>15</v>
          </cell>
          <cell r="B825" t="str">
            <v>Árpád F.Gimn.és Ált.Isk.</v>
          </cell>
          <cell r="C825">
            <v>1</v>
          </cell>
          <cell r="D825" t="str">
            <v>00előirányzat</v>
          </cell>
          <cell r="E825">
            <v>12416</v>
          </cell>
          <cell r="G825">
            <v>3757</v>
          </cell>
          <cell r="I825">
            <v>136706</v>
          </cell>
          <cell r="P825">
            <v>152879</v>
          </cell>
          <cell r="Q825">
            <v>82355</v>
          </cell>
          <cell r="R825">
            <v>36900</v>
          </cell>
          <cell r="S825">
            <v>32966</v>
          </cell>
          <cell r="W825">
            <v>658</v>
          </cell>
          <cell r="Z825">
            <v>152879</v>
          </cell>
          <cell r="AA825">
            <v>0</v>
          </cell>
          <cell r="AB825">
            <v>152879</v>
          </cell>
        </row>
        <row r="826">
          <cell r="C826">
            <v>2</v>
          </cell>
          <cell r="D826" t="str">
            <v>jóváhagyott pénzmaradvány</v>
          </cell>
          <cell r="N826">
            <v>368</v>
          </cell>
          <cell r="P826">
            <v>368</v>
          </cell>
          <cell r="Q826">
            <v>271</v>
          </cell>
          <cell r="R826">
            <v>97</v>
          </cell>
          <cell r="Z826">
            <v>368</v>
          </cell>
          <cell r="AA826">
            <v>0</v>
          </cell>
          <cell r="AB826">
            <v>368</v>
          </cell>
        </row>
        <row r="827">
          <cell r="C827">
            <v>3</v>
          </cell>
          <cell r="D827" t="str">
            <v>pm.terhelő bef.kötelezettség</v>
          </cell>
          <cell r="N827">
            <v>236</v>
          </cell>
          <cell r="P827">
            <v>236</v>
          </cell>
          <cell r="S827">
            <v>236</v>
          </cell>
          <cell r="Z827">
            <v>236</v>
          </cell>
          <cell r="AA827">
            <v>0</v>
          </cell>
          <cell r="AB827">
            <v>236</v>
          </cell>
        </row>
        <row r="828">
          <cell r="D828" t="str">
            <v>sh.</v>
          </cell>
          <cell r="J828">
            <v>607</v>
          </cell>
          <cell r="P828">
            <v>607</v>
          </cell>
          <cell r="S828">
            <v>499</v>
          </cell>
          <cell r="X828">
            <v>108</v>
          </cell>
          <cell r="Z828">
            <v>607</v>
          </cell>
          <cell r="AA828">
            <v>0</v>
          </cell>
          <cell r="AB828">
            <v>607</v>
          </cell>
        </row>
        <row r="829">
          <cell r="C829">
            <v>9</v>
          </cell>
          <cell r="D829" t="str">
            <v>ped.szakkönyv</v>
          </cell>
          <cell r="I829">
            <v>754</v>
          </cell>
          <cell r="P829">
            <v>754</v>
          </cell>
          <cell r="Q829">
            <v>754</v>
          </cell>
          <cell r="Z829">
            <v>754</v>
          </cell>
          <cell r="AA829">
            <v>0</v>
          </cell>
          <cell r="AB829">
            <v>754</v>
          </cell>
        </row>
        <row r="830">
          <cell r="C830">
            <v>12</v>
          </cell>
          <cell r="D830" t="str">
            <v>elvonás</v>
          </cell>
          <cell r="I830">
            <v>-575</v>
          </cell>
          <cell r="P830">
            <v>-575</v>
          </cell>
          <cell r="S830">
            <v>-575</v>
          </cell>
          <cell r="Z830">
            <v>-575</v>
          </cell>
          <cell r="AA830">
            <v>0</v>
          </cell>
          <cell r="AB830">
            <v>-575</v>
          </cell>
        </row>
        <row r="831">
          <cell r="C831">
            <v>13</v>
          </cell>
          <cell r="D831" t="str">
            <v>bérfejlesztés</v>
          </cell>
          <cell r="I831">
            <v>1121</v>
          </cell>
          <cell r="P831">
            <v>1121</v>
          </cell>
          <cell r="Q831">
            <v>824</v>
          </cell>
          <cell r="R831">
            <v>297</v>
          </cell>
          <cell r="Z831">
            <v>1121</v>
          </cell>
          <cell r="AA831">
            <v>0</v>
          </cell>
          <cell r="AB831">
            <v>1121</v>
          </cell>
        </row>
        <row r="832">
          <cell r="C832">
            <v>14</v>
          </cell>
          <cell r="D832" t="str">
            <v>4% bérfejlesztés</v>
          </cell>
          <cell r="I832">
            <v>-310</v>
          </cell>
          <cell r="P832">
            <v>-310</v>
          </cell>
          <cell r="Q832">
            <v>-228</v>
          </cell>
          <cell r="R832">
            <v>-82</v>
          </cell>
          <cell r="Z832">
            <v>-310</v>
          </cell>
          <cell r="AA832">
            <v>0</v>
          </cell>
          <cell r="AB832">
            <v>-310</v>
          </cell>
        </row>
        <row r="833">
          <cell r="P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P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P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P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P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P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P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P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P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P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P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P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P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P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B847" t="str">
            <v>Összesen</v>
          </cell>
          <cell r="D847" t="str">
            <v>Árpád F.Gimn.és Ált.Isk.</v>
          </cell>
          <cell r="E847">
            <v>12416</v>
          </cell>
          <cell r="F847">
            <v>0</v>
          </cell>
          <cell r="G847">
            <v>3757</v>
          </cell>
          <cell r="H847">
            <v>0</v>
          </cell>
          <cell r="I847">
            <v>137696</v>
          </cell>
          <cell r="J847">
            <v>607</v>
          </cell>
          <cell r="K847">
            <v>0</v>
          </cell>
          <cell r="L847">
            <v>0</v>
          </cell>
          <cell r="M847">
            <v>0</v>
          </cell>
          <cell r="N847">
            <v>604</v>
          </cell>
          <cell r="O847">
            <v>0</v>
          </cell>
          <cell r="P847">
            <v>155080</v>
          </cell>
          <cell r="Q847">
            <v>83976</v>
          </cell>
          <cell r="R847">
            <v>37212</v>
          </cell>
          <cell r="S847">
            <v>33126</v>
          </cell>
          <cell r="T847">
            <v>0</v>
          </cell>
          <cell r="U847">
            <v>0</v>
          </cell>
          <cell r="V847">
            <v>0</v>
          </cell>
          <cell r="W847">
            <v>658</v>
          </cell>
          <cell r="X847">
            <v>108</v>
          </cell>
          <cell r="Y847">
            <v>0</v>
          </cell>
          <cell r="Z847">
            <v>155080</v>
          </cell>
          <cell r="AA847">
            <v>0</v>
          </cell>
          <cell r="AB847">
            <v>155080</v>
          </cell>
        </row>
        <row r="848">
          <cell r="A848">
            <v>16</v>
          </cell>
          <cell r="B848" t="str">
            <v>Magyar Német Ny.Isk.Közp.</v>
          </cell>
          <cell r="C848">
            <v>1</v>
          </cell>
          <cell r="D848" t="str">
            <v>00előirányzat</v>
          </cell>
          <cell r="E848">
            <v>9826</v>
          </cell>
          <cell r="G848">
            <v>5809</v>
          </cell>
          <cell r="I848">
            <v>127393</v>
          </cell>
          <cell r="P848">
            <v>143028</v>
          </cell>
          <cell r="Q848">
            <v>77830</v>
          </cell>
          <cell r="R848">
            <v>30584</v>
          </cell>
          <cell r="S848">
            <v>34174</v>
          </cell>
          <cell r="W848">
            <v>440</v>
          </cell>
          <cell r="Z848">
            <v>143028</v>
          </cell>
          <cell r="AA848">
            <v>0</v>
          </cell>
          <cell r="AB848">
            <v>143028</v>
          </cell>
        </row>
        <row r="849">
          <cell r="C849">
            <v>2</v>
          </cell>
          <cell r="D849" t="str">
            <v>jóváhagyott pénzmaradvány</v>
          </cell>
          <cell r="N849">
            <v>1874</v>
          </cell>
          <cell r="P849">
            <v>1874</v>
          </cell>
          <cell r="Q849">
            <v>775</v>
          </cell>
          <cell r="R849">
            <v>207</v>
          </cell>
          <cell r="Y849">
            <v>892</v>
          </cell>
          <cell r="Z849">
            <v>1874</v>
          </cell>
          <cell r="AA849">
            <v>0</v>
          </cell>
          <cell r="AB849">
            <v>1874</v>
          </cell>
        </row>
        <row r="850">
          <cell r="C850">
            <v>4</v>
          </cell>
          <cell r="D850" t="str">
            <v>tárgyévi eir.mód.korrekció</v>
          </cell>
          <cell r="I850">
            <v>230</v>
          </cell>
          <cell r="P850">
            <v>230</v>
          </cell>
          <cell r="Y850">
            <v>230</v>
          </cell>
          <cell r="Z850">
            <v>230</v>
          </cell>
          <cell r="AA850">
            <v>0</v>
          </cell>
          <cell r="AB850">
            <v>230</v>
          </cell>
        </row>
        <row r="851">
          <cell r="D851" t="str">
            <v>Német Kisebbségi Önkormányzat</v>
          </cell>
          <cell r="I851">
            <v>60</v>
          </cell>
          <cell r="P851">
            <v>60</v>
          </cell>
          <cell r="S851">
            <v>60</v>
          </cell>
          <cell r="Z851">
            <v>60</v>
          </cell>
          <cell r="AA851">
            <v>0</v>
          </cell>
          <cell r="AB851">
            <v>60</v>
          </cell>
        </row>
        <row r="852">
          <cell r="C852">
            <v>9</v>
          </cell>
          <cell r="D852" t="str">
            <v>ped.szakkönyv</v>
          </cell>
          <cell r="I852">
            <v>675</v>
          </cell>
          <cell r="P852">
            <v>675</v>
          </cell>
          <cell r="Q852">
            <v>675</v>
          </cell>
          <cell r="Z852">
            <v>675</v>
          </cell>
          <cell r="AA852">
            <v>0</v>
          </cell>
          <cell r="AB852">
            <v>675</v>
          </cell>
        </row>
        <row r="853">
          <cell r="C853">
            <v>12</v>
          </cell>
          <cell r="D853" t="str">
            <v>elvonás</v>
          </cell>
          <cell r="I853">
            <v>-323</v>
          </cell>
          <cell r="P853">
            <v>-323</v>
          </cell>
          <cell r="S853">
            <v>-323</v>
          </cell>
          <cell r="Z853">
            <v>-323</v>
          </cell>
          <cell r="AA853">
            <v>0</v>
          </cell>
          <cell r="AB853">
            <v>-323</v>
          </cell>
        </row>
        <row r="854">
          <cell r="C854">
            <v>13</v>
          </cell>
          <cell r="D854" t="str">
            <v>bérfejlesztés</v>
          </cell>
          <cell r="I854">
            <v>579</v>
          </cell>
          <cell r="P854">
            <v>579</v>
          </cell>
          <cell r="Q854">
            <v>426</v>
          </cell>
          <cell r="R854">
            <v>153</v>
          </cell>
          <cell r="Z854">
            <v>579</v>
          </cell>
          <cell r="AA854">
            <v>0</v>
          </cell>
          <cell r="AB854">
            <v>579</v>
          </cell>
        </row>
        <row r="855">
          <cell r="C855">
            <v>14</v>
          </cell>
          <cell r="D855" t="str">
            <v>4% bérfejlesztés</v>
          </cell>
          <cell r="I855">
            <v>-160</v>
          </cell>
          <cell r="P855">
            <v>-160</v>
          </cell>
          <cell r="Q855">
            <v>-118</v>
          </cell>
          <cell r="R855">
            <v>-42</v>
          </cell>
          <cell r="Z855">
            <v>-160</v>
          </cell>
          <cell r="AA855">
            <v>0</v>
          </cell>
          <cell r="AB855">
            <v>-160</v>
          </cell>
        </row>
        <row r="856">
          <cell r="P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P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P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P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P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P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P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P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P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P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P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P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P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P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B870" t="str">
            <v>Összesen</v>
          </cell>
          <cell r="D870" t="str">
            <v>Magyar Német Ny.Isk.Közp.</v>
          </cell>
          <cell r="E870">
            <v>9826</v>
          </cell>
          <cell r="F870">
            <v>0</v>
          </cell>
          <cell r="G870">
            <v>5809</v>
          </cell>
          <cell r="H870">
            <v>0</v>
          </cell>
          <cell r="I870">
            <v>128454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1874</v>
          </cell>
          <cell r="O870">
            <v>0</v>
          </cell>
          <cell r="P870">
            <v>145963</v>
          </cell>
          <cell r="Q870">
            <v>79588</v>
          </cell>
          <cell r="R870">
            <v>30902</v>
          </cell>
          <cell r="S870">
            <v>33911</v>
          </cell>
          <cell r="T870">
            <v>0</v>
          </cell>
          <cell r="U870">
            <v>0</v>
          </cell>
          <cell r="V870">
            <v>0</v>
          </cell>
          <cell r="W870">
            <v>440</v>
          </cell>
          <cell r="X870">
            <v>0</v>
          </cell>
          <cell r="Y870">
            <v>1122</v>
          </cell>
          <cell r="Z870">
            <v>145963</v>
          </cell>
          <cell r="AA870">
            <v>0</v>
          </cell>
          <cell r="AB870">
            <v>145963</v>
          </cell>
        </row>
        <row r="871">
          <cell r="A871">
            <v>17</v>
          </cell>
          <cell r="B871" t="str">
            <v>Apáczai Cs.J.Nevelési Kp.</v>
          </cell>
          <cell r="C871">
            <v>1</v>
          </cell>
          <cell r="D871" t="str">
            <v>00előirányzat</v>
          </cell>
          <cell r="E871">
            <v>46817</v>
          </cell>
          <cell r="G871">
            <v>56398</v>
          </cell>
          <cell r="I871">
            <v>767981</v>
          </cell>
          <cell r="P871">
            <v>871196</v>
          </cell>
          <cell r="Q871">
            <v>454085</v>
          </cell>
          <cell r="R871">
            <v>191962</v>
          </cell>
          <cell r="S871">
            <v>220352</v>
          </cell>
          <cell r="W871">
            <v>3597</v>
          </cell>
          <cell r="Y871">
            <v>1200</v>
          </cell>
          <cell r="Z871">
            <v>871196</v>
          </cell>
          <cell r="AA871">
            <v>0</v>
          </cell>
          <cell r="AB871">
            <v>871196</v>
          </cell>
        </row>
        <row r="872">
          <cell r="C872">
            <v>2</v>
          </cell>
          <cell r="D872" t="str">
            <v>jóváhagyott pénzmaradvány</v>
          </cell>
          <cell r="N872">
            <v>16786</v>
          </cell>
          <cell r="P872">
            <v>16786</v>
          </cell>
          <cell r="Q872">
            <v>5834</v>
          </cell>
          <cell r="R872">
            <v>2088</v>
          </cell>
          <cell r="Y872">
            <v>8864</v>
          </cell>
          <cell r="Z872">
            <v>16786</v>
          </cell>
          <cell r="AA872">
            <v>0</v>
          </cell>
          <cell r="AB872">
            <v>16786</v>
          </cell>
        </row>
        <row r="873">
          <cell r="C873">
            <v>3</v>
          </cell>
          <cell r="D873" t="str">
            <v>pm.terhelő bef.kötelezettség</v>
          </cell>
          <cell r="N873">
            <v>2765</v>
          </cell>
          <cell r="P873">
            <v>2765</v>
          </cell>
          <cell r="S873">
            <v>2765</v>
          </cell>
          <cell r="Z873">
            <v>2765</v>
          </cell>
          <cell r="AA873">
            <v>0</v>
          </cell>
          <cell r="AB873">
            <v>2765</v>
          </cell>
        </row>
        <row r="874">
          <cell r="D874" t="str">
            <v>shk.</v>
          </cell>
          <cell r="G874">
            <v>5976</v>
          </cell>
          <cell r="J874">
            <v>941</v>
          </cell>
          <cell r="P874">
            <v>6917</v>
          </cell>
          <cell r="S874">
            <v>5849</v>
          </cell>
          <cell r="X874">
            <v>1068</v>
          </cell>
          <cell r="Z874">
            <v>6917</v>
          </cell>
          <cell r="AA874">
            <v>0</v>
          </cell>
          <cell r="AB874">
            <v>6917</v>
          </cell>
        </row>
        <row r="875">
          <cell r="D875" t="str">
            <v>shk.p.maradvány</v>
          </cell>
          <cell r="P875">
            <v>0</v>
          </cell>
          <cell r="S875">
            <v>613</v>
          </cell>
          <cell r="W875">
            <v>4</v>
          </cell>
          <cell r="X875">
            <v>897</v>
          </cell>
          <cell r="Y875">
            <v>-1514</v>
          </cell>
          <cell r="Z875">
            <v>0</v>
          </cell>
          <cell r="AA875">
            <v>0</v>
          </cell>
          <cell r="AB875">
            <v>0</v>
          </cell>
        </row>
        <row r="876">
          <cell r="D876" t="str">
            <v>mód.</v>
          </cell>
          <cell r="P876">
            <v>0</v>
          </cell>
          <cell r="S876">
            <v>2648</v>
          </cell>
          <cell r="W876">
            <v>1</v>
          </cell>
          <cell r="X876">
            <v>1072</v>
          </cell>
          <cell r="Y876">
            <v>-3721</v>
          </cell>
          <cell r="Z876">
            <v>0</v>
          </cell>
          <cell r="AA876">
            <v>0</v>
          </cell>
          <cell r="AB876">
            <v>0</v>
          </cell>
        </row>
        <row r="877">
          <cell r="D877" t="str">
            <v>mód.</v>
          </cell>
          <cell r="G877">
            <v>5215</v>
          </cell>
          <cell r="J877">
            <v>1085</v>
          </cell>
          <cell r="P877">
            <v>6300</v>
          </cell>
          <cell r="Q877">
            <v>-796</v>
          </cell>
          <cell r="S877">
            <v>5822</v>
          </cell>
          <cell r="X877">
            <v>1274</v>
          </cell>
          <cell r="Z877">
            <v>6300</v>
          </cell>
          <cell r="AA877">
            <v>0</v>
          </cell>
          <cell r="AB877">
            <v>6300</v>
          </cell>
        </row>
        <row r="878">
          <cell r="D878" t="str">
            <v>képviselői keret</v>
          </cell>
          <cell r="I878">
            <v>50</v>
          </cell>
          <cell r="P878">
            <v>50</v>
          </cell>
          <cell r="S878">
            <v>50</v>
          </cell>
          <cell r="Z878">
            <v>50</v>
          </cell>
          <cell r="AA878">
            <v>0</v>
          </cell>
          <cell r="AB878">
            <v>50</v>
          </cell>
        </row>
        <row r="879">
          <cell r="C879">
            <v>9</v>
          </cell>
          <cell r="D879" t="str">
            <v>ped.szakkönyv</v>
          </cell>
          <cell r="I879">
            <v>3330</v>
          </cell>
          <cell r="P879">
            <v>3330</v>
          </cell>
          <cell r="Q879">
            <v>3330</v>
          </cell>
          <cell r="Z879">
            <v>3330</v>
          </cell>
          <cell r="AA879">
            <v>0</v>
          </cell>
          <cell r="AB879">
            <v>3330</v>
          </cell>
        </row>
        <row r="880">
          <cell r="C880">
            <v>12</v>
          </cell>
          <cell r="D880" t="str">
            <v>elvonás</v>
          </cell>
          <cell r="I880">
            <v>-3850</v>
          </cell>
          <cell r="P880">
            <v>-3850</v>
          </cell>
          <cell r="S880">
            <v>-3850</v>
          </cell>
          <cell r="Z880">
            <v>-3850</v>
          </cell>
          <cell r="AA880">
            <v>0</v>
          </cell>
          <cell r="AB880">
            <v>-3850</v>
          </cell>
        </row>
        <row r="881">
          <cell r="C881">
            <v>13</v>
          </cell>
          <cell r="D881" t="str">
            <v>bérfejlesztés</v>
          </cell>
          <cell r="I881">
            <v>11925</v>
          </cell>
          <cell r="P881">
            <v>11925</v>
          </cell>
          <cell r="Q881">
            <v>8768</v>
          </cell>
          <cell r="R881">
            <v>3157</v>
          </cell>
          <cell r="Z881">
            <v>11925</v>
          </cell>
          <cell r="AA881">
            <v>0</v>
          </cell>
          <cell r="AB881">
            <v>11925</v>
          </cell>
        </row>
        <row r="882">
          <cell r="C882">
            <v>14</v>
          </cell>
          <cell r="D882" t="str">
            <v>4% bérfejlesztés</v>
          </cell>
          <cell r="I882">
            <v>-2987</v>
          </cell>
          <cell r="P882">
            <v>-2987</v>
          </cell>
          <cell r="Q882">
            <v>-2196</v>
          </cell>
          <cell r="R882">
            <v>-791</v>
          </cell>
          <cell r="Z882">
            <v>-2987</v>
          </cell>
          <cell r="AA882">
            <v>0</v>
          </cell>
          <cell r="AB882">
            <v>-2987</v>
          </cell>
        </row>
        <row r="883">
          <cell r="P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P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P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P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P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P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P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P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P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P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P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P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P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P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P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P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P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P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P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P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P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B904" t="str">
            <v>Összesen</v>
          </cell>
          <cell r="D904" t="str">
            <v>Apáczai Cs.J.Nevelési Kp.</v>
          </cell>
          <cell r="E904">
            <v>46817</v>
          </cell>
          <cell r="F904">
            <v>0</v>
          </cell>
          <cell r="G904">
            <v>67589</v>
          </cell>
          <cell r="H904">
            <v>0</v>
          </cell>
          <cell r="I904">
            <v>776449</v>
          </cell>
          <cell r="J904">
            <v>2026</v>
          </cell>
          <cell r="K904">
            <v>0</v>
          </cell>
          <cell r="L904">
            <v>0</v>
          </cell>
          <cell r="M904">
            <v>0</v>
          </cell>
          <cell r="N904">
            <v>19551</v>
          </cell>
          <cell r="O904">
            <v>0</v>
          </cell>
          <cell r="P904">
            <v>912432</v>
          </cell>
          <cell r="Q904">
            <v>469025</v>
          </cell>
          <cell r="R904">
            <v>196416</v>
          </cell>
          <cell r="S904">
            <v>234249</v>
          </cell>
          <cell r="T904">
            <v>0</v>
          </cell>
          <cell r="U904">
            <v>0</v>
          </cell>
          <cell r="V904">
            <v>0</v>
          </cell>
          <cell r="W904">
            <v>3602</v>
          </cell>
          <cell r="X904">
            <v>4311</v>
          </cell>
          <cell r="Y904">
            <v>4829</v>
          </cell>
          <cell r="Z904">
            <v>912432</v>
          </cell>
          <cell r="AA904">
            <v>0</v>
          </cell>
          <cell r="AB904">
            <v>912432</v>
          </cell>
        </row>
        <row r="905">
          <cell r="B905" t="str">
            <v>Rácvárosi és Istenkuti Ált.Mkp.</v>
          </cell>
          <cell r="C905">
            <v>1</v>
          </cell>
          <cell r="D905" t="str">
            <v>00előirányzat</v>
          </cell>
          <cell r="E905">
            <v>4640</v>
          </cell>
          <cell r="G905">
            <v>1810</v>
          </cell>
          <cell r="I905">
            <v>87166</v>
          </cell>
          <cell r="P905">
            <v>93616</v>
          </cell>
          <cell r="Q905">
            <v>49115</v>
          </cell>
          <cell r="R905">
            <v>20355</v>
          </cell>
          <cell r="S905">
            <v>23137</v>
          </cell>
          <cell r="W905">
            <v>1009</v>
          </cell>
          <cell r="Z905">
            <v>93616</v>
          </cell>
          <cell r="AA905">
            <v>0</v>
          </cell>
          <cell r="AB905">
            <v>93616</v>
          </cell>
        </row>
        <row r="906">
          <cell r="C906">
            <v>2</v>
          </cell>
          <cell r="D906" t="str">
            <v>jóváhagyott pénzmaradvány</v>
          </cell>
          <cell r="N906">
            <v>4155</v>
          </cell>
          <cell r="P906">
            <v>4155</v>
          </cell>
          <cell r="Q906">
            <v>2626</v>
          </cell>
          <cell r="R906">
            <v>951</v>
          </cell>
          <cell r="Y906">
            <v>578</v>
          </cell>
          <cell r="Z906">
            <v>4155</v>
          </cell>
          <cell r="AA906">
            <v>0</v>
          </cell>
          <cell r="AB906">
            <v>4155</v>
          </cell>
        </row>
        <row r="907">
          <cell r="C907">
            <v>3</v>
          </cell>
          <cell r="D907" t="str">
            <v>pm.terhelő bef.kötelezettség</v>
          </cell>
          <cell r="N907">
            <v>2029</v>
          </cell>
          <cell r="P907">
            <v>2029</v>
          </cell>
          <cell r="S907">
            <v>2029</v>
          </cell>
          <cell r="Z907">
            <v>2029</v>
          </cell>
          <cell r="AA907">
            <v>0</v>
          </cell>
          <cell r="AB907">
            <v>2029</v>
          </cell>
        </row>
        <row r="908">
          <cell r="D908" t="str">
            <v>shk.</v>
          </cell>
          <cell r="P908">
            <v>0</v>
          </cell>
          <cell r="S908">
            <v>-507</v>
          </cell>
          <cell r="X908">
            <v>507</v>
          </cell>
          <cell r="Z908">
            <v>0</v>
          </cell>
          <cell r="AA908">
            <v>0</v>
          </cell>
          <cell r="AB908">
            <v>0</v>
          </cell>
        </row>
        <row r="909">
          <cell r="C909">
            <v>9</v>
          </cell>
          <cell r="D909" t="str">
            <v>ped.szakkönyv</v>
          </cell>
          <cell r="I909">
            <v>382</v>
          </cell>
          <cell r="P909">
            <v>382</v>
          </cell>
          <cell r="Q909">
            <v>382</v>
          </cell>
          <cell r="Z909">
            <v>382</v>
          </cell>
          <cell r="AA909">
            <v>0</v>
          </cell>
          <cell r="AB909">
            <v>382</v>
          </cell>
        </row>
        <row r="910">
          <cell r="C910">
            <v>12</v>
          </cell>
          <cell r="D910" t="str">
            <v>elvonás</v>
          </cell>
          <cell r="I910">
            <v>-378</v>
          </cell>
          <cell r="P910">
            <v>-378</v>
          </cell>
          <cell r="S910">
            <v>-378</v>
          </cell>
          <cell r="Z910">
            <v>-378</v>
          </cell>
          <cell r="AA910">
            <v>0</v>
          </cell>
          <cell r="AB910">
            <v>-378</v>
          </cell>
        </row>
        <row r="911">
          <cell r="C911">
            <v>13</v>
          </cell>
          <cell r="D911" t="str">
            <v>bérfejlesztés</v>
          </cell>
          <cell r="I911">
            <v>842</v>
          </cell>
          <cell r="P911">
            <v>842</v>
          </cell>
          <cell r="Q911">
            <v>619</v>
          </cell>
          <cell r="R911">
            <v>223</v>
          </cell>
          <cell r="Z911">
            <v>842</v>
          </cell>
          <cell r="AA911">
            <v>0</v>
          </cell>
          <cell r="AB911">
            <v>842</v>
          </cell>
        </row>
        <row r="912">
          <cell r="C912">
            <v>14</v>
          </cell>
          <cell r="D912" t="str">
            <v>4% bérfejlesztés</v>
          </cell>
          <cell r="I912">
            <v>-233</v>
          </cell>
          <cell r="P912">
            <v>-233</v>
          </cell>
          <cell r="Q912">
            <v>-171</v>
          </cell>
          <cell r="R912">
            <v>-62</v>
          </cell>
          <cell r="Z912">
            <v>-233</v>
          </cell>
          <cell r="AA912">
            <v>0</v>
          </cell>
          <cell r="AB912">
            <v>-233</v>
          </cell>
        </row>
        <row r="913">
          <cell r="P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P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P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P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P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P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P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P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P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P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P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P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P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P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P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P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P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P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P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P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P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P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P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P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P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P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P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P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P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P942">
            <v>0</v>
          </cell>
          <cell r="Z942">
            <v>0</v>
          </cell>
          <cell r="AA942">
            <v>0</v>
          </cell>
          <cell r="AB942">
            <v>0</v>
          </cell>
        </row>
        <row r="944">
          <cell r="P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B945" t="str">
            <v>Összesen</v>
          </cell>
          <cell r="D945" t="str">
            <v>Rácvárosi és Istenk. Ált.Mkp.</v>
          </cell>
          <cell r="E945">
            <v>4640</v>
          </cell>
          <cell r="F945">
            <v>0</v>
          </cell>
          <cell r="G945">
            <v>1810</v>
          </cell>
          <cell r="H945">
            <v>0</v>
          </cell>
          <cell r="I945">
            <v>87779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6184</v>
          </cell>
          <cell r="O945">
            <v>0</v>
          </cell>
          <cell r="P945">
            <v>100413</v>
          </cell>
          <cell r="Q945">
            <v>52571</v>
          </cell>
          <cell r="R945">
            <v>21467</v>
          </cell>
          <cell r="S945">
            <v>24281</v>
          </cell>
          <cell r="T945">
            <v>0</v>
          </cell>
          <cell r="U945">
            <v>0</v>
          </cell>
          <cell r="V945">
            <v>0</v>
          </cell>
          <cell r="W945">
            <v>1009</v>
          </cell>
          <cell r="X945">
            <v>507</v>
          </cell>
          <cell r="Y945">
            <v>578</v>
          </cell>
          <cell r="Z945">
            <v>100413</v>
          </cell>
          <cell r="AA945">
            <v>0</v>
          </cell>
          <cell r="AB945">
            <v>100413</v>
          </cell>
        </row>
        <row r="946">
          <cell r="A946">
            <v>19</v>
          </cell>
          <cell r="B946" t="str">
            <v>M.K.Horvát Ált.Isk.G.D.Otth.</v>
          </cell>
          <cell r="C946">
            <v>1</v>
          </cell>
          <cell r="D946" t="str">
            <v>00előirányzat</v>
          </cell>
          <cell r="E946">
            <v>6724</v>
          </cell>
          <cell r="G946">
            <v>3716</v>
          </cell>
          <cell r="I946">
            <v>90857</v>
          </cell>
          <cell r="P946">
            <v>101297</v>
          </cell>
          <cell r="Q946">
            <v>55082</v>
          </cell>
          <cell r="R946">
            <v>22604</v>
          </cell>
          <cell r="S946">
            <v>23429</v>
          </cell>
          <cell r="W946">
            <v>182</v>
          </cell>
          <cell r="Z946">
            <v>101297</v>
          </cell>
          <cell r="AA946">
            <v>0</v>
          </cell>
          <cell r="AB946">
            <v>101297</v>
          </cell>
        </row>
        <row r="947">
          <cell r="C947">
            <v>2</v>
          </cell>
          <cell r="D947" t="str">
            <v>jóváhagyott pénzmaradvány</v>
          </cell>
          <cell r="N947">
            <v>-839</v>
          </cell>
          <cell r="P947">
            <v>-839</v>
          </cell>
          <cell r="Q947">
            <v>150</v>
          </cell>
          <cell r="R947">
            <v>18</v>
          </cell>
          <cell r="S947">
            <v>-1007</v>
          </cell>
          <cell r="Z947">
            <v>-839</v>
          </cell>
          <cell r="AA947">
            <v>0</v>
          </cell>
          <cell r="AB947">
            <v>-839</v>
          </cell>
        </row>
        <row r="948">
          <cell r="C948">
            <v>3</v>
          </cell>
          <cell r="D948" t="str">
            <v>pm.terhelő bef.kötelezettség</v>
          </cell>
          <cell r="N948">
            <v>1199</v>
          </cell>
          <cell r="P948">
            <v>1199</v>
          </cell>
          <cell r="S948">
            <v>1199</v>
          </cell>
          <cell r="Z948">
            <v>1199</v>
          </cell>
          <cell r="AA948">
            <v>0</v>
          </cell>
          <cell r="AB948">
            <v>1199</v>
          </cell>
        </row>
        <row r="949">
          <cell r="D949" t="str">
            <v>shk.</v>
          </cell>
          <cell r="J949">
            <v>1086</v>
          </cell>
          <cell r="P949">
            <v>1086</v>
          </cell>
          <cell r="Q949">
            <v>139</v>
          </cell>
          <cell r="R949">
            <v>51</v>
          </cell>
          <cell r="S949">
            <v>596</v>
          </cell>
          <cell r="X949">
            <v>300</v>
          </cell>
          <cell r="Z949">
            <v>1086</v>
          </cell>
          <cell r="AA949">
            <v>0</v>
          </cell>
          <cell r="AB949">
            <v>1086</v>
          </cell>
        </row>
        <row r="950">
          <cell r="C950">
            <v>9</v>
          </cell>
          <cell r="D950" t="str">
            <v>ped.szakkönyv</v>
          </cell>
          <cell r="I950">
            <v>416</v>
          </cell>
          <cell r="P950">
            <v>416</v>
          </cell>
          <cell r="Q950">
            <v>416</v>
          </cell>
          <cell r="Z950">
            <v>416</v>
          </cell>
          <cell r="AA950">
            <v>0</v>
          </cell>
          <cell r="AB950">
            <v>416</v>
          </cell>
        </row>
        <row r="951">
          <cell r="C951">
            <v>12</v>
          </cell>
          <cell r="D951" t="str">
            <v>elvonás</v>
          </cell>
          <cell r="I951">
            <v>-424</v>
          </cell>
          <cell r="P951">
            <v>-424</v>
          </cell>
          <cell r="S951">
            <v>-424</v>
          </cell>
          <cell r="Z951">
            <v>-424</v>
          </cell>
          <cell r="AA951">
            <v>0</v>
          </cell>
          <cell r="AB951">
            <v>-424</v>
          </cell>
        </row>
        <row r="952">
          <cell r="C952">
            <v>13</v>
          </cell>
          <cell r="D952" t="str">
            <v>bérfejlesztés</v>
          </cell>
          <cell r="I952">
            <v>812</v>
          </cell>
          <cell r="P952">
            <v>812</v>
          </cell>
          <cell r="Q952">
            <v>597</v>
          </cell>
          <cell r="R952">
            <v>215</v>
          </cell>
          <cell r="Z952">
            <v>812</v>
          </cell>
          <cell r="AA952">
            <v>0</v>
          </cell>
          <cell r="AB952">
            <v>812</v>
          </cell>
        </row>
        <row r="953">
          <cell r="C953">
            <v>14</v>
          </cell>
          <cell r="D953" t="str">
            <v>4% bérfejlesztés</v>
          </cell>
          <cell r="I953">
            <v>-224</v>
          </cell>
          <cell r="P953">
            <v>-224</v>
          </cell>
          <cell r="Q953">
            <v>-165</v>
          </cell>
          <cell r="R953">
            <v>-59</v>
          </cell>
          <cell r="Z953">
            <v>-224</v>
          </cell>
          <cell r="AA953">
            <v>0</v>
          </cell>
          <cell r="AB953">
            <v>-224</v>
          </cell>
        </row>
        <row r="954">
          <cell r="P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P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P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P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P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P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P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P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P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P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P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P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P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P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P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P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P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B971" t="str">
            <v>Összesen</v>
          </cell>
          <cell r="D971" t="str">
            <v>M.K.Horvát Ált.Isk.G.D.Otth.</v>
          </cell>
          <cell r="E971">
            <v>6724</v>
          </cell>
          <cell r="F971">
            <v>0</v>
          </cell>
          <cell r="G971">
            <v>3716</v>
          </cell>
          <cell r="H971">
            <v>0</v>
          </cell>
          <cell r="I971">
            <v>91437</v>
          </cell>
          <cell r="J971">
            <v>1086</v>
          </cell>
          <cell r="K971">
            <v>0</v>
          </cell>
          <cell r="L971">
            <v>0</v>
          </cell>
          <cell r="M971">
            <v>0</v>
          </cell>
          <cell r="N971">
            <v>360</v>
          </cell>
          <cell r="O971">
            <v>0</v>
          </cell>
          <cell r="P971">
            <v>103323</v>
          </cell>
          <cell r="Q971">
            <v>56219</v>
          </cell>
          <cell r="R971">
            <v>22829</v>
          </cell>
          <cell r="S971">
            <v>23793</v>
          </cell>
          <cell r="T971">
            <v>0</v>
          </cell>
          <cell r="U971">
            <v>0</v>
          </cell>
          <cell r="V971">
            <v>0</v>
          </cell>
          <cell r="W971">
            <v>182</v>
          </cell>
          <cell r="X971">
            <v>300</v>
          </cell>
          <cell r="Y971">
            <v>0</v>
          </cell>
          <cell r="Z971">
            <v>103323</v>
          </cell>
          <cell r="AA971">
            <v>0</v>
          </cell>
          <cell r="AB971">
            <v>103323</v>
          </cell>
        </row>
        <row r="972">
          <cell r="A972">
            <v>20</v>
          </cell>
          <cell r="B972" t="str">
            <v>Éltes Mátyás Iskolaközpont</v>
          </cell>
          <cell r="C972">
            <v>1</v>
          </cell>
          <cell r="D972" t="str">
            <v>00előirányzat</v>
          </cell>
          <cell r="E972">
            <v>7214</v>
          </cell>
          <cell r="G972">
            <v>6709</v>
          </cell>
          <cell r="I972">
            <v>276935</v>
          </cell>
          <cell r="P972">
            <v>290858</v>
          </cell>
          <cell r="Q972">
            <v>159184</v>
          </cell>
          <cell r="R972">
            <v>64983</v>
          </cell>
          <cell r="S972">
            <v>64694</v>
          </cell>
          <cell r="W972">
            <v>1997</v>
          </cell>
          <cell r="Z972">
            <v>290858</v>
          </cell>
          <cell r="AA972">
            <v>0</v>
          </cell>
          <cell r="AB972">
            <v>290858</v>
          </cell>
        </row>
        <row r="973">
          <cell r="C973">
            <v>2</v>
          </cell>
          <cell r="D973" t="str">
            <v>jóváhagyott pénzmaradvány</v>
          </cell>
          <cell r="N973">
            <v>2561</v>
          </cell>
          <cell r="P973">
            <v>2561</v>
          </cell>
          <cell r="Q973">
            <v>1883</v>
          </cell>
          <cell r="R973">
            <v>678</v>
          </cell>
          <cell r="Z973">
            <v>2561</v>
          </cell>
          <cell r="AA973">
            <v>0</v>
          </cell>
          <cell r="AB973">
            <v>2561</v>
          </cell>
        </row>
        <row r="974">
          <cell r="C974">
            <v>3</v>
          </cell>
          <cell r="D974" t="str">
            <v>pm.terhelő bef.kötelezettség</v>
          </cell>
          <cell r="N974">
            <v>1627</v>
          </cell>
          <cell r="P974">
            <v>1627</v>
          </cell>
          <cell r="S974">
            <v>1627</v>
          </cell>
          <cell r="Z974">
            <v>1627</v>
          </cell>
          <cell r="AA974">
            <v>0</v>
          </cell>
          <cell r="AB974">
            <v>1627</v>
          </cell>
        </row>
        <row r="975">
          <cell r="B975" t="str">
            <v>Kerényi</v>
          </cell>
          <cell r="D975" t="str">
            <v xml:space="preserve">tisztségviselői keret </v>
          </cell>
          <cell r="I975">
            <v>20</v>
          </cell>
          <cell r="P975">
            <v>20</v>
          </cell>
          <cell r="S975">
            <v>20</v>
          </cell>
          <cell r="Z975">
            <v>20</v>
          </cell>
          <cell r="AA975">
            <v>0</v>
          </cell>
          <cell r="AB975">
            <v>20</v>
          </cell>
        </row>
        <row r="976">
          <cell r="D976" t="str">
            <v>Sportbizottság</v>
          </cell>
          <cell r="I976">
            <v>100</v>
          </cell>
          <cell r="P976">
            <v>100</v>
          </cell>
          <cell r="S976">
            <v>100</v>
          </cell>
          <cell r="Z976">
            <v>100</v>
          </cell>
          <cell r="AA976">
            <v>0</v>
          </cell>
          <cell r="AB976">
            <v>100</v>
          </cell>
        </row>
        <row r="977">
          <cell r="D977" t="str">
            <v>Okt.Biz. Keret</v>
          </cell>
          <cell r="I977">
            <v>50</v>
          </cell>
          <cell r="P977">
            <v>50</v>
          </cell>
          <cell r="S977">
            <v>50</v>
          </cell>
          <cell r="Z977">
            <v>50</v>
          </cell>
          <cell r="AA977">
            <v>0</v>
          </cell>
          <cell r="AB977">
            <v>50</v>
          </cell>
        </row>
        <row r="978">
          <cell r="C978">
            <v>9</v>
          </cell>
          <cell r="D978" t="str">
            <v>ped.szakkönyv</v>
          </cell>
          <cell r="I978">
            <v>1237</v>
          </cell>
          <cell r="P978">
            <v>1237</v>
          </cell>
          <cell r="Q978">
            <v>1237</v>
          </cell>
          <cell r="Z978">
            <v>1237</v>
          </cell>
          <cell r="AA978">
            <v>0</v>
          </cell>
          <cell r="AB978">
            <v>1237</v>
          </cell>
        </row>
        <row r="979">
          <cell r="D979" t="str">
            <v>shk.</v>
          </cell>
          <cell r="G979">
            <v>494</v>
          </cell>
          <cell r="J979">
            <v>2123</v>
          </cell>
          <cell r="P979">
            <v>2617</v>
          </cell>
          <cell r="Q979">
            <v>624</v>
          </cell>
          <cell r="R979">
            <v>165</v>
          </cell>
          <cell r="S979">
            <v>1666</v>
          </cell>
          <cell r="X979">
            <v>162</v>
          </cell>
          <cell r="Z979">
            <v>2617</v>
          </cell>
          <cell r="AA979">
            <v>0</v>
          </cell>
          <cell r="AB979">
            <v>2617</v>
          </cell>
        </row>
        <row r="980">
          <cell r="C980">
            <v>12</v>
          </cell>
          <cell r="D980" t="str">
            <v>elvonás</v>
          </cell>
          <cell r="I980">
            <v>-709</v>
          </cell>
          <cell r="P980">
            <v>-709</v>
          </cell>
          <cell r="S980">
            <v>-709</v>
          </cell>
          <cell r="Z980">
            <v>-709</v>
          </cell>
          <cell r="AA980">
            <v>0</v>
          </cell>
          <cell r="AB980">
            <v>-709</v>
          </cell>
        </row>
        <row r="981">
          <cell r="C981">
            <v>13</v>
          </cell>
          <cell r="D981" t="str">
            <v>bérfejlesztés</v>
          </cell>
          <cell r="I981">
            <v>1650</v>
          </cell>
          <cell r="P981">
            <v>1650</v>
          </cell>
          <cell r="Q981">
            <v>1213</v>
          </cell>
          <cell r="R981">
            <v>437</v>
          </cell>
          <cell r="Z981">
            <v>1650</v>
          </cell>
          <cell r="AA981">
            <v>0</v>
          </cell>
          <cell r="AB981">
            <v>1650</v>
          </cell>
        </row>
        <row r="982">
          <cell r="C982">
            <v>14</v>
          </cell>
          <cell r="D982" t="str">
            <v>4% bérfejlesztés</v>
          </cell>
          <cell r="I982">
            <v>-456</v>
          </cell>
          <cell r="P982">
            <v>-456</v>
          </cell>
          <cell r="Q982">
            <v>-335</v>
          </cell>
          <cell r="R982">
            <v>-121</v>
          </cell>
          <cell r="Z982">
            <v>-456</v>
          </cell>
          <cell r="AA982">
            <v>0</v>
          </cell>
          <cell r="AB982">
            <v>-456</v>
          </cell>
        </row>
        <row r="983">
          <cell r="P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P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P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P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P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P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P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P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P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P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P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P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P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P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P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P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P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B1000" t="str">
            <v>Összesen</v>
          </cell>
          <cell r="D1000" t="str">
            <v>Éltes Mátyás Iskolaközpont</v>
          </cell>
          <cell r="E1000">
            <v>7214</v>
          </cell>
          <cell r="F1000">
            <v>0</v>
          </cell>
          <cell r="G1000">
            <v>7203</v>
          </cell>
          <cell r="H1000">
            <v>0</v>
          </cell>
          <cell r="I1000">
            <v>278827</v>
          </cell>
          <cell r="J1000">
            <v>2123</v>
          </cell>
          <cell r="K1000">
            <v>0</v>
          </cell>
          <cell r="L1000">
            <v>0</v>
          </cell>
          <cell r="M1000">
            <v>0</v>
          </cell>
          <cell r="N1000">
            <v>4188</v>
          </cell>
          <cell r="O1000">
            <v>0</v>
          </cell>
          <cell r="P1000">
            <v>299555</v>
          </cell>
          <cell r="Q1000">
            <v>163806</v>
          </cell>
          <cell r="R1000">
            <v>66142</v>
          </cell>
          <cell r="S1000">
            <v>67448</v>
          </cell>
          <cell r="T1000">
            <v>0</v>
          </cell>
          <cell r="U1000">
            <v>0</v>
          </cell>
          <cell r="V1000">
            <v>0</v>
          </cell>
          <cell r="W1000">
            <v>1997</v>
          </cell>
          <cell r="X1000">
            <v>162</v>
          </cell>
          <cell r="Y1000">
            <v>0</v>
          </cell>
          <cell r="Z1000">
            <v>299555</v>
          </cell>
          <cell r="AA1000">
            <v>0</v>
          </cell>
          <cell r="AB1000">
            <v>299555</v>
          </cell>
        </row>
        <row r="1001">
          <cell r="A1001">
            <v>21</v>
          </cell>
          <cell r="B1001" t="str">
            <v>500 sz.Szakm.Int.és Szakk.</v>
          </cell>
          <cell r="C1001">
            <v>1</v>
          </cell>
          <cell r="D1001" t="str">
            <v>00előirányzat</v>
          </cell>
          <cell r="E1001">
            <v>6300</v>
          </cell>
          <cell r="G1001">
            <v>3580</v>
          </cell>
          <cell r="I1001">
            <v>235385</v>
          </cell>
          <cell r="J1001">
            <v>900</v>
          </cell>
          <cell r="M1001">
            <v>2000</v>
          </cell>
          <cell r="P1001">
            <v>248165</v>
          </cell>
          <cell r="Q1001">
            <v>145693</v>
          </cell>
          <cell r="R1001">
            <v>58425</v>
          </cell>
          <cell r="S1001">
            <v>41661</v>
          </cell>
          <cell r="W1001">
            <v>386</v>
          </cell>
          <cell r="X1001">
            <v>2000</v>
          </cell>
          <cell r="Z1001">
            <v>248165</v>
          </cell>
          <cell r="AA1001">
            <v>0</v>
          </cell>
          <cell r="AB1001">
            <v>248165</v>
          </cell>
        </row>
        <row r="1002">
          <cell r="C1002">
            <v>2</v>
          </cell>
          <cell r="D1002" t="str">
            <v>jóváhagyott pénzmaradvány</v>
          </cell>
          <cell r="N1002">
            <v>18767</v>
          </cell>
          <cell r="P1002">
            <v>18767</v>
          </cell>
          <cell r="Q1002">
            <v>1470</v>
          </cell>
          <cell r="R1002">
            <v>434</v>
          </cell>
          <cell r="Y1002">
            <v>16863</v>
          </cell>
          <cell r="Z1002">
            <v>18767</v>
          </cell>
          <cell r="AA1002">
            <v>0</v>
          </cell>
          <cell r="AB1002">
            <v>18767</v>
          </cell>
        </row>
        <row r="1003">
          <cell r="C1003">
            <v>3</v>
          </cell>
          <cell r="D1003" t="str">
            <v>pm.terhelő bef.kötelezettség</v>
          </cell>
          <cell r="N1003">
            <v>603</v>
          </cell>
          <cell r="P1003">
            <v>603</v>
          </cell>
          <cell r="S1003">
            <v>603</v>
          </cell>
          <cell r="Z1003">
            <v>603</v>
          </cell>
          <cell r="AA1003">
            <v>0</v>
          </cell>
          <cell r="AB1003">
            <v>603</v>
          </cell>
        </row>
        <row r="1004">
          <cell r="C1004">
            <v>9</v>
          </cell>
          <cell r="D1004" t="str">
            <v>ped.szakkönyv</v>
          </cell>
          <cell r="I1004">
            <v>1181</v>
          </cell>
          <cell r="P1004">
            <v>1181</v>
          </cell>
          <cell r="Q1004">
            <v>1181</v>
          </cell>
          <cell r="Z1004">
            <v>1181</v>
          </cell>
          <cell r="AA1004">
            <v>0</v>
          </cell>
          <cell r="AB1004">
            <v>1181</v>
          </cell>
        </row>
        <row r="1005">
          <cell r="C1005">
            <v>12</v>
          </cell>
          <cell r="D1005" t="str">
            <v>elvonás</v>
          </cell>
          <cell r="I1005">
            <v>-446</v>
          </cell>
          <cell r="P1005">
            <v>-446</v>
          </cell>
          <cell r="S1005">
            <v>-446</v>
          </cell>
          <cell r="Z1005">
            <v>-446</v>
          </cell>
          <cell r="AA1005">
            <v>0</v>
          </cell>
          <cell r="AB1005">
            <v>-446</v>
          </cell>
        </row>
        <row r="1006">
          <cell r="C1006">
            <v>13</v>
          </cell>
          <cell r="D1006" t="str">
            <v>bérfejlesztés</v>
          </cell>
          <cell r="I1006">
            <v>1801</v>
          </cell>
          <cell r="P1006">
            <v>1801</v>
          </cell>
          <cell r="Q1006">
            <v>1324</v>
          </cell>
          <cell r="R1006">
            <v>477</v>
          </cell>
          <cell r="Z1006">
            <v>1801</v>
          </cell>
          <cell r="AA1006">
            <v>0</v>
          </cell>
          <cell r="AB1006">
            <v>1801</v>
          </cell>
        </row>
        <row r="1007">
          <cell r="C1007">
            <v>14</v>
          </cell>
          <cell r="D1007" t="str">
            <v>4% bérfejlesztés</v>
          </cell>
          <cell r="I1007">
            <v>-498</v>
          </cell>
          <cell r="P1007">
            <v>-498</v>
          </cell>
          <cell r="Q1007">
            <v>-366</v>
          </cell>
          <cell r="R1007">
            <v>-132</v>
          </cell>
          <cell r="Z1007">
            <v>-498</v>
          </cell>
          <cell r="AA1007">
            <v>0</v>
          </cell>
          <cell r="AB1007">
            <v>-498</v>
          </cell>
        </row>
        <row r="1008">
          <cell r="P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P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P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P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P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P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P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P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P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P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P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P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P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P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P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P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P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P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P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P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B1028" t="str">
            <v>Összesen</v>
          </cell>
          <cell r="D1028" t="str">
            <v>500 sz.Szakm.Int.és Szakk.</v>
          </cell>
          <cell r="E1028">
            <v>6300</v>
          </cell>
          <cell r="F1028">
            <v>0</v>
          </cell>
          <cell r="G1028">
            <v>3580</v>
          </cell>
          <cell r="H1028">
            <v>0</v>
          </cell>
          <cell r="I1028">
            <v>237423</v>
          </cell>
          <cell r="J1028">
            <v>900</v>
          </cell>
          <cell r="K1028">
            <v>0</v>
          </cell>
          <cell r="L1028">
            <v>0</v>
          </cell>
          <cell r="M1028">
            <v>2000</v>
          </cell>
          <cell r="N1028">
            <v>19370</v>
          </cell>
          <cell r="O1028">
            <v>0</v>
          </cell>
          <cell r="P1028">
            <v>269573</v>
          </cell>
          <cell r="Q1028">
            <v>149302</v>
          </cell>
          <cell r="R1028">
            <v>59204</v>
          </cell>
          <cell r="S1028">
            <v>41818</v>
          </cell>
          <cell r="T1028">
            <v>0</v>
          </cell>
          <cell r="U1028">
            <v>0</v>
          </cell>
          <cell r="V1028">
            <v>0</v>
          </cell>
          <cell r="W1028">
            <v>386</v>
          </cell>
          <cell r="X1028">
            <v>2000</v>
          </cell>
          <cell r="Y1028">
            <v>16863</v>
          </cell>
          <cell r="Z1028">
            <v>269573</v>
          </cell>
          <cell r="AA1028">
            <v>0</v>
          </cell>
          <cell r="AB1028">
            <v>269573</v>
          </cell>
        </row>
        <row r="1029">
          <cell r="A1029">
            <v>23</v>
          </cell>
          <cell r="B1029" t="str">
            <v>508 sz.Szakm.Int.és Szakk.</v>
          </cell>
          <cell r="C1029">
            <v>1</v>
          </cell>
          <cell r="D1029" t="str">
            <v>00előirányzat</v>
          </cell>
          <cell r="E1029">
            <v>8300</v>
          </cell>
          <cell r="G1029">
            <v>16000</v>
          </cell>
          <cell r="H1029">
            <v>200</v>
          </cell>
          <cell r="I1029">
            <v>223859</v>
          </cell>
          <cell r="J1029">
            <v>500</v>
          </cell>
          <cell r="M1029">
            <v>8000</v>
          </cell>
          <cell r="P1029">
            <v>256859</v>
          </cell>
          <cell r="Q1029">
            <v>139856</v>
          </cell>
          <cell r="R1029">
            <v>56947</v>
          </cell>
          <cell r="S1029">
            <v>50646</v>
          </cell>
          <cell r="W1029">
            <v>1210</v>
          </cell>
          <cell r="X1029">
            <v>8200</v>
          </cell>
          <cell r="Z1029">
            <v>256859</v>
          </cell>
          <cell r="AA1029">
            <v>0</v>
          </cell>
          <cell r="AB1029">
            <v>256859</v>
          </cell>
        </row>
        <row r="1030">
          <cell r="C1030">
            <v>2</v>
          </cell>
          <cell r="D1030" t="str">
            <v>jóváhagyott pénzmaradvány</v>
          </cell>
          <cell r="N1030">
            <v>27092</v>
          </cell>
          <cell r="P1030">
            <v>27092</v>
          </cell>
          <cell r="Q1030">
            <v>2573</v>
          </cell>
          <cell r="R1030">
            <v>755</v>
          </cell>
          <cell r="Y1030">
            <v>23764</v>
          </cell>
          <cell r="Z1030">
            <v>27092</v>
          </cell>
          <cell r="AA1030">
            <v>0</v>
          </cell>
          <cell r="AB1030">
            <v>27092</v>
          </cell>
        </row>
        <row r="1031">
          <cell r="C1031">
            <v>4</v>
          </cell>
          <cell r="D1031" t="str">
            <v>tárgyévi eir.mód.korrekció</v>
          </cell>
          <cell r="I1031">
            <v>80</v>
          </cell>
          <cell r="P1031">
            <v>80</v>
          </cell>
          <cell r="Y1031">
            <v>80</v>
          </cell>
          <cell r="Z1031">
            <v>80</v>
          </cell>
          <cell r="AA1031">
            <v>0</v>
          </cell>
          <cell r="AB1031">
            <v>80</v>
          </cell>
        </row>
        <row r="1032">
          <cell r="C1032">
            <v>9</v>
          </cell>
          <cell r="D1032" t="str">
            <v>ped.szakkönyv</v>
          </cell>
          <cell r="I1032">
            <v>1204</v>
          </cell>
          <cell r="P1032">
            <v>1204</v>
          </cell>
          <cell r="Q1032">
            <v>1204</v>
          </cell>
          <cell r="Z1032">
            <v>1204</v>
          </cell>
          <cell r="AA1032">
            <v>0</v>
          </cell>
          <cell r="AB1032">
            <v>1204</v>
          </cell>
        </row>
        <row r="1033">
          <cell r="C1033">
            <v>12</v>
          </cell>
          <cell r="D1033" t="str">
            <v>elvonás</v>
          </cell>
          <cell r="I1033">
            <v>-2344</v>
          </cell>
          <cell r="P1033">
            <v>-2344</v>
          </cell>
          <cell r="S1033">
            <v>-2344</v>
          </cell>
          <cell r="Z1033">
            <v>-2344</v>
          </cell>
          <cell r="AA1033">
            <v>0</v>
          </cell>
          <cell r="AB1033">
            <v>-2344</v>
          </cell>
        </row>
        <row r="1034">
          <cell r="C1034">
            <v>13</v>
          </cell>
          <cell r="D1034" t="str">
            <v>bérfejlesztés</v>
          </cell>
          <cell r="I1034">
            <v>993</v>
          </cell>
          <cell r="P1034">
            <v>993</v>
          </cell>
          <cell r="Q1034">
            <v>730</v>
          </cell>
          <cell r="R1034">
            <v>263</v>
          </cell>
          <cell r="Z1034">
            <v>993</v>
          </cell>
          <cell r="AA1034">
            <v>0</v>
          </cell>
          <cell r="AB1034">
            <v>993</v>
          </cell>
        </row>
        <row r="1035">
          <cell r="C1035">
            <v>14</v>
          </cell>
          <cell r="D1035" t="str">
            <v>4% bérfejlesztés</v>
          </cell>
          <cell r="I1035">
            <v>-275</v>
          </cell>
          <cell r="P1035">
            <v>-275</v>
          </cell>
          <cell r="Q1035">
            <v>-202</v>
          </cell>
          <cell r="R1035">
            <v>-73</v>
          </cell>
          <cell r="Z1035">
            <v>-275</v>
          </cell>
          <cell r="AA1035">
            <v>0</v>
          </cell>
          <cell r="AB1035">
            <v>-275</v>
          </cell>
        </row>
        <row r="1036">
          <cell r="P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P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P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P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P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P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P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P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P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P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P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P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P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P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P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P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B1052" t="str">
            <v>Összesen</v>
          </cell>
          <cell r="D1052" t="str">
            <v>508 sz.Szakm.Int.és Szakk.</v>
          </cell>
          <cell r="E1052">
            <v>8300</v>
          </cell>
          <cell r="F1052">
            <v>0</v>
          </cell>
          <cell r="G1052">
            <v>16000</v>
          </cell>
          <cell r="H1052">
            <v>200</v>
          </cell>
          <cell r="I1052">
            <v>223517</v>
          </cell>
          <cell r="J1052">
            <v>500</v>
          </cell>
          <cell r="K1052">
            <v>0</v>
          </cell>
          <cell r="L1052">
            <v>0</v>
          </cell>
          <cell r="M1052">
            <v>8000</v>
          </cell>
          <cell r="N1052">
            <v>27092</v>
          </cell>
          <cell r="O1052">
            <v>0</v>
          </cell>
          <cell r="P1052">
            <v>283609</v>
          </cell>
          <cell r="Q1052">
            <v>144161</v>
          </cell>
          <cell r="R1052">
            <v>57892</v>
          </cell>
          <cell r="S1052">
            <v>48302</v>
          </cell>
          <cell r="T1052">
            <v>0</v>
          </cell>
          <cell r="U1052">
            <v>0</v>
          </cell>
          <cell r="V1052">
            <v>0</v>
          </cell>
          <cell r="W1052">
            <v>1210</v>
          </cell>
          <cell r="X1052">
            <v>8200</v>
          </cell>
          <cell r="Y1052">
            <v>23844</v>
          </cell>
          <cell r="Z1052">
            <v>283609</v>
          </cell>
          <cell r="AA1052">
            <v>0</v>
          </cell>
          <cell r="AB1052">
            <v>283609</v>
          </cell>
        </row>
        <row r="1053">
          <cell r="A1053">
            <v>24</v>
          </cell>
          <cell r="B1053" t="str">
            <v>Pécsi Ker.Id.F.és Vend.Szk.</v>
          </cell>
          <cell r="C1053">
            <v>1</v>
          </cell>
          <cell r="D1053" t="str">
            <v>00előirányzat</v>
          </cell>
          <cell r="E1053">
            <v>540</v>
          </cell>
          <cell r="G1053">
            <v>16000</v>
          </cell>
          <cell r="I1053">
            <v>198079</v>
          </cell>
          <cell r="P1053">
            <v>214619</v>
          </cell>
          <cell r="Q1053">
            <v>138330</v>
          </cell>
          <cell r="R1053">
            <v>54109</v>
          </cell>
          <cell r="S1053">
            <v>21980</v>
          </cell>
          <cell r="W1053">
            <v>200</v>
          </cell>
          <cell r="Z1053">
            <v>214619</v>
          </cell>
          <cell r="AA1053">
            <v>0</v>
          </cell>
          <cell r="AB1053">
            <v>214619</v>
          </cell>
        </row>
        <row r="1054">
          <cell r="C1054">
            <v>2</v>
          </cell>
          <cell r="D1054" t="str">
            <v>jóváhagyott pénzmaradvány</v>
          </cell>
          <cell r="N1054">
            <v>21383</v>
          </cell>
          <cell r="P1054">
            <v>21383</v>
          </cell>
          <cell r="Q1054">
            <v>706</v>
          </cell>
          <cell r="R1054">
            <v>245</v>
          </cell>
          <cell r="Y1054">
            <v>20432</v>
          </cell>
          <cell r="Z1054">
            <v>21383</v>
          </cell>
          <cell r="AA1054">
            <v>0</v>
          </cell>
          <cell r="AB1054">
            <v>21383</v>
          </cell>
        </row>
        <row r="1055">
          <cell r="C1055">
            <v>3</v>
          </cell>
          <cell r="D1055" t="str">
            <v>pm.terhelő bef.kötelezettség</v>
          </cell>
          <cell r="N1055">
            <v>315</v>
          </cell>
          <cell r="P1055">
            <v>315</v>
          </cell>
          <cell r="S1055">
            <v>315</v>
          </cell>
          <cell r="Z1055">
            <v>315</v>
          </cell>
          <cell r="AA1055">
            <v>0</v>
          </cell>
          <cell r="AB1055">
            <v>315</v>
          </cell>
        </row>
        <row r="1056">
          <cell r="C1056">
            <v>9</v>
          </cell>
          <cell r="D1056" t="str">
            <v>ped.szakkönyv</v>
          </cell>
          <cell r="I1056">
            <v>1125</v>
          </cell>
          <cell r="P1056">
            <v>1125</v>
          </cell>
          <cell r="Q1056">
            <v>1125</v>
          </cell>
          <cell r="Z1056">
            <v>1125</v>
          </cell>
          <cell r="AA1056">
            <v>0</v>
          </cell>
          <cell r="AB1056">
            <v>1125</v>
          </cell>
        </row>
        <row r="1057">
          <cell r="D1057" t="str">
            <v>hiánypótlás</v>
          </cell>
          <cell r="I1057">
            <v>10000</v>
          </cell>
          <cell r="P1057">
            <v>10000</v>
          </cell>
          <cell r="S1057">
            <v>10000</v>
          </cell>
          <cell r="Z1057">
            <v>10000</v>
          </cell>
          <cell r="AA1057">
            <v>0</v>
          </cell>
          <cell r="AB1057">
            <v>10000</v>
          </cell>
        </row>
        <row r="1058">
          <cell r="C1058">
            <v>13</v>
          </cell>
          <cell r="D1058" t="str">
            <v>bérfejlesztés</v>
          </cell>
          <cell r="I1058">
            <v>1300</v>
          </cell>
          <cell r="P1058">
            <v>1300</v>
          </cell>
          <cell r="Q1058">
            <v>956</v>
          </cell>
          <cell r="R1058">
            <v>344</v>
          </cell>
          <cell r="Z1058">
            <v>1300</v>
          </cell>
          <cell r="AA1058">
            <v>0</v>
          </cell>
          <cell r="AB1058">
            <v>1300</v>
          </cell>
        </row>
        <row r="1059">
          <cell r="P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P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P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P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P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P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P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P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P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P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P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P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P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P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P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P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P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C1076">
            <v>14</v>
          </cell>
          <cell r="D1076" t="str">
            <v>4% bérfejlesztés</v>
          </cell>
          <cell r="I1076">
            <v>-359</v>
          </cell>
          <cell r="P1076">
            <v>-359</v>
          </cell>
          <cell r="Q1076">
            <v>-264</v>
          </cell>
          <cell r="R1076">
            <v>-95</v>
          </cell>
          <cell r="Z1076">
            <v>-359</v>
          </cell>
          <cell r="AA1076">
            <v>0</v>
          </cell>
          <cell r="AB1076">
            <v>-359</v>
          </cell>
        </row>
        <row r="1077">
          <cell r="B1077" t="str">
            <v>Összesen</v>
          </cell>
          <cell r="D1077" t="str">
            <v>Pécsi Ker.Id.F.és Vend.Szk.</v>
          </cell>
          <cell r="E1077">
            <v>540</v>
          </cell>
          <cell r="F1077">
            <v>0</v>
          </cell>
          <cell r="G1077">
            <v>16000</v>
          </cell>
          <cell r="H1077">
            <v>0</v>
          </cell>
          <cell r="I1077">
            <v>210145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21698</v>
          </cell>
          <cell r="O1077">
            <v>0</v>
          </cell>
          <cell r="P1077">
            <v>248383</v>
          </cell>
          <cell r="Q1077">
            <v>140853</v>
          </cell>
          <cell r="R1077">
            <v>54603</v>
          </cell>
          <cell r="S1077">
            <v>32295</v>
          </cell>
          <cell r="T1077">
            <v>0</v>
          </cell>
          <cell r="U1077">
            <v>0</v>
          </cell>
          <cell r="V1077">
            <v>0</v>
          </cell>
          <cell r="W1077">
            <v>200</v>
          </cell>
          <cell r="X1077">
            <v>0</v>
          </cell>
          <cell r="Y1077">
            <v>20432</v>
          </cell>
          <cell r="Z1077">
            <v>248383</v>
          </cell>
          <cell r="AA1077">
            <v>0</v>
          </cell>
          <cell r="AB1077">
            <v>248383</v>
          </cell>
        </row>
        <row r="1078">
          <cell r="A1078">
            <v>25</v>
          </cell>
          <cell r="B1078" t="str">
            <v>Leöwey K.Gimnázium</v>
          </cell>
          <cell r="C1078">
            <v>1</v>
          </cell>
          <cell r="D1078" t="str">
            <v>00előirányzat</v>
          </cell>
          <cell r="G1078">
            <v>4030</v>
          </cell>
          <cell r="I1078">
            <v>144820</v>
          </cell>
          <cell r="P1078">
            <v>148850</v>
          </cell>
          <cell r="Q1078">
            <v>91283</v>
          </cell>
          <cell r="R1078">
            <v>36205</v>
          </cell>
          <cell r="S1078">
            <v>20915</v>
          </cell>
          <cell r="Y1078">
            <v>447</v>
          </cell>
          <cell r="Z1078">
            <v>148850</v>
          </cell>
          <cell r="AA1078">
            <v>0</v>
          </cell>
          <cell r="AB1078">
            <v>148850</v>
          </cell>
        </row>
        <row r="1079">
          <cell r="C1079">
            <v>2</v>
          </cell>
          <cell r="D1079" t="str">
            <v>jóváhagyott pénzmaradvány</v>
          </cell>
          <cell r="N1079">
            <v>6125</v>
          </cell>
          <cell r="P1079">
            <v>6125</v>
          </cell>
          <cell r="Q1079">
            <v>1890</v>
          </cell>
          <cell r="R1079">
            <v>556</v>
          </cell>
          <cell r="Y1079">
            <v>3679</v>
          </cell>
          <cell r="Z1079">
            <v>6125</v>
          </cell>
          <cell r="AA1079">
            <v>0</v>
          </cell>
          <cell r="AB1079">
            <v>6125</v>
          </cell>
        </row>
        <row r="1080">
          <cell r="C1080">
            <v>4</v>
          </cell>
          <cell r="D1080" t="str">
            <v>tárgyévi eir.mód.korrekció</v>
          </cell>
          <cell r="I1080">
            <v>465</v>
          </cell>
          <cell r="P1080">
            <v>465</v>
          </cell>
          <cell r="Y1080">
            <v>465</v>
          </cell>
          <cell r="Z1080">
            <v>465</v>
          </cell>
          <cell r="AA1080">
            <v>0</v>
          </cell>
          <cell r="AB1080">
            <v>465</v>
          </cell>
        </row>
        <row r="1081">
          <cell r="B1081" t="str">
            <v>33/2000.(03.17)</v>
          </cell>
          <cell r="D1081" t="str">
            <v>táncegyüttes,Örökség turizmus</v>
          </cell>
          <cell r="I1081">
            <v>300</v>
          </cell>
          <cell r="P1081">
            <v>300</v>
          </cell>
          <cell r="S1081">
            <v>300</v>
          </cell>
          <cell r="Z1081">
            <v>300</v>
          </cell>
          <cell r="AA1081">
            <v>0</v>
          </cell>
          <cell r="AB1081">
            <v>300</v>
          </cell>
        </row>
        <row r="1082">
          <cell r="D1082" t="str">
            <v>Német kisebbség</v>
          </cell>
          <cell r="I1082">
            <v>60</v>
          </cell>
          <cell r="P1082">
            <v>60</v>
          </cell>
          <cell r="S1082">
            <v>60</v>
          </cell>
          <cell r="Z1082">
            <v>60</v>
          </cell>
          <cell r="AA1082">
            <v>0</v>
          </cell>
          <cell r="AB1082">
            <v>60</v>
          </cell>
        </row>
        <row r="1083">
          <cell r="C1083">
            <v>9</v>
          </cell>
          <cell r="D1083" t="str">
            <v>ped.szakkönyv</v>
          </cell>
          <cell r="I1083">
            <v>900</v>
          </cell>
          <cell r="P1083">
            <v>900</v>
          </cell>
          <cell r="Q1083">
            <v>900</v>
          </cell>
          <cell r="Z1083">
            <v>900</v>
          </cell>
          <cell r="AA1083">
            <v>0</v>
          </cell>
          <cell r="AB1083">
            <v>900</v>
          </cell>
        </row>
        <row r="1084">
          <cell r="D1084" t="str">
            <v>pót1 viharkárok</v>
          </cell>
          <cell r="I1084">
            <v>2</v>
          </cell>
          <cell r="P1084">
            <v>2</v>
          </cell>
          <cell r="X1084">
            <v>2</v>
          </cell>
          <cell r="Z1084">
            <v>2</v>
          </cell>
          <cell r="AA1084">
            <v>0</v>
          </cell>
          <cell r="AB1084">
            <v>2</v>
          </cell>
        </row>
        <row r="1085">
          <cell r="C1085">
            <v>12</v>
          </cell>
          <cell r="D1085" t="str">
            <v>elvonás</v>
          </cell>
          <cell r="I1085">
            <v>-434</v>
          </cell>
          <cell r="P1085">
            <v>-434</v>
          </cell>
          <cell r="S1085">
            <v>-434</v>
          </cell>
          <cell r="Z1085">
            <v>-434</v>
          </cell>
          <cell r="AA1085">
            <v>0</v>
          </cell>
          <cell r="AB1085">
            <v>-434</v>
          </cell>
        </row>
        <row r="1086">
          <cell r="C1086">
            <v>13</v>
          </cell>
          <cell r="D1086" t="str">
            <v>bérfejlesztés</v>
          </cell>
          <cell r="I1086">
            <v>1352</v>
          </cell>
          <cell r="P1086">
            <v>1352</v>
          </cell>
          <cell r="Q1086">
            <v>994</v>
          </cell>
          <cell r="R1086">
            <v>358</v>
          </cell>
          <cell r="Z1086">
            <v>1352</v>
          </cell>
          <cell r="AA1086">
            <v>0</v>
          </cell>
          <cell r="AB1086">
            <v>1352</v>
          </cell>
        </row>
        <row r="1087">
          <cell r="C1087">
            <v>14</v>
          </cell>
          <cell r="D1087" t="str">
            <v>4% bérfejlesztés</v>
          </cell>
          <cell r="I1087">
            <v>-374</v>
          </cell>
          <cell r="P1087">
            <v>-374</v>
          </cell>
          <cell r="Q1087">
            <v>-275</v>
          </cell>
          <cell r="R1087">
            <v>-99</v>
          </cell>
          <cell r="Z1087">
            <v>-374</v>
          </cell>
          <cell r="AA1087">
            <v>0</v>
          </cell>
          <cell r="AB1087">
            <v>-374</v>
          </cell>
        </row>
        <row r="1088">
          <cell r="P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P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P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P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P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P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P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P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P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P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P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P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P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P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P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P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P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B1105" t="str">
            <v>Összesen</v>
          </cell>
          <cell r="D1105" t="str">
            <v>Leöwey K.Gimnázium</v>
          </cell>
          <cell r="E1105">
            <v>0</v>
          </cell>
          <cell r="F1105">
            <v>0</v>
          </cell>
          <cell r="G1105">
            <v>4030</v>
          </cell>
          <cell r="H1105">
            <v>0</v>
          </cell>
          <cell r="I1105">
            <v>147091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6125</v>
          </cell>
          <cell r="O1105">
            <v>0</v>
          </cell>
          <cell r="P1105">
            <v>157246</v>
          </cell>
          <cell r="Q1105">
            <v>94792</v>
          </cell>
          <cell r="R1105">
            <v>37020</v>
          </cell>
          <cell r="S1105">
            <v>20841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2</v>
          </cell>
          <cell r="Y1105">
            <v>4591</v>
          </cell>
          <cell r="Z1105">
            <v>157246</v>
          </cell>
          <cell r="AA1105">
            <v>0</v>
          </cell>
          <cell r="AB1105">
            <v>157246</v>
          </cell>
        </row>
        <row r="1106">
          <cell r="A1106">
            <v>26</v>
          </cell>
          <cell r="B1106" t="str">
            <v>Kodály Zoltán Gimnázium</v>
          </cell>
          <cell r="C1106">
            <v>1</v>
          </cell>
          <cell r="D1106" t="str">
            <v>00előirányzat</v>
          </cell>
          <cell r="E1106">
            <v>5550</v>
          </cell>
          <cell r="G1106">
            <v>4909</v>
          </cell>
          <cell r="I1106">
            <v>121899</v>
          </cell>
          <cell r="P1106">
            <v>132358</v>
          </cell>
          <cell r="Q1106">
            <v>71784</v>
          </cell>
          <cell r="R1106">
            <v>29703</v>
          </cell>
          <cell r="S1106">
            <v>30684</v>
          </cell>
          <cell r="W1106">
            <v>187</v>
          </cell>
          <cell r="Z1106">
            <v>132358</v>
          </cell>
          <cell r="AA1106">
            <v>0</v>
          </cell>
          <cell r="AB1106">
            <v>132358</v>
          </cell>
        </row>
        <row r="1107">
          <cell r="C1107">
            <v>2</v>
          </cell>
          <cell r="D1107" t="str">
            <v>jóváhagyott pénzmaradvány</v>
          </cell>
          <cell r="N1107">
            <v>16182</v>
          </cell>
          <cell r="P1107">
            <v>16182</v>
          </cell>
          <cell r="Q1107">
            <v>724</v>
          </cell>
          <cell r="R1107">
            <v>18</v>
          </cell>
          <cell r="Y1107">
            <v>15440</v>
          </cell>
          <cell r="Z1107">
            <v>16182</v>
          </cell>
          <cell r="AA1107">
            <v>0</v>
          </cell>
          <cell r="AB1107">
            <v>16182</v>
          </cell>
        </row>
        <row r="1108">
          <cell r="C1108">
            <v>3</v>
          </cell>
          <cell r="D1108" t="str">
            <v>pm.terhelő bef.kötelezettség</v>
          </cell>
          <cell r="N1108">
            <v>4482</v>
          </cell>
          <cell r="P1108">
            <v>4482</v>
          </cell>
          <cell r="S1108">
            <v>4482</v>
          </cell>
          <cell r="Z1108">
            <v>4482</v>
          </cell>
          <cell r="AA1108">
            <v>0</v>
          </cell>
          <cell r="AB1108">
            <v>4482</v>
          </cell>
        </row>
        <row r="1109">
          <cell r="C1109">
            <v>9</v>
          </cell>
          <cell r="D1109" t="str">
            <v>ped.szakkönyv</v>
          </cell>
          <cell r="I1109">
            <v>607</v>
          </cell>
          <cell r="P1109">
            <v>607</v>
          </cell>
          <cell r="Q1109">
            <v>607</v>
          </cell>
          <cell r="Z1109">
            <v>607</v>
          </cell>
          <cell r="AA1109">
            <v>0</v>
          </cell>
          <cell r="AB1109">
            <v>607</v>
          </cell>
        </row>
        <row r="1110">
          <cell r="C1110">
            <v>12</v>
          </cell>
          <cell r="D1110" t="str">
            <v>elvonás</v>
          </cell>
          <cell r="I1110">
            <v>-631</v>
          </cell>
          <cell r="P1110">
            <v>-631</v>
          </cell>
          <cell r="S1110">
            <v>-631</v>
          </cell>
          <cell r="Z1110">
            <v>-631</v>
          </cell>
          <cell r="AA1110">
            <v>0</v>
          </cell>
          <cell r="AB1110">
            <v>-631</v>
          </cell>
        </row>
        <row r="1111">
          <cell r="C1111">
            <v>13</v>
          </cell>
          <cell r="D1111" t="str">
            <v>bérfejlesztés</v>
          </cell>
          <cell r="I1111">
            <v>725</v>
          </cell>
          <cell r="P1111">
            <v>725</v>
          </cell>
          <cell r="Q1111">
            <v>533</v>
          </cell>
          <cell r="R1111">
            <v>192</v>
          </cell>
          <cell r="Z1111">
            <v>725</v>
          </cell>
          <cell r="AA1111">
            <v>0</v>
          </cell>
          <cell r="AB1111">
            <v>725</v>
          </cell>
        </row>
        <row r="1112">
          <cell r="C1112">
            <v>14</v>
          </cell>
          <cell r="D1112" t="str">
            <v>4% bérfejlesztés</v>
          </cell>
          <cell r="I1112">
            <v>-200</v>
          </cell>
          <cell r="P1112">
            <v>-200</v>
          </cell>
          <cell r="Q1112">
            <v>-147</v>
          </cell>
          <cell r="R1112">
            <v>-53</v>
          </cell>
          <cell r="Z1112">
            <v>-200</v>
          </cell>
          <cell r="AA1112">
            <v>0</v>
          </cell>
          <cell r="AB1112">
            <v>-200</v>
          </cell>
        </row>
        <row r="1113">
          <cell r="P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P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P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P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P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P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P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P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P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P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P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P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P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P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B1127" t="str">
            <v>Összesen</v>
          </cell>
          <cell r="D1127" t="str">
            <v>Kodály Zoltán Gimnázium</v>
          </cell>
          <cell r="E1127">
            <v>5550</v>
          </cell>
          <cell r="F1127">
            <v>0</v>
          </cell>
          <cell r="G1127">
            <v>4909</v>
          </cell>
          <cell r="H1127">
            <v>0</v>
          </cell>
          <cell r="I1127">
            <v>122400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20664</v>
          </cell>
          <cell r="O1127">
            <v>0</v>
          </cell>
          <cell r="P1127">
            <v>153523</v>
          </cell>
          <cell r="Q1127">
            <v>73501</v>
          </cell>
          <cell r="R1127">
            <v>29860</v>
          </cell>
          <cell r="S1127">
            <v>34535</v>
          </cell>
          <cell r="T1127">
            <v>0</v>
          </cell>
          <cell r="U1127">
            <v>0</v>
          </cell>
          <cell r="V1127">
            <v>0</v>
          </cell>
          <cell r="W1127">
            <v>187</v>
          </cell>
          <cell r="X1127">
            <v>0</v>
          </cell>
          <cell r="Y1127">
            <v>15440</v>
          </cell>
          <cell r="Z1127">
            <v>153523</v>
          </cell>
          <cell r="AA1127">
            <v>0</v>
          </cell>
          <cell r="AB1127">
            <v>153523</v>
          </cell>
        </row>
        <row r="1128">
          <cell r="A1128">
            <v>28</v>
          </cell>
          <cell r="B1128" t="str">
            <v>Széchenyi I.G.és Ip.Hirk.Szk.</v>
          </cell>
          <cell r="C1128">
            <v>1</v>
          </cell>
          <cell r="D1128" t="str">
            <v>00előirányzat</v>
          </cell>
          <cell r="G1128">
            <v>5900</v>
          </cell>
          <cell r="I1128">
            <v>113889</v>
          </cell>
          <cell r="P1128">
            <v>119789</v>
          </cell>
          <cell r="Q1128">
            <v>71455</v>
          </cell>
          <cell r="R1128">
            <v>29497</v>
          </cell>
          <cell r="S1128">
            <v>16337</v>
          </cell>
          <cell r="Y1128">
            <v>2500</v>
          </cell>
          <cell r="Z1128">
            <v>119789</v>
          </cell>
          <cell r="AA1128">
            <v>0</v>
          </cell>
          <cell r="AB1128">
            <v>119789</v>
          </cell>
        </row>
        <row r="1129">
          <cell r="D1129" t="str">
            <v>sh.</v>
          </cell>
          <cell r="G1129">
            <v>282</v>
          </cell>
          <cell r="M1129">
            <v>2682</v>
          </cell>
          <cell r="P1129">
            <v>2964</v>
          </cell>
          <cell r="S1129">
            <v>282</v>
          </cell>
          <cell r="X1129">
            <v>2682</v>
          </cell>
          <cell r="Z1129">
            <v>2964</v>
          </cell>
          <cell r="AA1129">
            <v>0</v>
          </cell>
          <cell r="AB1129">
            <v>2964</v>
          </cell>
        </row>
        <row r="1130">
          <cell r="C1130">
            <v>2</v>
          </cell>
          <cell r="D1130" t="str">
            <v>jóváhagyott pénzmaradvány</v>
          </cell>
          <cell r="N1130">
            <v>11247</v>
          </cell>
          <cell r="P1130">
            <v>11247</v>
          </cell>
          <cell r="Q1130">
            <v>147</v>
          </cell>
          <cell r="R1130">
            <v>24</v>
          </cell>
          <cell r="Y1130">
            <v>11076</v>
          </cell>
          <cell r="Z1130">
            <v>11247</v>
          </cell>
          <cell r="AA1130">
            <v>0</v>
          </cell>
          <cell r="AB1130">
            <v>11247</v>
          </cell>
        </row>
        <row r="1131">
          <cell r="C1131">
            <v>3</v>
          </cell>
          <cell r="D1131" t="str">
            <v>pm.terhelő bef.kötelezettség</v>
          </cell>
          <cell r="N1131">
            <v>1397</v>
          </cell>
          <cell r="P1131">
            <v>1397</v>
          </cell>
          <cell r="S1131">
            <v>1397</v>
          </cell>
          <cell r="Z1131">
            <v>1397</v>
          </cell>
          <cell r="AA1131">
            <v>0</v>
          </cell>
          <cell r="AB1131">
            <v>1397</v>
          </cell>
        </row>
        <row r="1132">
          <cell r="C1132">
            <v>9</v>
          </cell>
          <cell r="D1132" t="str">
            <v>ped.szakkönyv</v>
          </cell>
          <cell r="I1132">
            <v>596</v>
          </cell>
          <cell r="P1132">
            <v>596</v>
          </cell>
          <cell r="Q1132">
            <v>596</v>
          </cell>
          <cell r="Z1132">
            <v>596</v>
          </cell>
          <cell r="AA1132">
            <v>0</v>
          </cell>
          <cell r="AB1132">
            <v>596</v>
          </cell>
        </row>
        <row r="1133">
          <cell r="D1133" t="str">
            <v>sh.pm.</v>
          </cell>
          <cell r="P1133">
            <v>0</v>
          </cell>
          <cell r="S1133">
            <v>1247</v>
          </cell>
          <cell r="X1133">
            <v>10000</v>
          </cell>
          <cell r="Y1133">
            <v>-11247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D1134" t="str">
            <v>sh.</v>
          </cell>
          <cell r="J1134">
            <v>300</v>
          </cell>
          <cell r="P1134">
            <v>300</v>
          </cell>
          <cell r="S1134">
            <v>300</v>
          </cell>
          <cell r="Z1134">
            <v>300</v>
          </cell>
          <cell r="AA1134">
            <v>0</v>
          </cell>
          <cell r="AB1134">
            <v>300</v>
          </cell>
        </row>
        <row r="1135">
          <cell r="D1135" t="str">
            <v>sh.</v>
          </cell>
          <cell r="P1135">
            <v>0</v>
          </cell>
          <cell r="S1135">
            <v>2500</v>
          </cell>
          <cell r="Y1135">
            <v>-2500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C1136">
            <v>12</v>
          </cell>
          <cell r="D1136" t="str">
            <v>elvonás</v>
          </cell>
          <cell r="I1136">
            <v>-451</v>
          </cell>
          <cell r="P1136">
            <v>-451</v>
          </cell>
          <cell r="S1136">
            <v>-451</v>
          </cell>
          <cell r="Z1136">
            <v>-451</v>
          </cell>
          <cell r="AA1136">
            <v>0</v>
          </cell>
          <cell r="AB1136">
            <v>-451</v>
          </cell>
        </row>
        <row r="1137">
          <cell r="C1137">
            <v>13</v>
          </cell>
          <cell r="D1137" t="str">
            <v>bérfejlesztés</v>
          </cell>
          <cell r="I1137">
            <v>865</v>
          </cell>
          <cell r="P1137">
            <v>865</v>
          </cell>
          <cell r="Q1137">
            <v>636</v>
          </cell>
          <cell r="R1137">
            <v>229</v>
          </cell>
          <cell r="Z1137">
            <v>865</v>
          </cell>
          <cell r="AA1137">
            <v>0</v>
          </cell>
          <cell r="AB1137">
            <v>865</v>
          </cell>
        </row>
        <row r="1138">
          <cell r="C1138">
            <v>14</v>
          </cell>
          <cell r="D1138" t="str">
            <v>4% bérfejlesztés</v>
          </cell>
          <cell r="I1138">
            <v>-239</v>
          </cell>
          <cell r="P1138">
            <v>-239</v>
          </cell>
          <cell r="Q1138">
            <v>-176</v>
          </cell>
          <cell r="R1138">
            <v>-63</v>
          </cell>
          <cell r="Z1138">
            <v>-239</v>
          </cell>
          <cell r="AA1138">
            <v>0</v>
          </cell>
          <cell r="AB1138">
            <v>-239</v>
          </cell>
        </row>
        <row r="1139">
          <cell r="P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P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P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P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P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P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P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P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P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P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P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P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P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P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B1153" t="str">
            <v>Összesen</v>
          </cell>
          <cell r="D1153" t="str">
            <v>Széchenyi I.G.és Ip.Hirk.Szk.</v>
          </cell>
          <cell r="E1153">
            <v>0</v>
          </cell>
          <cell r="F1153">
            <v>0</v>
          </cell>
          <cell r="G1153">
            <v>6182</v>
          </cell>
          <cell r="H1153">
            <v>0</v>
          </cell>
          <cell r="I1153">
            <v>114660</v>
          </cell>
          <cell r="J1153">
            <v>300</v>
          </cell>
          <cell r="K1153">
            <v>0</v>
          </cell>
          <cell r="L1153">
            <v>0</v>
          </cell>
          <cell r="M1153">
            <v>2682</v>
          </cell>
          <cell r="N1153">
            <v>12644</v>
          </cell>
          <cell r="O1153">
            <v>0</v>
          </cell>
          <cell r="P1153">
            <v>136468</v>
          </cell>
          <cell r="Q1153">
            <v>72658</v>
          </cell>
          <cell r="R1153">
            <v>29687</v>
          </cell>
          <cell r="S1153">
            <v>21612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12682</v>
          </cell>
          <cell r="Y1153">
            <v>-171</v>
          </cell>
          <cell r="Z1153">
            <v>136468</v>
          </cell>
          <cell r="AA1153">
            <v>0</v>
          </cell>
          <cell r="AB1153">
            <v>136468</v>
          </cell>
        </row>
        <row r="1154">
          <cell r="A1154">
            <v>30</v>
          </cell>
          <cell r="B1154" t="str">
            <v>Zipernowsky K.Ipari Szakk.</v>
          </cell>
          <cell r="C1154">
            <v>1</v>
          </cell>
          <cell r="D1154" t="str">
            <v>00előirányzat</v>
          </cell>
          <cell r="E1154">
            <v>60</v>
          </cell>
          <cell r="G1154">
            <v>17400</v>
          </cell>
          <cell r="I1154">
            <v>177981</v>
          </cell>
          <cell r="P1154">
            <v>195441</v>
          </cell>
          <cell r="Q1154">
            <v>111996</v>
          </cell>
          <cell r="R1154">
            <v>44970</v>
          </cell>
          <cell r="S1154">
            <v>37928</v>
          </cell>
          <cell r="W1154">
            <v>547</v>
          </cell>
          <cell r="Z1154">
            <v>195441</v>
          </cell>
          <cell r="AA1154">
            <v>0</v>
          </cell>
          <cell r="AB1154">
            <v>195441</v>
          </cell>
        </row>
        <row r="1155">
          <cell r="C1155">
            <v>2</v>
          </cell>
          <cell r="D1155" t="str">
            <v>jóváhagyott pénzmaradvány</v>
          </cell>
          <cell r="N1155">
            <v>23962</v>
          </cell>
          <cell r="P1155">
            <v>23962</v>
          </cell>
          <cell r="Q1155">
            <v>1004</v>
          </cell>
          <cell r="R1155">
            <v>1072</v>
          </cell>
          <cell r="Y1155">
            <v>21886</v>
          </cell>
          <cell r="Z1155">
            <v>23962</v>
          </cell>
          <cell r="AA1155">
            <v>0</v>
          </cell>
          <cell r="AB1155">
            <v>23962</v>
          </cell>
        </row>
        <row r="1156">
          <cell r="C1156">
            <v>3</v>
          </cell>
          <cell r="D1156" t="str">
            <v>pm.terhelő bef.kötelezettség</v>
          </cell>
          <cell r="N1156">
            <v>995</v>
          </cell>
          <cell r="P1156">
            <v>995</v>
          </cell>
          <cell r="S1156">
            <v>995</v>
          </cell>
          <cell r="Z1156">
            <v>995</v>
          </cell>
          <cell r="AA1156">
            <v>0</v>
          </cell>
          <cell r="AB1156">
            <v>995</v>
          </cell>
        </row>
        <row r="1157">
          <cell r="C1157">
            <v>9</v>
          </cell>
          <cell r="D1157" t="str">
            <v>ped.szakkönyv</v>
          </cell>
          <cell r="I1157">
            <v>855</v>
          </cell>
          <cell r="P1157">
            <v>855</v>
          </cell>
          <cell r="Q1157">
            <v>855</v>
          </cell>
          <cell r="Z1157">
            <v>855</v>
          </cell>
          <cell r="AA1157">
            <v>0</v>
          </cell>
          <cell r="AB1157">
            <v>855</v>
          </cell>
        </row>
        <row r="1158">
          <cell r="C1158">
            <v>12</v>
          </cell>
          <cell r="D1158" t="str">
            <v>elvonás</v>
          </cell>
          <cell r="I1158">
            <v>-909</v>
          </cell>
          <cell r="P1158">
            <v>-909</v>
          </cell>
          <cell r="S1158">
            <v>-909</v>
          </cell>
          <cell r="Z1158">
            <v>-909</v>
          </cell>
          <cell r="AA1158">
            <v>0</v>
          </cell>
          <cell r="AB1158">
            <v>-909</v>
          </cell>
        </row>
        <row r="1159">
          <cell r="C1159">
            <v>13</v>
          </cell>
          <cell r="D1159" t="str">
            <v>bérfejlesztés</v>
          </cell>
          <cell r="I1159">
            <v>1609</v>
          </cell>
          <cell r="P1159">
            <v>1609</v>
          </cell>
          <cell r="Q1159">
            <v>1183</v>
          </cell>
          <cell r="R1159">
            <v>426</v>
          </cell>
          <cell r="Z1159">
            <v>1609</v>
          </cell>
          <cell r="AA1159">
            <v>0</v>
          </cell>
          <cell r="AB1159">
            <v>1609</v>
          </cell>
        </row>
        <row r="1160">
          <cell r="C1160">
            <v>14</v>
          </cell>
          <cell r="D1160" t="str">
            <v>4% bérfejlesztés</v>
          </cell>
          <cell r="I1160">
            <v>-445</v>
          </cell>
          <cell r="P1160">
            <v>-445</v>
          </cell>
          <cell r="Q1160">
            <v>-327</v>
          </cell>
          <cell r="R1160">
            <v>-118</v>
          </cell>
          <cell r="Z1160">
            <v>-445</v>
          </cell>
          <cell r="AA1160">
            <v>0</v>
          </cell>
          <cell r="AB1160">
            <v>-445</v>
          </cell>
        </row>
        <row r="1161">
          <cell r="P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P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P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P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P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P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P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P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P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P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P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P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P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P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P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B1176" t="str">
            <v>Összesen</v>
          </cell>
          <cell r="D1176" t="str">
            <v>Zipernowsky K.Ipari Szakk.</v>
          </cell>
          <cell r="E1176">
            <v>60</v>
          </cell>
          <cell r="F1176">
            <v>0</v>
          </cell>
          <cell r="G1176">
            <v>17400</v>
          </cell>
          <cell r="H1176">
            <v>0</v>
          </cell>
          <cell r="I1176">
            <v>179091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24957</v>
          </cell>
          <cell r="O1176">
            <v>0</v>
          </cell>
          <cell r="P1176">
            <v>221508</v>
          </cell>
          <cell r="Q1176">
            <v>114711</v>
          </cell>
          <cell r="R1176">
            <v>46350</v>
          </cell>
          <cell r="S1176">
            <v>38014</v>
          </cell>
          <cell r="T1176">
            <v>0</v>
          </cell>
          <cell r="U1176">
            <v>0</v>
          </cell>
          <cell r="V1176">
            <v>0</v>
          </cell>
          <cell r="W1176">
            <v>547</v>
          </cell>
          <cell r="X1176">
            <v>0</v>
          </cell>
          <cell r="Y1176">
            <v>21886</v>
          </cell>
          <cell r="Z1176">
            <v>221508</v>
          </cell>
          <cell r="AA1176">
            <v>0</v>
          </cell>
          <cell r="AB1176">
            <v>221508</v>
          </cell>
        </row>
        <row r="1177">
          <cell r="A1177">
            <v>31</v>
          </cell>
          <cell r="B1177" t="str">
            <v>Pollack M.Épitőipari Szakk.</v>
          </cell>
          <cell r="C1177">
            <v>1</v>
          </cell>
          <cell r="D1177" t="str">
            <v>00előirányzat</v>
          </cell>
          <cell r="E1177">
            <v>7041</v>
          </cell>
          <cell r="G1177">
            <v>18200</v>
          </cell>
          <cell r="I1177">
            <v>260893</v>
          </cell>
          <cell r="P1177">
            <v>286134</v>
          </cell>
          <cell r="Q1177">
            <v>153107</v>
          </cell>
          <cell r="R1177">
            <v>61041</v>
          </cell>
          <cell r="S1177">
            <v>70413</v>
          </cell>
          <cell r="W1177">
            <v>1573</v>
          </cell>
          <cell r="Z1177">
            <v>286134</v>
          </cell>
          <cell r="AA1177">
            <v>0</v>
          </cell>
          <cell r="AB1177">
            <v>286134</v>
          </cell>
        </row>
        <row r="1178">
          <cell r="C1178">
            <v>2</v>
          </cell>
          <cell r="D1178" t="str">
            <v>jóváhagyott pénzmaradvány</v>
          </cell>
          <cell r="N1178">
            <v>43103</v>
          </cell>
          <cell r="P1178">
            <v>43103</v>
          </cell>
          <cell r="Q1178">
            <v>68</v>
          </cell>
          <cell r="R1178">
            <v>24</v>
          </cell>
          <cell r="Y1178">
            <v>43011</v>
          </cell>
          <cell r="Z1178">
            <v>43103</v>
          </cell>
          <cell r="AA1178">
            <v>0</v>
          </cell>
          <cell r="AB1178">
            <v>43103</v>
          </cell>
        </row>
        <row r="1179">
          <cell r="C1179">
            <v>3</v>
          </cell>
          <cell r="D1179" t="str">
            <v>pm.terhelő bef.kötelezettség</v>
          </cell>
          <cell r="N1179">
            <v>5730</v>
          </cell>
          <cell r="P1179">
            <v>5730</v>
          </cell>
          <cell r="S1179">
            <v>5730</v>
          </cell>
          <cell r="Z1179">
            <v>5730</v>
          </cell>
          <cell r="AA1179">
            <v>0</v>
          </cell>
          <cell r="AB1179">
            <v>5730</v>
          </cell>
        </row>
        <row r="1180">
          <cell r="B1180" t="str">
            <v>21./2000.(03.06)</v>
          </cell>
          <cell r="D1180" t="str">
            <v>mód.</v>
          </cell>
          <cell r="I1180">
            <v>190</v>
          </cell>
          <cell r="P1180">
            <v>190</v>
          </cell>
          <cell r="S1180">
            <v>190</v>
          </cell>
          <cell r="Z1180">
            <v>190</v>
          </cell>
          <cell r="AA1180">
            <v>0</v>
          </cell>
          <cell r="AB1180">
            <v>190</v>
          </cell>
        </row>
        <row r="1181">
          <cell r="C1181">
            <v>9</v>
          </cell>
          <cell r="D1181" t="str">
            <v>ped.szakkönyv</v>
          </cell>
          <cell r="I1181">
            <v>968</v>
          </cell>
          <cell r="P1181">
            <v>968</v>
          </cell>
          <cell r="Q1181">
            <v>968</v>
          </cell>
          <cell r="Z1181">
            <v>968</v>
          </cell>
          <cell r="AA1181">
            <v>0</v>
          </cell>
          <cell r="AB1181">
            <v>968</v>
          </cell>
        </row>
        <row r="1182">
          <cell r="D1182" t="str">
            <v>Közoktatási Bizottság</v>
          </cell>
          <cell r="I1182">
            <v>-40</v>
          </cell>
          <cell r="P1182">
            <v>-40</v>
          </cell>
          <cell r="S1182">
            <v>-40</v>
          </cell>
          <cell r="Z1182">
            <v>-40</v>
          </cell>
          <cell r="AA1182">
            <v>0</v>
          </cell>
          <cell r="AB1182">
            <v>-40</v>
          </cell>
        </row>
        <row r="1183">
          <cell r="D1183" t="str">
            <v>sh.pm.</v>
          </cell>
          <cell r="P1183">
            <v>0</v>
          </cell>
          <cell r="X1183">
            <v>43011</v>
          </cell>
          <cell r="Y1183">
            <v>-43011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C1184">
            <v>12</v>
          </cell>
          <cell r="D1184" t="str">
            <v>elvonás</v>
          </cell>
          <cell r="I1184">
            <v>-1210</v>
          </cell>
          <cell r="P1184">
            <v>-1210</v>
          </cell>
          <cell r="S1184">
            <v>-1210</v>
          </cell>
          <cell r="Z1184">
            <v>-1210</v>
          </cell>
          <cell r="AA1184">
            <v>0</v>
          </cell>
          <cell r="AB1184">
            <v>-1210</v>
          </cell>
        </row>
        <row r="1185">
          <cell r="C1185">
            <v>13</v>
          </cell>
          <cell r="D1185" t="str">
            <v>bérfejlesztés</v>
          </cell>
          <cell r="I1185">
            <v>2695</v>
          </cell>
          <cell r="P1185">
            <v>2695</v>
          </cell>
          <cell r="Q1185">
            <v>1982</v>
          </cell>
          <cell r="R1185">
            <v>713</v>
          </cell>
          <cell r="Z1185">
            <v>2695</v>
          </cell>
          <cell r="AA1185">
            <v>0</v>
          </cell>
          <cell r="AB1185">
            <v>2695</v>
          </cell>
        </row>
        <row r="1186">
          <cell r="C1186">
            <v>14</v>
          </cell>
          <cell r="D1186" t="str">
            <v>4% bérfejlesztés</v>
          </cell>
          <cell r="I1186">
            <v>-745</v>
          </cell>
          <cell r="P1186">
            <v>-745</v>
          </cell>
          <cell r="Q1186">
            <v>-548</v>
          </cell>
          <cell r="R1186">
            <v>-197</v>
          </cell>
          <cell r="Z1186">
            <v>-745</v>
          </cell>
          <cell r="AA1186">
            <v>0</v>
          </cell>
          <cell r="AB1186">
            <v>-745</v>
          </cell>
        </row>
        <row r="1187">
          <cell r="D1187" t="str">
            <v>sh.</v>
          </cell>
          <cell r="J1187">
            <v>229</v>
          </cell>
          <cell r="M1187">
            <v>2520</v>
          </cell>
          <cell r="P1187">
            <v>2749</v>
          </cell>
          <cell r="Q1187">
            <v>168</v>
          </cell>
          <cell r="R1187">
            <v>61</v>
          </cell>
          <cell r="X1187">
            <v>2520</v>
          </cell>
          <cell r="Z1187">
            <v>2749</v>
          </cell>
          <cell r="AA1187">
            <v>0</v>
          </cell>
          <cell r="AB1187">
            <v>2749</v>
          </cell>
        </row>
        <row r="1188">
          <cell r="P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P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P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P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P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P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P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P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P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P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P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P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P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P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P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P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P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P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P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P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P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P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B1210" t="str">
            <v>Összesen</v>
          </cell>
          <cell r="D1210" t="str">
            <v>Pollack M.Épitőipari Szakk.</v>
          </cell>
          <cell r="E1210">
            <v>7041</v>
          </cell>
          <cell r="F1210">
            <v>0</v>
          </cell>
          <cell r="G1210">
            <v>18200</v>
          </cell>
          <cell r="H1210">
            <v>0</v>
          </cell>
          <cell r="I1210">
            <v>262751</v>
          </cell>
          <cell r="J1210">
            <v>229</v>
          </cell>
          <cell r="K1210">
            <v>0</v>
          </cell>
          <cell r="L1210">
            <v>0</v>
          </cell>
          <cell r="M1210">
            <v>2520</v>
          </cell>
          <cell r="N1210">
            <v>48833</v>
          </cell>
          <cell r="O1210">
            <v>0</v>
          </cell>
          <cell r="P1210">
            <v>339574</v>
          </cell>
          <cell r="Q1210">
            <v>155745</v>
          </cell>
          <cell r="R1210">
            <v>61642</v>
          </cell>
          <cell r="S1210">
            <v>75083</v>
          </cell>
          <cell r="T1210">
            <v>0</v>
          </cell>
          <cell r="U1210">
            <v>0</v>
          </cell>
          <cell r="V1210">
            <v>0</v>
          </cell>
          <cell r="W1210">
            <v>1573</v>
          </cell>
          <cell r="X1210">
            <v>45531</v>
          </cell>
          <cell r="Y1210">
            <v>0</v>
          </cell>
          <cell r="Z1210">
            <v>339574</v>
          </cell>
          <cell r="AA1210">
            <v>0</v>
          </cell>
          <cell r="AB1210">
            <v>339574</v>
          </cell>
        </row>
        <row r="1211">
          <cell r="A1211">
            <v>32</v>
          </cell>
          <cell r="B1211" t="str">
            <v>Radnóti M.Közgazd.Szakk.</v>
          </cell>
          <cell r="C1211">
            <v>1</v>
          </cell>
          <cell r="D1211" t="str">
            <v>00előirányzat</v>
          </cell>
          <cell r="E1211">
            <v>2300</v>
          </cell>
          <cell r="G1211">
            <v>1340</v>
          </cell>
          <cell r="I1211">
            <v>84904</v>
          </cell>
          <cell r="P1211">
            <v>88544</v>
          </cell>
          <cell r="Q1211">
            <v>53800</v>
          </cell>
          <cell r="R1211">
            <v>21963</v>
          </cell>
          <cell r="S1211">
            <v>12383</v>
          </cell>
          <cell r="W1211">
            <v>398</v>
          </cell>
          <cell r="Z1211">
            <v>88544</v>
          </cell>
          <cell r="AA1211">
            <v>0</v>
          </cell>
          <cell r="AB1211">
            <v>88544</v>
          </cell>
        </row>
        <row r="1212">
          <cell r="D1212" t="str">
            <v>sh.</v>
          </cell>
          <cell r="H1212">
            <v>70</v>
          </cell>
          <cell r="M1212">
            <v>332</v>
          </cell>
          <cell r="P1212">
            <v>402</v>
          </cell>
          <cell r="X1212">
            <v>402</v>
          </cell>
          <cell r="Z1212">
            <v>402</v>
          </cell>
          <cell r="AA1212">
            <v>0</v>
          </cell>
          <cell r="AB1212">
            <v>402</v>
          </cell>
        </row>
        <row r="1213">
          <cell r="C1213">
            <v>2</v>
          </cell>
          <cell r="D1213" t="str">
            <v>jóváhagyott pénzmaradvány</v>
          </cell>
          <cell r="N1213">
            <v>5304</v>
          </cell>
          <cell r="P1213">
            <v>5304</v>
          </cell>
          <cell r="Q1213">
            <v>387</v>
          </cell>
          <cell r="R1213">
            <v>118</v>
          </cell>
          <cell r="Y1213">
            <v>4799</v>
          </cell>
          <cell r="Z1213">
            <v>5304</v>
          </cell>
          <cell r="AA1213">
            <v>0</v>
          </cell>
          <cell r="AB1213">
            <v>5304</v>
          </cell>
        </row>
        <row r="1214">
          <cell r="C1214">
            <v>3</v>
          </cell>
          <cell r="D1214" t="str">
            <v>pm.terhelő bef.kötelezettség</v>
          </cell>
          <cell r="N1214">
            <v>533</v>
          </cell>
          <cell r="P1214">
            <v>533</v>
          </cell>
          <cell r="S1214">
            <v>533</v>
          </cell>
          <cell r="Z1214">
            <v>533</v>
          </cell>
          <cell r="AA1214">
            <v>0</v>
          </cell>
          <cell r="AB1214">
            <v>533</v>
          </cell>
        </row>
        <row r="1215">
          <cell r="C1215">
            <v>9</v>
          </cell>
          <cell r="D1215" t="str">
            <v>ped.szakkönyv</v>
          </cell>
          <cell r="I1215">
            <v>484</v>
          </cell>
          <cell r="P1215">
            <v>484</v>
          </cell>
          <cell r="Q1215">
            <v>484</v>
          </cell>
          <cell r="Z1215">
            <v>484</v>
          </cell>
          <cell r="AA1215">
            <v>0</v>
          </cell>
          <cell r="AB1215">
            <v>484</v>
          </cell>
        </row>
        <row r="1216">
          <cell r="C1216">
            <v>12</v>
          </cell>
          <cell r="D1216" t="str">
            <v>elvonás</v>
          </cell>
          <cell r="I1216">
            <v>-373</v>
          </cell>
          <cell r="P1216">
            <v>-373</v>
          </cell>
          <cell r="S1216">
            <v>-373</v>
          </cell>
          <cell r="Z1216">
            <v>-373</v>
          </cell>
          <cell r="AA1216">
            <v>0</v>
          </cell>
          <cell r="AB1216">
            <v>-373</v>
          </cell>
        </row>
        <row r="1217">
          <cell r="C1217">
            <v>13</v>
          </cell>
          <cell r="D1217" t="str">
            <v>bérfejlesztés</v>
          </cell>
          <cell r="I1217">
            <v>454</v>
          </cell>
          <cell r="P1217">
            <v>454</v>
          </cell>
          <cell r="Q1217">
            <v>334</v>
          </cell>
          <cell r="R1217">
            <v>120</v>
          </cell>
          <cell r="Z1217">
            <v>454</v>
          </cell>
          <cell r="AA1217">
            <v>0</v>
          </cell>
          <cell r="AB1217">
            <v>454</v>
          </cell>
        </row>
        <row r="1218">
          <cell r="C1218">
            <v>14</v>
          </cell>
          <cell r="D1218" t="str">
            <v>4% bérfejlesztés</v>
          </cell>
          <cell r="I1218">
            <v>-125</v>
          </cell>
          <cell r="P1218">
            <v>-125</v>
          </cell>
          <cell r="Q1218">
            <v>-92</v>
          </cell>
          <cell r="R1218">
            <v>-33</v>
          </cell>
          <cell r="Z1218">
            <v>-125</v>
          </cell>
          <cell r="AA1218">
            <v>0</v>
          </cell>
          <cell r="AB1218">
            <v>-125</v>
          </cell>
        </row>
        <row r="1219">
          <cell r="P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P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P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P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P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P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P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P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P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P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P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P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P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P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P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P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P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P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P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B1238" t="str">
            <v>Összesen</v>
          </cell>
          <cell r="D1238" t="str">
            <v>Radnóti M.Közgazd.Szakk.</v>
          </cell>
          <cell r="E1238">
            <v>2300</v>
          </cell>
          <cell r="F1238">
            <v>0</v>
          </cell>
          <cell r="G1238">
            <v>1340</v>
          </cell>
          <cell r="H1238">
            <v>70</v>
          </cell>
          <cell r="I1238">
            <v>85344</v>
          </cell>
          <cell r="J1238">
            <v>0</v>
          </cell>
          <cell r="K1238">
            <v>0</v>
          </cell>
          <cell r="L1238">
            <v>0</v>
          </cell>
          <cell r="M1238">
            <v>332</v>
          </cell>
          <cell r="N1238">
            <v>5837</v>
          </cell>
          <cell r="O1238">
            <v>0</v>
          </cell>
          <cell r="P1238">
            <v>95223</v>
          </cell>
          <cell r="Q1238">
            <v>54913</v>
          </cell>
          <cell r="R1238">
            <v>22168</v>
          </cell>
          <cell r="S1238">
            <v>12543</v>
          </cell>
          <cell r="T1238">
            <v>0</v>
          </cell>
          <cell r="U1238">
            <v>0</v>
          </cell>
          <cell r="V1238">
            <v>0</v>
          </cell>
          <cell r="W1238">
            <v>398</v>
          </cell>
          <cell r="X1238">
            <v>402</v>
          </cell>
          <cell r="Y1238">
            <v>4799</v>
          </cell>
          <cell r="Z1238">
            <v>95223</v>
          </cell>
          <cell r="AA1238">
            <v>0</v>
          </cell>
          <cell r="AB1238">
            <v>95223</v>
          </cell>
        </row>
        <row r="1239">
          <cell r="A1239">
            <v>33</v>
          </cell>
          <cell r="B1239" t="str">
            <v>Művészeti Szakközépiskola</v>
          </cell>
          <cell r="C1239">
            <v>1</v>
          </cell>
          <cell r="D1239" t="str">
            <v>00előirányzat</v>
          </cell>
          <cell r="G1239">
            <v>1100</v>
          </cell>
          <cell r="I1239">
            <v>118534</v>
          </cell>
          <cell r="P1239">
            <v>119634</v>
          </cell>
          <cell r="Q1239">
            <v>74452</v>
          </cell>
          <cell r="R1239">
            <v>29849</v>
          </cell>
          <cell r="S1239">
            <v>14214</v>
          </cell>
          <cell r="W1239">
            <v>19</v>
          </cell>
          <cell r="Y1239">
            <v>1100</v>
          </cell>
          <cell r="Z1239">
            <v>119634</v>
          </cell>
          <cell r="AA1239">
            <v>0</v>
          </cell>
          <cell r="AB1239">
            <v>119634</v>
          </cell>
        </row>
        <row r="1240">
          <cell r="C1240">
            <v>2</v>
          </cell>
          <cell r="D1240" t="str">
            <v>jóváhagyott pénzmaradvány</v>
          </cell>
          <cell r="N1240">
            <v>3785</v>
          </cell>
          <cell r="P1240">
            <v>3785</v>
          </cell>
          <cell r="Q1240">
            <v>50</v>
          </cell>
          <cell r="R1240">
            <v>18</v>
          </cell>
          <cell r="Y1240">
            <v>3717</v>
          </cell>
          <cell r="Z1240">
            <v>3785</v>
          </cell>
          <cell r="AA1240">
            <v>0</v>
          </cell>
          <cell r="AB1240">
            <v>3785</v>
          </cell>
        </row>
        <row r="1241">
          <cell r="C1241">
            <v>3</v>
          </cell>
          <cell r="D1241" t="str">
            <v>pm.terhelő bef.kötelezettség</v>
          </cell>
          <cell r="N1241">
            <v>2029</v>
          </cell>
          <cell r="P1241">
            <v>2029</v>
          </cell>
          <cell r="S1241">
            <v>2029</v>
          </cell>
          <cell r="Z1241">
            <v>2029</v>
          </cell>
          <cell r="AA1241">
            <v>0</v>
          </cell>
          <cell r="AB1241">
            <v>2029</v>
          </cell>
        </row>
        <row r="1242">
          <cell r="C1242">
            <v>9</v>
          </cell>
          <cell r="D1242" t="str">
            <v>ped.szakkönyv</v>
          </cell>
          <cell r="I1242">
            <v>833</v>
          </cell>
          <cell r="P1242">
            <v>833</v>
          </cell>
          <cell r="Q1242">
            <v>833</v>
          </cell>
          <cell r="Z1242">
            <v>833</v>
          </cell>
          <cell r="AA1242">
            <v>0</v>
          </cell>
          <cell r="AB1242">
            <v>833</v>
          </cell>
        </row>
        <row r="1243">
          <cell r="C1243">
            <v>12</v>
          </cell>
          <cell r="D1243" t="str">
            <v>elvonás</v>
          </cell>
          <cell r="I1243">
            <v>-775</v>
          </cell>
          <cell r="P1243">
            <v>-775</v>
          </cell>
          <cell r="S1243">
            <v>-775</v>
          </cell>
          <cell r="Z1243">
            <v>-775</v>
          </cell>
          <cell r="AA1243">
            <v>0</v>
          </cell>
          <cell r="AB1243">
            <v>-775</v>
          </cell>
        </row>
        <row r="1244">
          <cell r="C1244">
            <v>13</v>
          </cell>
          <cell r="D1244" t="str">
            <v>bérfejlesztés</v>
          </cell>
          <cell r="I1244">
            <v>597</v>
          </cell>
          <cell r="P1244">
            <v>597</v>
          </cell>
          <cell r="Q1244">
            <v>439</v>
          </cell>
          <cell r="R1244">
            <v>158</v>
          </cell>
          <cell r="Z1244">
            <v>597</v>
          </cell>
          <cell r="AA1244">
            <v>0</v>
          </cell>
          <cell r="AB1244">
            <v>597</v>
          </cell>
        </row>
        <row r="1245">
          <cell r="C1245">
            <v>14</v>
          </cell>
          <cell r="D1245" t="str">
            <v>4% bérfejlesztés</v>
          </cell>
          <cell r="I1245">
            <v>-165</v>
          </cell>
          <cell r="P1245">
            <v>-165</v>
          </cell>
          <cell r="Q1245">
            <v>-121</v>
          </cell>
          <cell r="R1245">
            <v>-44</v>
          </cell>
          <cell r="Z1245">
            <v>-165</v>
          </cell>
          <cell r="AA1245">
            <v>0</v>
          </cell>
          <cell r="AB1245">
            <v>-165</v>
          </cell>
        </row>
        <row r="1246">
          <cell r="P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P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P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P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P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P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P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P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P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P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P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P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P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P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P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P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P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P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P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P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P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B1267" t="str">
            <v>Összesen</v>
          </cell>
          <cell r="D1267" t="str">
            <v>Művészeti Szakközépiskola</v>
          </cell>
          <cell r="E1267">
            <v>0</v>
          </cell>
          <cell r="F1267">
            <v>0</v>
          </cell>
          <cell r="G1267">
            <v>1100</v>
          </cell>
          <cell r="H1267">
            <v>0</v>
          </cell>
          <cell r="I1267">
            <v>119024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5814</v>
          </cell>
          <cell r="O1267">
            <v>0</v>
          </cell>
          <cell r="P1267">
            <v>125938</v>
          </cell>
          <cell r="Q1267">
            <v>75653</v>
          </cell>
          <cell r="R1267">
            <v>29981</v>
          </cell>
          <cell r="S1267">
            <v>15468</v>
          </cell>
          <cell r="T1267">
            <v>0</v>
          </cell>
          <cell r="U1267">
            <v>0</v>
          </cell>
          <cell r="V1267">
            <v>0</v>
          </cell>
          <cell r="W1267">
            <v>19</v>
          </cell>
          <cell r="X1267">
            <v>0</v>
          </cell>
          <cell r="Y1267">
            <v>4817</v>
          </cell>
          <cell r="Z1267">
            <v>125938</v>
          </cell>
          <cell r="AA1267">
            <v>0</v>
          </cell>
          <cell r="AB1267">
            <v>125938</v>
          </cell>
        </row>
        <row r="1268">
          <cell r="A1268">
            <v>34</v>
          </cell>
          <cell r="B1268" t="str">
            <v>Janus P.Gimn.és Szakk.</v>
          </cell>
          <cell r="C1268">
            <v>1</v>
          </cell>
          <cell r="D1268" t="str">
            <v>00előirányzat</v>
          </cell>
          <cell r="G1268">
            <v>1000</v>
          </cell>
          <cell r="I1268">
            <v>104361</v>
          </cell>
          <cell r="P1268">
            <v>105361</v>
          </cell>
          <cell r="Q1268">
            <v>62252</v>
          </cell>
          <cell r="R1268">
            <v>25528</v>
          </cell>
          <cell r="S1268">
            <v>17437</v>
          </cell>
          <cell r="W1268">
            <v>24</v>
          </cell>
          <cell r="Y1268">
            <v>120</v>
          </cell>
          <cell r="Z1268">
            <v>105361</v>
          </cell>
          <cell r="AA1268">
            <v>0</v>
          </cell>
          <cell r="AB1268">
            <v>105361</v>
          </cell>
        </row>
        <row r="1269">
          <cell r="C1269">
            <v>2</v>
          </cell>
          <cell r="D1269" t="str">
            <v>jóváhagyott pénzmaradvány</v>
          </cell>
          <cell r="N1269">
            <v>1082</v>
          </cell>
          <cell r="P1269">
            <v>1082</v>
          </cell>
          <cell r="Q1269">
            <v>112</v>
          </cell>
          <cell r="R1269">
            <v>18</v>
          </cell>
          <cell r="Y1269">
            <v>952</v>
          </cell>
          <cell r="Z1269">
            <v>1082</v>
          </cell>
          <cell r="AA1269">
            <v>0</v>
          </cell>
          <cell r="AB1269">
            <v>1082</v>
          </cell>
        </row>
        <row r="1270">
          <cell r="C1270">
            <v>3</v>
          </cell>
          <cell r="D1270" t="str">
            <v>pm.terhelő bef.kötelezettség</v>
          </cell>
          <cell r="N1270">
            <v>954</v>
          </cell>
          <cell r="P1270">
            <v>954</v>
          </cell>
          <cell r="S1270">
            <v>954</v>
          </cell>
          <cell r="Z1270">
            <v>954</v>
          </cell>
          <cell r="AA1270">
            <v>0</v>
          </cell>
          <cell r="AB1270">
            <v>954</v>
          </cell>
        </row>
        <row r="1271">
          <cell r="C1271">
            <v>9</v>
          </cell>
          <cell r="D1271" t="str">
            <v>ped.szakkönyv</v>
          </cell>
          <cell r="I1271">
            <v>518</v>
          </cell>
          <cell r="P1271">
            <v>518</v>
          </cell>
          <cell r="Q1271">
            <v>518</v>
          </cell>
          <cell r="Z1271">
            <v>518</v>
          </cell>
          <cell r="AA1271">
            <v>0</v>
          </cell>
          <cell r="AB1271">
            <v>518</v>
          </cell>
        </row>
        <row r="1272">
          <cell r="C1272">
            <v>12</v>
          </cell>
          <cell r="D1272" t="str">
            <v>elvonás</v>
          </cell>
          <cell r="I1272">
            <v>-261</v>
          </cell>
          <cell r="P1272">
            <v>-261</v>
          </cell>
          <cell r="S1272">
            <v>-261</v>
          </cell>
          <cell r="Z1272">
            <v>-261</v>
          </cell>
          <cell r="AA1272">
            <v>0</v>
          </cell>
          <cell r="AB1272">
            <v>-261</v>
          </cell>
        </row>
        <row r="1273">
          <cell r="C1273">
            <v>13</v>
          </cell>
          <cell r="D1273" t="str">
            <v>bérfejlesztés</v>
          </cell>
          <cell r="I1273">
            <v>540</v>
          </cell>
          <cell r="P1273">
            <v>540</v>
          </cell>
          <cell r="Q1273">
            <v>397</v>
          </cell>
          <cell r="R1273">
            <v>143</v>
          </cell>
          <cell r="Z1273">
            <v>540</v>
          </cell>
          <cell r="AA1273">
            <v>0</v>
          </cell>
          <cell r="AB1273">
            <v>540</v>
          </cell>
        </row>
        <row r="1274">
          <cell r="C1274">
            <v>14</v>
          </cell>
          <cell r="D1274" t="str">
            <v>4% bérfejlesztés</v>
          </cell>
          <cell r="I1274">
            <v>-150</v>
          </cell>
          <cell r="P1274">
            <v>-150</v>
          </cell>
          <cell r="Q1274">
            <v>-110</v>
          </cell>
          <cell r="R1274">
            <v>-40</v>
          </cell>
          <cell r="Z1274">
            <v>-150</v>
          </cell>
          <cell r="AA1274">
            <v>0</v>
          </cell>
          <cell r="AB1274">
            <v>-150</v>
          </cell>
        </row>
        <row r="1275">
          <cell r="P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P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P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P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P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P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P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P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P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P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P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P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P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P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P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P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P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P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B1293" t="str">
            <v>Összesen</v>
          </cell>
          <cell r="D1293" t="str">
            <v>Janus P.Gimn.és Szakk.</v>
          </cell>
          <cell r="E1293">
            <v>0</v>
          </cell>
          <cell r="F1293">
            <v>0</v>
          </cell>
          <cell r="G1293">
            <v>1000</v>
          </cell>
          <cell r="H1293">
            <v>0</v>
          </cell>
          <cell r="I1293">
            <v>105008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2036</v>
          </cell>
          <cell r="O1293">
            <v>0</v>
          </cell>
          <cell r="P1293">
            <v>108044</v>
          </cell>
          <cell r="Q1293">
            <v>63169</v>
          </cell>
          <cell r="R1293">
            <v>25649</v>
          </cell>
          <cell r="S1293">
            <v>18130</v>
          </cell>
          <cell r="T1293">
            <v>0</v>
          </cell>
          <cell r="U1293">
            <v>0</v>
          </cell>
          <cell r="V1293">
            <v>0</v>
          </cell>
          <cell r="W1293">
            <v>24</v>
          </cell>
          <cell r="X1293">
            <v>0</v>
          </cell>
          <cell r="Y1293">
            <v>1072</v>
          </cell>
          <cell r="Z1293">
            <v>108044</v>
          </cell>
          <cell r="AA1293">
            <v>0</v>
          </cell>
          <cell r="AB1293">
            <v>108044</v>
          </cell>
        </row>
        <row r="1294">
          <cell r="A1294">
            <v>35</v>
          </cell>
          <cell r="B1294" t="str">
            <v>Pécsi Szociális és Eü. Szakképző Isk.</v>
          </cell>
          <cell r="C1294">
            <v>1</v>
          </cell>
          <cell r="D1294" t="str">
            <v>00előirányzat</v>
          </cell>
          <cell r="E1294">
            <v>4200</v>
          </cell>
          <cell r="I1294">
            <v>76872</v>
          </cell>
          <cell r="P1294">
            <v>81072</v>
          </cell>
          <cell r="Q1294">
            <v>50285</v>
          </cell>
          <cell r="R1294">
            <v>20025</v>
          </cell>
          <cell r="S1294">
            <v>10051</v>
          </cell>
          <cell r="W1294">
            <v>711</v>
          </cell>
          <cell r="Z1294">
            <v>81072</v>
          </cell>
          <cell r="AA1294">
            <v>0</v>
          </cell>
          <cell r="AB1294">
            <v>81072</v>
          </cell>
        </row>
        <row r="1295">
          <cell r="C1295">
            <v>2</v>
          </cell>
          <cell r="D1295" t="str">
            <v>jóváhagyott pénzmaradvány</v>
          </cell>
          <cell r="N1295">
            <v>3098</v>
          </cell>
          <cell r="P1295">
            <v>3098</v>
          </cell>
          <cell r="Q1295">
            <v>2278</v>
          </cell>
          <cell r="R1295">
            <v>820</v>
          </cell>
          <cell r="Z1295">
            <v>3098</v>
          </cell>
          <cell r="AA1295">
            <v>0</v>
          </cell>
          <cell r="AB1295">
            <v>3098</v>
          </cell>
        </row>
        <row r="1296">
          <cell r="C1296">
            <v>3</v>
          </cell>
          <cell r="D1296" t="str">
            <v>pm.terhelő bef.kötelezettség</v>
          </cell>
          <cell r="N1296">
            <v>2373</v>
          </cell>
          <cell r="P1296">
            <v>2373</v>
          </cell>
          <cell r="S1296">
            <v>2373</v>
          </cell>
          <cell r="Z1296">
            <v>2373</v>
          </cell>
          <cell r="AA1296">
            <v>0</v>
          </cell>
          <cell r="AB1296">
            <v>2373</v>
          </cell>
        </row>
        <row r="1297">
          <cell r="C1297">
            <v>9</v>
          </cell>
          <cell r="D1297" t="str">
            <v>ped.szakkönyv</v>
          </cell>
          <cell r="I1297">
            <v>338</v>
          </cell>
          <cell r="P1297">
            <v>338</v>
          </cell>
          <cell r="Q1297">
            <v>338</v>
          </cell>
          <cell r="Z1297">
            <v>338</v>
          </cell>
          <cell r="AA1297">
            <v>0</v>
          </cell>
          <cell r="AB1297">
            <v>338</v>
          </cell>
        </row>
        <row r="1298">
          <cell r="C1298">
            <v>12</v>
          </cell>
          <cell r="D1298" t="str">
            <v>elvonás</v>
          </cell>
          <cell r="I1298">
            <v>-711</v>
          </cell>
          <cell r="P1298">
            <v>-711</v>
          </cell>
          <cell r="S1298">
            <v>-711</v>
          </cell>
          <cell r="Z1298">
            <v>-711</v>
          </cell>
          <cell r="AA1298">
            <v>0</v>
          </cell>
          <cell r="AB1298">
            <v>-711</v>
          </cell>
        </row>
        <row r="1299">
          <cell r="C1299">
            <v>13</v>
          </cell>
          <cell r="D1299" t="str">
            <v>bérfejlesztés</v>
          </cell>
          <cell r="I1299">
            <v>891</v>
          </cell>
          <cell r="P1299">
            <v>891</v>
          </cell>
          <cell r="Q1299">
            <v>655</v>
          </cell>
          <cell r="R1299">
            <v>236</v>
          </cell>
          <cell r="Z1299">
            <v>891</v>
          </cell>
          <cell r="AA1299">
            <v>0</v>
          </cell>
          <cell r="AB1299">
            <v>891</v>
          </cell>
        </row>
        <row r="1300">
          <cell r="C1300">
            <v>14</v>
          </cell>
          <cell r="D1300" t="str">
            <v>4% bérfejlesztés</v>
          </cell>
          <cell r="I1300">
            <v>-246</v>
          </cell>
          <cell r="P1300">
            <v>-246</v>
          </cell>
          <cell r="Q1300">
            <v>-181</v>
          </cell>
          <cell r="R1300">
            <v>-65</v>
          </cell>
          <cell r="Z1300">
            <v>-246</v>
          </cell>
          <cell r="AA1300">
            <v>0</v>
          </cell>
          <cell r="AB1300">
            <v>-246</v>
          </cell>
        </row>
        <row r="1301">
          <cell r="P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P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P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P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P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P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P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P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P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P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P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P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P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B1314" t="str">
            <v>Összesen</v>
          </cell>
          <cell r="D1314" t="str">
            <v>Pécsi Szociális és Eü. Szakképző Isk.</v>
          </cell>
          <cell r="E1314">
            <v>4200</v>
          </cell>
          <cell r="F1314">
            <v>0</v>
          </cell>
          <cell r="G1314">
            <v>0</v>
          </cell>
          <cell r="H1314">
            <v>0</v>
          </cell>
          <cell r="I1314">
            <v>77144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5471</v>
          </cell>
          <cell r="O1314">
            <v>0</v>
          </cell>
          <cell r="P1314">
            <v>86815</v>
          </cell>
          <cell r="Q1314">
            <v>53375</v>
          </cell>
          <cell r="R1314">
            <v>21016</v>
          </cell>
          <cell r="S1314">
            <v>11713</v>
          </cell>
          <cell r="T1314">
            <v>0</v>
          </cell>
          <cell r="U1314">
            <v>0</v>
          </cell>
          <cell r="V1314">
            <v>0</v>
          </cell>
          <cell r="W1314">
            <v>711</v>
          </cell>
          <cell r="X1314">
            <v>0</v>
          </cell>
          <cell r="Y1314">
            <v>0</v>
          </cell>
          <cell r="Z1314">
            <v>86815</v>
          </cell>
          <cell r="AA1314">
            <v>0</v>
          </cell>
          <cell r="AB1314">
            <v>86815</v>
          </cell>
        </row>
        <row r="1315">
          <cell r="A1315">
            <v>36</v>
          </cell>
          <cell r="B1315" t="str">
            <v>Teleki B.K.-isk. Kollégium</v>
          </cell>
          <cell r="C1315">
            <v>1</v>
          </cell>
          <cell r="D1315" t="str">
            <v>00előirányzat</v>
          </cell>
          <cell r="E1315">
            <v>11910</v>
          </cell>
          <cell r="G1315">
            <v>7953</v>
          </cell>
          <cell r="I1315">
            <v>68798</v>
          </cell>
          <cell r="P1315">
            <v>88661</v>
          </cell>
          <cell r="Q1315">
            <v>36620</v>
          </cell>
          <cell r="R1315">
            <v>15074</v>
          </cell>
          <cell r="S1315">
            <v>36882</v>
          </cell>
          <cell r="W1315">
            <v>85</v>
          </cell>
          <cell r="Z1315">
            <v>88661</v>
          </cell>
          <cell r="AA1315">
            <v>0</v>
          </cell>
          <cell r="AB1315">
            <v>88661</v>
          </cell>
        </row>
        <row r="1316">
          <cell r="C1316">
            <v>2</v>
          </cell>
          <cell r="D1316" t="str">
            <v>jóváhagyott pénzmaradvány</v>
          </cell>
          <cell r="N1316">
            <v>334</v>
          </cell>
          <cell r="P1316">
            <v>334</v>
          </cell>
          <cell r="Q1316">
            <v>330</v>
          </cell>
          <cell r="R1316">
            <v>18</v>
          </cell>
          <cell r="S1316">
            <v>-14</v>
          </cell>
          <cell r="Z1316">
            <v>334</v>
          </cell>
          <cell r="AA1316">
            <v>0</v>
          </cell>
          <cell r="AB1316">
            <v>334</v>
          </cell>
        </row>
        <row r="1317">
          <cell r="C1317">
            <v>3</v>
          </cell>
          <cell r="D1317" t="str">
            <v>pm.terhelő bef.kötelezettség</v>
          </cell>
          <cell r="N1317">
            <v>25</v>
          </cell>
          <cell r="P1317">
            <v>25</v>
          </cell>
          <cell r="S1317">
            <v>25</v>
          </cell>
          <cell r="Z1317">
            <v>25</v>
          </cell>
          <cell r="AA1317">
            <v>0</v>
          </cell>
          <cell r="AB1317">
            <v>25</v>
          </cell>
        </row>
        <row r="1318">
          <cell r="C1318">
            <v>9</v>
          </cell>
          <cell r="D1318" t="str">
            <v>ped.szakkönyv</v>
          </cell>
          <cell r="I1318">
            <v>180</v>
          </cell>
          <cell r="P1318">
            <v>180</v>
          </cell>
          <cell r="Q1318">
            <v>180</v>
          </cell>
          <cell r="Z1318">
            <v>180</v>
          </cell>
          <cell r="AA1318">
            <v>0</v>
          </cell>
          <cell r="AB1318">
            <v>180</v>
          </cell>
        </row>
        <row r="1319">
          <cell r="C1319">
            <v>12</v>
          </cell>
          <cell r="D1319" t="str">
            <v>elvonás</v>
          </cell>
          <cell r="I1319">
            <v>-900</v>
          </cell>
          <cell r="P1319">
            <v>-900</v>
          </cell>
          <cell r="S1319">
            <v>-900</v>
          </cell>
          <cell r="Z1319">
            <v>-900</v>
          </cell>
          <cell r="AA1319">
            <v>0</v>
          </cell>
          <cell r="AB1319">
            <v>-900</v>
          </cell>
        </row>
        <row r="1320">
          <cell r="C1320">
            <v>13</v>
          </cell>
          <cell r="D1320" t="str">
            <v>bérfejlesztés</v>
          </cell>
          <cell r="I1320">
            <v>1099</v>
          </cell>
          <cell r="P1320">
            <v>1099</v>
          </cell>
          <cell r="Q1320">
            <v>808</v>
          </cell>
          <cell r="R1320">
            <v>291</v>
          </cell>
          <cell r="Z1320">
            <v>1099</v>
          </cell>
          <cell r="AA1320">
            <v>0</v>
          </cell>
          <cell r="AB1320">
            <v>1099</v>
          </cell>
        </row>
        <row r="1321">
          <cell r="C1321">
            <v>14</v>
          </cell>
          <cell r="D1321" t="str">
            <v>4% bérfejlesztés</v>
          </cell>
          <cell r="I1321">
            <v>-303</v>
          </cell>
          <cell r="P1321">
            <v>-303</v>
          </cell>
          <cell r="Q1321">
            <v>-223</v>
          </cell>
          <cell r="R1321">
            <v>-80</v>
          </cell>
          <cell r="Z1321">
            <v>-303</v>
          </cell>
          <cell r="AA1321">
            <v>0</v>
          </cell>
          <cell r="AB1321">
            <v>-303</v>
          </cell>
        </row>
        <row r="1322">
          <cell r="P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P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P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P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P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P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P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P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P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P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P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P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P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P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P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P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P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B1339" t="str">
            <v>Összesen</v>
          </cell>
          <cell r="D1339" t="str">
            <v>Teleki B.K.-isk. Kollégium</v>
          </cell>
          <cell r="E1339">
            <v>11910</v>
          </cell>
          <cell r="F1339">
            <v>0</v>
          </cell>
          <cell r="G1339">
            <v>7953</v>
          </cell>
          <cell r="H1339">
            <v>0</v>
          </cell>
          <cell r="I1339">
            <v>68874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359</v>
          </cell>
          <cell r="O1339">
            <v>0</v>
          </cell>
          <cell r="P1339">
            <v>89096</v>
          </cell>
          <cell r="Q1339">
            <v>37715</v>
          </cell>
          <cell r="R1339">
            <v>15303</v>
          </cell>
          <cell r="S1339">
            <v>35993</v>
          </cell>
          <cell r="T1339">
            <v>0</v>
          </cell>
          <cell r="U1339">
            <v>0</v>
          </cell>
          <cell r="V1339">
            <v>0</v>
          </cell>
          <cell r="W1339">
            <v>85</v>
          </cell>
          <cell r="X1339">
            <v>0</v>
          </cell>
          <cell r="Y1339">
            <v>0</v>
          </cell>
          <cell r="Z1339">
            <v>89096</v>
          </cell>
          <cell r="AA1339">
            <v>0</v>
          </cell>
          <cell r="AB1339">
            <v>89096</v>
          </cell>
        </row>
        <row r="1340">
          <cell r="A1340">
            <v>38</v>
          </cell>
          <cell r="B1340" t="str">
            <v>Kodály Z.uti Középisk.Koll.</v>
          </cell>
          <cell r="C1340">
            <v>1</v>
          </cell>
          <cell r="D1340" t="str">
            <v>00előirányzat</v>
          </cell>
          <cell r="E1340">
            <v>14139</v>
          </cell>
          <cell r="G1340">
            <v>7137</v>
          </cell>
          <cell r="I1340">
            <v>77210</v>
          </cell>
          <cell r="P1340">
            <v>98486</v>
          </cell>
          <cell r="Q1340">
            <v>38102</v>
          </cell>
          <cell r="R1340">
            <v>15851</v>
          </cell>
          <cell r="S1340">
            <v>43403</v>
          </cell>
          <cell r="W1340">
            <v>144</v>
          </cell>
          <cell r="Y1340">
            <v>986</v>
          </cell>
          <cell r="Z1340">
            <v>98486</v>
          </cell>
          <cell r="AA1340">
            <v>0</v>
          </cell>
          <cell r="AB1340">
            <v>98486</v>
          </cell>
        </row>
        <row r="1341">
          <cell r="C1341">
            <v>2</v>
          </cell>
          <cell r="D1341" t="str">
            <v>jóváhagyott pénzmaradvány</v>
          </cell>
          <cell r="N1341">
            <v>-1185</v>
          </cell>
          <cell r="P1341">
            <v>-1185</v>
          </cell>
          <cell r="Q1341">
            <v>50</v>
          </cell>
          <cell r="R1341">
            <v>18</v>
          </cell>
          <cell r="S1341">
            <v>-1253</v>
          </cell>
          <cell r="Z1341">
            <v>-1185</v>
          </cell>
          <cell r="AA1341">
            <v>0</v>
          </cell>
          <cell r="AB1341">
            <v>-1185</v>
          </cell>
        </row>
        <row r="1342">
          <cell r="C1342">
            <v>3</v>
          </cell>
          <cell r="D1342" t="str">
            <v>pm.terhelő bef.kötelezettség</v>
          </cell>
          <cell r="N1342">
            <v>1436</v>
          </cell>
          <cell r="P1342">
            <v>1436</v>
          </cell>
          <cell r="S1342">
            <v>1436</v>
          </cell>
          <cell r="Z1342">
            <v>1436</v>
          </cell>
          <cell r="AA1342">
            <v>0</v>
          </cell>
          <cell r="AB1342">
            <v>1436</v>
          </cell>
        </row>
        <row r="1343">
          <cell r="C1343">
            <v>9</v>
          </cell>
          <cell r="D1343" t="str">
            <v>ped.szakkönyv</v>
          </cell>
          <cell r="I1343">
            <v>225</v>
          </cell>
          <cell r="P1343">
            <v>225</v>
          </cell>
          <cell r="Q1343">
            <v>225</v>
          </cell>
          <cell r="Z1343">
            <v>225</v>
          </cell>
          <cell r="AA1343">
            <v>0</v>
          </cell>
          <cell r="AB1343">
            <v>225</v>
          </cell>
        </row>
        <row r="1344">
          <cell r="C1344">
            <v>12</v>
          </cell>
          <cell r="D1344" t="str">
            <v>elvonás</v>
          </cell>
          <cell r="I1344">
            <v>-1562</v>
          </cell>
          <cell r="P1344">
            <v>-1562</v>
          </cell>
          <cell r="S1344">
            <v>-1562</v>
          </cell>
          <cell r="Z1344">
            <v>-1562</v>
          </cell>
          <cell r="AA1344">
            <v>0</v>
          </cell>
          <cell r="AB1344">
            <v>-1562</v>
          </cell>
        </row>
        <row r="1345">
          <cell r="C1345">
            <v>13</v>
          </cell>
          <cell r="D1345" t="str">
            <v>bérfejlesztés</v>
          </cell>
          <cell r="I1345">
            <v>1244</v>
          </cell>
          <cell r="P1345">
            <v>1244</v>
          </cell>
          <cell r="Q1345">
            <v>915</v>
          </cell>
          <cell r="R1345">
            <v>329</v>
          </cell>
          <cell r="Z1345">
            <v>1244</v>
          </cell>
          <cell r="AA1345">
            <v>0</v>
          </cell>
          <cell r="AB1345">
            <v>1244</v>
          </cell>
        </row>
        <row r="1346">
          <cell r="C1346">
            <v>14</v>
          </cell>
          <cell r="D1346" t="str">
            <v>4% bérfejlesztés</v>
          </cell>
          <cell r="I1346">
            <v>-344</v>
          </cell>
          <cell r="P1346">
            <v>-344</v>
          </cell>
          <cell r="Q1346">
            <v>-253</v>
          </cell>
          <cell r="R1346">
            <v>-91</v>
          </cell>
          <cell r="Z1346">
            <v>-344</v>
          </cell>
          <cell r="AA1346">
            <v>0</v>
          </cell>
          <cell r="AB1346">
            <v>-344</v>
          </cell>
        </row>
        <row r="1347">
          <cell r="P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P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P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P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P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P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P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P1354">
            <v>0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P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P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P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P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B1359" t="str">
            <v>Összesen</v>
          </cell>
          <cell r="D1359" t="str">
            <v>Kodály Z.uti Középisk.Koll.</v>
          </cell>
          <cell r="E1359">
            <v>14139</v>
          </cell>
          <cell r="F1359">
            <v>0</v>
          </cell>
          <cell r="G1359">
            <v>7137</v>
          </cell>
          <cell r="H1359">
            <v>0</v>
          </cell>
          <cell r="I1359">
            <v>76773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251</v>
          </cell>
          <cell r="O1359">
            <v>0</v>
          </cell>
          <cell r="P1359">
            <v>98300</v>
          </cell>
          <cell r="Q1359">
            <v>39039</v>
          </cell>
          <cell r="R1359">
            <v>16107</v>
          </cell>
          <cell r="S1359">
            <v>42024</v>
          </cell>
          <cell r="T1359">
            <v>0</v>
          </cell>
          <cell r="U1359">
            <v>0</v>
          </cell>
          <cell r="V1359">
            <v>0</v>
          </cell>
          <cell r="W1359">
            <v>144</v>
          </cell>
          <cell r="X1359">
            <v>0</v>
          </cell>
          <cell r="Y1359">
            <v>986</v>
          </cell>
          <cell r="Z1359">
            <v>98300</v>
          </cell>
          <cell r="AA1359">
            <v>0</v>
          </cell>
          <cell r="AB1359">
            <v>98300</v>
          </cell>
        </row>
        <row r="1360">
          <cell r="A1360">
            <v>39</v>
          </cell>
          <cell r="B1360" t="str">
            <v>Hajnóczy J.Középiskolai Koll.</v>
          </cell>
          <cell r="C1360">
            <v>1</v>
          </cell>
          <cell r="D1360" t="str">
            <v>00előirányzat</v>
          </cell>
          <cell r="E1360">
            <v>21580</v>
          </cell>
          <cell r="G1360">
            <v>18000</v>
          </cell>
          <cell r="I1360">
            <v>132154</v>
          </cell>
          <cell r="P1360">
            <v>171734</v>
          </cell>
          <cell r="Q1360">
            <v>71426</v>
          </cell>
          <cell r="R1360">
            <v>29793</v>
          </cell>
          <cell r="S1360">
            <v>70390</v>
          </cell>
          <cell r="W1360">
            <v>125</v>
          </cell>
          <cell r="Z1360">
            <v>171734</v>
          </cell>
          <cell r="AA1360">
            <v>0</v>
          </cell>
          <cell r="AB1360">
            <v>171734</v>
          </cell>
        </row>
        <row r="1361">
          <cell r="C1361">
            <v>2</v>
          </cell>
          <cell r="D1361" t="str">
            <v>jóváhagyott pénzmaradvány</v>
          </cell>
          <cell r="N1361">
            <v>3036</v>
          </cell>
          <cell r="P1361">
            <v>3036</v>
          </cell>
          <cell r="Q1361">
            <v>1373</v>
          </cell>
          <cell r="R1361">
            <v>347</v>
          </cell>
          <cell r="Y1361">
            <v>1316</v>
          </cell>
          <cell r="Z1361">
            <v>3036</v>
          </cell>
          <cell r="AA1361">
            <v>0</v>
          </cell>
          <cell r="AB1361">
            <v>3036</v>
          </cell>
        </row>
        <row r="1362">
          <cell r="C1362">
            <v>4</v>
          </cell>
          <cell r="D1362" t="str">
            <v>tárgyévi eir.mód.korrekció</v>
          </cell>
          <cell r="I1362">
            <v>765</v>
          </cell>
          <cell r="P1362">
            <v>765</v>
          </cell>
          <cell r="Y1362">
            <v>765</v>
          </cell>
          <cell r="Z1362">
            <v>765</v>
          </cell>
          <cell r="AA1362">
            <v>0</v>
          </cell>
          <cell r="AB1362">
            <v>765</v>
          </cell>
        </row>
        <row r="1363">
          <cell r="C1363">
            <v>9</v>
          </cell>
          <cell r="D1363" t="str">
            <v>ped.szakkönyv</v>
          </cell>
          <cell r="I1363">
            <v>360</v>
          </cell>
          <cell r="P1363">
            <v>360</v>
          </cell>
          <cell r="Q1363">
            <v>360</v>
          </cell>
          <cell r="Z1363">
            <v>360</v>
          </cell>
          <cell r="AA1363">
            <v>0</v>
          </cell>
          <cell r="AB1363">
            <v>360</v>
          </cell>
        </row>
        <row r="1364">
          <cell r="D1364" t="str">
            <v>sh.</v>
          </cell>
          <cell r="J1364">
            <v>829</v>
          </cell>
          <cell r="M1364">
            <v>56</v>
          </cell>
          <cell r="P1364">
            <v>885</v>
          </cell>
          <cell r="S1364">
            <v>829</v>
          </cell>
          <cell r="X1364">
            <v>56</v>
          </cell>
          <cell r="Z1364">
            <v>885</v>
          </cell>
          <cell r="AA1364">
            <v>0</v>
          </cell>
          <cell r="AB1364">
            <v>885</v>
          </cell>
        </row>
        <row r="1365">
          <cell r="C1365">
            <v>12</v>
          </cell>
          <cell r="D1365" t="str">
            <v>elvonás</v>
          </cell>
          <cell r="I1365">
            <v>-1391</v>
          </cell>
          <cell r="P1365">
            <v>-1391</v>
          </cell>
          <cell r="S1365">
            <v>-1391</v>
          </cell>
          <cell r="Z1365">
            <v>-1391</v>
          </cell>
          <cell r="AA1365">
            <v>0</v>
          </cell>
          <cell r="AB1365">
            <v>-1391</v>
          </cell>
        </row>
        <row r="1366">
          <cell r="C1366">
            <v>13</v>
          </cell>
          <cell r="D1366" t="str">
            <v>bérfejlesztés</v>
          </cell>
          <cell r="I1366">
            <v>2625</v>
          </cell>
          <cell r="P1366">
            <v>2625</v>
          </cell>
          <cell r="Q1366">
            <v>1930</v>
          </cell>
          <cell r="R1366">
            <v>695</v>
          </cell>
          <cell r="Z1366">
            <v>2625</v>
          </cell>
          <cell r="AA1366">
            <v>0</v>
          </cell>
          <cell r="AB1366">
            <v>2625</v>
          </cell>
        </row>
        <row r="1367">
          <cell r="C1367">
            <v>14</v>
          </cell>
          <cell r="D1367" t="str">
            <v>4% bérfejlesztés</v>
          </cell>
          <cell r="I1367">
            <v>-725</v>
          </cell>
          <cell r="P1367">
            <v>-725</v>
          </cell>
          <cell r="Q1367">
            <v>-533</v>
          </cell>
          <cell r="R1367">
            <v>-192</v>
          </cell>
          <cell r="Z1367">
            <v>-725</v>
          </cell>
          <cell r="AA1367">
            <v>0</v>
          </cell>
          <cell r="AB1367">
            <v>-725</v>
          </cell>
        </row>
        <row r="1368">
          <cell r="P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P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P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P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P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P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P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P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P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P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P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P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P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P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P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P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P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P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P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P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P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P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P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P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B1392" t="str">
            <v>Összesen</v>
          </cell>
          <cell r="D1392" t="str">
            <v>Hajnóczy J.Középisk. Koll.</v>
          </cell>
          <cell r="E1392">
            <v>21580</v>
          </cell>
          <cell r="F1392">
            <v>0</v>
          </cell>
          <cell r="G1392">
            <v>18000</v>
          </cell>
          <cell r="H1392">
            <v>0</v>
          </cell>
          <cell r="I1392">
            <v>133788</v>
          </cell>
          <cell r="J1392">
            <v>829</v>
          </cell>
          <cell r="K1392">
            <v>0</v>
          </cell>
          <cell r="L1392">
            <v>0</v>
          </cell>
          <cell r="M1392">
            <v>56</v>
          </cell>
          <cell r="N1392">
            <v>3036</v>
          </cell>
          <cell r="O1392">
            <v>0</v>
          </cell>
          <cell r="P1392">
            <v>177289</v>
          </cell>
          <cell r="Q1392">
            <v>74556</v>
          </cell>
          <cell r="R1392">
            <v>30643</v>
          </cell>
          <cell r="S1392">
            <v>69828</v>
          </cell>
          <cell r="T1392">
            <v>0</v>
          </cell>
          <cell r="U1392">
            <v>0</v>
          </cell>
          <cell r="V1392">
            <v>0</v>
          </cell>
          <cell r="W1392">
            <v>125</v>
          </cell>
          <cell r="X1392">
            <v>56</v>
          </cell>
          <cell r="Y1392">
            <v>2081</v>
          </cell>
          <cell r="Z1392">
            <v>177289</v>
          </cell>
          <cell r="AA1392">
            <v>0</v>
          </cell>
          <cell r="AB1392">
            <v>177289</v>
          </cell>
        </row>
        <row r="1393">
          <cell r="A1393">
            <v>40</v>
          </cell>
          <cell r="B1393" t="str">
            <v>Középiskolai Kp.MENZA</v>
          </cell>
          <cell r="C1393">
            <v>1</v>
          </cell>
          <cell r="D1393" t="str">
            <v>00előirányzat</v>
          </cell>
          <cell r="E1393">
            <v>6249</v>
          </cell>
          <cell r="G1393">
            <v>21010</v>
          </cell>
          <cell r="I1393">
            <v>28592</v>
          </cell>
          <cell r="P1393">
            <v>55851</v>
          </cell>
          <cell r="Q1393">
            <v>13974</v>
          </cell>
          <cell r="R1393">
            <v>6352</v>
          </cell>
          <cell r="S1393">
            <v>30451</v>
          </cell>
          <cell r="W1393">
            <v>807</v>
          </cell>
          <cell r="Y1393">
            <v>4267</v>
          </cell>
          <cell r="Z1393">
            <v>55851</v>
          </cell>
          <cell r="AA1393">
            <v>0</v>
          </cell>
          <cell r="AB1393">
            <v>55851</v>
          </cell>
        </row>
        <row r="1394">
          <cell r="D1394" t="str">
            <v>sh.</v>
          </cell>
          <cell r="P1394">
            <v>0</v>
          </cell>
          <cell r="S1394">
            <v>-55</v>
          </cell>
          <cell r="X1394">
            <v>55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C1395">
            <v>2</v>
          </cell>
          <cell r="D1395" t="str">
            <v>jóváhagyott pénzmaradvány</v>
          </cell>
          <cell r="N1395">
            <v>902</v>
          </cell>
          <cell r="P1395">
            <v>902</v>
          </cell>
          <cell r="Q1395">
            <v>310</v>
          </cell>
          <cell r="R1395">
            <v>122</v>
          </cell>
          <cell r="Y1395">
            <v>470</v>
          </cell>
          <cell r="Z1395">
            <v>902</v>
          </cell>
          <cell r="AA1395">
            <v>0</v>
          </cell>
          <cell r="AB1395">
            <v>902</v>
          </cell>
        </row>
        <row r="1396">
          <cell r="C1396">
            <v>3</v>
          </cell>
          <cell r="D1396" t="str">
            <v>pm.terhelő bef.kötelezettség</v>
          </cell>
          <cell r="N1396">
            <v>1032</v>
          </cell>
          <cell r="P1396">
            <v>1032</v>
          </cell>
          <cell r="S1396">
            <v>1032</v>
          </cell>
          <cell r="Z1396">
            <v>1032</v>
          </cell>
          <cell r="AA1396">
            <v>0</v>
          </cell>
          <cell r="AB1396">
            <v>1032</v>
          </cell>
        </row>
        <row r="1397">
          <cell r="C1397">
            <v>12</v>
          </cell>
          <cell r="D1397" t="str">
            <v>elvonás</v>
          </cell>
          <cell r="I1397">
            <v>-153</v>
          </cell>
          <cell r="P1397">
            <v>-153</v>
          </cell>
          <cell r="S1397">
            <v>-153</v>
          </cell>
          <cell r="Z1397">
            <v>-153</v>
          </cell>
          <cell r="AA1397">
            <v>0</v>
          </cell>
          <cell r="AB1397">
            <v>-153</v>
          </cell>
        </row>
        <row r="1398">
          <cell r="C1398">
            <v>13</v>
          </cell>
          <cell r="D1398" t="str">
            <v>bérfejlesztés</v>
          </cell>
          <cell r="I1398">
            <v>998</v>
          </cell>
          <cell r="P1398">
            <v>998</v>
          </cell>
          <cell r="Q1398">
            <v>734</v>
          </cell>
          <cell r="R1398">
            <v>264</v>
          </cell>
          <cell r="Z1398">
            <v>998</v>
          </cell>
          <cell r="AA1398">
            <v>0</v>
          </cell>
          <cell r="AB1398">
            <v>998</v>
          </cell>
        </row>
        <row r="1399">
          <cell r="C1399">
            <v>14</v>
          </cell>
          <cell r="D1399" t="str">
            <v>4% bérfejlesztés</v>
          </cell>
          <cell r="I1399">
            <v>-276</v>
          </cell>
          <cell r="P1399">
            <v>-276</v>
          </cell>
          <cell r="Q1399">
            <v>-203</v>
          </cell>
          <cell r="R1399">
            <v>-73</v>
          </cell>
          <cell r="Z1399">
            <v>-276</v>
          </cell>
          <cell r="AA1399">
            <v>0</v>
          </cell>
          <cell r="AB1399">
            <v>-276</v>
          </cell>
        </row>
        <row r="1400">
          <cell r="P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P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P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P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P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P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B1406" t="str">
            <v>Összesen</v>
          </cell>
          <cell r="D1406" t="str">
            <v>Középiskolai Kp.MENZA</v>
          </cell>
          <cell r="E1406">
            <v>6249</v>
          </cell>
          <cell r="F1406">
            <v>0</v>
          </cell>
          <cell r="G1406">
            <v>21010</v>
          </cell>
          <cell r="H1406">
            <v>0</v>
          </cell>
          <cell r="I1406">
            <v>29161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1934</v>
          </cell>
          <cell r="O1406">
            <v>0</v>
          </cell>
          <cell r="P1406">
            <v>58354</v>
          </cell>
          <cell r="Q1406">
            <v>14815</v>
          </cell>
          <cell r="R1406">
            <v>6665</v>
          </cell>
          <cell r="S1406">
            <v>31275</v>
          </cell>
          <cell r="T1406">
            <v>0</v>
          </cell>
          <cell r="U1406">
            <v>0</v>
          </cell>
          <cell r="V1406">
            <v>0</v>
          </cell>
          <cell r="W1406">
            <v>807</v>
          </cell>
          <cell r="X1406">
            <v>55</v>
          </cell>
          <cell r="Y1406">
            <v>4737</v>
          </cell>
          <cell r="Z1406">
            <v>58354</v>
          </cell>
          <cell r="AA1406">
            <v>0</v>
          </cell>
          <cell r="AB1406">
            <v>58354</v>
          </cell>
        </row>
        <row r="1407">
          <cell r="A1407">
            <v>42</v>
          </cell>
          <cell r="B1407" t="str">
            <v>Városi Könyvtár</v>
          </cell>
          <cell r="C1407">
            <v>1</v>
          </cell>
          <cell r="D1407" t="str">
            <v>00előirányzat</v>
          </cell>
          <cell r="G1407">
            <v>1490</v>
          </cell>
          <cell r="H1407">
            <v>1980</v>
          </cell>
          <cell r="I1407">
            <v>52481</v>
          </cell>
          <cell r="M1407">
            <v>900</v>
          </cell>
          <cell r="P1407">
            <v>56851</v>
          </cell>
          <cell r="Q1407">
            <v>30655</v>
          </cell>
          <cell r="R1407">
            <v>12340</v>
          </cell>
          <cell r="S1407">
            <v>10976</v>
          </cell>
          <cell r="X1407">
            <v>2880</v>
          </cell>
          <cell r="Z1407">
            <v>56851</v>
          </cell>
          <cell r="AA1407">
            <v>0</v>
          </cell>
          <cell r="AB1407">
            <v>56851</v>
          </cell>
        </row>
        <row r="1408">
          <cell r="C1408">
            <v>2</v>
          </cell>
          <cell r="D1408" t="str">
            <v>jóváhagyott pénzmaradvány</v>
          </cell>
          <cell r="N1408">
            <v>888</v>
          </cell>
          <cell r="P1408">
            <v>888</v>
          </cell>
          <cell r="Q1408">
            <v>336</v>
          </cell>
          <cell r="R1408">
            <v>121</v>
          </cell>
          <cell r="Y1408">
            <v>431</v>
          </cell>
          <cell r="Z1408">
            <v>888</v>
          </cell>
          <cell r="AA1408">
            <v>0</v>
          </cell>
          <cell r="AB1408">
            <v>888</v>
          </cell>
        </row>
        <row r="1409">
          <cell r="C1409">
            <v>3</v>
          </cell>
          <cell r="D1409" t="str">
            <v>pm.terhelő bef.kötelezettség</v>
          </cell>
          <cell r="N1409">
            <v>30</v>
          </cell>
          <cell r="P1409">
            <v>30</v>
          </cell>
          <cell r="S1409">
            <v>30</v>
          </cell>
          <cell r="Z1409">
            <v>30</v>
          </cell>
          <cell r="AA1409">
            <v>0</v>
          </cell>
          <cell r="AB1409">
            <v>30</v>
          </cell>
        </row>
        <row r="1410">
          <cell r="B1410" t="str">
            <v>Újvári keret 40.évforduló</v>
          </cell>
          <cell r="D1410" t="str">
            <v>pót1(2)</v>
          </cell>
          <cell r="I1410">
            <v>70</v>
          </cell>
          <cell r="P1410">
            <v>70</v>
          </cell>
          <cell r="S1410">
            <v>70</v>
          </cell>
          <cell r="Z1410">
            <v>70</v>
          </cell>
          <cell r="AA1410">
            <v>0</v>
          </cell>
          <cell r="AB1410">
            <v>70</v>
          </cell>
        </row>
        <row r="1411">
          <cell r="C1411">
            <v>12</v>
          </cell>
          <cell r="D1411" t="str">
            <v>elvonás</v>
          </cell>
          <cell r="I1411">
            <v>-138</v>
          </cell>
          <cell r="P1411">
            <v>-138</v>
          </cell>
          <cell r="S1411">
            <v>-138</v>
          </cell>
          <cell r="Z1411">
            <v>-138</v>
          </cell>
          <cell r="AA1411">
            <v>0</v>
          </cell>
          <cell r="AB1411">
            <v>-138</v>
          </cell>
        </row>
        <row r="1412">
          <cell r="C1412">
            <v>13</v>
          </cell>
          <cell r="D1412" t="str">
            <v>bérfejlesztés</v>
          </cell>
          <cell r="I1412">
            <v>2353</v>
          </cell>
          <cell r="P1412">
            <v>2353</v>
          </cell>
          <cell r="Q1412">
            <v>1730</v>
          </cell>
          <cell r="R1412">
            <v>623</v>
          </cell>
          <cell r="Z1412">
            <v>2353</v>
          </cell>
          <cell r="AA1412">
            <v>0</v>
          </cell>
          <cell r="AB1412">
            <v>2353</v>
          </cell>
        </row>
        <row r="1413">
          <cell r="C1413">
            <v>14</v>
          </cell>
          <cell r="D1413" t="str">
            <v>4% bérfejlesztés</v>
          </cell>
          <cell r="I1413">
            <v>-650</v>
          </cell>
          <cell r="P1413">
            <v>-650</v>
          </cell>
          <cell r="Q1413">
            <v>-478</v>
          </cell>
          <cell r="R1413">
            <v>-172</v>
          </cell>
          <cell r="Z1413">
            <v>-650</v>
          </cell>
          <cell r="AA1413">
            <v>0</v>
          </cell>
          <cell r="AB1413">
            <v>-650</v>
          </cell>
        </row>
        <row r="1414">
          <cell r="P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P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P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P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P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P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P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P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P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B1423" t="str">
            <v>Összesen</v>
          </cell>
          <cell r="D1423" t="str">
            <v>Városi Könyvtár</v>
          </cell>
          <cell r="E1423">
            <v>0</v>
          </cell>
          <cell r="F1423">
            <v>0</v>
          </cell>
          <cell r="G1423">
            <v>1490</v>
          </cell>
          <cell r="H1423">
            <v>1980</v>
          </cell>
          <cell r="I1423">
            <v>54116</v>
          </cell>
          <cell r="J1423">
            <v>0</v>
          </cell>
          <cell r="K1423">
            <v>0</v>
          </cell>
          <cell r="L1423">
            <v>0</v>
          </cell>
          <cell r="M1423">
            <v>900</v>
          </cell>
          <cell r="N1423">
            <v>918</v>
          </cell>
          <cell r="O1423">
            <v>0</v>
          </cell>
          <cell r="P1423">
            <v>59404</v>
          </cell>
          <cell r="Q1423">
            <v>32243</v>
          </cell>
          <cell r="R1423">
            <v>12912</v>
          </cell>
          <cell r="S1423">
            <v>10938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2880</v>
          </cell>
          <cell r="Y1423">
            <v>431</v>
          </cell>
          <cell r="Z1423">
            <v>59404</v>
          </cell>
          <cell r="AA1423">
            <v>0</v>
          </cell>
          <cell r="AB1423">
            <v>59404</v>
          </cell>
        </row>
        <row r="1424">
          <cell r="A1424">
            <v>43</v>
          </cell>
          <cell r="B1424" t="str">
            <v>Pécsi Galéria és Grafikai Műhely</v>
          </cell>
          <cell r="C1424">
            <v>1</v>
          </cell>
          <cell r="D1424" t="str">
            <v>00előirányzat</v>
          </cell>
          <cell r="G1424">
            <v>1020</v>
          </cell>
          <cell r="I1424">
            <v>16552</v>
          </cell>
          <cell r="J1424">
            <v>1300</v>
          </cell>
          <cell r="P1424">
            <v>18872</v>
          </cell>
          <cell r="Q1424">
            <v>6772</v>
          </cell>
          <cell r="R1424">
            <v>2953</v>
          </cell>
          <cell r="S1424">
            <v>9147</v>
          </cell>
          <cell r="Z1424">
            <v>18872</v>
          </cell>
          <cell r="AA1424">
            <v>0</v>
          </cell>
          <cell r="AB1424">
            <v>18872</v>
          </cell>
        </row>
        <row r="1425">
          <cell r="C1425">
            <v>2</v>
          </cell>
          <cell r="D1425" t="str">
            <v>jóváhagyott pénzmaradvány</v>
          </cell>
          <cell r="N1425">
            <v>503</v>
          </cell>
          <cell r="P1425">
            <v>503</v>
          </cell>
          <cell r="Y1425">
            <v>503</v>
          </cell>
          <cell r="Z1425">
            <v>503</v>
          </cell>
          <cell r="AA1425">
            <v>0</v>
          </cell>
          <cell r="AB1425">
            <v>503</v>
          </cell>
        </row>
        <row r="1426">
          <cell r="C1426">
            <v>4</v>
          </cell>
          <cell r="D1426" t="str">
            <v>tárgyévi eir.mód.korrekció</v>
          </cell>
          <cell r="I1426">
            <v>397</v>
          </cell>
          <cell r="P1426">
            <v>397</v>
          </cell>
          <cell r="Y1426">
            <v>397</v>
          </cell>
          <cell r="Z1426">
            <v>397</v>
          </cell>
          <cell r="AA1426">
            <v>0</v>
          </cell>
          <cell r="AB1426">
            <v>397</v>
          </cell>
        </row>
        <row r="1427">
          <cell r="C1427">
            <v>12</v>
          </cell>
          <cell r="D1427" t="str">
            <v>elvonás</v>
          </cell>
          <cell r="I1427">
            <v>-72</v>
          </cell>
          <cell r="P1427">
            <v>-72</v>
          </cell>
          <cell r="S1427">
            <v>-72</v>
          </cell>
          <cell r="Z1427">
            <v>-72</v>
          </cell>
          <cell r="AA1427">
            <v>0</v>
          </cell>
          <cell r="AB1427">
            <v>-72</v>
          </cell>
        </row>
        <row r="1428">
          <cell r="C1428">
            <v>13</v>
          </cell>
          <cell r="D1428" t="str">
            <v>bérfejlesztés</v>
          </cell>
          <cell r="I1428">
            <v>135</v>
          </cell>
          <cell r="P1428">
            <v>135</v>
          </cell>
          <cell r="Q1428">
            <v>99</v>
          </cell>
          <cell r="R1428">
            <v>36</v>
          </cell>
          <cell r="Z1428">
            <v>135</v>
          </cell>
          <cell r="AA1428">
            <v>0</v>
          </cell>
          <cell r="AB1428">
            <v>135</v>
          </cell>
        </row>
        <row r="1429">
          <cell r="C1429">
            <v>14</v>
          </cell>
          <cell r="D1429" t="str">
            <v>4% bérfejlesztés</v>
          </cell>
          <cell r="I1429">
            <v>-37</v>
          </cell>
          <cell r="P1429">
            <v>-37</v>
          </cell>
          <cell r="Q1429">
            <v>-27</v>
          </cell>
          <cell r="R1429">
            <v>-10</v>
          </cell>
          <cell r="Z1429">
            <v>-37</v>
          </cell>
          <cell r="AA1429">
            <v>0</v>
          </cell>
          <cell r="AB1429">
            <v>-37</v>
          </cell>
        </row>
        <row r="1430">
          <cell r="P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P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P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P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P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P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P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P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P1438">
            <v>0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B1439" t="str">
            <v>Összesen</v>
          </cell>
          <cell r="D1439" t="str">
            <v>Pécsi Galéria és Graf. M.</v>
          </cell>
          <cell r="E1439">
            <v>0</v>
          </cell>
          <cell r="F1439">
            <v>0</v>
          </cell>
          <cell r="G1439">
            <v>1020</v>
          </cell>
          <cell r="H1439">
            <v>0</v>
          </cell>
          <cell r="I1439">
            <v>16975</v>
          </cell>
          <cell r="J1439">
            <v>1300</v>
          </cell>
          <cell r="K1439">
            <v>0</v>
          </cell>
          <cell r="L1439">
            <v>0</v>
          </cell>
          <cell r="M1439">
            <v>0</v>
          </cell>
          <cell r="N1439">
            <v>503</v>
          </cell>
          <cell r="O1439">
            <v>0</v>
          </cell>
          <cell r="P1439">
            <v>19798</v>
          </cell>
          <cell r="Q1439">
            <v>6844</v>
          </cell>
          <cell r="R1439">
            <v>2979</v>
          </cell>
          <cell r="S1439">
            <v>9075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900</v>
          </cell>
          <cell r="Z1439">
            <v>19798</v>
          </cell>
          <cell r="AA1439">
            <v>0</v>
          </cell>
          <cell r="AB1439">
            <v>19798</v>
          </cell>
        </row>
        <row r="1440">
          <cell r="A1440">
            <v>44</v>
          </cell>
          <cell r="B1440" t="str">
            <v>Pécsi Kulturális Központ</v>
          </cell>
          <cell r="C1440">
            <v>1</v>
          </cell>
          <cell r="D1440" t="str">
            <v>00előirányzat</v>
          </cell>
          <cell r="G1440">
            <v>22500</v>
          </cell>
          <cell r="I1440">
            <v>55119</v>
          </cell>
          <cell r="J1440">
            <v>12600</v>
          </cell>
          <cell r="P1440">
            <v>90219</v>
          </cell>
          <cell r="Q1440">
            <v>36180</v>
          </cell>
          <cell r="R1440">
            <v>14886</v>
          </cell>
          <cell r="S1440">
            <v>39153</v>
          </cell>
          <cell r="Z1440">
            <v>90219</v>
          </cell>
          <cell r="AA1440">
            <v>0</v>
          </cell>
          <cell r="AB1440">
            <v>90219</v>
          </cell>
        </row>
        <row r="1441">
          <cell r="C1441">
            <v>2</v>
          </cell>
          <cell r="D1441" t="str">
            <v>jóváhagyott pénzmaradvány</v>
          </cell>
          <cell r="N1441">
            <v>1358</v>
          </cell>
          <cell r="P1441">
            <v>1358</v>
          </cell>
          <cell r="Q1441">
            <v>320</v>
          </cell>
          <cell r="R1441">
            <v>108</v>
          </cell>
          <cell r="Y1441">
            <v>930</v>
          </cell>
          <cell r="Z1441">
            <v>1358</v>
          </cell>
          <cell r="AA1441">
            <v>0</v>
          </cell>
          <cell r="AB1441">
            <v>1358</v>
          </cell>
        </row>
        <row r="1442">
          <cell r="C1442">
            <v>3</v>
          </cell>
          <cell r="D1442" t="str">
            <v>pm.terhelő bef.kötelezettség</v>
          </cell>
          <cell r="N1442">
            <v>2</v>
          </cell>
          <cell r="P1442">
            <v>2</v>
          </cell>
          <cell r="S1442">
            <v>2</v>
          </cell>
          <cell r="Z1442">
            <v>2</v>
          </cell>
          <cell r="AA1442">
            <v>0</v>
          </cell>
          <cell r="AB1442">
            <v>2</v>
          </cell>
        </row>
        <row r="1443">
          <cell r="C1443">
            <v>4</v>
          </cell>
          <cell r="D1443" t="str">
            <v>tárgyévi eir.mód.korrekció</v>
          </cell>
          <cell r="I1443">
            <v>860</v>
          </cell>
          <cell r="P1443">
            <v>860</v>
          </cell>
          <cell r="Y1443">
            <v>860</v>
          </cell>
          <cell r="Z1443">
            <v>860</v>
          </cell>
          <cell r="AA1443">
            <v>0</v>
          </cell>
          <cell r="AB1443">
            <v>860</v>
          </cell>
        </row>
        <row r="1444">
          <cell r="B1444" t="str">
            <v>promóció</v>
          </cell>
          <cell r="D1444" t="str">
            <v>pót1(7)</v>
          </cell>
          <cell r="I1444">
            <v>700</v>
          </cell>
          <cell r="P1444">
            <v>700</v>
          </cell>
          <cell r="S1444">
            <v>700</v>
          </cell>
          <cell r="Z1444">
            <v>700</v>
          </cell>
          <cell r="AA1444">
            <v>0</v>
          </cell>
          <cell r="AB1444">
            <v>700</v>
          </cell>
        </row>
        <row r="1445">
          <cell r="B1445" t="str">
            <v>projektor</v>
          </cell>
          <cell r="D1445" t="str">
            <v>pót1(10)</v>
          </cell>
          <cell r="I1445">
            <v>1000</v>
          </cell>
          <cell r="P1445">
            <v>1000</v>
          </cell>
          <cell r="X1445">
            <v>1000</v>
          </cell>
          <cell r="Z1445">
            <v>1000</v>
          </cell>
          <cell r="AA1445">
            <v>0</v>
          </cell>
          <cell r="AB1445">
            <v>1000</v>
          </cell>
        </row>
        <row r="1446">
          <cell r="B1446" t="str">
            <v>vetítővászon városmarketingből</v>
          </cell>
          <cell r="D1446" t="str">
            <v>pót1(11)</v>
          </cell>
          <cell r="I1446">
            <v>50</v>
          </cell>
          <cell r="P1446">
            <v>50</v>
          </cell>
          <cell r="X1446">
            <v>50</v>
          </cell>
          <cell r="Z1446">
            <v>50</v>
          </cell>
          <cell r="AA1446">
            <v>0</v>
          </cell>
          <cell r="AB1446">
            <v>50</v>
          </cell>
        </row>
        <row r="1447">
          <cell r="B1447" t="str">
            <v>220/2000 Önkormányzati hírekre</v>
          </cell>
          <cell r="D1447" t="str">
            <v>pót1(17)</v>
          </cell>
          <cell r="I1447">
            <v>-4600</v>
          </cell>
          <cell r="P1447">
            <v>-4600</v>
          </cell>
          <cell r="S1447">
            <v>-4600</v>
          </cell>
          <cell r="Z1447">
            <v>-4600</v>
          </cell>
          <cell r="AA1447">
            <v>0</v>
          </cell>
          <cell r="AB1447">
            <v>-4600</v>
          </cell>
        </row>
        <row r="1448">
          <cell r="B1448" t="str">
            <v>Boldogság Háza 66/2000 Jogi</v>
          </cell>
          <cell r="D1448" t="str">
            <v>pót1(23)</v>
          </cell>
          <cell r="I1448">
            <v>1400</v>
          </cell>
          <cell r="P1448">
            <v>1400</v>
          </cell>
          <cell r="S1448">
            <v>1400</v>
          </cell>
          <cell r="Z1448">
            <v>1400</v>
          </cell>
          <cell r="AA1448">
            <v>0</v>
          </cell>
          <cell r="AB1448">
            <v>1400</v>
          </cell>
        </row>
        <row r="1449">
          <cell r="C1449">
            <v>12</v>
          </cell>
          <cell r="D1449" t="str">
            <v>elvonás</v>
          </cell>
          <cell r="I1449">
            <v>-2665</v>
          </cell>
          <cell r="P1449">
            <v>-2665</v>
          </cell>
          <cell r="S1449">
            <v>-2665</v>
          </cell>
          <cell r="Z1449">
            <v>-2665</v>
          </cell>
          <cell r="AA1449">
            <v>0</v>
          </cell>
          <cell r="AB1449">
            <v>-2665</v>
          </cell>
        </row>
        <row r="1450">
          <cell r="C1450">
            <v>13</v>
          </cell>
          <cell r="D1450" t="str">
            <v>bérfejlesztés</v>
          </cell>
          <cell r="I1450">
            <v>1847</v>
          </cell>
          <cell r="P1450">
            <v>1847</v>
          </cell>
          <cell r="Q1450">
            <v>1358</v>
          </cell>
          <cell r="R1450">
            <v>489</v>
          </cell>
          <cell r="Z1450">
            <v>1847</v>
          </cell>
          <cell r="AA1450">
            <v>0</v>
          </cell>
          <cell r="AB1450">
            <v>1847</v>
          </cell>
        </row>
        <row r="1451">
          <cell r="C1451">
            <v>14</v>
          </cell>
          <cell r="D1451" t="str">
            <v>4% bérfejlesztés</v>
          </cell>
          <cell r="I1451">
            <v>-510</v>
          </cell>
          <cell r="P1451">
            <v>-510</v>
          </cell>
          <cell r="Q1451">
            <v>-375</v>
          </cell>
          <cell r="R1451">
            <v>-135</v>
          </cell>
          <cell r="Z1451">
            <v>-510</v>
          </cell>
          <cell r="AA1451">
            <v>0</v>
          </cell>
          <cell r="AB1451">
            <v>-510</v>
          </cell>
        </row>
        <row r="1452">
          <cell r="P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P1453">
            <v>0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P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P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P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P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P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P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P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P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P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P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P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P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P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P1467">
            <v>0</v>
          </cell>
          <cell r="Z1467">
            <v>0</v>
          </cell>
          <cell r="AA1467">
            <v>0</v>
          </cell>
          <cell r="AB1467">
            <v>0</v>
          </cell>
        </row>
        <row r="1468">
          <cell r="P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P1469">
            <v>0</v>
          </cell>
          <cell r="Z1469">
            <v>0</v>
          </cell>
          <cell r="AA1469">
            <v>0</v>
          </cell>
          <cell r="AB1469">
            <v>0</v>
          </cell>
        </row>
        <row r="1470">
          <cell r="P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B1471" t="str">
            <v>Összesen</v>
          </cell>
          <cell r="D1471" t="str">
            <v>Pécsi Kulturális Központ</v>
          </cell>
          <cell r="E1471">
            <v>0</v>
          </cell>
          <cell r="F1471">
            <v>0</v>
          </cell>
          <cell r="G1471">
            <v>22500</v>
          </cell>
          <cell r="H1471">
            <v>0</v>
          </cell>
          <cell r="I1471">
            <v>53201</v>
          </cell>
          <cell r="J1471">
            <v>12600</v>
          </cell>
          <cell r="K1471">
            <v>0</v>
          </cell>
          <cell r="L1471">
            <v>0</v>
          </cell>
          <cell r="M1471">
            <v>0</v>
          </cell>
          <cell r="N1471">
            <v>1360</v>
          </cell>
          <cell r="O1471">
            <v>0</v>
          </cell>
          <cell r="P1471">
            <v>89661</v>
          </cell>
          <cell r="Q1471">
            <v>37483</v>
          </cell>
          <cell r="R1471">
            <v>15348</v>
          </cell>
          <cell r="S1471">
            <v>33990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1050</v>
          </cell>
          <cell r="Y1471">
            <v>1790</v>
          </cell>
          <cell r="Z1471">
            <v>89661</v>
          </cell>
          <cell r="AA1471">
            <v>0</v>
          </cell>
          <cell r="AB1471">
            <v>89661</v>
          </cell>
        </row>
        <row r="1472">
          <cell r="A1472">
            <v>45</v>
          </cell>
          <cell r="B1472" t="str">
            <v xml:space="preserve">Harmadik Szinház </v>
          </cell>
          <cell r="C1472">
            <v>1</v>
          </cell>
          <cell r="D1472" t="str">
            <v>00előirányzat</v>
          </cell>
          <cell r="G1472">
            <v>4916</v>
          </cell>
          <cell r="I1472">
            <v>22558</v>
          </cell>
          <cell r="J1472">
            <v>1500</v>
          </cell>
          <cell r="P1472">
            <v>28974</v>
          </cell>
          <cell r="Q1472">
            <v>7714</v>
          </cell>
          <cell r="R1472">
            <v>3140</v>
          </cell>
          <cell r="S1472">
            <v>18120</v>
          </cell>
          <cell r="Z1472">
            <v>28974</v>
          </cell>
          <cell r="AA1472">
            <v>0</v>
          </cell>
          <cell r="AB1472">
            <v>28974</v>
          </cell>
        </row>
        <row r="1473">
          <cell r="C1473">
            <v>2</v>
          </cell>
          <cell r="D1473" t="str">
            <v>jóváhagyott pénzmaradvány</v>
          </cell>
          <cell r="N1473">
            <v>245</v>
          </cell>
          <cell r="P1473">
            <v>245</v>
          </cell>
          <cell r="Y1473">
            <v>245</v>
          </cell>
          <cell r="Z1473">
            <v>245</v>
          </cell>
          <cell r="AA1473">
            <v>0</v>
          </cell>
          <cell r="AB1473">
            <v>245</v>
          </cell>
        </row>
        <row r="1474">
          <cell r="C1474">
            <v>3</v>
          </cell>
          <cell r="D1474" t="str">
            <v>pm.terhelő bef.kötelezettség</v>
          </cell>
          <cell r="N1474">
            <v>619</v>
          </cell>
          <cell r="P1474">
            <v>619</v>
          </cell>
          <cell r="S1474">
            <v>619</v>
          </cell>
          <cell r="Z1474">
            <v>619</v>
          </cell>
          <cell r="AA1474">
            <v>0</v>
          </cell>
          <cell r="AB1474">
            <v>619</v>
          </cell>
        </row>
        <row r="1475">
          <cell r="B1475" t="str">
            <v>művészeti támogatás</v>
          </cell>
          <cell r="D1475" t="str">
            <v>pót1(21)</v>
          </cell>
          <cell r="I1475">
            <v>6385</v>
          </cell>
          <cell r="P1475">
            <v>6385</v>
          </cell>
          <cell r="S1475">
            <v>6385</v>
          </cell>
          <cell r="Z1475">
            <v>6385</v>
          </cell>
          <cell r="AA1475">
            <v>0</v>
          </cell>
          <cell r="AB1475">
            <v>6385</v>
          </cell>
        </row>
        <row r="1476">
          <cell r="P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P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P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P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P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P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P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P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P1484">
            <v>0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P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P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P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P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B1489" t="str">
            <v>Összesen</v>
          </cell>
          <cell r="D1489" t="str">
            <v>Harmadik Szinház</v>
          </cell>
          <cell r="E1489">
            <v>0</v>
          </cell>
          <cell r="F1489">
            <v>0</v>
          </cell>
          <cell r="G1489">
            <v>4916</v>
          </cell>
          <cell r="H1489">
            <v>0</v>
          </cell>
          <cell r="I1489">
            <v>28943</v>
          </cell>
          <cell r="J1489">
            <v>1500</v>
          </cell>
          <cell r="K1489">
            <v>0</v>
          </cell>
          <cell r="L1489">
            <v>0</v>
          </cell>
          <cell r="M1489">
            <v>0</v>
          </cell>
          <cell r="N1489">
            <v>864</v>
          </cell>
          <cell r="O1489">
            <v>0</v>
          </cell>
          <cell r="P1489">
            <v>36223</v>
          </cell>
          <cell r="Q1489">
            <v>7714</v>
          </cell>
          <cell r="R1489">
            <v>3140</v>
          </cell>
          <cell r="S1489">
            <v>25124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245</v>
          </cell>
          <cell r="Z1489">
            <v>36223</v>
          </cell>
          <cell r="AA1489">
            <v>0</v>
          </cell>
          <cell r="AB1489">
            <v>36223</v>
          </cell>
        </row>
        <row r="1490">
          <cell r="B1490" t="str">
            <v>Kulturális + HarmadikSz.</v>
          </cell>
          <cell r="E1490">
            <v>0</v>
          </cell>
          <cell r="F1490">
            <v>0</v>
          </cell>
          <cell r="G1490">
            <v>27416</v>
          </cell>
          <cell r="H1490">
            <v>0</v>
          </cell>
          <cell r="I1490">
            <v>82144</v>
          </cell>
          <cell r="J1490">
            <v>14100</v>
          </cell>
          <cell r="K1490">
            <v>0</v>
          </cell>
          <cell r="L1490">
            <v>0</v>
          </cell>
          <cell r="M1490">
            <v>0</v>
          </cell>
          <cell r="N1490">
            <v>2224</v>
          </cell>
          <cell r="O1490">
            <v>0</v>
          </cell>
          <cell r="P1490">
            <v>125884</v>
          </cell>
          <cell r="Q1490">
            <v>45197</v>
          </cell>
          <cell r="R1490">
            <v>18488</v>
          </cell>
          <cell r="S1490">
            <v>59114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1050</v>
          </cell>
          <cell r="Y1490">
            <v>2035</v>
          </cell>
          <cell r="Z1490">
            <v>125884</v>
          </cell>
          <cell r="AA1490">
            <v>0</v>
          </cell>
          <cell r="AB1490">
            <v>125884</v>
          </cell>
        </row>
        <row r="1491">
          <cell r="A1491">
            <v>45</v>
          </cell>
          <cell r="B1491" t="str">
            <v>Mecseki Kultúrpark</v>
          </cell>
          <cell r="C1491">
            <v>1</v>
          </cell>
          <cell r="D1491" t="str">
            <v>00előirányzat</v>
          </cell>
          <cell r="G1491">
            <v>27029</v>
          </cell>
          <cell r="I1491">
            <v>21286</v>
          </cell>
          <cell r="P1491">
            <v>48315</v>
          </cell>
          <cell r="Q1491">
            <v>27131</v>
          </cell>
          <cell r="R1491">
            <v>12217</v>
          </cell>
          <cell r="S1491">
            <v>8967</v>
          </cell>
          <cell r="Z1491">
            <v>48315</v>
          </cell>
          <cell r="AA1491">
            <v>0</v>
          </cell>
          <cell r="AB1491">
            <v>48315</v>
          </cell>
        </row>
        <row r="1492">
          <cell r="C1492">
            <v>2</v>
          </cell>
          <cell r="D1492" t="str">
            <v>jóváhagyott pénzmaradvány</v>
          </cell>
          <cell r="N1492">
            <v>916</v>
          </cell>
          <cell r="P1492">
            <v>916</v>
          </cell>
          <cell r="Q1492">
            <v>674</v>
          </cell>
          <cell r="R1492">
            <v>242</v>
          </cell>
          <cell r="Z1492">
            <v>916</v>
          </cell>
          <cell r="AA1492">
            <v>0</v>
          </cell>
          <cell r="AB1492">
            <v>916</v>
          </cell>
        </row>
        <row r="1493">
          <cell r="C1493">
            <v>3</v>
          </cell>
          <cell r="D1493" t="str">
            <v>pm.terhelő bef.kötelezettség</v>
          </cell>
          <cell r="N1493">
            <v>798</v>
          </cell>
          <cell r="P1493">
            <v>798</v>
          </cell>
          <cell r="S1493">
            <v>798</v>
          </cell>
          <cell r="Z1493">
            <v>798</v>
          </cell>
          <cell r="AA1493">
            <v>0</v>
          </cell>
          <cell r="AB1493">
            <v>798</v>
          </cell>
        </row>
        <row r="1494">
          <cell r="B1494" t="str">
            <v>171/2000 Kgy.hat.</v>
          </cell>
          <cell r="D1494" t="str">
            <v>pót1(9)</v>
          </cell>
          <cell r="I1494">
            <v>10000</v>
          </cell>
          <cell r="P1494">
            <v>10000</v>
          </cell>
          <cell r="S1494">
            <v>10000</v>
          </cell>
          <cell r="Z1494">
            <v>10000</v>
          </cell>
          <cell r="AA1494">
            <v>0</v>
          </cell>
          <cell r="AB1494">
            <v>10000</v>
          </cell>
        </row>
        <row r="1495">
          <cell r="B1495" t="str">
            <v>58/2000 KUBI keret</v>
          </cell>
          <cell r="D1495" t="str">
            <v>pót1(12)</v>
          </cell>
          <cell r="I1495">
            <v>130</v>
          </cell>
          <cell r="P1495">
            <v>130</v>
          </cell>
          <cell r="X1495">
            <v>130</v>
          </cell>
          <cell r="Z1495">
            <v>130</v>
          </cell>
          <cell r="AA1495">
            <v>0</v>
          </cell>
          <cell r="AB1495">
            <v>130</v>
          </cell>
        </row>
        <row r="1496">
          <cell r="C1496">
            <v>13</v>
          </cell>
          <cell r="D1496" t="str">
            <v>bérfejlesztés</v>
          </cell>
          <cell r="I1496">
            <v>565</v>
          </cell>
          <cell r="P1496">
            <v>565</v>
          </cell>
          <cell r="Q1496">
            <v>416</v>
          </cell>
          <cell r="R1496">
            <v>149</v>
          </cell>
          <cell r="Z1496">
            <v>565</v>
          </cell>
          <cell r="AA1496">
            <v>0</v>
          </cell>
          <cell r="AB1496">
            <v>565</v>
          </cell>
        </row>
        <row r="1497">
          <cell r="D1497" t="str">
            <v>pót1(25)</v>
          </cell>
          <cell r="I1497">
            <v>5000</v>
          </cell>
          <cell r="P1497">
            <v>5000</v>
          </cell>
          <cell r="S1497">
            <v>5000</v>
          </cell>
          <cell r="Z1497">
            <v>5000</v>
          </cell>
          <cell r="AA1497">
            <v>0</v>
          </cell>
          <cell r="AB1497">
            <v>5000</v>
          </cell>
        </row>
        <row r="1498">
          <cell r="C1498">
            <v>14</v>
          </cell>
          <cell r="D1498" t="str">
            <v>4% bérfejlesztés</v>
          </cell>
          <cell r="I1498">
            <v>-156</v>
          </cell>
          <cell r="P1498">
            <v>-156</v>
          </cell>
          <cell r="Q1498">
            <v>-115</v>
          </cell>
          <cell r="R1498">
            <v>-41</v>
          </cell>
          <cell r="Z1498">
            <v>-156</v>
          </cell>
          <cell r="AA1498">
            <v>0</v>
          </cell>
          <cell r="AB1498">
            <v>-156</v>
          </cell>
        </row>
        <row r="1499">
          <cell r="P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P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P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P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P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P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P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P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B1507" t="str">
            <v>Összesen</v>
          </cell>
          <cell r="D1507" t="str">
            <v>Mecseki Kultúrpark</v>
          </cell>
          <cell r="E1507">
            <v>0</v>
          </cell>
          <cell r="F1507">
            <v>0</v>
          </cell>
          <cell r="G1507">
            <v>27029</v>
          </cell>
          <cell r="H1507">
            <v>0</v>
          </cell>
          <cell r="I1507">
            <v>36825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1714</v>
          </cell>
          <cell r="O1507">
            <v>0</v>
          </cell>
          <cell r="P1507">
            <v>65568</v>
          </cell>
          <cell r="Q1507">
            <v>28106</v>
          </cell>
          <cell r="R1507">
            <v>12567</v>
          </cell>
          <cell r="S1507">
            <v>24765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130</v>
          </cell>
          <cell r="Y1507">
            <v>0</v>
          </cell>
          <cell r="Z1507">
            <v>65568</v>
          </cell>
          <cell r="AA1507">
            <v>0</v>
          </cell>
          <cell r="AB1507">
            <v>65568</v>
          </cell>
        </row>
        <row r="1508">
          <cell r="A1508">
            <v>46</v>
          </cell>
          <cell r="B1508" t="str">
            <v>Pécsi Nemzeti Szinház</v>
          </cell>
          <cell r="C1508">
            <v>1</v>
          </cell>
          <cell r="D1508" t="str">
            <v>00előirányzat</v>
          </cell>
          <cell r="E1508">
            <v>100</v>
          </cell>
          <cell r="G1508">
            <v>108000</v>
          </cell>
          <cell r="I1508">
            <v>294900</v>
          </cell>
          <cell r="P1508">
            <v>403000</v>
          </cell>
          <cell r="Q1508">
            <v>212000</v>
          </cell>
          <cell r="R1508">
            <v>82900</v>
          </cell>
          <cell r="S1508">
            <v>98100</v>
          </cell>
          <cell r="X1508">
            <v>10000</v>
          </cell>
          <cell r="Z1508">
            <v>403000</v>
          </cell>
          <cell r="AA1508">
            <v>0</v>
          </cell>
          <cell r="AB1508">
            <v>403000</v>
          </cell>
        </row>
        <row r="1509">
          <cell r="C1509">
            <v>2</v>
          </cell>
          <cell r="D1509" t="str">
            <v>jóváhagyott pénzmaradvány</v>
          </cell>
          <cell r="N1509">
            <v>24405</v>
          </cell>
          <cell r="P1509">
            <v>24405</v>
          </cell>
          <cell r="Q1509">
            <v>332</v>
          </cell>
          <cell r="R1509">
            <v>120</v>
          </cell>
          <cell r="Y1509">
            <v>23953</v>
          </cell>
          <cell r="Z1509">
            <v>24405</v>
          </cell>
          <cell r="AA1509">
            <v>0</v>
          </cell>
          <cell r="AB1509">
            <v>24405</v>
          </cell>
        </row>
        <row r="1510">
          <cell r="C1510">
            <v>4</v>
          </cell>
          <cell r="D1510" t="str">
            <v>tárgyévi eir.mód.korrekció</v>
          </cell>
          <cell r="I1510">
            <v>417</v>
          </cell>
          <cell r="P1510">
            <v>417</v>
          </cell>
          <cell r="Y1510">
            <v>417</v>
          </cell>
          <cell r="Z1510">
            <v>417</v>
          </cell>
          <cell r="AA1510">
            <v>0</v>
          </cell>
          <cell r="AB1510">
            <v>417</v>
          </cell>
        </row>
        <row r="1511">
          <cell r="B1511" t="str">
            <v>művészeti támogatás</v>
          </cell>
          <cell r="D1511" t="str">
            <v>pót1(20)</v>
          </cell>
          <cell r="I1511">
            <v>105167</v>
          </cell>
          <cell r="P1511">
            <v>105167</v>
          </cell>
          <cell r="S1511">
            <v>105167</v>
          </cell>
          <cell r="Z1511">
            <v>105167</v>
          </cell>
          <cell r="AA1511">
            <v>0</v>
          </cell>
          <cell r="AB1511">
            <v>105167</v>
          </cell>
        </row>
        <row r="1512">
          <cell r="D1512" t="str">
            <v>sh1(17)</v>
          </cell>
          <cell r="P1512">
            <v>0</v>
          </cell>
          <cell r="S1512">
            <v>7953</v>
          </cell>
          <cell r="X1512">
            <v>16000</v>
          </cell>
          <cell r="Y1512">
            <v>-23953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P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P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P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P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P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P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P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P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P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P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P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P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P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B1526" t="str">
            <v>Összesen</v>
          </cell>
          <cell r="D1526" t="str">
            <v>Pécsi Nemzeti Szinház</v>
          </cell>
          <cell r="E1526">
            <v>100</v>
          </cell>
          <cell r="F1526">
            <v>0</v>
          </cell>
          <cell r="G1526">
            <v>108000</v>
          </cell>
          <cell r="H1526">
            <v>0</v>
          </cell>
          <cell r="I1526">
            <v>400484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24405</v>
          </cell>
          <cell r="O1526">
            <v>0</v>
          </cell>
          <cell r="P1526">
            <v>532989</v>
          </cell>
          <cell r="Q1526">
            <v>212332</v>
          </cell>
          <cell r="R1526">
            <v>83020</v>
          </cell>
          <cell r="S1526">
            <v>211220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26000</v>
          </cell>
          <cell r="Y1526">
            <v>417</v>
          </cell>
          <cell r="Z1526">
            <v>532989</v>
          </cell>
          <cell r="AA1526">
            <v>0</v>
          </cell>
          <cell r="AB1526">
            <v>532989</v>
          </cell>
        </row>
        <row r="1527">
          <cell r="A1527">
            <v>47</v>
          </cell>
          <cell r="B1527" t="str">
            <v>Pécsi Horvát Szinház</v>
          </cell>
          <cell r="C1527">
            <v>1</v>
          </cell>
          <cell r="D1527" t="str">
            <v>00előirányzat</v>
          </cell>
          <cell r="G1527">
            <v>4621</v>
          </cell>
          <cell r="I1527">
            <v>11297</v>
          </cell>
          <cell r="P1527">
            <v>15918</v>
          </cell>
          <cell r="Q1527">
            <v>8570</v>
          </cell>
          <cell r="R1527">
            <v>3451</v>
          </cell>
          <cell r="S1527">
            <v>3897</v>
          </cell>
          <cell r="Z1527">
            <v>15918</v>
          </cell>
          <cell r="AA1527">
            <v>0</v>
          </cell>
          <cell r="AB1527">
            <v>15918</v>
          </cell>
        </row>
        <row r="1528">
          <cell r="C1528">
            <v>2</v>
          </cell>
          <cell r="D1528" t="str">
            <v>jóváhagyott pénzmaradvány</v>
          </cell>
          <cell r="N1528">
            <v>937</v>
          </cell>
          <cell r="P1528">
            <v>937</v>
          </cell>
          <cell r="Q1528">
            <v>882</v>
          </cell>
          <cell r="R1528">
            <v>318</v>
          </cell>
          <cell r="S1528">
            <v>-263</v>
          </cell>
          <cell r="Z1528">
            <v>937</v>
          </cell>
          <cell r="AA1528">
            <v>0</v>
          </cell>
          <cell r="AB1528">
            <v>937</v>
          </cell>
        </row>
        <row r="1529">
          <cell r="C1529">
            <v>4</v>
          </cell>
          <cell r="D1529" t="str">
            <v>tárgyévi eir.mód.korrekció</v>
          </cell>
          <cell r="I1529">
            <v>982</v>
          </cell>
          <cell r="P1529">
            <v>982</v>
          </cell>
          <cell r="S1529">
            <v>263</v>
          </cell>
          <cell r="Y1529">
            <v>719</v>
          </cell>
          <cell r="Z1529">
            <v>982</v>
          </cell>
          <cell r="AA1529">
            <v>0</v>
          </cell>
          <cell r="AB1529">
            <v>982</v>
          </cell>
        </row>
        <row r="1530">
          <cell r="B1530" t="str">
            <v>művészeti támogatás</v>
          </cell>
          <cell r="D1530" t="str">
            <v>pót1(4)</v>
          </cell>
          <cell r="I1530">
            <v>25200</v>
          </cell>
          <cell r="P1530">
            <v>25200</v>
          </cell>
          <cell r="Q1530">
            <v>4500</v>
          </cell>
          <cell r="S1530">
            <v>18900</v>
          </cell>
          <cell r="X1530">
            <v>1800</v>
          </cell>
          <cell r="Z1530">
            <v>25200</v>
          </cell>
          <cell r="AA1530">
            <v>0</v>
          </cell>
          <cell r="AB1530">
            <v>25200</v>
          </cell>
        </row>
        <row r="1531">
          <cell r="P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P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P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P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P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P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P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P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P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P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P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B1542" t="str">
            <v>Összesen</v>
          </cell>
          <cell r="D1542" t="str">
            <v>Pécsi Horvát Szinház</v>
          </cell>
          <cell r="E1542">
            <v>0</v>
          </cell>
          <cell r="F1542">
            <v>0</v>
          </cell>
          <cell r="G1542">
            <v>4621</v>
          </cell>
          <cell r="H1542">
            <v>0</v>
          </cell>
          <cell r="I1542">
            <v>37479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937</v>
          </cell>
          <cell r="O1542">
            <v>0</v>
          </cell>
          <cell r="P1542">
            <v>43037</v>
          </cell>
          <cell r="Q1542">
            <v>13952</v>
          </cell>
          <cell r="R1542">
            <v>3769</v>
          </cell>
          <cell r="S1542">
            <v>22797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1800</v>
          </cell>
          <cell r="Y1542">
            <v>719</v>
          </cell>
          <cell r="Z1542">
            <v>43037</v>
          </cell>
          <cell r="AA1542">
            <v>0</v>
          </cell>
          <cell r="AB1542">
            <v>43037</v>
          </cell>
        </row>
        <row r="1543">
          <cell r="A1543">
            <v>49</v>
          </cell>
          <cell r="B1543" t="str">
            <v>Pécsi Szimfónikus Zenekar</v>
          </cell>
          <cell r="C1543">
            <v>1</v>
          </cell>
          <cell r="D1543" t="str">
            <v>00előirányzat</v>
          </cell>
          <cell r="G1543">
            <v>25000</v>
          </cell>
          <cell r="I1543">
            <v>99328</v>
          </cell>
          <cell r="P1543">
            <v>124328</v>
          </cell>
          <cell r="Q1543">
            <v>78590</v>
          </cell>
          <cell r="R1543">
            <v>32112</v>
          </cell>
          <cell r="S1543">
            <v>7476</v>
          </cell>
          <cell r="U1543">
            <v>150</v>
          </cell>
          <cell r="X1543">
            <v>6000</v>
          </cell>
          <cell r="Z1543">
            <v>124328</v>
          </cell>
          <cell r="AA1543">
            <v>0</v>
          </cell>
          <cell r="AB1543">
            <v>124328</v>
          </cell>
        </row>
        <row r="1544">
          <cell r="C1544">
            <v>2</v>
          </cell>
          <cell r="D1544" t="str">
            <v>jóváhagyott pénzmaradvány</v>
          </cell>
          <cell r="N1544">
            <v>-9100</v>
          </cell>
          <cell r="P1544">
            <v>-9100</v>
          </cell>
          <cell r="S1544">
            <v>-9100</v>
          </cell>
          <cell r="Z1544">
            <v>-9100</v>
          </cell>
          <cell r="AA1544">
            <v>0</v>
          </cell>
          <cell r="AB1544">
            <v>-9100</v>
          </cell>
        </row>
        <row r="1545">
          <cell r="C1545">
            <v>3</v>
          </cell>
          <cell r="D1545" t="str">
            <v>pm.terhelő bef.kötelezettség</v>
          </cell>
          <cell r="N1545">
            <v>9299</v>
          </cell>
          <cell r="P1545">
            <v>9299</v>
          </cell>
          <cell r="S1545">
            <v>9299</v>
          </cell>
          <cell r="Z1545">
            <v>9299</v>
          </cell>
          <cell r="AA1545">
            <v>0</v>
          </cell>
          <cell r="AB1545">
            <v>9299</v>
          </cell>
        </row>
        <row r="1546">
          <cell r="B1546" t="str">
            <v>központi támogatás</v>
          </cell>
          <cell r="D1546" t="str">
            <v>pót1(3)</v>
          </cell>
          <cell r="I1546">
            <v>44000</v>
          </cell>
          <cell r="P1546">
            <v>44000</v>
          </cell>
          <cell r="Q1546">
            <v>4600</v>
          </cell>
          <cell r="S1546">
            <v>35400</v>
          </cell>
          <cell r="X1546">
            <v>4000</v>
          </cell>
          <cell r="Z1546">
            <v>44000</v>
          </cell>
          <cell r="AA1546">
            <v>0</v>
          </cell>
          <cell r="AB1546">
            <v>44000</v>
          </cell>
        </row>
        <row r="1547">
          <cell r="D1547" t="str">
            <v>sh1(10)</v>
          </cell>
          <cell r="J1547">
            <v>1000</v>
          </cell>
          <cell r="P1547">
            <v>1000</v>
          </cell>
          <cell r="S1547">
            <v>1000</v>
          </cell>
          <cell r="Z1547">
            <v>1000</v>
          </cell>
          <cell r="AA1547">
            <v>0</v>
          </cell>
          <cell r="AB1547">
            <v>1000</v>
          </cell>
        </row>
        <row r="1548">
          <cell r="C1548">
            <v>12</v>
          </cell>
          <cell r="D1548" t="str">
            <v>elvonás</v>
          </cell>
          <cell r="I1548">
            <v>-18</v>
          </cell>
          <cell r="P1548">
            <v>-18</v>
          </cell>
          <cell r="S1548">
            <v>-18</v>
          </cell>
          <cell r="Z1548">
            <v>-18</v>
          </cell>
          <cell r="AA1548">
            <v>0</v>
          </cell>
          <cell r="AB1548">
            <v>-18</v>
          </cell>
        </row>
        <row r="1549">
          <cell r="C1549">
            <v>13</v>
          </cell>
          <cell r="D1549" t="str">
            <v>bérfejlesztés</v>
          </cell>
          <cell r="I1549">
            <v>5429</v>
          </cell>
          <cell r="P1549">
            <v>5429</v>
          </cell>
          <cell r="Q1549">
            <v>3992</v>
          </cell>
          <cell r="R1549">
            <v>1437</v>
          </cell>
          <cell r="Z1549">
            <v>5429</v>
          </cell>
          <cell r="AA1549">
            <v>0</v>
          </cell>
          <cell r="AB1549">
            <v>5429</v>
          </cell>
        </row>
        <row r="1550">
          <cell r="C1550">
            <v>14</v>
          </cell>
          <cell r="D1550" t="str">
            <v>4% bérfejlesztés</v>
          </cell>
          <cell r="I1550">
            <v>-1500</v>
          </cell>
          <cell r="P1550">
            <v>-1500</v>
          </cell>
          <cell r="Q1550">
            <v>-1103</v>
          </cell>
          <cell r="R1550">
            <v>-397</v>
          </cell>
          <cell r="Z1550">
            <v>-1500</v>
          </cell>
          <cell r="AA1550">
            <v>0</v>
          </cell>
          <cell r="AB1550">
            <v>-1500</v>
          </cell>
        </row>
        <row r="1551">
          <cell r="P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P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P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P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P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P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P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B1558" t="str">
            <v>Összesen</v>
          </cell>
          <cell r="D1558" t="str">
            <v>Pécsi Szimf. Zenekar</v>
          </cell>
          <cell r="E1558">
            <v>0</v>
          </cell>
          <cell r="F1558">
            <v>0</v>
          </cell>
          <cell r="G1558">
            <v>25000</v>
          </cell>
          <cell r="H1558">
            <v>0</v>
          </cell>
          <cell r="I1558">
            <v>147239</v>
          </cell>
          <cell r="J1558">
            <v>1000</v>
          </cell>
          <cell r="K1558">
            <v>0</v>
          </cell>
          <cell r="L1558">
            <v>0</v>
          </cell>
          <cell r="M1558">
            <v>0</v>
          </cell>
          <cell r="N1558">
            <v>199</v>
          </cell>
          <cell r="O1558">
            <v>0</v>
          </cell>
          <cell r="P1558">
            <v>173438</v>
          </cell>
          <cell r="Q1558">
            <v>86079</v>
          </cell>
          <cell r="R1558">
            <v>33152</v>
          </cell>
          <cell r="S1558">
            <v>44057</v>
          </cell>
          <cell r="T1558">
            <v>0</v>
          </cell>
          <cell r="U1558">
            <v>150</v>
          </cell>
          <cell r="V1558">
            <v>0</v>
          </cell>
          <cell r="W1558">
            <v>0</v>
          </cell>
          <cell r="X1558">
            <v>10000</v>
          </cell>
          <cell r="Y1558">
            <v>0</v>
          </cell>
          <cell r="Z1558">
            <v>173438</v>
          </cell>
          <cell r="AA1558">
            <v>0</v>
          </cell>
          <cell r="AB1558">
            <v>173438</v>
          </cell>
        </row>
        <row r="1559">
          <cell r="A1559">
            <v>50</v>
          </cell>
          <cell r="B1559" t="str">
            <v>Ifjúsági Ház</v>
          </cell>
          <cell r="C1559">
            <v>1</v>
          </cell>
          <cell r="D1559" t="str">
            <v>00előirányzat</v>
          </cell>
          <cell r="G1559">
            <v>8500</v>
          </cell>
          <cell r="I1559">
            <v>19155</v>
          </cell>
          <cell r="J1559">
            <v>300</v>
          </cell>
          <cell r="P1559">
            <v>27955</v>
          </cell>
          <cell r="Q1559">
            <v>10000</v>
          </cell>
          <cell r="R1559">
            <v>4170</v>
          </cell>
          <cell r="S1559">
            <v>13785</v>
          </cell>
          <cell r="Z1559">
            <v>27955</v>
          </cell>
          <cell r="AA1559">
            <v>0</v>
          </cell>
          <cell r="AB1559">
            <v>27955</v>
          </cell>
        </row>
        <row r="1560">
          <cell r="C1560">
            <v>2</v>
          </cell>
          <cell r="D1560" t="str">
            <v>jóváhagyott pénzmaradvány</v>
          </cell>
          <cell r="N1560">
            <v>633</v>
          </cell>
          <cell r="P1560">
            <v>633</v>
          </cell>
          <cell r="Q1560">
            <v>137</v>
          </cell>
          <cell r="R1560">
            <v>49</v>
          </cell>
          <cell r="Y1560">
            <v>447</v>
          </cell>
          <cell r="Z1560">
            <v>633</v>
          </cell>
          <cell r="AA1560">
            <v>0</v>
          </cell>
          <cell r="AB1560">
            <v>633</v>
          </cell>
        </row>
        <row r="1561">
          <cell r="C1561">
            <v>4</v>
          </cell>
          <cell r="D1561" t="str">
            <v>tárgyévi eir.mód.korrekció</v>
          </cell>
          <cell r="I1561">
            <v>15</v>
          </cell>
          <cell r="P1561">
            <v>15</v>
          </cell>
          <cell r="Y1561">
            <v>15</v>
          </cell>
          <cell r="Z1561">
            <v>15</v>
          </cell>
          <cell r="AA1561">
            <v>0</v>
          </cell>
          <cell r="AB1561">
            <v>15</v>
          </cell>
        </row>
        <row r="1562">
          <cell r="C1562">
            <v>12</v>
          </cell>
          <cell r="D1562" t="str">
            <v>elvonás</v>
          </cell>
          <cell r="I1562">
            <v>-608</v>
          </cell>
          <cell r="P1562">
            <v>-608</v>
          </cell>
          <cell r="S1562">
            <v>-608</v>
          </cell>
          <cell r="Z1562">
            <v>-608</v>
          </cell>
          <cell r="AA1562">
            <v>0</v>
          </cell>
          <cell r="AB1562">
            <v>-608</v>
          </cell>
        </row>
        <row r="1563">
          <cell r="C1563">
            <v>13</v>
          </cell>
          <cell r="D1563" t="str">
            <v>bérfejlesztés</v>
          </cell>
          <cell r="I1563">
            <v>674</v>
          </cell>
          <cell r="P1563">
            <v>674</v>
          </cell>
          <cell r="Q1563">
            <v>496</v>
          </cell>
          <cell r="R1563">
            <v>178</v>
          </cell>
          <cell r="Z1563">
            <v>674</v>
          </cell>
          <cell r="AA1563">
            <v>0</v>
          </cell>
          <cell r="AB1563">
            <v>674</v>
          </cell>
        </row>
        <row r="1564">
          <cell r="C1564">
            <v>14</v>
          </cell>
          <cell r="D1564" t="str">
            <v>4% bérfejlesztés</v>
          </cell>
          <cell r="I1564">
            <v>-186</v>
          </cell>
          <cell r="P1564">
            <v>-186</v>
          </cell>
          <cell r="Q1564">
            <v>-137</v>
          </cell>
          <cell r="R1564">
            <v>-49</v>
          </cell>
          <cell r="Z1564">
            <v>-186</v>
          </cell>
          <cell r="AA1564">
            <v>0</v>
          </cell>
          <cell r="AB1564">
            <v>-186</v>
          </cell>
        </row>
        <row r="1565">
          <cell r="P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P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P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P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P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P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P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P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P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P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B1575" t="str">
            <v>Összesen</v>
          </cell>
          <cell r="D1575" t="str">
            <v>Ifjúsági Ház</v>
          </cell>
          <cell r="E1575">
            <v>0</v>
          </cell>
          <cell r="F1575">
            <v>0</v>
          </cell>
          <cell r="G1575">
            <v>8500</v>
          </cell>
          <cell r="H1575">
            <v>0</v>
          </cell>
          <cell r="I1575">
            <v>19050</v>
          </cell>
          <cell r="J1575">
            <v>300</v>
          </cell>
          <cell r="K1575">
            <v>0</v>
          </cell>
          <cell r="L1575">
            <v>0</v>
          </cell>
          <cell r="M1575">
            <v>0</v>
          </cell>
          <cell r="N1575">
            <v>633</v>
          </cell>
          <cell r="O1575">
            <v>0</v>
          </cell>
          <cell r="P1575">
            <v>28483</v>
          </cell>
          <cell r="Q1575">
            <v>10496</v>
          </cell>
          <cell r="R1575">
            <v>4348</v>
          </cell>
          <cell r="S1575">
            <v>13177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462</v>
          </cell>
          <cell r="Z1575">
            <v>28483</v>
          </cell>
          <cell r="AA1575">
            <v>0</v>
          </cell>
          <cell r="AB1575">
            <v>28483</v>
          </cell>
        </row>
        <row r="1576">
          <cell r="B1576" t="str">
            <v xml:space="preserve">Szivárvány Gyermekház </v>
          </cell>
          <cell r="C1576">
            <v>1</v>
          </cell>
          <cell r="D1576" t="str">
            <v>00előirányzat</v>
          </cell>
          <cell r="G1576">
            <v>4000</v>
          </cell>
          <cell r="I1576">
            <v>20247</v>
          </cell>
          <cell r="J1576">
            <v>300</v>
          </cell>
          <cell r="P1576">
            <v>24547</v>
          </cell>
          <cell r="Q1576">
            <v>10097</v>
          </cell>
          <cell r="R1576">
            <v>4756</v>
          </cell>
          <cell r="S1576">
            <v>9694</v>
          </cell>
          <cell r="Z1576">
            <v>24547</v>
          </cell>
          <cell r="AA1576">
            <v>0</v>
          </cell>
          <cell r="AB1576">
            <v>24547</v>
          </cell>
        </row>
        <row r="1577">
          <cell r="C1577">
            <v>2</v>
          </cell>
          <cell r="D1577" t="str">
            <v>jóváhagyott pénzmaradvány</v>
          </cell>
          <cell r="N1577">
            <v>194</v>
          </cell>
          <cell r="P1577">
            <v>194</v>
          </cell>
          <cell r="Q1577">
            <v>80</v>
          </cell>
          <cell r="R1577">
            <v>29</v>
          </cell>
          <cell r="Y1577">
            <v>85</v>
          </cell>
          <cell r="Z1577">
            <v>194</v>
          </cell>
          <cell r="AA1577">
            <v>0</v>
          </cell>
          <cell r="AB1577">
            <v>194</v>
          </cell>
        </row>
        <row r="1578">
          <cell r="C1578">
            <v>3</v>
          </cell>
          <cell r="D1578" t="str">
            <v>pm.terhelő bef.kötelezettség</v>
          </cell>
          <cell r="N1578">
            <v>263</v>
          </cell>
          <cell r="P1578">
            <v>263</v>
          </cell>
          <cell r="S1578">
            <v>263</v>
          </cell>
          <cell r="Z1578">
            <v>263</v>
          </cell>
          <cell r="AA1578">
            <v>0</v>
          </cell>
          <cell r="AB1578">
            <v>263</v>
          </cell>
        </row>
        <row r="1579">
          <cell r="B1579" t="str">
            <v>dr.Gáspár Gabriella gyermeknap</v>
          </cell>
          <cell r="D1579" t="str">
            <v>pót1(8)</v>
          </cell>
          <cell r="I1579">
            <v>50</v>
          </cell>
          <cell r="P1579">
            <v>50</v>
          </cell>
          <cell r="S1579">
            <v>50</v>
          </cell>
          <cell r="Z1579">
            <v>50</v>
          </cell>
          <cell r="AA1579">
            <v>0</v>
          </cell>
          <cell r="AB1579">
            <v>50</v>
          </cell>
        </row>
        <row r="1580">
          <cell r="B1580" t="str">
            <v>Kablár keret</v>
          </cell>
          <cell r="D1580" t="str">
            <v>pót1(19)</v>
          </cell>
          <cell r="I1580">
            <v>184</v>
          </cell>
          <cell r="P1580">
            <v>184</v>
          </cell>
          <cell r="S1580">
            <v>184</v>
          </cell>
          <cell r="Z1580">
            <v>184</v>
          </cell>
          <cell r="AA1580">
            <v>0</v>
          </cell>
          <cell r="AB1580">
            <v>184</v>
          </cell>
        </row>
        <row r="1581">
          <cell r="C1581">
            <v>12</v>
          </cell>
          <cell r="D1581" t="str">
            <v>elvonás</v>
          </cell>
          <cell r="I1581">
            <v>-338</v>
          </cell>
          <cell r="P1581">
            <v>-338</v>
          </cell>
          <cell r="S1581">
            <v>-338</v>
          </cell>
          <cell r="Z1581">
            <v>-338</v>
          </cell>
          <cell r="AA1581">
            <v>0</v>
          </cell>
          <cell r="AB1581">
            <v>-338</v>
          </cell>
        </row>
        <row r="1582">
          <cell r="C1582">
            <v>13</v>
          </cell>
          <cell r="D1582" t="str">
            <v>bérfejlesztés</v>
          </cell>
          <cell r="I1582">
            <v>674</v>
          </cell>
          <cell r="P1582">
            <v>674</v>
          </cell>
          <cell r="Q1582">
            <v>496</v>
          </cell>
          <cell r="R1582">
            <v>178</v>
          </cell>
          <cell r="Z1582">
            <v>674</v>
          </cell>
          <cell r="AA1582">
            <v>0</v>
          </cell>
          <cell r="AB1582">
            <v>674</v>
          </cell>
        </row>
        <row r="1583">
          <cell r="C1583">
            <v>14</v>
          </cell>
          <cell r="D1583" t="str">
            <v>4% bérfejlesztés</v>
          </cell>
          <cell r="I1583">
            <v>-186</v>
          </cell>
          <cell r="P1583">
            <v>-186</v>
          </cell>
          <cell r="Q1583">
            <v>-137</v>
          </cell>
          <cell r="R1583">
            <v>-49</v>
          </cell>
          <cell r="Z1583">
            <v>-186</v>
          </cell>
          <cell r="AA1583">
            <v>0</v>
          </cell>
          <cell r="AB1583">
            <v>-186</v>
          </cell>
        </row>
        <row r="1584">
          <cell r="P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P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P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P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P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P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P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P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P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B1593" t="str">
            <v>Összesen</v>
          </cell>
          <cell r="D1593" t="str">
            <v>Szivárvány Gyermekház</v>
          </cell>
          <cell r="E1593">
            <v>0</v>
          </cell>
          <cell r="F1593">
            <v>0</v>
          </cell>
          <cell r="G1593">
            <v>4000</v>
          </cell>
          <cell r="H1593">
            <v>0</v>
          </cell>
          <cell r="I1593">
            <v>20631</v>
          </cell>
          <cell r="J1593">
            <v>300</v>
          </cell>
          <cell r="K1593">
            <v>0</v>
          </cell>
          <cell r="L1593">
            <v>0</v>
          </cell>
          <cell r="M1593">
            <v>0</v>
          </cell>
          <cell r="N1593">
            <v>457</v>
          </cell>
          <cell r="O1593">
            <v>0</v>
          </cell>
          <cell r="P1593">
            <v>25388</v>
          </cell>
          <cell r="Q1593">
            <v>10536</v>
          </cell>
          <cell r="R1593">
            <v>4914</v>
          </cell>
          <cell r="S1593">
            <v>9853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85</v>
          </cell>
          <cell r="Z1593">
            <v>25388</v>
          </cell>
          <cell r="AA1593">
            <v>0</v>
          </cell>
          <cell r="AB1593">
            <v>25388</v>
          </cell>
        </row>
        <row r="1594">
          <cell r="B1594" t="str">
            <v>Ifjúsági + Szivárvány</v>
          </cell>
          <cell r="E1594">
            <v>0</v>
          </cell>
          <cell r="F1594">
            <v>0</v>
          </cell>
          <cell r="G1594">
            <v>12500</v>
          </cell>
          <cell r="H1594">
            <v>0</v>
          </cell>
          <cell r="I1594">
            <v>39681</v>
          </cell>
          <cell r="J1594">
            <v>600</v>
          </cell>
          <cell r="K1594">
            <v>0</v>
          </cell>
          <cell r="L1594">
            <v>0</v>
          </cell>
          <cell r="M1594">
            <v>0</v>
          </cell>
          <cell r="N1594">
            <v>1090</v>
          </cell>
          <cell r="O1594">
            <v>0</v>
          </cell>
          <cell r="P1594">
            <v>53871</v>
          </cell>
          <cell r="Q1594">
            <v>21032</v>
          </cell>
          <cell r="R1594">
            <v>9262</v>
          </cell>
          <cell r="S1594">
            <v>23030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547</v>
          </cell>
          <cell r="Z1594">
            <v>53871</v>
          </cell>
          <cell r="AA1594">
            <v>0</v>
          </cell>
          <cell r="AB1594">
            <v>53871</v>
          </cell>
        </row>
        <row r="1595">
          <cell r="A1595">
            <v>52</v>
          </cell>
          <cell r="B1595" t="str">
            <v>Sportlétesitmények Igazgatósága</v>
          </cell>
          <cell r="C1595">
            <v>1</v>
          </cell>
          <cell r="D1595" t="str">
            <v>00előirányzat</v>
          </cell>
          <cell r="G1595">
            <v>23700</v>
          </cell>
          <cell r="I1595">
            <v>61257</v>
          </cell>
          <cell r="P1595">
            <v>84957</v>
          </cell>
          <cell r="Q1595">
            <v>28197</v>
          </cell>
          <cell r="R1595">
            <v>11716</v>
          </cell>
          <cell r="S1595">
            <v>45044</v>
          </cell>
          <cell r="Z1595">
            <v>84957</v>
          </cell>
          <cell r="AA1595">
            <v>0</v>
          </cell>
          <cell r="AB1595">
            <v>84957</v>
          </cell>
        </row>
        <row r="1596">
          <cell r="C1596">
            <v>2</v>
          </cell>
          <cell r="D1596" t="str">
            <v>jóváhagyott pénzmaradvány</v>
          </cell>
          <cell r="N1596">
            <v>606</v>
          </cell>
          <cell r="P1596">
            <v>606</v>
          </cell>
          <cell r="Q1596">
            <v>1876</v>
          </cell>
          <cell r="R1596">
            <v>675</v>
          </cell>
          <cell r="S1596">
            <v>-1945</v>
          </cell>
          <cell r="Z1596">
            <v>606</v>
          </cell>
          <cell r="AA1596">
            <v>0</v>
          </cell>
          <cell r="AB1596">
            <v>606</v>
          </cell>
        </row>
        <row r="1597">
          <cell r="C1597">
            <v>4</v>
          </cell>
          <cell r="D1597" t="str">
            <v>tárgyévi eir.mód.korrekció</v>
          </cell>
          <cell r="I1597">
            <v>1945</v>
          </cell>
          <cell r="P1597">
            <v>1945</v>
          </cell>
          <cell r="S1597">
            <v>1945</v>
          </cell>
          <cell r="Z1597">
            <v>1945</v>
          </cell>
          <cell r="AA1597">
            <v>0</v>
          </cell>
          <cell r="AB1597">
            <v>1945</v>
          </cell>
        </row>
        <row r="1598">
          <cell r="D1598" t="str">
            <v>sh1(11)</v>
          </cell>
          <cell r="G1598">
            <v>1629</v>
          </cell>
          <cell r="P1598">
            <v>1629</v>
          </cell>
          <cell r="S1598">
            <v>1629</v>
          </cell>
          <cell r="Z1598">
            <v>1629</v>
          </cell>
          <cell r="AA1598">
            <v>0</v>
          </cell>
          <cell r="AB1598">
            <v>1629</v>
          </cell>
        </row>
        <row r="1599">
          <cell r="B1599" t="str">
            <v>Sport felújítási keret</v>
          </cell>
          <cell r="D1599" t="str">
            <v>pót1(24)</v>
          </cell>
          <cell r="I1599">
            <v>488</v>
          </cell>
          <cell r="P1599">
            <v>488</v>
          </cell>
          <cell r="X1599">
            <v>488</v>
          </cell>
          <cell r="Z1599">
            <v>488</v>
          </cell>
          <cell r="AA1599">
            <v>0</v>
          </cell>
          <cell r="AB1599">
            <v>488</v>
          </cell>
        </row>
        <row r="1600">
          <cell r="C1600">
            <v>12</v>
          </cell>
          <cell r="D1600" t="str">
            <v>elvonás</v>
          </cell>
          <cell r="I1600">
            <v>-1726</v>
          </cell>
          <cell r="P1600">
            <v>-1726</v>
          </cell>
          <cell r="S1600">
            <v>-1726</v>
          </cell>
          <cell r="Z1600">
            <v>-1726</v>
          </cell>
          <cell r="AA1600">
            <v>0</v>
          </cell>
          <cell r="AB1600">
            <v>-1726</v>
          </cell>
        </row>
        <row r="1601">
          <cell r="C1601">
            <v>13</v>
          </cell>
          <cell r="D1601" t="str">
            <v>bérfejlesztés</v>
          </cell>
          <cell r="I1601">
            <v>2002</v>
          </cell>
          <cell r="P1601">
            <v>2002</v>
          </cell>
          <cell r="Q1601">
            <v>1472</v>
          </cell>
          <cell r="R1601">
            <v>530</v>
          </cell>
          <cell r="Z1601">
            <v>2002</v>
          </cell>
          <cell r="AA1601">
            <v>0</v>
          </cell>
          <cell r="AB1601">
            <v>2002</v>
          </cell>
        </row>
        <row r="1602">
          <cell r="C1602">
            <v>14</v>
          </cell>
          <cell r="D1602" t="str">
            <v>4% bérfejlesztés</v>
          </cell>
          <cell r="I1602">
            <v>-554</v>
          </cell>
          <cell r="P1602">
            <v>-554</v>
          </cell>
          <cell r="Q1602">
            <v>-407</v>
          </cell>
          <cell r="R1602">
            <v>-147</v>
          </cell>
          <cell r="Z1602">
            <v>-554</v>
          </cell>
          <cell r="AA1602">
            <v>0</v>
          </cell>
          <cell r="AB1602">
            <v>-554</v>
          </cell>
        </row>
        <row r="1603">
          <cell r="P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P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P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P1606">
            <v>0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P1607">
            <v>0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P1608">
            <v>0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P1609">
            <v>0</v>
          </cell>
          <cell r="Z1609">
            <v>0</v>
          </cell>
          <cell r="AA1609">
            <v>0</v>
          </cell>
          <cell r="AB1609">
            <v>0</v>
          </cell>
        </row>
        <row r="1610">
          <cell r="P1610">
            <v>0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P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P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P1613">
            <v>0</v>
          </cell>
          <cell r="Z1613">
            <v>0</v>
          </cell>
          <cell r="AA1613">
            <v>0</v>
          </cell>
          <cell r="AB1613">
            <v>0</v>
          </cell>
        </row>
        <row r="1614">
          <cell r="P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P1615">
            <v>0</v>
          </cell>
          <cell r="Z1615">
            <v>0</v>
          </cell>
          <cell r="AA1615">
            <v>0</v>
          </cell>
          <cell r="AB1615">
            <v>0</v>
          </cell>
        </row>
        <row r="1616">
          <cell r="P1616">
            <v>0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P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P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B1619" t="str">
            <v>Összesen</v>
          </cell>
          <cell r="D1619" t="str">
            <v>Sportl. Igazgatósága</v>
          </cell>
          <cell r="E1619">
            <v>0</v>
          </cell>
          <cell r="F1619">
            <v>0</v>
          </cell>
          <cell r="G1619">
            <v>25329</v>
          </cell>
          <cell r="H1619">
            <v>0</v>
          </cell>
          <cell r="I1619">
            <v>63412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606</v>
          </cell>
          <cell r="O1619">
            <v>0</v>
          </cell>
          <cell r="P1619">
            <v>89347</v>
          </cell>
          <cell r="Q1619">
            <v>31138</v>
          </cell>
          <cell r="R1619">
            <v>12774</v>
          </cell>
          <cell r="S1619">
            <v>44947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488</v>
          </cell>
          <cell r="Y1619">
            <v>0</v>
          </cell>
          <cell r="Z1619">
            <v>89347</v>
          </cell>
          <cell r="AA1619">
            <v>0</v>
          </cell>
          <cell r="AB1619">
            <v>89347</v>
          </cell>
        </row>
        <row r="1620">
          <cell r="B1620" t="str">
            <v>Sportl.vállalkozás</v>
          </cell>
          <cell r="C1620">
            <v>1</v>
          </cell>
          <cell r="D1620" t="str">
            <v>00előirányzat</v>
          </cell>
          <cell r="F1620">
            <v>1469</v>
          </cell>
          <cell r="P1620">
            <v>1469</v>
          </cell>
          <cell r="S1620">
            <v>1469</v>
          </cell>
          <cell r="Z1620">
            <v>1469</v>
          </cell>
          <cell r="AA1620">
            <v>0</v>
          </cell>
          <cell r="AB1620">
            <v>1469</v>
          </cell>
        </row>
        <row r="1621">
          <cell r="P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P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P1623">
            <v>0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P1624">
            <v>0</v>
          </cell>
          <cell r="Z1624">
            <v>0</v>
          </cell>
          <cell r="AA1624">
            <v>0</v>
          </cell>
          <cell r="AB1624">
            <v>0</v>
          </cell>
        </row>
        <row r="1625">
          <cell r="P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P1626">
            <v>0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P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P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P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B1630" t="str">
            <v>Összesen</v>
          </cell>
          <cell r="D1630" t="str">
            <v>Sportl.vállalkozás</v>
          </cell>
          <cell r="E1630">
            <v>0</v>
          </cell>
          <cell r="F1630">
            <v>1469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1469</v>
          </cell>
          <cell r="Q1630">
            <v>0</v>
          </cell>
          <cell r="R1630">
            <v>0</v>
          </cell>
          <cell r="S1630">
            <v>1469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1469</v>
          </cell>
          <cell r="AA1630">
            <v>0</v>
          </cell>
          <cell r="AB1630">
            <v>1469</v>
          </cell>
        </row>
        <row r="1631">
          <cell r="B1631" t="str">
            <v>Sportl. + vállalkozás</v>
          </cell>
          <cell r="E1631">
            <v>0</v>
          </cell>
          <cell r="F1631">
            <v>1469</v>
          </cell>
          <cell r="G1631">
            <v>25329</v>
          </cell>
          <cell r="H1631">
            <v>0</v>
          </cell>
          <cell r="I1631">
            <v>63412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606</v>
          </cell>
          <cell r="O1631">
            <v>0</v>
          </cell>
          <cell r="P1631">
            <v>90816</v>
          </cell>
          <cell r="Q1631">
            <v>31138</v>
          </cell>
          <cell r="R1631">
            <v>12774</v>
          </cell>
          <cell r="S1631">
            <v>46416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488</v>
          </cell>
          <cell r="Y1631">
            <v>0</v>
          </cell>
          <cell r="Z1631">
            <v>90816</v>
          </cell>
          <cell r="AA1631">
            <v>0</v>
          </cell>
          <cell r="AB1631">
            <v>90816</v>
          </cell>
        </row>
        <row r="1632">
          <cell r="A1632">
            <v>53</v>
          </cell>
          <cell r="B1632" t="str">
            <v>Gazd.Ell.-és Szolg.Szerv.</v>
          </cell>
          <cell r="C1632">
            <v>1</v>
          </cell>
          <cell r="D1632" t="str">
            <v>00előirányzat</v>
          </cell>
          <cell r="E1632">
            <v>300</v>
          </cell>
          <cell r="G1632">
            <v>24625</v>
          </cell>
          <cell r="I1632">
            <v>409279</v>
          </cell>
          <cell r="P1632">
            <v>434204</v>
          </cell>
          <cell r="Q1632">
            <v>75439</v>
          </cell>
          <cell r="R1632">
            <v>28962</v>
          </cell>
          <cell r="S1632">
            <v>275143</v>
          </cell>
          <cell r="T1632">
            <v>500</v>
          </cell>
          <cell r="X1632">
            <v>54160</v>
          </cell>
          <cell r="Z1632">
            <v>434204</v>
          </cell>
          <cell r="AA1632">
            <v>0</v>
          </cell>
          <cell r="AB1632">
            <v>434204</v>
          </cell>
        </row>
        <row r="1633">
          <cell r="C1633">
            <v>2</v>
          </cell>
          <cell r="D1633" t="str">
            <v>jóváhagyott pénzmaradvány</v>
          </cell>
          <cell r="N1633">
            <v>20467</v>
          </cell>
          <cell r="P1633">
            <v>20467</v>
          </cell>
          <cell r="Q1633">
            <v>3144</v>
          </cell>
          <cell r="R1633">
            <v>1132</v>
          </cell>
          <cell r="Y1633">
            <v>16191</v>
          </cell>
          <cell r="Z1633">
            <v>20467</v>
          </cell>
          <cell r="AA1633">
            <v>0</v>
          </cell>
          <cell r="AB1633">
            <v>20467</v>
          </cell>
        </row>
        <row r="1634">
          <cell r="C1634">
            <v>3</v>
          </cell>
          <cell r="D1634" t="str">
            <v>pm.terhelő bef.kötelezettség</v>
          </cell>
          <cell r="N1634">
            <v>1280</v>
          </cell>
          <cell r="P1634">
            <v>1280</v>
          </cell>
          <cell r="S1634">
            <v>1280</v>
          </cell>
          <cell r="Z1634">
            <v>1280</v>
          </cell>
          <cell r="AA1634">
            <v>0</v>
          </cell>
          <cell r="AB1634">
            <v>1280</v>
          </cell>
        </row>
        <row r="1635">
          <cell r="B1635" t="str">
            <v>Közter pénzmaradvány</v>
          </cell>
          <cell r="D1635" t="str">
            <v>pót1(22)</v>
          </cell>
          <cell r="I1635">
            <v>-2561</v>
          </cell>
          <cell r="P1635">
            <v>-2561</v>
          </cell>
          <cell r="Q1635">
            <v>-1883</v>
          </cell>
          <cell r="R1635">
            <v>-678</v>
          </cell>
          <cell r="Z1635">
            <v>-2561</v>
          </cell>
          <cell r="AA1635">
            <v>0</v>
          </cell>
          <cell r="AB1635">
            <v>-2561</v>
          </cell>
        </row>
        <row r="1636">
          <cell r="C1636">
            <v>12</v>
          </cell>
          <cell r="D1636" t="str">
            <v>elvonás</v>
          </cell>
          <cell r="I1636">
            <v>-5460</v>
          </cell>
          <cell r="P1636">
            <v>-5460</v>
          </cell>
          <cell r="S1636">
            <v>-5460</v>
          </cell>
          <cell r="Z1636">
            <v>-5460</v>
          </cell>
          <cell r="AA1636">
            <v>0</v>
          </cell>
          <cell r="AB1636">
            <v>-5460</v>
          </cell>
        </row>
        <row r="1637">
          <cell r="P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P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P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P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P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P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P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P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P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P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P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P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P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P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P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P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P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P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B1655" t="str">
            <v>Összesen</v>
          </cell>
          <cell r="D1655" t="str">
            <v>Gazd.Ell.-és Szolg.Szerv.</v>
          </cell>
          <cell r="E1655">
            <v>300</v>
          </cell>
          <cell r="F1655">
            <v>0</v>
          </cell>
          <cell r="G1655">
            <v>24625</v>
          </cell>
          <cell r="H1655">
            <v>0</v>
          </cell>
          <cell r="I1655">
            <v>401258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21747</v>
          </cell>
          <cell r="O1655">
            <v>0</v>
          </cell>
          <cell r="P1655">
            <v>447930</v>
          </cell>
          <cell r="Q1655">
            <v>76700</v>
          </cell>
          <cell r="R1655">
            <v>29416</v>
          </cell>
          <cell r="S1655">
            <v>270963</v>
          </cell>
          <cell r="T1655">
            <v>500</v>
          </cell>
          <cell r="U1655">
            <v>0</v>
          </cell>
          <cell r="V1655">
            <v>0</v>
          </cell>
          <cell r="W1655">
            <v>0</v>
          </cell>
          <cell r="X1655">
            <v>54160</v>
          </cell>
          <cell r="Y1655">
            <v>16191</v>
          </cell>
          <cell r="Z1655">
            <v>447930</v>
          </cell>
          <cell r="AA1655">
            <v>0</v>
          </cell>
          <cell r="AB1655">
            <v>447930</v>
          </cell>
        </row>
        <row r="1656">
          <cell r="A1656">
            <v>54</v>
          </cell>
          <cell r="B1656" t="str">
            <v>Hivatásos Önk.Tűzoltóság</v>
          </cell>
          <cell r="C1656">
            <v>1</v>
          </cell>
          <cell r="D1656" t="str">
            <v>00előirányzat</v>
          </cell>
          <cell r="E1656">
            <v>2160</v>
          </cell>
          <cell r="I1656">
            <v>233463</v>
          </cell>
          <cell r="P1656">
            <v>235623</v>
          </cell>
          <cell r="Q1656">
            <v>151388</v>
          </cell>
          <cell r="R1656">
            <v>58454</v>
          </cell>
          <cell r="S1656">
            <v>25781</v>
          </cell>
          <cell r="Z1656">
            <v>235623</v>
          </cell>
          <cell r="AA1656">
            <v>0</v>
          </cell>
          <cell r="AB1656">
            <v>235623</v>
          </cell>
        </row>
        <row r="1657">
          <cell r="C1657">
            <v>2</v>
          </cell>
          <cell r="D1657" t="str">
            <v>jóváhagyott pénzmaradvány</v>
          </cell>
          <cell r="N1657">
            <v>-10461</v>
          </cell>
          <cell r="P1657">
            <v>-10461</v>
          </cell>
          <cell r="S1657">
            <v>-10461</v>
          </cell>
          <cell r="Z1657">
            <v>-10461</v>
          </cell>
          <cell r="AA1657">
            <v>0</v>
          </cell>
          <cell r="AB1657">
            <v>-10461</v>
          </cell>
        </row>
        <row r="1658">
          <cell r="C1658">
            <v>3</v>
          </cell>
          <cell r="D1658" t="str">
            <v>pm.terhelő bef.kötelezettség</v>
          </cell>
          <cell r="N1658">
            <v>12551</v>
          </cell>
          <cell r="P1658">
            <v>12551</v>
          </cell>
          <cell r="S1658">
            <v>12551</v>
          </cell>
          <cell r="Z1658">
            <v>12551</v>
          </cell>
          <cell r="AA1658">
            <v>0</v>
          </cell>
          <cell r="AB1658">
            <v>12551</v>
          </cell>
        </row>
        <row r="1659">
          <cell r="C1659">
            <v>4</v>
          </cell>
          <cell r="D1659" t="str">
            <v>tárgyévi eir.mód.korrekció</v>
          </cell>
          <cell r="I1659">
            <v>240</v>
          </cell>
          <cell r="P1659">
            <v>240</v>
          </cell>
          <cell r="S1659">
            <v>240</v>
          </cell>
          <cell r="Z1659">
            <v>240</v>
          </cell>
          <cell r="AA1659">
            <v>0</v>
          </cell>
          <cell r="AB1659">
            <v>240</v>
          </cell>
        </row>
        <row r="1660">
          <cell r="P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P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P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P1663">
            <v>0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P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P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P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B1667" t="str">
            <v>Összesen</v>
          </cell>
          <cell r="D1667" t="str">
            <v>Hivatásos Önk.Tűzoltóság</v>
          </cell>
          <cell r="E1667">
            <v>2160</v>
          </cell>
          <cell r="F1667">
            <v>0</v>
          </cell>
          <cell r="G1667">
            <v>0</v>
          </cell>
          <cell r="H1667">
            <v>0</v>
          </cell>
          <cell r="I1667">
            <v>233703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2090</v>
          </cell>
          <cell r="O1667">
            <v>0</v>
          </cell>
          <cell r="P1667">
            <v>237953</v>
          </cell>
          <cell r="Q1667">
            <v>151388</v>
          </cell>
          <cell r="R1667">
            <v>58454</v>
          </cell>
          <cell r="S1667">
            <v>28111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237953</v>
          </cell>
          <cell r="AA1667">
            <v>0</v>
          </cell>
          <cell r="AB1667">
            <v>237953</v>
          </cell>
        </row>
        <row r="1668">
          <cell r="B1668" t="str">
            <v>INTÉZMÉNY ÖSSZESEN</v>
          </cell>
          <cell r="E1668">
            <v>802232</v>
          </cell>
          <cell r="F1668">
            <v>0</v>
          </cell>
          <cell r="G1668">
            <v>1008060</v>
          </cell>
          <cell r="H1668">
            <v>2250</v>
          </cell>
          <cell r="I1668">
            <v>9365515</v>
          </cell>
          <cell r="J1668">
            <v>33023</v>
          </cell>
          <cell r="K1668">
            <v>804497</v>
          </cell>
          <cell r="L1668">
            <v>0</v>
          </cell>
          <cell r="M1668">
            <v>19640</v>
          </cell>
          <cell r="N1668">
            <v>447760</v>
          </cell>
          <cell r="O1668">
            <v>0</v>
          </cell>
          <cell r="P1668">
            <v>12482977</v>
          </cell>
          <cell r="Q1668">
            <v>5860675</v>
          </cell>
          <cell r="R1668">
            <v>2369727</v>
          </cell>
          <cell r="S1668">
            <v>3689260</v>
          </cell>
          <cell r="T1668">
            <v>142000</v>
          </cell>
          <cell r="U1668">
            <v>150</v>
          </cell>
          <cell r="V1668">
            <v>0</v>
          </cell>
          <cell r="W1668">
            <v>36582</v>
          </cell>
          <cell r="X1668">
            <v>182197</v>
          </cell>
          <cell r="Y1668">
            <v>202386</v>
          </cell>
          <cell r="Z1668">
            <v>12482977</v>
          </cell>
          <cell r="AA1668">
            <v>0</v>
          </cell>
          <cell r="AB1668">
            <v>12482977</v>
          </cell>
        </row>
        <row r="1669">
          <cell r="B1669" t="str">
            <v>Sportl. Igazg.vállalkozás</v>
          </cell>
          <cell r="R1669">
            <v>0</v>
          </cell>
          <cell r="S1669">
            <v>1469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1469</v>
          </cell>
          <cell r="AA1669">
            <v>0</v>
          </cell>
        </row>
        <row r="1670">
          <cell r="B1670" t="str">
            <v>V É G Ö S S Z E S E N</v>
          </cell>
          <cell r="R1670">
            <v>2369727</v>
          </cell>
          <cell r="S1670">
            <v>3690729</v>
          </cell>
          <cell r="T1670">
            <v>142000</v>
          </cell>
          <cell r="U1670">
            <v>150</v>
          </cell>
          <cell r="V1670">
            <v>0</v>
          </cell>
          <cell r="W1670">
            <v>36582</v>
          </cell>
          <cell r="X1670">
            <v>182197</v>
          </cell>
          <cell r="Y1670">
            <v>202386</v>
          </cell>
          <cell r="Z1670">
            <v>12484446</v>
          </cell>
          <cell r="AA1670">
            <v>0</v>
          </cell>
        </row>
        <row r="1683">
          <cell r="D168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>
        <row r="1">
          <cell r="J1" t="str">
            <v xml:space="preserve"> </v>
          </cell>
          <cell r="K1" t="str">
            <v xml:space="preserve"> </v>
          </cell>
          <cell r="M1" t="str">
            <v xml:space="preserve"> </v>
          </cell>
          <cell r="N1" t="str">
            <v xml:space="preserve"> </v>
          </cell>
          <cell r="T1" t="str">
            <v>PÉNZESZK.</v>
          </cell>
          <cell r="U1" t="str">
            <v>ÁTADÁSA</v>
          </cell>
          <cell r="V1" t="str">
            <v xml:space="preserve"> </v>
          </cell>
        </row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Vállalkozási</v>
          </cell>
          <cell r="G2" t="str">
            <v>Egyéb</v>
          </cell>
          <cell r="H2" t="str">
            <v>Felhalm.</v>
          </cell>
          <cell r="I2" t="str">
            <v>Intézm.</v>
          </cell>
          <cell r="J2" t="str">
            <v>Működési</v>
          </cell>
          <cell r="K2" t="str">
            <v>TB.alapok</v>
          </cell>
          <cell r="L2" t="str">
            <v>Előző évi</v>
          </cell>
          <cell r="M2" t="str">
            <v>Felhalm.</v>
          </cell>
          <cell r="N2" t="str">
            <v>E.évi</v>
          </cell>
          <cell r="O2" t="str">
            <v>E.évi váll.</v>
          </cell>
          <cell r="P2" t="str">
            <v>BEVÉTEL</v>
          </cell>
          <cell r="Q2" t="str">
            <v>Személyi</v>
          </cell>
          <cell r="R2" t="str">
            <v>TB.</v>
          </cell>
          <cell r="S2" t="str">
            <v xml:space="preserve">Dologi </v>
          </cell>
          <cell r="W2" t="str">
            <v>Ellátottak</v>
          </cell>
          <cell r="X2" t="str">
            <v>Felújitás+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bev.</v>
          </cell>
          <cell r="G3" t="str">
            <v>különf.bev.</v>
          </cell>
          <cell r="H3" t="str">
            <v>és tőkej.</v>
          </cell>
          <cell r="I3" t="str">
            <v>finansz.</v>
          </cell>
          <cell r="J3" t="str">
            <v>célra átv.</v>
          </cell>
          <cell r="K3" t="str">
            <v>támog.</v>
          </cell>
          <cell r="L3" t="str">
            <v>visszatérülések</v>
          </cell>
          <cell r="M3" t="str">
            <v>átvett pe.</v>
          </cell>
          <cell r="N3" t="str">
            <v>pénz marad.</v>
          </cell>
          <cell r="O3" t="str">
            <v>eredm.</v>
          </cell>
          <cell r="P3" t="str">
            <v>ÖSSZESEN</v>
          </cell>
          <cell r="Q3" t="str">
            <v>juttatás</v>
          </cell>
          <cell r="R3" t="str">
            <v>járulék</v>
          </cell>
          <cell r="S3" t="str">
            <v>kiadás</v>
          </cell>
          <cell r="T3" t="str">
            <v>Működés</v>
          </cell>
          <cell r="U3" t="str">
            <v>Feljesztés</v>
          </cell>
          <cell r="V3" t="str">
            <v>Egyéb támog.</v>
          </cell>
          <cell r="W3" t="str">
            <v>pénzb.jutt.</v>
          </cell>
          <cell r="X3" t="str">
            <v>Beruházás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>
            <v>1</v>
          </cell>
          <cell r="B4" t="str">
            <v>Kényszervágó Húsüzem</v>
          </cell>
          <cell r="C4">
            <v>1</v>
          </cell>
          <cell r="D4" t="str">
            <v>00előirányzat</v>
          </cell>
          <cell r="P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P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P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P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P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P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P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P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P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P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Összesen</v>
          </cell>
          <cell r="D14" t="str">
            <v>Kényszervágó Húsüzem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2</v>
          </cell>
          <cell r="B15" t="str">
            <v>Piac-és Vásárcsarnok</v>
          </cell>
          <cell r="C15">
            <v>1</v>
          </cell>
          <cell r="D15" t="str">
            <v>00előirányzat</v>
          </cell>
          <cell r="P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P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P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P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P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P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P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P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P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P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Összesen</v>
          </cell>
          <cell r="D25" t="str">
            <v>Piac-és Vásárcsarnok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>
            <v>3</v>
          </cell>
          <cell r="B26" t="str">
            <v>Egyesitett Eü.Int.Igazg.</v>
          </cell>
          <cell r="C26">
            <v>1</v>
          </cell>
          <cell r="D26" t="str">
            <v>00előirányzat</v>
          </cell>
          <cell r="P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P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P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P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P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P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P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P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P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P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P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P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P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P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P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P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P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P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P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P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Összesen</v>
          </cell>
          <cell r="D46" t="str">
            <v>Egyesitett Eü.Int.Igazg.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A47">
            <v>4</v>
          </cell>
          <cell r="B47" t="str">
            <v>Kisgyermek Szoc.Int.Igazg.</v>
          </cell>
          <cell r="C47">
            <v>1</v>
          </cell>
          <cell r="D47" t="str">
            <v>00előirányzat</v>
          </cell>
          <cell r="P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P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P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P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P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P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P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P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P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P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P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P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P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P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P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P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P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P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P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P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P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P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Összesen</v>
          </cell>
          <cell r="D71" t="str">
            <v>Kisgyermek Szoc.Int.Igazg.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>
            <v>401</v>
          </cell>
          <cell r="B72" t="str">
            <v>Családsegitő Intézet</v>
          </cell>
          <cell r="C72">
            <v>1</v>
          </cell>
          <cell r="D72" t="str">
            <v>00előirányzat</v>
          </cell>
          <cell r="P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P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P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P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P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P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P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P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P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P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P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P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P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P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P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P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Összesen</v>
          </cell>
          <cell r="D88" t="str">
            <v>Családsegitő Intézet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B89" t="str">
            <v>Esztergár L.Családsegítő</v>
          </cell>
          <cell r="C89">
            <v>1</v>
          </cell>
          <cell r="D89" t="str">
            <v>00előirányzat</v>
          </cell>
          <cell r="P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P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P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P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P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P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P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P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P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P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P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P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P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P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P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P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P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P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P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P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Összesen</v>
          </cell>
          <cell r="D109" t="str">
            <v>Esztergár L.Családsegítő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 t="str">
            <v>Kisgyerm.+Családs.+Esztergár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A111">
            <v>5</v>
          </cell>
          <cell r="B111" t="str">
            <v>Értelmi Fogy.Nappali Int.</v>
          </cell>
          <cell r="C111">
            <v>1</v>
          </cell>
          <cell r="D111" t="str">
            <v>00előirányzat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P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P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P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P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P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P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P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P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P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P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P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P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P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P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P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P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P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P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Összesen</v>
          </cell>
          <cell r="D130" t="str">
            <v>Értelmi Fogy.Nappali Int.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>
            <v>6</v>
          </cell>
          <cell r="B131" t="str">
            <v>Xavér u.-i Egyes Szoc.Int.</v>
          </cell>
          <cell r="C131">
            <v>1</v>
          </cell>
          <cell r="D131" t="str">
            <v>00előirányzat</v>
          </cell>
          <cell r="P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P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P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P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P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P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P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P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P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P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P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P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P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P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P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P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P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P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P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P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Összesen</v>
          </cell>
          <cell r="D151" t="str">
            <v>Xavér u.-i Egyes Szoc.Int.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A152">
            <v>7</v>
          </cell>
          <cell r="B152" t="str">
            <v>Tüzér u.-i Egyes. Szoc.Int.</v>
          </cell>
          <cell r="C152">
            <v>1</v>
          </cell>
          <cell r="D152" t="str">
            <v>00előirányzat</v>
          </cell>
          <cell r="P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P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P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P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P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P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P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P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P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P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P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P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P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P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P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P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P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P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P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Összesen</v>
          </cell>
          <cell r="D171" t="str">
            <v>Tüzér u.-i Egyes. Szoc.Int.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A172">
            <v>8</v>
          </cell>
          <cell r="B172" t="str">
            <v>Timár u.-i Idősek Otthona</v>
          </cell>
          <cell r="C172">
            <v>1</v>
          </cell>
          <cell r="D172" t="str">
            <v>00előirányzat</v>
          </cell>
          <cell r="P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P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P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P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P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P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P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P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P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P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P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P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P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P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P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P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P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P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Összesen</v>
          </cell>
          <cell r="D190" t="str">
            <v>Timár u.-i Idősek Otthona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A191">
            <v>9</v>
          </cell>
          <cell r="B191" t="str">
            <v>Alkotmány u.-i Idősek Otthona</v>
          </cell>
          <cell r="C191">
            <v>1</v>
          </cell>
          <cell r="D191" t="str">
            <v>00előirányzat</v>
          </cell>
          <cell r="P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P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P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P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P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P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P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P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P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P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P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P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P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P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P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P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P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P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P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P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P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P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P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P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Összesen</v>
          </cell>
          <cell r="D215" t="str">
            <v>Alkotmány u.-i Idősek Otth.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10</v>
          </cell>
          <cell r="B216" t="str">
            <v>Integrált Szoc.Int.</v>
          </cell>
          <cell r="C216">
            <v>1</v>
          </cell>
          <cell r="D216" t="str">
            <v>00előirányzat</v>
          </cell>
          <cell r="P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P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P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P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P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P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P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P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P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P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P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P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P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P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P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P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P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P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P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P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Összesen</v>
          </cell>
          <cell r="D236" t="str">
            <v>Integrált Szoc.Int.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A237">
            <v>11</v>
          </cell>
          <cell r="B237" t="str">
            <v>Integrált Nappali Szoc.Int.</v>
          </cell>
          <cell r="C237">
            <v>1</v>
          </cell>
          <cell r="D237" t="str">
            <v>00előirányzat</v>
          </cell>
          <cell r="P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P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P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P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P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P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P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P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P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P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P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P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P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P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P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P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P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P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P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P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P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P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P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P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P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P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P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P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P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Összesen</v>
          </cell>
          <cell r="D266" t="str">
            <v>Integrált Nappali Szoc.Int.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A267">
            <v>12</v>
          </cell>
          <cell r="B267" t="str">
            <v>Pécsi Gyermekotthon</v>
          </cell>
          <cell r="C267">
            <v>1</v>
          </cell>
          <cell r="D267" t="str">
            <v>00előirányzat</v>
          </cell>
          <cell r="P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P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P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P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P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P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P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P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P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P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P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P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P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P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P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P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P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P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P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P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P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P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P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P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P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P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P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P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P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P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P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P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Összesen</v>
          </cell>
          <cell r="D299" t="str">
            <v>Pécsi Gyermekotthon és ...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A300">
            <v>14</v>
          </cell>
          <cell r="B300" t="str">
            <v>Oktátásügyi Szolgálat</v>
          </cell>
          <cell r="C300">
            <v>1</v>
          </cell>
          <cell r="D300" t="str">
            <v>00előirányzat</v>
          </cell>
          <cell r="P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P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P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P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P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P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P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P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P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P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P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P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P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P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P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P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P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P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P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P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P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P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P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P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P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P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P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P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P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P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P330">
            <v>0</v>
          </cell>
          <cell r="Z330">
            <v>0</v>
          </cell>
          <cell r="AA330">
            <v>0</v>
          </cell>
          <cell r="AB330">
            <v>0</v>
          </cell>
        </row>
        <row r="332">
          <cell r="P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P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P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P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P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P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 t="str">
            <v xml:space="preserve"> </v>
          </cell>
          <cell r="P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P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P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P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P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P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P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P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P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P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P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P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P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P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P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P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P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P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P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P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B358" t="str">
            <v>Összesen</v>
          </cell>
          <cell r="D358" t="str">
            <v>Oktatásügyi Szolgálat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A359">
            <v>1401</v>
          </cell>
          <cell r="B359" t="str">
            <v>Anikó utcai Általános Iskola</v>
          </cell>
          <cell r="C359">
            <v>1</v>
          </cell>
          <cell r="D359" t="str">
            <v>00előirányzat</v>
          </cell>
          <cell r="P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P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P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P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P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P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P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P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P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P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P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P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P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P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P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P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P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P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P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P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P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Összesen</v>
          </cell>
          <cell r="D380" t="str">
            <v>Anikó uti Általános Isk.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A381">
            <v>1402</v>
          </cell>
          <cell r="B381" t="str">
            <v>Bánki D.uti Általános Isk.</v>
          </cell>
          <cell r="C381">
            <v>1</v>
          </cell>
          <cell r="D381" t="str">
            <v>00előirányzat</v>
          </cell>
          <cell r="P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P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P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P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P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P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P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P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P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P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P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P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P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P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P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P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P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P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P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P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P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P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P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P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P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Összesen</v>
          </cell>
          <cell r="D406" t="str">
            <v>Bánki D.uti Általános Isk.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B407" t="str">
            <v>Kertváros utcai Ált.Isk.</v>
          </cell>
          <cell r="P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P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P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P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P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P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P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P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P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P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P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P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P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P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P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P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P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P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P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P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P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P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P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P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P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P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P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P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P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Összesen</v>
          </cell>
          <cell r="D436" t="str">
            <v>Kertváros utcai Ált.Isk.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A437">
            <v>1404</v>
          </cell>
          <cell r="B437" t="str">
            <v>Bártfa uti Általános Isk.</v>
          </cell>
          <cell r="C437">
            <v>1</v>
          </cell>
          <cell r="D437" t="str">
            <v>00előirányzat</v>
          </cell>
          <cell r="P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P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P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P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P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P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P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P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P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P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P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P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P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P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P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P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P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P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P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P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P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P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P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P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P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P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P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P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P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P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P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P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P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P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P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P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P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P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P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P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P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P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Összesen</v>
          </cell>
          <cell r="D479" t="str">
            <v>Bártfa uti Általános Isk.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A480">
            <v>1405</v>
          </cell>
          <cell r="B480" t="str">
            <v>Belvárosi Általános Isk.</v>
          </cell>
          <cell r="C480">
            <v>1</v>
          </cell>
          <cell r="D480" t="str">
            <v>00előirányzat</v>
          </cell>
          <cell r="P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P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P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P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P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P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P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P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P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P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P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P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P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P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P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P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P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P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P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P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P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P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P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Összesen</v>
          </cell>
          <cell r="D503" t="str">
            <v>Belvárosi Általános Isk.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A504">
            <v>1406</v>
          </cell>
          <cell r="B504" t="str">
            <v>Csokonai V.M.Ált.Isk.és Szakisk.</v>
          </cell>
          <cell r="C504">
            <v>1</v>
          </cell>
          <cell r="D504" t="str">
            <v>00előirányzat</v>
          </cell>
          <cell r="P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P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P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P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P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P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P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P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P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P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P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P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P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P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P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P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P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P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P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P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P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P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P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P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P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P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P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P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P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P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Összesen</v>
          </cell>
          <cell r="D534" t="str">
            <v>Csokonai V.M.Ált.Isk.és Szakisk.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A535">
            <v>1407</v>
          </cell>
          <cell r="B535" t="str">
            <v>Felsővámház uti Általános Isk.</v>
          </cell>
          <cell r="C535">
            <v>1</v>
          </cell>
          <cell r="D535" t="str">
            <v>00előirányzat</v>
          </cell>
          <cell r="P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P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P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P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P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P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P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P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P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P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P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P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P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P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P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P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P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P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P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P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Összesen</v>
          </cell>
          <cell r="D555" t="str">
            <v>Felsővámház uti Ált. Isk.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A556">
            <v>1408</v>
          </cell>
          <cell r="B556" t="str">
            <v>Mezőszél uti Általános Isk.</v>
          </cell>
          <cell r="C556">
            <v>1</v>
          </cell>
          <cell r="D556" t="str">
            <v>00előirányzat</v>
          </cell>
          <cell r="P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P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P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P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P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P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P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P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P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P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P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P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P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P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P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P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P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Összesen</v>
          </cell>
          <cell r="D573" t="str">
            <v>Mezőszél uti Általános Isk.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A574">
            <v>1409</v>
          </cell>
          <cell r="B574" t="str">
            <v>Jókai Mór Általános Isk.</v>
          </cell>
          <cell r="C574">
            <v>1</v>
          </cell>
          <cell r="D574" t="str">
            <v>00előirányzat</v>
          </cell>
          <cell r="P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P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P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P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P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P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P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P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P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P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P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P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P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P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P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P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P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P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P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P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P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P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P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P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Összesen</v>
          </cell>
          <cell r="D598" t="str">
            <v>Jókai Mór Általános Isk.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A599">
            <v>1410</v>
          </cell>
          <cell r="B599" t="str">
            <v xml:space="preserve">Jurisics uti Általános Isk. </v>
          </cell>
          <cell r="C599">
            <v>1</v>
          </cell>
          <cell r="D599" t="str">
            <v>00előirányzat</v>
          </cell>
          <cell r="P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P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P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P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P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P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P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P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P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P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P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P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P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P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P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P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P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P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P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P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P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Összesen</v>
          </cell>
          <cell r="D620" t="str">
            <v xml:space="preserve">Jurisics uti Általános Isk. 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A621">
            <v>1411</v>
          </cell>
          <cell r="B621" t="str">
            <v>Köztársaság téri Általános Isk.</v>
          </cell>
          <cell r="C621">
            <v>1</v>
          </cell>
          <cell r="D621" t="str">
            <v>00előirányzat</v>
          </cell>
          <cell r="P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P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P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P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P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P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P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P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P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P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P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P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P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P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P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P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P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P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P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P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P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P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P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P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B645" t="str">
            <v>Összesen</v>
          </cell>
          <cell r="D645" t="str">
            <v>Köztársaság téri Ált. Isk.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A646">
            <v>1412</v>
          </cell>
          <cell r="B646" t="str">
            <v>Mátyás Király uti Általános Isk.</v>
          </cell>
          <cell r="C646">
            <v>1</v>
          </cell>
          <cell r="D646" t="str">
            <v>00előirányzat</v>
          </cell>
          <cell r="P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P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P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P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P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P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P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P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P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P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P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P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P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P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P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P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P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P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P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P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P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P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P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B669" t="str">
            <v>Összesen</v>
          </cell>
          <cell r="D669" t="str">
            <v>Mátyás Király uti Ált. Isk.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A670">
            <v>1414</v>
          </cell>
          <cell r="B670" t="str">
            <v>Szieberth R.Általános Isk.</v>
          </cell>
          <cell r="C670">
            <v>1</v>
          </cell>
          <cell r="D670" t="str">
            <v>00előirányzat</v>
          </cell>
          <cell r="P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P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P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P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P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P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P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P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P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P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P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P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P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P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P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P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P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P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P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P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P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P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B692" t="str">
            <v>Összesen</v>
          </cell>
          <cell r="D692" t="str">
            <v>Szieberth R.Általános Isk.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>
            <v>1415</v>
          </cell>
          <cell r="B693" t="str">
            <v>Illyés Gy.uti Általános Isk.</v>
          </cell>
          <cell r="C693">
            <v>1</v>
          </cell>
          <cell r="D693" t="str">
            <v>00előirányzat</v>
          </cell>
          <cell r="P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P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P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P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P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P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P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P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P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P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P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P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P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P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P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P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P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P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P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P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P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P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P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B716" t="str">
            <v>Összesen</v>
          </cell>
          <cell r="D716" t="str">
            <v>Illyés Gy.uti Általános Isk.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>
            <v>1416</v>
          </cell>
          <cell r="B717" t="str">
            <v>Testvérvárosok terei Ált.Isk.</v>
          </cell>
          <cell r="C717">
            <v>1</v>
          </cell>
          <cell r="D717" t="str">
            <v>00előirányzat</v>
          </cell>
          <cell r="P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P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P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P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P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P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P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P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P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P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P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P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P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P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P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P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P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P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B735" t="str">
            <v>Összesen</v>
          </cell>
          <cell r="D735" t="str">
            <v>Testvérvárosok terei Ált.Isk.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A736">
            <v>1417</v>
          </cell>
          <cell r="B736" t="str">
            <v>Vasas-Somogy-Hird Iskolaközpont</v>
          </cell>
          <cell r="C736">
            <v>1</v>
          </cell>
          <cell r="D736" t="str">
            <v>00előirányzat</v>
          </cell>
          <cell r="P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P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P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P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P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P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P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P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P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P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P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P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P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P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P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P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P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P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P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P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P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P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P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P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P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P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P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B763" t="str">
            <v>Összesen</v>
          </cell>
          <cell r="D763" t="str">
            <v>Vasas-Somogy-Hird Iskolaközpont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</row>
        <row r="764">
          <cell r="A764">
            <v>1418</v>
          </cell>
          <cell r="B764" t="str">
            <v>Liszt Ferenc Zeneiskola</v>
          </cell>
          <cell r="C764">
            <v>1</v>
          </cell>
          <cell r="D764" t="str">
            <v>00előirányzat</v>
          </cell>
          <cell r="P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P765">
            <v>0</v>
          </cell>
          <cell r="Z765">
            <v>0</v>
          </cell>
          <cell r="AA765">
            <v>0</v>
          </cell>
          <cell r="AB765">
            <v>0</v>
          </cell>
        </row>
        <row r="766">
          <cell r="P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P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P768">
            <v>0</v>
          </cell>
          <cell r="Z768">
            <v>0</v>
          </cell>
          <cell r="AA768">
            <v>0</v>
          </cell>
          <cell r="AB768">
            <v>0</v>
          </cell>
        </row>
        <row r="769">
          <cell r="P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P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P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P772">
            <v>0</v>
          </cell>
          <cell r="Z772">
            <v>0</v>
          </cell>
          <cell r="AA772">
            <v>0</v>
          </cell>
          <cell r="AB772">
            <v>0</v>
          </cell>
        </row>
        <row r="773">
          <cell r="P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P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P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P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P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P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B779" t="str">
            <v>Összesen</v>
          </cell>
          <cell r="D779" t="str">
            <v>Liszt Ferenc Zeneiskola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A780">
            <v>1419</v>
          </cell>
          <cell r="B780" t="str">
            <v>Nevelési Tanácsadó</v>
          </cell>
          <cell r="C780">
            <v>1</v>
          </cell>
          <cell r="D780" t="str">
            <v>00előirányzat</v>
          </cell>
          <cell r="P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P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P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P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P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P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P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P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P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P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P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P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P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P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B794" t="str">
            <v>Összesen</v>
          </cell>
          <cell r="D794" t="str">
            <v>Nevelési Tanácsadó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B795" t="str">
            <v>Általános Isk.Egys.Összesen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A796">
            <v>14</v>
          </cell>
          <cell r="B796" t="str">
            <v>Testnev.Ált.Isk.és Közg.G.</v>
          </cell>
          <cell r="C796">
            <v>1</v>
          </cell>
          <cell r="D796" t="str">
            <v>00előirányzat</v>
          </cell>
          <cell r="P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P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P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P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P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P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P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P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P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P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P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P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P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P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P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P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P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P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P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P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P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P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P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P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P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P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P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P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 t="str">
            <v xml:space="preserve"> </v>
          </cell>
          <cell r="B824" t="str">
            <v>Összesen</v>
          </cell>
          <cell r="D824" t="str">
            <v>Testnev.Ált.Isk.és Közg.G.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A825">
            <v>15</v>
          </cell>
          <cell r="B825" t="str">
            <v>Árpád F.Gimn.és Ált.Isk.</v>
          </cell>
          <cell r="C825">
            <v>1</v>
          </cell>
          <cell r="D825" t="str">
            <v>00előirányzat</v>
          </cell>
          <cell r="P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P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P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P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P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P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P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P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P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P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P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P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P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P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P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P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P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P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P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P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P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P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B847" t="str">
            <v>Összesen</v>
          </cell>
          <cell r="D847" t="str">
            <v>Árpád F.Gimn.és Ált.Isk.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A848">
            <v>16</v>
          </cell>
          <cell r="B848" t="str">
            <v>Magyar Német Ny.Isk.Közp.</v>
          </cell>
          <cell r="C848">
            <v>1</v>
          </cell>
          <cell r="D848" t="str">
            <v>00előirányzat</v>
          </cell>
          <cell r="P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P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P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P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P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P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P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P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P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P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P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P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P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P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P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P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P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P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P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P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P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P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B870" t="str">
            <v>Összesen</v>
          </cell>
          <cell r="D870" t="str">
            <v>Magyar Német Ny.Isk.Közp.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A871">
            <v>17</v>
          </cell>
          <cell r="B871" t="str">
            <v>Apáczai Cs.J.Nevelési Kp.</v>
          </cell>
          <cell r="C871">
            <v>1</v>
          </cell>
          <cell r="D871" t="str">
            <v>00előirányzat</v>
          </cell>
          <cell r="P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P872">
            <v>0</v>
          </cell>
          <cell r="Z872">
            <v>0</v>
          </cell>
          <cell r="AA872">
            <v>0</v>
          </cell>
          <cell r="AB872">
            <v>0</v>
          </cell>
        </row>
        <row r="873">
          <cell r="P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P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P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P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P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P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P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P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P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P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P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P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P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P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P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P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P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P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P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P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P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P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P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P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P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P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P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P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P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P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P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B904" t="str">
            <v>Összesen</v>
          </cell>
          <cell r="D904" t="str">
            <v>Apáczai Cs.J.Nevelési Kp.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B905" t="str">
            <v>Rácvárosi és Istenkuti Ált.Mkp.</v>
          </cell>
          <cell r="C905">
            <v>1</v>
          </cell>
          <cell r="D905" t="str">
            <v>00előirányzat</v>
          </cell>
          <cell r="P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P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P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P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P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P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P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P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P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P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P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P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P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P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P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P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P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P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P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P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P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P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P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P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P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P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P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P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P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P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P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P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P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P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P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P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P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P942">
            <v>0</v>
          </cell>
          <cell r="Z942">
            <v>0</v>
          </cell>
          <cell r="AA942">
            <v>0</v>
          </cell>
          <cell r="AB942">
            <v>0</v>
          </cell>
        </row>
        <row r="944">
          <cell r="P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B945" t="str">
            <v>Összesen</v>
          </cell>
          <cell r="D945" t="str">
            <v>Rácvárosi és Istenk. Ált.Mkp.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A946">
            <v>19</v>
          </cell>
          <cell r="B946" t="str">
            <v>M.K.Horvát Ált.Isk.G.D.Otth.</v>
          </cell>
          <cell r="C946">
            <v>1</v>
          </cell>
          <cell r="D946" t="str">
            <v>00előirányzat</v>
          </cell>
          <cell r="P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P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P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P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P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P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P952">
            <v>0</v>
          </cell>
          <cell r="Z952">
            <v>0</v>
          </cell>
          <cell r="AA952">
            <v>0</v>
          </cell>
          <cell r="AB952">
            <v>0</v>
          </cell>
        </row>
        <row r="953">
          <cell r="P953">
            <v>0</v>
          </cell>
          <cell r="Z953">
            <v>0</v>
          </cell>
          <cell r="AA953">
            <v>0</v>
          </cell>
          <cell r="AB953">
            <v>0</v>
          </cell>
        </row>
        <row r="954">
          <cell r="P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P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P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P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P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P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P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P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P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P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P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P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P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P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P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P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P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B971" t="str">
            <v>Összesen</v>
          </cell>
          <cell r="D971" t="str">
            <v>M.K.Horvát Ált.Isk.G.D.Otth.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A972">
            <v>20</v>
          </cell>
          <cell r="B972" t="str">
            <v>Éltes Mátyás Iskolaközpont</v>
          </cell>
          <cell r="C972">
            <v>1</v>
          </cell>
          <cell r="D972" t="str">
            <v>00előirányzat</v>
          </cell>
          <cell r="P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P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P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P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P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P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P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P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P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P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P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P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P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P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P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P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P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P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P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P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P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P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P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P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P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P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P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P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B1000" t="str">
            <v>Összesen</v>
          </cell>
          <cell r="D1000" t="str">
            <v>Éltes Mátyás Iskolaközpont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</row>
        <row r="1001">
          <cell r="A1001">
            <v>21</v>
          </cell>
          <cell r="B1001" t="str">
            <v>500 sz.Szakm.Int.és Szakk.</v>
          </cell>
          <cell r="C1001">
            <v>1</v>
          </cell>
          <cell r="D1001" t="str">
            <v>00előirányzat</v>
          </cell>
          <cell r="P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P1002">
            <v>0</v>
          </cell>
          <cell r="Z1002">
            <v>0</v>
          </cell>
          <cell r="AA1002">
            <v>0</v>
          </cell>
          <cell r="AB1002">
            <v>0</v>
          </cell>
        </row>
        <row r="1003">
          <cell r="P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P1004">
            <v>0</v>
          </cell>
          <cell r="Z1004">
            <v>0</v>
          </cell>
          <cell r="AA1004">
            <v>0</v>
          </cell>
          <cell r="AB1004">
            <v>0</v>
          </cell>
        </row>
        <row r="1005">
          <cell r="P1005">
            <v>0</v>
          </cell>
          <cell r="Z1005">
            <v>0</v>
          </cell>
          <cell r="AA1005">
            <v>0</v>
          </cell>
          <cell r="AB1005">
            <v>0</v>
          </cell>
        </row>
        <row r="1006">
          <cell r="P1006">
            <v>0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P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P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P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P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P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P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P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P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P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P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P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P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P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P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P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P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P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P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P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P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P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B1028" t="str">
            <v>Összesen</v>
          </cell>
          <cell r="D1028" t="str">
            <v>500 sz.Szakm.Int.és Szakk.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A1029">
            <v>23</v>
          </cell>
          <cell r="B1029" t="str">
            <v>508 sz.Szakm.Int.és Szakk.</v>
          </cell>
          <cell r="C1029">
            <v>1</v>
          </cell>
          <cell r="D1029" t="str">
            <v>00előirányzat</v>
          </cell>
          <cell r="P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P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P1031">
            <v>0</v>
          </cell>
          <cell r="Z1031">
            <v>0</v>
          </cell>
          <cell r="AA1031">
            <v>0</v>
          </cell>
          <cell r="AB1031">
            <v>0</v>
          </cell>
        </row>
        <row r="1032">
          <cell r="P1032">
            <v>0</v>
          </cell>
          <cell r="Z1032">
            <v>0</v>
          </cell>
          <cell r="AA1032">
            <v>0</v>
          </cell>
          <cell r="AB1032">
            <v>0</v>
          </cell>
        </row>
        <row r="1033">
          <cell r="P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P1034">
            <v>0</v>
          </cell>
          <cell r="Z1034">
            <v>0</v>
          </cell>
          <cell r="AA1034">
            <v>0</v>
          </cell>
          <cell r="AB1034">
            <v>0</v>
          </cell>
        </row>
        <row r="1035">
          <cell r="P1035">
            <v>0</v>
          </cell>
          <cell r="Z1035">
            <v>0</v>
          </cell>
          <cell r="AA1035">
            <v>0</v>
          </cell>
          <cell r="AB1035">
            <v>0</v>
          </cell>
        </row>
        <row r="1036">
          <cell r="P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P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P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P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P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P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P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P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P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P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P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P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P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P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P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P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B1052" t="str">
            <v>Összesen</v>
          </cell>
          <cell r="D1052" t="str">
            <v>508 sz.Szakm.Int.és Szakk.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A1053">
            <v>24</v>
          </cell>
          <cell r="B1053" t="str">
            <v>Pécsi Ker.Id.F.és Vend.Szk.</v>
          </cell>
          <cell r="C1053">
            <v>1</v>
          </cell>
          <cell r="D1053" t="str">
            <v>00előirányzat</v>
          </cell>
          <cell r="P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P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P1055">
            <v>0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P1056">
            <v>0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P1057">
            <v>0</v>
          </cell>
          <cell r="Z1057">
            <v>0</v>
          </cell>
          <cell r="AA1057">
            <v>0</v>
          </cell>
          <cell r="AB1057">
            <v>0</v>
          </cell>
        </row>
        <row r="1058">
          <cell r="P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P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P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P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P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P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P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P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P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P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P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P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P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P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P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P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P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P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P1076">
            <v>0</v>
          </cell>
          <cell r="Z1076">
            <v>0</v>
          </cell>
          <cell r="AA1076">
            <v>0</v>
          </cell>
          <cell r="AB1076">
            <v>0</v>
          </cell>
        </row>
        <row r="1077">
          <cell r="B1077" t="str">
            <v>Összesen</v>
          </cell>
          <cell r="D1077" t="str">
            <v>Pécsi Ker.Id.F.és Vend.Szk.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A1078">
            <v>25</v>
          </cell>
          <cell r="B1078" t="str">
            <v>Leöwey K.Gimnázium</v>
          </cell>
          <cell r="C1078">
            <v>1</v>
          </cell>
          <cell r="D1078" t="str">
            <v>00előirányzat</v>
          </cell>
          <cell r="P1078">
            <v>0</v>
          </cell>
          <cell r="Z1078">
            <v>0</v>
          </cell>
          <cell r="AA1078">
            <v>0</v>
          </cell>
          <cell r="AB1078">
            <v>0</v>
          </cell>
        </row>
        <row r="1079">
          <cell r="P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P1080">
            <v>0</v>
          </cell>
          <cell r="Z1080">
            <v>0</v>
          </cell>
          <cell r="AA1080">
            <v>0</v>
          </cell>
          <cell r="AB1080">
            <v>0</v>
          </cell>
        </row>
        <row r="1081">
          <cell r="P1081">
            <v>0</v>
          </cell>
          <cell r="Z1081">
            <v>0</v>
          </cell>
          <cell r="AA1081">
            <v>0</v>
          </cell>
          <cell r="AB1081">
            <v>0</v>
          </cell>
        </row>
        <row r="1082">
          <cell r="P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P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P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P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P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P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P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P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P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P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P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P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P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P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P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P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P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P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P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P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P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P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P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B1105" t="str">
            <v>Összesen</v>
          </cell>
          <cell r="D1105" t="str">
            <v>Leöwey K.Gimnázium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A1106">
            <v>26</v>
          </cell>
          <cell r="B1106" t="str">
            <v>Kodály Zoltán Gimnázium</v>
          </cell>
          <cell r="C1106">
            <v>1</v>
          </cell>
          <cell r="D1106" t="str">
            <v>00előirányzat</v>
          </cell>
          <cell r="P1106">
            <v>0</v>
          </cell>
          <cell r="Z1106">
            <v>0</v>
          </cell>
          <cell r="AA1106">
            <v>0</v>
          </cell>
          <cell r="AB1106">
            <v>0</v>
          </cell>
        </row>
        <row r="1107">
          <cell r="P1107">
            <v>0</v>
          </cell>
          <cell r="Z1107">
            <v>0</v>
          </cell>
          <cell r="AA1107">
            <v>0</v>
          </cell>
          <cell r="AB1107">
            <v>0</v>
          </cell>
        </row>
        <row r="1108">
          <cell r="P1108">
            <v>0</v>
          </cell>
          <cell r="Z1108">
            <v>0</v>
          </cell>
          <cell r="AA1108">
            <v>0</v>
          </cell>
          <cell r="AB1108">
            <v>0</v>
          </cell>
        </row>
        <row r="1109">
          <cell r="P1109">
            <v>0</v>
          </cell>
          <cell r="Z1109">
            <v>0</v>
          </cell>
          <cell r="AA1109">
            <v>0</v>
          </cell>
          <cell r="AB1109">
            <v>0</v>
          </cell>
        </row>
        <row r="1110">
          <cell r="P1110">
            <v>0</v>
          </cell>
          <cell r="Z1110">
            <v>0</v>
          </cell>
          <cell r="AA1110">
            <v>0</v>
          </cell>
          <cell r="AB1110">
            <v>0</v>
          </cell>
        </row>
        <row r="1111">
          <cell r="P1111">
            <v>0</v>
          </cell>
          <cell r="Z1111">
            <v>0</v>
          </cell>
          <cell r="AA1111">
            <v>0</v>
          </cell>
          <cell r="AB1111">
            <v>0</v>
          </cell>
        </row>
        <row r="1112">
          <cell r="P1112">
            <v>0</v>
          </cell>
          <cell r="Z1112">
            <v>0</v>
          </cell>
          <cell r="AA1112">
            <v>0</v>
          </cell>
          <cell r="AB1112">
            <v>0</v>
          </cell>
        </row>
        <row r="1113">
          <cell r="P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P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P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P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P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P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P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P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P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P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P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P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P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P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B1127" t="str">
            <v>Összesen</v>
          </cell>
          <cell r="D1127" t="str">
            <v>Kodály Zoltán Gimnázium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</row>
        <row r="1128">
          <cell r="A1128">
            <v>28</v>
          </cell>
          <cell r="B1128" t="str">
            <v>Széchenyi I.G.és Ip.Hirk.Szk.</v>
          </cell>
          <cell r="C1128">
            <v>1</v>
          </cell>
          <cell r="D1128" t="str">
            <v>00előirányzat</v>
          </cell>
          <cell r="P1128">
            <v>0</v>
          </cell>
          <cell r="Z1128">
            <v>0</v>
          </cell>
          <cell r="AA1128">
            <v>0</v>
          </cell>
          <cell r="AB1128">
            <v>0</v>
          </cell>
        </row>
        <row r="1129">
          <cell r="P1129">
            <v>0</v>
          </cell>
          <cell r="Z1129">
            <v>0</v>
          </cell>
          <cell r="AA1129">
            <v>0</v>
          </cell>
          <cell r="AB1129">
            <v>0</v>
          </cell>
        </row>
        <row r="1130">
          <cell r="P1130">
            <v>0</v>
          </cell>
          <cell r="Z1130">
            <v>0</v>
          </cell>
          <cell r="AA1130">
            <v>0</v>
          </cell>
          <cell r="AB1130">
            <v>0</v>
          </cell>
        </row>
        <row r="1131">
          <cell r="P1131">
            <v>0</v>
          </cell>
          <cell r="Z1131">
            <v>0</v>
          </cell>
          <cell r="AA1131">
            <v>0</v>
          </cell>
          <cell r="AB1131">
            <v>0</v>
          </cell>
        </row>
        <row r="1132">
          <cell r="P1132">
            <v>0</v>
          </cell>
          <cell r="Z1132">
            <v>0</v>
          </cell>
          <cell r="AA1132">
            <v>0</v>
          </cell>
          <cell r="AB1132">
            <v>0</v>
          </cell>
        </row>
        <row r="1133">
          <cell r="P1133">
            <v>0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P1134">
            <v>0</v>
          </cell>
          <cell r="Z1134">
            <v>0</v>
          </cell>
          <cell r="AA1134">
            <v>0</v>
          </cell>
          <cell r="AB1134">
            <v>0</v>
          </cell>
        </row>
        <row r="1135">
          <cell r="P1135">
            <v>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P1136">
            <v>0</v>
          </cell>
          <cell r="Z1136">
            <v>0</v>
          </cell>
          <cell r="AA1136">
            <v>0</v>
          </cell>
          <cell r="AB1136">
            <v>0</v>
          </cell>
        </row>
        <row r="1137">
          <cell r="P1137">
            <v>0</v>
          </cell>
          <cell r="Z1137">
            <v>0</v>
          </cell>
          <cell r="AA1137">
            <v>0</v>
          </cell>
          <cell r="AB1137">
            <v>0</v>
          </cell>
        </row>
        <row r="1138">
          <cell r="P1138">
            <v>0</v>
          </cell>
          <cell r="Z1138">
            <v>0</v>
          </cell>
          <cell r="AA1138">
            <v>0</v>
          </cell>
          <cell r="AB1138">
            <v>0</v>
          </cell>
        </row>
        <row r="1139">
          <cell r="P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P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P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P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P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P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P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P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P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P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P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P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P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P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B1153" t="str">
            <v>Összesen</v>
          </cell>
          <cell r="D1153" t="str">
            <v>Széchenyi I.G.és Ip.Hirk.Szk.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</row>
        <row r="1154">
          <cell r="A1154">
            <v>30</v>
          </cell>
          <cell r="B1154" t="str">
            <v>Zipernowsky K.Ipari Szakk.</v>
          </cell>
          <cell r="C1154">
            <v>1</v>
          </cell>
          <cell r="D1154" t="str">
            <v>00előirányzat</v>
          </cell>
          <cell r="P1154">
            <v>0</v>
          </cell>
          <cell r="Z1154">
            <v>0</v>
          </cell>
          <cell r="AA1154">
            <v>0</v>
          </cell>
          <cell r="AB1154">
            <v>0</v>
          </cell>
        </row>
        <row r="1155">
          <cell r="P1155">
            <v>0</v>
          </cell>
          <cell r="Z1155">
            <v>0</v>
          </cell>
          <cell r="AA1155">
            <v>0</v>
          </cell>
          <cell r="AB1155">
            <v>0</v>
          </cell>
        </row>
        <row r="1156">
          <cell r="P1156">
            <v>0</v>
          </cell>
          <cell r="Z1156">
            <v>0</v>
          </cell>
          <cell r="AA1156">
            <v>0</v>
          </cell>
          <cell r="AB1156">
            <v>0</v>
          </cell>
        </row>
        <row r="1157">
          <cell r="P1157">
            <v>0</v>
          </cell>
          <cell r="Z1157">
            <v>0</v>
          </cell>
          <cell r="AA1157">
            <v>0</v>
          </cell>
          <cell r="AB1157">
            <v>0</v>
          </cell>
        </row>
        <row r="1158">
          <cell r="P1158">
            <v>0</v>
          </cell>
          <cell r="Z1158">
            <v>0</v>
          </cell>
          <cell r="AA1158">
            <v>0</v>
          </cell>
          <cell r="AB1158">
            <v>0</v>
          </cell>
        </row>
        <row r="1159">
          <cell r="P1159">
            <v>0</v>
          </cell>
          <cell r="Z1159">
            <v>0</v>
          </cell>
          <cell r="AA1159">
            <v>0</v>
          </cell>
          <cell r="AB1159">
            <v>0</v>
          </cell>
        </row>
        <row r="1160">
          <cell r="P1160">
            <v>0</v>
          </cell>
          <cell r="Z1160">
            <v>0</v>
          </cell>
          <cell r="AA1160">
            <v>0</v>
          </cell>
          <cell r="AB1160">
            <v>0</v>
          </cell>
        </row>
        <row r="1161">
          <cell r="P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P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P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P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P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P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P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P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P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P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P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P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P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P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P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B1176" t="str">
            <v>Összesen</v>
          </cell>
          <cell r="D1176" t="str">
            <v>Zipernowsky K.Ipari Szakk.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</row>
        <row r="1177">
          <cell r="A1177">
            <v>31</v>
          </cell>
          <cell r="B1177" t="str">
            <v>Pollack M.Épitőipari Szakk.</v>
          </cell>
          <cell r="C1177">
            <v>1</v>
          </cell>
          <cell r="D1177" t="str">
            <v>00előirányzat</v>
          </cell>
          <cell r="P1177">
            <v>0</v>
          </cell>
          <cell r="Z1177">
            <v>0</v>
          </cell>
          <cell r="AA1177">
            <v>0</v>
          </cell>
          <cell r="AB1177">
            <v>0</v>
          </cell>
        </row>
        <row r="1178">
          <cell r="P1178">
            <v>0</v>
          </cell>
          <cell r="Z1178">
            <v>0</v>
          </cell>
          <cell r="AA1178">
            <v>0</v>
          </cell>
          <cell r="AB1178">
            <v>0</v>
          </cell>
        </row>
        <row r="1179">
          <cell r="P1179">
            <v>0</v>
          </cell>
          <cell r="Z1179">
            <v>0</v>
          </cell>
          <cell r="AA1179">
            <v>0</v>
          </cell>
          <cell r="AB1179">
            <v>0</v>
          </cell>
        </row>
        <row r="1180">
          <cell r="P1180">
            <v>0</v>
          </cell>
          <cell r="Z1180">
            <v>0</v>
          </cell>
          <cell r="AA1180">
            <v>0</v>
          </cell>
          <cell r="AB1180">
            <v>0</v>
          </cell>
        </row>
        <row r="1181">
          <cell r="P1181">
            <v>0</v>
          </cell>
          <cell r="Z1181">
            <v>0</v>
          </cell>
          <cell r="AA1181">
            <v>0</v>
          </cell>
          <cell r="AB1181">
            <v>0</v>
          </cell>
        </row>
        <row r="1182">
          <cell r="P1182">
            <v>0</v>
          </cell>
          <cell r="Z1182">
            <v>0</v>
          </cell>
          <cell r="AA1182">
            <v>0</v>
          </cell>
          <cell r="AB1182">
            <v>0</v>
          </cell>
        </row>
        <row r="1183">
          <cell r="P1183">
            <v>0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P1184">
            <v>0</v>
          </cell>
          <cell r="Z1184">
            <v>0</v>
          </cell>
          <cell r="AA1184">
            <v>0</v>
          </cell>
          <cell r="AB1184">
            <v>0</v>
          </cell>
        </row>
        <row r="1185">
          <cell r="P1185">
            <v>0</v>
          </cell>
          <cell r="Z1185">
            <v>0</v>
          </cell>
          <cell r="AA1185">
            <v>0</v>
          </cell>
          <cell r="AB1185">
            <v>0</v>
          </cell>
        </row>
        <row r="1186">
          <cell r="P1186">
            <v>0</v>
          </cell>
          <cell r="Z1186">
            <v>0</v>
          </cell>
          <cell r="AA1186">
            <v>0</v>
          </cell>
          <cell r="AB1186">
            <v>0</v>
          </cell>
        </row>
        <row r="1187">
          <cell r="P1187">
            <v>0</v>
          </cell>
          <cell r="Z1187">
            <v>0</v>
          </cell>
          <cell r="AA1187">
            <v>0</v>
          </cell>
          <cell r="AB1187">
            <v>0</v>
          </cell>
        </row>
        <row r="1188">
          <cell r="P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P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P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P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P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P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P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P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P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P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P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P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P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P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P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P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P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P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P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P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P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P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B1210" t="str">
            <v>Összesen</v>
          </cell>
          <cell r="D1210" t="str">
            <v>Pollack M.Épitőipari Szakk.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</row>
        <row r="1211">
          <cell r="A1211">
            <v>32</v>
          </cell>
          <cell r="B1211" t="str">
            <v>Radnóti M.Közgazd.Szakk.</v>
          </cell>
          <cell r="C1211">
            <v>1</v>
          </cell>
          <cell r="D1211" t="str">
            <v>00előirányzat</v>
          </cell>
          <cell r="P1211">
            <v>0</v>
          </cell>
          <cell r="Z1211">
            <v>0</v>
          </cell>
          <cell r="AA1211">
            <v>0</v>
          </cell>
          <cell r="AB1211">
            <v>0</v>
          </cell>
        </row>
        <row r="1212">
          <cell r="P1212">
            <v>0</v>
          </cell>
          <cell r="Z1212">
            <v>0</v>
          </cell>
          <cell r="AA1212">
            <v>0</v>
          </cell>
          <cell r="AB1212">
            <v>0</v>
          </cell>
        </row>
        <row r="1213">
          <cell r="P1213">
            <v>0</v>
          </cell>
          <cell r="Z1213">
            <v>0</v>
          </cell>
          <cell r="AA1213">
            <v>0</v>
          </cell>
          <cell r="AB1213">
            <v>0</v>
          </cell>
        </row>
        <row r="1214">
          <cell r="P1214">
            <v>0</v>
          </cell>
          <cell r="Z1214">
            <v>0</v>
          </cell>
          <cell r="AA1214">
            <v>0</v>
          </cell>
          <cell r="AB1214">
            <v>0</v>
          </cell>
        </row>
        <row r="1215">
          <cell r="P1215">
            <v>0</v>
          </cell>
          <cell r="Z1215">
            <v>0</v>
          </cell>
          <cell r="AA1215">
            <v>0</v>
          </cell>
          <cell r="AB1215">
            <v>0</v>
          </cell>
        </row>
        <row r="1216">
          <cell r="P1216">
            <v>0</v>
          </cell>
          <cell r="Z1216">
            <v>0</v>
          </cell>
          <cell r="AA1216">
            <v>0</v>
          </cell>
          <cell r="AB1216">
            <v>0</v>
          </cell>
        </row>
        <row r="1217">
          <cell r="P1217">
            <v>0</v>
          </cell>
          <cell r="Z1217">
            <v>0</v>
          </cell>
          <cell r="AA1217">
            <v>0</v>
          </cell>
          <cell r="AB1217">
            <v>0</v>
          </cell>
        </row>
        <row r="1218">
          <cell r="P1218">
            <v>0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P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P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P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P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P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P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P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P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P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P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P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P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P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P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P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P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P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P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P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B1238" t="str">
            <v>Összesen</v>
          </cell>
          <cell r="D1238" t="str">
            <v>Radnóti M.Közgazd.Szakk.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</row>
        <row r="1239">
          <cell r="A1239">
            <v>33</v>
          </cell>
          <cell r="B1239" t="str">
            <v>Művészeti Szakközépiskola</v>
          </cell>
          <cell r="C1239">
            <v>1</v>
          </cell>
          <cell r="D1239" t="str">
            <v>00előirányzat</v>
          </cell>
          <cell r="P1239">
            <v>0</v>
          </cell>
          <cell r="Z1239">
            <v>0</v>
          </cell>
          <cell r="AA1239">
            <v>0</v>
          </cell>
          <cell r="AB1239">
            <v>0</v>
          </cell>
        </row>
        <row r="1240">
          <cell r="P1240">
            <v>0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P1241">
            <v>0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P1242">
            <v>0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P1243">
            <v>0</v>
          </cell>
          <cell r="Z1243">
            <v>0</v>
          </cell>
          <cell r="AA1243">
            <v>0</v>
          </cell>
          <cell r="AB1243">
            <v>0</v>
          </cell>
        </row>
        <row r="1244">
          <cell r="P1244">
            <v>0</v>
          </cell>
          <cell r="Z1244">
            <v>0</v>
          </cell>
          <cell r="AA1244">
            <v>0</v>
          </cell>
          <cell r="AB1244">
            <v>0</v>
          </cell>
        </row>
        <row r="1245">
          <cell r="P1245">
            <v>0</v>
          </cell>
          <cell r="Z1245">
            <v>0</v>
          </cell>
          <cell r="AA1245">
            <v>0</v>
          </cell>
          <cell r="AB1245">
            <v>0</v>
          </cell>
        </row>
        <row r="1246">
          <cell r="P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P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P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P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P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P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P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P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P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P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P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P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P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P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P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P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P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P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P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P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P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B1267" t="str">
            <v>Összesen</v>
          </cell>
          <cell r="D1267" t="str">
            <v>Művészeti Szakközépiskola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</row>
        <row r="1268">
          <cell r="A1268">
            <v>34</v>
          </cell>
          <cell r="B1268" t="str">
            <v>Janus P.Gimn.és Szakk.</v>
          </cell>
          <cell r="C1268">
            <v>1</v>
          </cell>
          <cell r="D1268" t="str">
            <v>00előirányzat</v>
          </cell>
          <cell r="P1268">
            <v>0</v>
          </cell>
          <cell r="Z1268">
            <v>0</v>
          </cell>
          <cell r="AA1268">
            <v>0</v>
          </cell>
          <cell r="AB1268">
            <v>0</v>
          </cell>
        </row>
        <row r="1269">
          <cell r="P1269">
            <v>0</v>
          </cell>
          <cell r="Z1269">
            <v>0</v>
          </cell>
          <cell r="AA1269">
            <v>0</v>
          </cell>
          <cell r="AB1269">
            <v>0</v>
          </cell>
        </row>
        <row r="1270">
          <cell r="P1270">
            <v>0</v>
          </cell>
          <cell r="Z1270">
            <v>0</v>
          </cell>
          <cell r="AA1270">
            <v>0</v>
          </cell>
          <cell r="AB1270">
            <v>0</v>
          </cell>
        </row>
        <row r="1271">
          <cell r="P1271">
            <v>0</v>
          </cell>
          <cell r="Z1271">
            <v>0</v>
          </cell>
          <cell r="AA1271">
            <v>0</v>
          </cell>
          <cell r="AB1271">
            <v>0</v>
          </cell>
        </row>
        <row r="1272">
          <cell r="P1272">
            <v>0</v>
          </cell>
          <cell r="Z1272">
            <v>0</v>
          </cell>
          <cell r="AA1272">
            <v>0</v>
          </cell>
          <cell r="AB1272">
            <v>0</v>
          </cell>
        </row>
        <row r="1273">
          <cell r="P1273">
            <v>0</v>
          </cell>
          <cell r="Z1273">
            <v>0</v>
          </cell>
          <cell r="AA1273">
            <v>0</v>
          </cell>
          <cell r="AB1273">
            <v>0</v>
          </cell>
        </row>
        <row r="1274">
          <cell r="P1274">
            <v>0</v>
          </cell>
          <cell r="Z1274">
            <v>0</v>
          </cell>
          <cell r="AA1274">
            <v>0</v>
          </cell>
          <cell r="AB1274">
            <v>0</v>
          </cell>
        </row>
        <row r="1275">
          <cell r="P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P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P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P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P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P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P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P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P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P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P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P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P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P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P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P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P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P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B1293" t="str">
            <v>Összesen</v>
          </cell>
          <cell r="D1293" t="str">
            <v>Janus P.Gimn.és Szakk.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A1294">
            <v>35</v>
          </cell>
          <cell r="B1294" t="str">
            <v>Pécsi Szociális és Eü. Szakképző Isk.</v>
          </cell>
          <cell r="C1294">
            <v>1</v>
          </cell>
          <cell r="D1294" t="str">
            <v>00előirányzat</v>
          </cell>
          <cell r="P1294">
            <v>0</v>
          </cell>
          <cell r="Z1294">
            <v>0</v>
          </cell>
          <cell r="AA1294">
            <v>0</v>
          </cell>
          <cell r="AB1294">
            <v>0</v>
          </cell>
        </row>
        <row r="1295">
          <cell r="P1295">
            <v>0</v>
          </cell>
          <cell r="Z1295">
            <v>0</v>
          </cell>
          <cell r="AA1295">
            <v>0</v>
          </cell>
          <cell r="AB1295">
            <v>0</v>
          </cell>
        </row>
        <row r="1296">
          <cell r="P1296">
            <v>0</v>
          </cell>
          <cell r="Z1296">
            <v>0</v>
          </cell>
          <cell r="AA1296">
            <v>0</v>
          </cell>
          <cell r="AB1296">
            <v>0</v>
          </cell>
        </row>
        <row r="1297">
          <cell r="P1297">
            <v>0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P1298">
            <v>0</v>
          </cell>
          <cell r="Z1298">
            <v>0</v>
          </cell>
          <cell r="AA1298">
            <v>0</v>
          </cell>
          <cell r="AB1298">
            <v>0</v>
          </cell>
        </row>
        <row r="1299">
          <cell r="P1299">
            <v>0</v>
          </cell>
          <cell r="Z1299">
            <v>0</v>
          </cell>
          <cell r="AA1299">
            <v>0</v>
          </cell>
          <cell r="AB1299">
            <v>0</v>
          </cell>
        </row>
        <row r="1300">
          <cell r="P1300">
            <v>0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P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P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P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P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P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P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P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P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P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P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P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P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P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B1314" t="str">
            <v>Összesen</v>
          </cell>
          <cell r="D1314" t="str">
            <v>Pécsi Szociális és Eü. Szakképző Isk.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</row>
        <row r="1315">
          <cell r="A1315">
            <v>36</v>
          </cell>
          <cell r="B1315" t="str">
            <v>Teleki B.K.-isk. Kollégium</v>
          </cell>
          <cell r="C1315">
            <v>1</v>
          </cell>
          <cell r="D1315" t="str">
            <v>00előirányzat</v>
          </cell>
          <cell r="P1315">
            <v>0</v>
          </cell>
          <cell r="Z1315">
            <v>0</v>
          </cell>
          <cell r="AA1315">
            <v>0</v>
          </cell>
          <cell r="AB1315">
            <v>0</v>
          </cell>
        </row>
        <row r="1316">
          <cell r="P1316">
            <v>0</v>
          </cell>
          <cell r="Z1316">
            <v>0</v>
          </cell>
          <cell r="AA1316">
            <v>0</v>
          </cell>
          <cell r="AB1316">
            <v>0</v>
          </cell>
        </row>
        <row r="1317">
          <cell r="P1317">
            <v>0</v>
          </cell>
          <cell r="Z1317">
            <v>0</v>
          </cell>
          <cell r="AA1317">
            <v>0</v>
          </cell>
          <cell r="AB1317">
            <v>0</v>
          </cell>
        </row>
        <row r="1318">
          <cell r="P1318">
            <v>0</v>
          </cell>
          <cell r="Z1318">
            <v>0</v>
          </cell>
          <cell r="AA1318">
            <v>0</v>
          </cell>
          <cell r="AB1318">
            <v>0</v>
          </cell>
        </row>
        <row r="1319">
          <cell r="P1319">
            <v>0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P1320">
            <v>0</v>
          </cell>
          <cell r="Z1320">
            <v>0</v>
          </cell>
          <cell r="AA1320">
            <v>0</v>
          </cell>
          <cell r="AB1320">
            <v>0</v>
          </cell>
        </row>
        <row r="1321">
          <cell r="P1321">
            <v>0</v>
          </cell>
          <cell r="Z1321">
            <v>0</v>
          </cell>
          <cell r="AA1321">
            <v>0</v>
          </cell>
          <cell r="AB1321">
            <v>0</v>
          </cell>
        </row>
        <row r="1322">
          <cell r="P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P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P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P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P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P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P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P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P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P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P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P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P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P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P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P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P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B1339" t="str">
            <v>Összesen</v>
          </cell>
          <cell r="D1339" t="str">
            <v>Teleki B.K.-isk. Kollégium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</row>
        <row r="1340">
          <cell r="A1340">
            <v>38</v>
          </cell>
          <cell r="B1340" t="str">
            <v>Kodály Z.uti Középisk.Koll.</v>
          </cell>
          <cell r="C1340">
            <v>1</v>
          </cell>
          <cell r="D1340" t="str">
            <v>00előirányzat</v>
          </cell>
          <cell r="P1340">
            <v>0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P1341">
            <v>0</v>
          </cell>
          <cell r="Z1341">
            <v>0</v>
          </cell>
          <cell r="AA1341">
            <v>0</v>
          </cell>
          <cell r="AB1341">
            <v>0</v>
          </cell>
        </row>
        <row r="1342">
          <cell r="P1342">
            <v>0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P1343">
            <v>0</v>
          </cell>
          <cell r="Z1343">
            <v>0</v>
          </cell>
          <cell r="AA1343">
            <v>0</v>
          </cell>
          <cell r="AB1343">
            <v>0</v>
          </cell>
        </row>
        <row r="1344">
          <cell r="P1344">
            <v>0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P1345">
            <v>0</v>
          </cell>
          <cell r="Z1345">
            <v>0</v>
          </cell>
          <cell r="AA1345">
            <v>0</v>
          </cell>
          <cell r="AB1345">
            <v>0</v>
          </cell>
        </row>
        <row r="1346">
          <cell r="P1346">
            <v>0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P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P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P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P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P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P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P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P1354">
            <v>0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P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P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P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P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B1359" t="str">
            <v>Összesen</v>
          </cell>
          <cell r="D1359" t="str">
            <v>Kodály Z.uti Középisk.Koll.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A1360">
            <v>39</v>
          </cell>
          <cell r="B1360" t="str">
            <v>Hajnóczy J.Középiskolai Koll.</v>
          </cell>
          <cell r="C1360">
            <v>1</v>
          </cell>
          <cell r="D1360" t="str">
            <v>00előirányzat</v>
          </cell>
          <cell r="P1360">
            <v>0</v>
          </cell>
          <cell r="Z1360">
            <v>0</v>
          </cell>
          <cell r="AA1360">
            <v>0</v>
          </cell>
          <cell r="AB1360">
            <v>0</v>
          </cell>
        </row>
        <row r="1361">
          <cell r="P1361">
            <v>0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P1362">
            <v>0</v>
          </cell>
          <cell r="Z1362">
            <v>0</v>
          </cell>
          <cell r="AA1362">
            <v>0</v>
          </cell>
          <cell r="AB1362">
            <v>0</v>
          </cell>
        </row>
        <row r="1363">
          <cell r="P1363">
            <v>0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P1364">
            <v>0</v>
          </cell>
          <cell r="Z1364">
            <v>0</v>
          </cell>
          <cell r="AA1364">
            <v>0</v>
          </cell>
          <cell r="AB1364">
            <v>0</v>
          </cell>
        </row>
        <row r="1365">
          <cell r="P1365">
            <v>0</v>
          </cell>
          <cell r="Z1365">
            <v>0</v>
          </cell>
          <cell r="AA1365">
            <v>0</v>
          </cell>
          <cell r="AB1365">
            <v>0</v>
          </cell>
        </row>
        <row r="1366">
          <cell r="P1366">
            <v>0</v>
          </cell>
          <cell r="Z1366">
            <v>0</v>
          </cell>
          <cell r="AA1366">
            <v>0</v>
          </cell>
          <cell r="AB1366">
            <v>0</v>
          </cell>
        </row>
        <row r="1367">
          <cell r="P1367">
            <v>0</v>
          </cell>
          <cell r="Z1367">
            <v>0</v>
          </cell>
          <cell r="AA1367">
            <v>0</v>
          </cell>
          <cell r="AB1367">
            <v>0</v>
          </cell>
        </row>
        <row r="1368">
          <cell r="P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P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P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P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P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P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P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P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P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P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P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P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P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P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P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P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P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P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P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P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P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P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P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P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B1392" t="str">
            <v>Összesen</v>
          </cell>
          <cell r="D1392" t="str">
            <v>Hajnóczy J.Középisk. Koll.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A1393">
            <v>40</v>
          </cell>
          <cell r="B1393" t="str">
            <v>Középiskolai Kp.MENZA</v>
          </cell>
          <cell r="C1393">
            <v>1</v>
          </cell>
          <cell r="D1393" t="str">
            <v>00előirányzat</v>
          </cell>
          <cell r="P1393">
            <v>0</v>
          </cell>
          <cell r="Z1393">
            <v>0</v>
          </cell>
          <cell r="AA1393">
            <v>0</v>
          </cell>
          <cell r="AB1393">
            <v>0</v>
          </cell>
        </row>
        <row r="1394">
          <cell r="P1394">
            <v>0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P1395">
            <v>0</v>
          </cell>
          <cell r="Z1395">
            <v>0</v>
          </cell>
          <cell r="AA1395">
            <v>0</v>
          </cell>
          <cell r="AB1395">
            <v>0</v>
          </cell>
        </row>
        <row r="1396">
          <cell r="P1396">
            <v>0</v>
          </cell>
          <cell r="Z1396">
            <v>0</v>
          </cell>
          <cell r="AA1396">
            <v>0</v>
          </cell>
          <cell r="AB1396">
            <v>0</v>
          </cell>
        </row>
        <row r="1397">
          <cell r="P1397">
            <v>0</v>
          </cell>
          <cell r="Z1397">
            <v>0</v>
          </cell>
          <cell r="AA1397">
            <v>0</v>
          </cell>
          <cell r="AB1397">
            <v>0</v>
          </cell>
        </row>
        <row r="1398">
          <cell r="P1398">
            <v>0</v>
          </cell>
          <cell r="Z1398">
            <v>0</v>
          </cell>
          <cell r="AA1398">
            <v>0</v>
          </cell>
          <cell r="AB1398">
            <v>0</v>
          </cell>
        </row>
        <row r="1399">
          <cell r="P1399">
            <v>0</v>
          </cell>
          <cell r="Z1399">
            <v>0</v>
          </cell>
          <cell r="AA1399">
            <v>0</v>
          </cell>
          <cell r="AB1399">
            <v>0</v>
          </cell>
        </row>
        <row r="1400">
          <cell r="P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P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P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P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P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P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B1406" t="str">
            <v>Összesen</v>
          </cell>
          <cell r="D1406" t="str">
            <v>Középiskolai Kp.MENZA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</row>
        <row r="1407">
          <cell r="A1407">
            <v>42</v>
          </cell>
          <cell r="B1407" t="str">
            <v>Városi Könyvtár</v>
          </cell>
          <cell r="C1407">
            <v>1</v>
          </cell>
          <cell r="D1407" t="str">
            <v>00előirányzat</v>
          </cell>
          <cell r="P1407">
            <v>0</v>
          </cell>
          <cell r="Z1407">
            <v>0</v>
          </cell>
          <cell r="AA1407">
            <v>0</v>
          </cell>
          <cell r="AB1407">
            <v>0</v>
          </cell>
        </row>
        <row r="1408">
          <cell r="P1408">
            <v>0</v>
          </cell>
          <cell r="Z1408">
            <v>0</v>
          </cell>
          <cell r="AA1408">
            <v>0</v>
          </cell>
          <cell r="AB1408">
            <v>0</v>
          </cell>
        </row>
        <row r="1409">
          <cell r="P1409">
            <v>0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P1410">
            <v>0</v>
          </cell>
          <cell r="Z1410">
            <v>0</v>
          </cell>
          <cell r="AA1410">
            <v>0</v>
          </cell>
          <cell r="AB1410">
            <v>0</v>
          </cell>
        </row>
        <row r="1411">
          <cell r="P1411">
            <v>0</v>
          </cell>
          <cell r="Z1411">
            <v>0</v>
          </cell>
          <cell r="AA1411">
            <v>0</v>
          </cell>
          <cell r="AB1411">
            <v>0</v>
          </cell>
        </row>
        <row r="1412">
          <cell r="P1412">
            <v>0</v>
          </cell>
          <cell r="Z1412">
            <v>0</v>
          </cell>
          <cell r="AA1412">
            <v>0</v>
          </cell>
          <cell r="AB1412">
            <v>0</v>
          </cell>
        </row>
        <row r="1413">
          <cell r="P1413">
            <v>0</v>
          </cell>
          <cell r="Z1413">
            <v>0</v>
          </cell>
          <cell r="AA1413">
            <v>0</v>
          </cell>
          <cell r="AB1413">
            <v>0</v>
          </cell>
        </row>
        <row r="1414">
          <cell r="P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P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P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P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P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P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P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P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P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B1423" t="str">
            <v>Összesen</v>
          </cell>
          <cell r="D1423" t="str">
            <v>Városi Könyvtár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</row>
        <row r="1424">
          <cell r="A1424">
            <v>43</v>
          </cell>
          <cell r="B1424" t="str">
            <v>Pécsi Galéria és Grafikai Műhely</v>
          </cell>
          <cell r="C1424">
            <v>1</v>
          </cell>
          <cell r="D1424" t="str">
            <v>00előirányzat</v>
          </cell>
          <cell r="P1424">
            <v>0</v>
          </cell>
          <cell r="Z1424">
            <v>0</v>
          </cell>
          <cell r="AA1424">
            <v>0</v>
          </cell>
          <cell r="AB1424">
            <v>0</v>
          </cell>
        </row>
        <row r="1425">
          <cell r="P1425">
            <v>0</v>
          </cell>
          <cell r="Z1425">
            <v>0</v>
          </cell>
          <cell r="AA1425">
            <v>0</v>
          </cell>
          <cell r="AB1425">
            <v>0</v>
          </cell>
        </row>
        <row r="1426">
          <cell r="P1426">
            <v>0</v>
          </cell>
          <cell r="Z1426">
            <v>0</v>
          </cell>
          <cell r="AA1426">
            <v>0</v>
          </cell>
          <cell r="AB1426">
            <v>0</v>
          </cell>
        </row>
        <row r="1427">
          <cell r="P1427">
            <v>0</v>
          </cell>
          <cell r="Z1427">
            <v>0</v>
          </cell>
          <cell r="AA1427">
            <v>0</v>
          </cell>
          <cell r="AB1427">
            <v>0</v>
          </cell>
        </row>
        <row r="1428">
          <cell r="P1428">
            <v>0</v>
          </cell>
          <cell r="Z1428">
            <v>0</v>
          </cell>
          <cell r="AA1428">
            <v>0</v>
          </cell>
          <cell r="AB1428">
            <v>0</v>
          </cell>
        </row>
        <row r="1429">
          <cell r="P1429">
            <v>0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P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P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P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P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P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P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P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P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P1438">
            <v>0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B1439" t="str">
            <v>Összesen</v>
          </cell>
          <cell r="D1439" t="str">
            <v>Pécsi Galéria és Graf. M.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</row>
        <row r="1440">
          <cell r="A1440">
            <v>44</v>
          </cell>
          <cell r="B1440" t="str">
            <v>Pécsi Kulturális Központ</v>
          </cell>
          <cell r="C1440">
            <v>1</v>
          </cell>
          <cell r="D1440" t="str">
            <v>00előirányzat</v>
          </cell>
          <cell r="P1440">
            <v>0</v>
          </cell>
          <cell r="Z1440">
            <v>0</v>
          </cell>
          <cell r="AA1440">
            <v>0</v>
          </cell>
          <cell r="AB1440">
            <v>0</v>
          </cell>
        </row>
        <row r="1441">
          <cell r="P1441">
            <v>0</v>
          </cell>
          <cell r="Z1441">
            <v>0</v>
          </cell>
          <cell r="AA1441">
            <v>0</v>
          </cell>
          <cell r="AB1441">
            <v>0</v>
          </cell>
        </row>
        <row r="1442">
          <cell r="P1442">
            <v>0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P1443">
            <v>0</v>
          </cell>
          <cell r="Z1443">
            <v>0</v>
          </cell>
          <cell r="AA1443">
            <v>0</v>
          </cell>
          <cell r="AB1443">
            <v>0</v>
          </cell>
        </row>
        <row r="1444">
          <cell r="P1444">
            <v>0</v>
          </cell>
          <cell r="Z1444">
            <v>0</v>
          </cell>
          <cell r="AA1444">
            <v>0</v>
          </cell>
          <cell r="AB1444">
            <v>0</v>
          </cell>
        </row>
        <row r="1445">
          <cell r="P1445">
            <v>0</v>
          </cell>
          <cell r="Z1445">
            <v>0</v>
          </cell>
          <cell r="AA1445">
            <v>0</v>
          </cell>
          <cell r="AB1445">
            <v>0</v>
          </cell>
        </row>
        <row r="1446">
          <cell r="P1446">
            <v>0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P1447">
            <v>0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P1448">
            <v>0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P1449">
            <v>0</v>
          </cell>
          <cell r="Z1449">
            <v>0</v>
          </cell>
          <cell r="AA1449">
            <v>0</v>
          </cell>
          <cell r="AB1449">
            <v>0</v>
          </cell>
        </row>
        <row r="1450">
          <cell r="P1450">
            <v>0</v>
          </cell>
          <cell r="Z1450">
            <v>0</v>
          </cell>
          <cell r="AA1450">
            <v>0</v>
          </cell>
          <cell r="AB1450">
            <v>0</v>
          </cell>
        </row>
        <row r="1451">
          <cell r="P1451">
            <v>0</v>
          </cell>
          <cell r="Z1451">
            <v>0</v>
          </cell>
          <cell r="AA1451">
            <v>0</v>
          </cell>
          <cell r="AB1451">
            <v>0</v>
          </cell>
        </row>
        <row r="1452">
          <cell r="P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P1453">
            <v>0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P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P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P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P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P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P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P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P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P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P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P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P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P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P1467">
            <v>0</v>
          </cell>
          <cell r="Z1467">
            <v>0</v>
          </cell>
          <cell r="AA1467">
            <v>0</v>
          </cell>
          <cell r="AB1467">
            <v>0</v>
          </cell>
        </row>
        <row r="1468">
          <cell r="P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P1469">
            <v>0</v>
          </cell>
          <cell r="Z1469">
            <v>0</v>
          </cell>
          <cell r="AA1469">
            <v>0</v>
          </cell>
          <cell r="AB1469">
            <v>0</v>
          </cell>
        </row>
        <row r="1470">
          <cell r="P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B1471" t="str">
            <v>Összesen</v>
          </cell>
          <cell r="D1471" t="str">
            <v>Pécsi Kulturális Központ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</row>
        <row r="1472">
          <cell r="A1472">
            <v>45</v>
          </cell>
          <cell r="B1472" t="str">
            <v>Harmadik Szinház  (új)</v>
          </cell>
          <cell r="C1472">
            <v>1</v>
          </cell>
          <cell r="D1472" t="str">
            <v>00előirányzat</v>
          </cell>
          <cell r="P1472">
            <v>0</v>
          </cell>
          <cell r="Z1472">
            <v>0</v>
          </cell>
          <cell r="AA1472">
            <v>0</v>
          </cell>
          <cell r="AB1472">
            <v>0</v>
          </cell>
        </row>
        <row r="1473">
          <cell r="P1473">
            <v>0</v>
          </cell>
          <cell r="Z1473">
            <v>0</v>
          </cell>
          <cell r="AA1473">
            <v>0</v>
          </cell>
          <cell r="AB1473">
            <v>0</v>
          </cell>
        </row>
        <row r="1474">
          <cell r="P1474">
            <v>0</v>
          </cell>
          <cell r="Z1474">
            <v>0</v>
          </cell>
          <cell r="AA1474">
            <v>0</v>
          </cell>
          <cell r="AB1474">
            <v>0</v>
          </cell>
        </row>
        <row r="1475">
          <cell r="P1475">
            <v>0</v>
          </cell>
          <cell r="Z1475">
            <v>0</v>
          </cell>
          <cell r="AA1475">
            <v>0</v>
          </cell>
          <cell r="AB1475">
            <v>0</v>
          </cell>
        </row>
        <row r="1476">
          <cell r="P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P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P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P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P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P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P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P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P1484">
            <v>0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P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P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P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P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B1489" t="str">
            <v>Összesen</v>
          </cell>
          <cell r="D1489" t="str">
            <v>Harmadik Szinház  (új)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B1490" t="str">
            <v>Kulturális + HarmadikSz.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</row>
        <row r="1491">
          <cell r="A1491">
            <v>45</v>
          </cell>
          <cell r="B1491" t="str">
            <v>Mecseki Kultúrpark</v>
          </cell>
          <cell r="C1491">
            <v>1</v>
          </cell>
          <cell r="D1491" t="str">
            <v>00előirányzat</v>
          </cell>
          <cell r="P1491">
            <v>0</v>
          </cell>
          <cell r="Z1491">
            <v>0</v>
          </cell>
          <cell r="AA1491">
            <v>0</v>
          </cell>
          <cell r="AB1491">
            <v>0</v>
          </cell>
        </row>
        <row r="1492">
          <cell r="P1492">
            <v>0</v>
          </cell>
          <cell r="Z1492">
            <v>0</v>
          </cell>
          <cell r="AA1492">
            <v>0</v>
          </cell>
          <cell r="AB1492">
            <v>0</v>
          </cell>
        </row>
        <row r="1493">
          <cell r="P1493">
            <v>0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P1494">
            <v>0</v>
          </cell>
          <cell r="Z1494">
            <v>0</v>
          </cell>
          <cell r="AA1494">
            <v>0</v>
          </cell>
          <cell r="AB1494">
            <v>0</v>
          </cell>
        </row>
        <row r="1495">
          <cell r="P1495">
            <v>0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P1496">
            <v>0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P1497">
            <v>0</v>
          </cell>
          <cell r="Z1497">
            <v>0</v>
          </cell>
          <cell r="AA1497">
            <v>0</v>
          </cell>
          <cell r="AB1497">
            <v>0</v>
          </cell>
        </row>
        <row r="1498">
          <cell r="P1498">
            <v>0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P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P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P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P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P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P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P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P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B1507" t="str">
            <v>Összesen</v>
          </cell>
          <cell r="D1507" t="str">
            <v>Mecseki Kultúrpark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</row>
        <row r="1508">
          <cell r="A1508">
            <v>46</v>
          </cell>
          <cell r="B1508" t="str">
            <v>Pécsi Nemzeti Szinház</v>
          </cell>
          <cell r="C1508">
            <v>1</v>
          </cell>
          <cell r="D1508" t="str">
            <v>00előirányzat</v>
          </cell>
          <cell r="P1508">
            <v>0</v>
          </cell>
          <cell r="Z1508">
            <v>0</v>
          </cell>
          <cell r="AA1508">
            <v>0</v>
          </cell>
          <cell r="AB1508">
            <v>0</v>
          </cell>
        </row>
        <row r="1509">
          <cell r="P1509">
            <v>0</v>
          </cell>
          <cell r="Z1509">
            <v>0</v>
          </cell>
          <cell r="AA1509">
            <v>0</v>
          </cell>
          <cell r="AB1509">
            <v>0</v>
          </cell>
        </row>
        <row r="1510">
          <cell r="P1510">
            <v>0</v>
          </cell>
          <cell r="Z1510">
            <v>0</v>
          </cell>
          <cell r="AA1510">
            <v>0</v>
          </cell>
          <cell r="AB1510">
            <v>0</v>
          </cell>
        </row>
        <row r="1511">
          <cell r="P1511">
            <v>0</v>
          </cell>
          <cell r="Z1511">
            <v>0</v>
          </cell>
          <cell r="AA1511">
            <v>0</v>
          </cell>
          <cell r="AB1511">
            <v>0</v>
          </cell>
        </row>
        <row r="1512">
          <cell r="P1512">
            <v>0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P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P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P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P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P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P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P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P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P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P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P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P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P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B1526" t="str">
            <v>Összesen</v>
          </cell>
          <cell r="D1526" t="str">
            <v>Pécsi Nemzeti Szinház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</row>
        <row r="1527">
          <cell r="A1527">
            <v>47</v>
          </cell>
          <cell r="B1527" t="str">
            <v>Pécsi Horvát Szinház</v>
          </cell>
          <cell r="C1527">
            <v>1</v>
          </cell>
          <cell r="D1527" t="str">
            <v>00előirányzat</v>
          </cell>
          <cell r="P1527">
            <v>0</v>
          </cell>
          <cell r="Z1527">
            <v>0</v>
          </cell>
          <cell r="AA1527">
            <v>0</v>
          </cell>
          <cell r="AB1527">
            <v>0</v>
          </cell>
        </row>
        <row r="1528">
          <cell r="P1528">
            <v>0</v>
          </cell>
          <cell r="Z1528">
            <v>0</v>
          </cell>
          <cell r="AA1528">
            <v>0</v>
          </cell>
          <cell r="AB1528">
            <v>0</v>
          </cell>
        </row>
        <row r="1529">
          <cell r="P1529">
            <v>0</v>
          </cell>
          <cell r="Z1529">
            <v>0</v>
          </cell>
          <cell r="AA1529">
            <v>0</v>
          </cell>
          <cell r="AB1529">
            <v>0</v>
          </cell>
        </row>
        <row r="1530">
          <cell r="P1530">
            <v>0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P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P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P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P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P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P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P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P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P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P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P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B1542" t="str">
            <v>Összesen</v>
          </cell>
          <cell r="D1542" t="str">
            <v>Pécsi Horvát Szinház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</row>
        <row r="1543">
          <cell r="A1543">
            <v>49</v>
          </cell>
          <cell r="B1543" t="str">
            <v>Pécsi Szimfónikus Zenekar</v>
          </cell>
          <cell r="C1543">
            <v>1</v>
          </cell>
          <cell r="D1543" t="str">
            <v>00előirányzat</v>
          </cell>
          <cell r="P1543">
            <v>0</v>
          </cell>
          <cell r="Z1543">
            <v>0</v>
          </cell>
          <cell r="AA1543">
            <v>0</v>
          </cell>
          <cell r="AB1543">
            <v>0</v>
          </cell>
        </row>
        <row r="1544">
          <cell r="P1544">
            <v>0</v>
          </cell>
          <cell r="Z1544">
            <v>0</v>
          </cell>
          <cell r="AA1544">
            <v>0</v>
          </cell>
          <cell r="AB1544">
            <v>0</v>
          </cell>
        </row>
        <row r="1545">
          <cell r="P1545">
            <v>0</v>
          </cell>
          <cell r="Z1545">
            <v>0</v>
          </cell>
          <cell r="AA1545">
            <v>0</v>
          </cell>
          <cell r="AB1545">
            <v>0</v>
          </cell>
        </row>
        <row r="1546">
          <cell r="P1546">
            <v>0</v>
          </cell>
          <cell r="Z1546">
            <v>0</v>
          </cell>
          <cell r="AA1546">
            <v>0</v>
          </cell>
          <cell r="AB1546">
            <v>0</v>
          </cell>
        </row>
        <row r="1547">
          <cell r="P1547">
            <v>0</v>
          </cell>
          <cell r="Z1547">
            <v>0</v>
          </cell>
          <cell r="AA1547">
            <v>0</v>
          </cell>
          <cell r="AB1547">
            <v>0</v>
          </cell>
        </row>
        <row r="1548">
          <cell r="P1548">
            <v>0</v>
          </cell>
          <cell r="Z1548">
            <v>0</v>
          </cell>
          <cell r="AA1548">
            <v>0</v>
          </cell>
          <cell r="AB1548">
            <v>0</v>
          </cell>
        </row>
        <row r="1549">
          <cell r="P1549">
            <v>0</v>
          </cell>
          <cell r="Z1549">
            <v>0</v>
          </cell>
          <cell r="AA1549">
            <v>0</v>
          </cell>
          <cell r="AB1549">
            <v>0</v>
          </cell>
        </row>
        <row r="1550">
          <cell r="P1550">
            <v>0</v>
          </cell>
          <cell r="Z1550">
            <v>0</v>
          </cell>
          <cell r="AA1550">
            <v>0</v>
          </cell>
          <cell r="AB1550">
            <v>0</v>
          </cell>
        </row>
        <row r="1551">
          <cell r="P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P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P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P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P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P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P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B1558" t="str">
            <v>Összesen</v>
          </cell>
          <cell r="D1558" t="str">
            <v>Pécsi Szimf. Zenekar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</row>
        <row r="1559">
          <cell r="A1559">
            <v>50</v>
          </cell>
          <cell r="B1559" t="str">
            <v>Ifjúsági Ház</v>
          </cell>
          <cell r="C1559">
            <v>1</v>
          </cell>
          <cell r="D1559" t="str">
            <v>00előirányzat</v>
          </cell>
          <cell r="P1559">
            <v>0</v>
          </cell>
          <cell r="Z1559">
            <v>0</v>
          </cell>
          <cell r="AA1559">
            <v>0</v>
          </cell>
          <cell r="AB1559">
            <v>0</v>
          </cell>
        </row>
        <row r="1560">
          <cell r="P1560">
            <v>0</v>
          </cell>
          <cell r="Z1560">
            <v>0</v>
          </cell>
          <cell r="AA1560">
            <v>0</v>
          </cell>
          <cell r="AB1560">
            <v>0</v>
          </cell>
        </row>
        <row r="1561">
          <cell r="P1561">
            <v>0</v>
          </cell>
          <cell r="Z1561">
            <v>0</v>
          </cell>
          <cell r="AA1561">
            <v>0</v>
          </cell>
          <cell r="AB1561">
            <v>0</v>
          </cell>
        </row>
        <row r="1562">
          <cell r="P1562">
            <v>0</v>
          </cell>
          <cell r="Z1562">
            <v>0</v>
          </cell>
          <cell r="AA1562">
            <v>0</v>
          </cell>
          <cell r="AB1562">
            <v>0</v>
          </cell>
        </row>
        <row r="1563">
          <cell r="P1563">
            <v>0</v>
          </cell>
          <cell r="Z1563">
            <v>0</v>
          </cell>
          <cell r="AA1563">
            <v>0</v>
          </cell>
          <cell r="AB1563">
            <v>0</v>
          </cell>
        </row>
        <row r="1564">
          <cell r="P1564">
            <v>0</v>
          </cell>
          <cell r="Z1564">
            <v>0</v>
          </cell>
          <cell r="AA1564">
            <v>0</v>
          </cell>
          <cell r="AB1564">
            <v>0</v>
          </cell>
        </row>
        <row r="1565">
          <cell r="P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P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P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P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P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P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P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P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P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P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B1575" t="str">
            <v>Összesen</v>
          </cell>
          <cell r="D1575" t="str">
            <v>Ifjúsági Ház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</row>
        <row r="1576">
          <cell r="B1576" t="str">
            <v>Szivárvány Gyermekház (új)</v>
          </cell>
          <cell r="C1576">
            <v>1</v>
          </cell>
          <cell r="D1576" t="str">
            <v>00előirányzat</v>
          </cell>
          <cell r="P1576">
            <v>0</v>
          </cell>
          <cell r="Z1576">
            <v>0</v>
          </cell>
          <cell r="AA1576">
            <v>0</v>
          </cell>
          <cell r="AB1576">
            <v>0</v>
          </cell>
        </row>
        <row r="1577">
          <cell r="P1577">
            <v>0</v>
          </cell>
          <cell r="Z1577">
            <v>0</v>
          </cell>
          <cell r="AA1577">
            <v>0</v>
          </cell>
          <cell r="AB1577">
            <v>0</v>
          </cell>
        </row>
        <row r="1578">
          <cell r="P1578">
            <v>0</v>
          </cell>
          <cell r="Z1578">
            <v>0</v>
          </cell>
          <cell r="AA1578">
            <v>0</v>
          </cell>
          <cell r="AB1578">
            <v>0</v>
          </cell>
        </row>
        <row r="1579">
          <cell r="P1579">
            <v>0</v>
          </cell>
          <cell r="Z1579">
            <v>0</v>
          </cell>
          <cell r="AA1579">
            <v>0</v>
          </cell>
          <cell r="AB1579">
            <v>0</v>
          </cell>
        </row>
        <row r="1580">
          <cell r="P1580">
            <v>0</v>
          </cell>
          <cell r="Z1580">
            <v>0</v>
          </cell>
          <cell r="AA1580">
            <v>0</v>
          </cell>
          <cell r="AB1580">
            <v>0</v>
          </cell>
        </row>
        <row r="1581">
          <cell r="P1581">
            <v>0</v>
          </cell>
          <cell r="Z1581">
            <v>0</v>
          </cell>
          <cell r="AA1581">
            <v>0</v>
          </cell>
          <cell r="AB1581">
            <v>0</v>
          </cell>
        </row>
        <row r="1582">
          <cell r="P1582">
            <v>0</v>
          </cell>
          <cell r="Z1582">
            <v>0</v>
          </cell>
          <cell r="AA1582">
            <v>0</v>
          </cell>
          <cell r="AB1582">
            <v>0</v>
          </cell>
        </row>
        <row r="1583">
          <cell r="P1583">
            <v>0</v>
          </cell>
          <cell r="Z1583">
            <v>0</v>
          </cell>
          <cell r="AA1583">
            <v>0</v>
          </cell>
          <cell r="AB1583">
            <v>0</v>
          </cell>
        </row>
        <row r="1584">
          <cell r="P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P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P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P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P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P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P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P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P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B1593" t="str">
            <v>Összesen</v>
          </cell>
          <cell r="D1593" t="str">
            <v>Szivárvány Gyermekház (új)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</row>
        <row r="1594">
          <cell r="B1594" t="str">
            <v>Ifjúsági + Szivárvány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</row>
        <row r="1595">
          <cell r="A1595">
            <v>52</v>
          </cell>
          <cell r="B1595" t="str">
            <v>Sportlétesitmények Igazgatósága</v>
          </cell>
          <cell r="C1595">
            <v>1</v>
          </cell>
          <cell r="D1595" t="str">
            <v>00előirányzat</v>
          </cell>
          <cell r="P1595">
            <v>0</v>
          </cell>
          <cell r="Z1595">
            <v>0</v>
          </cell>
          <cell r="AA1595">
            <v>0</v>
          </cell>
          <cell r="AB1595">
            <v>0</v>
          </cell>
        </row>
        <row r="1596">
          <cell r="P1596">
            <v>0</v>
          </cell>
          <cell r="Z1596">
            <v>0</v>
          </cell>
          <cell r="AA1596">
            <v>0</v>
          </cell>
          <cell r="AB1596">
            <v>0</v>
          </cell>
        </row>
        <row r="1597">
          <cell r="P1597">
            <v>0</v>
          </cell>
          <cell r="Z1597">
            <v>0</v>
          </cell>
          <cell r="AA1597">
            <v>0</v>
          </cell>
          <cell r="AB1597">
            <v>0</v>
          </cell>
        </row>
        <row r="1598">
          <cell r="P1598">
            <v>0</v>
          </cell>
          <cell r="Z1598">
            <v>0</v>
          </cell>
          <cell r="AA1598">
            <v>0</v>
          </cell>
          <cell r="AB1598">
            <v>0</v>
          </cell>
        </row>
        <row r="1599">
          <cell r="P1599">
            <v>0</v>
          </cell>
          <cell r="Z1599">
            <v>0</v>
          </cell>
          <cell r="AA1599">
            <v>0</v>
          </cell>
          <cell r="AB1599">
            <v>0</v>
          </cell>
        </row>
        <row r="1600">
          <cell r="P1600">
            <v>0</v>
          </cell>
          <cell r="Z1600">
            <v>0</v>
          </cell>
          <cell r="AA1600">
            <v>0</v>
          </cell>
          <cell r="AB1600">
            <v>0</v>
          </cell>
        </row>
        <row r="1601">
          <cell r="P1601">
            <v>0</v>
          </cell>
          <cell r="Z1601">
            <v>0</v>
          </cell>
          <cell r="AA1601">
            <v>0</v>
          </cell>
          <cell r="AB1601">
            <v>0</v>
          </cell>
        </row>
        <row r="1602">
          <cell r="P1602">
            <v>0</v>
          </cell>
          <cell r="Z1602">
            <v>0</v>
          </cell>
          <cell r="AA1602">
            <v>0</v>
          </cell>
          <cell r="AB1602">
            <v>0</v>
          </cell>
        </row>
        <row r="1603">
          <cell r="P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P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P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P1606">
            <v>0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P1607">
            <v>0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P1608">
            <v>0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P1609">
            <v>0</v>
          </cell>
          <cell r="Z1609">
            <v>0</v>
          </cell>
          <cell r="AA1609">
            <v>0</v>
          </cell>
          <cell r="AB1609">
            <v>0</v>
          </cell>
        </row>
        <row r="1610">
          <cell r="P1610">
            <v>0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P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P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P1613">
            <v>0</v>
          </cell>
          <cell r="Z1613">
            <v>0</v>
          </cell>
          <cell r="AA1613">
            <v>0</v>
          </cell>
          <cell r="AB1613">
            <v>0</v>
          </cell>
        </row>
        <row r="1614">
          <cell r="P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P1615">
            <v>0</v>
          </cell>
          <cell r="Z1615">
            <v>0</v>
          </cell>
          <cell r="AA1615">
            <v>0</v>
          </cell>
          <cell r="AB1615">
            <v>0</v>
          </cell>
        </row>
        <row r="1616">
          <cell r="P1616">
            <v>0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P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P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B1619" t="str">
            <v>Összesen</v>
          </cell>
          <cell r="D1619" t="str">
            <v>Sportl. Igazgatósága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</row>
        <row r="1620">
          <cell r="B1620" t="str">
            <v>Sportl.vállalkozás</v>
          </cell>
          <cell r="C1620">
            <v>1</v>
          </cell>
          <cell r="D1620" t="str">
            <v>00előirányzat</v>
          </cell>
          <cell r="P1620">
            <v>0</v>
          </cell>
          <cell r="Z1620">
            <v>0</v>
          </cell>
          <cell r="AA1620">
            <v>0</v>
          </cell>
          <cell r="AB1620">
            <v>0</v>
          </cell>
        </row>
        <row r="1621">
          <cell r="P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P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P1623">
            <v>0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P1624">
            <v>0</v>
          </cell>
          <cell r="Z1624">
            <v>0</v>
          </cell>
          <cell r="AA1624">
            <v>0</v>
          </cell>
          <cell r="AB1624">
            <v>0</v>
          </cell>
        </row>
        <row r="1625">
          <cell r="P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P1626">
            <v>0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P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P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P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B1630" t="str">
            <v>Összesen</v>
          </cell>
          <cell r="D1630" t="str">
            <v>Sportl.vállalkozás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</row>
        <row r="1631">
          <cell r="B1631" t="str">
            <v>Sportl. + vállalkozás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</row>
        <row r="1632">
          <cell r="A1632">
            <v>53</v>
          </cell>
          <cell r="B1632" t="str">
            <v>Gazd.Ell.-és Szolg.Szerv.</v>
          </cell>
          <cell r="C1632">
            <v>1</v>
          </cell>
          <cell r="D1632" t="str">
            <v>00előirányzat</v>
          </cell>
          <cell r="P1632">
            <v>0</v>
          </cell>
          <cell r="Z1632">
            <v>0</v>
          </cell>
          <cell r="AA1632">
            <v>0</v>
          </cell>
          <cell r="AB1632">
            <v>0</v>
          </cell>
        </row>
        <row r="1633">
          <cell r="P1633">
            <v>0</v>
          </cell>
          <cell r="Z1633">
            <v>0</v>
          </cell>
          <cell r="AA1633">
            <v>0</v>
          </cell>
          <cell r="AB1633">
            <v>0</v>
          </cell>
        </row>
        <row r="1634">
          <cell r="P1634">
            <v>0</v>
          </cell>
          <cell r="Z1634">
            <v>0</v>
          </cell>
          <cell r="AA1634">
            <v>0</v>
          </cell>
          <cell r="AB1634">
            <v>0</v>
          </cell>
        </row>
        <row r="1635">
          <cell r="P1635">
            <v>0</v>
          </cell>
          <cell r="Z1635">
            <v>0</v>
          </cell>
          <cell r="AA1635">
            <v>0</v>
          </cell>
          <cell r="AB1635">
            <v>0</v>
          </cell>
        </row>
        <row r="1636">
          <cell r="P1636">
            <v>0</v>
          </cell>
          <cell r="Z1636">
            <v>0</v>
          </cell>
          <cell r="AA1636">
            <v>0</v>
          </cell>
          <cell r="AB1636">
            <v>0</v>
          </cell>
        </row>
        <row r="1637">
          <cell r="P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P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P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P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P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P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P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P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P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P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P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P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P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P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P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P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P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P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P1655">
            <v>0</v>
          </cell>
          <cell r="Z1655">
            <v>0</v>
          </cell>
          <cell r="AA1655">
            <v>0</v>
          </cell>
          <cell r="AB1655">
            <v>0</v>
          </cell>
        </row>
        <row r="1656">
          <cell r="P1656">
            <v>0</v>
          </cell>
          <cell r="Z1656">
            <v>0</v>
          </cell>
          <cell r="AA1656">
            <v>0</v>
          </cell>
          <cell r="AB1656">
            <v>0</v>
          </cell>
        </row>
        <row r="1657">
          <cell r="P1657">
            <v>0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B1658" t="str">
            <v>Összesen</v>
          </cell>
          <cell r="D1658" t="str">
            <v>Gazd.Ell.-és Szolg.Szerv.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</row>
        <row r="1659">
          <cell r="A1659">
            <v>54</v>
          </cell>
          <cell r="B1659" t="str">
            <v>Hivatásos Önk.Tűzoltóság</v>
          </cell>
          <cell r="C1659">
            <v>1</v>
          </cell>
          <cell r="D1659" t="str">
            <v>00előirányzat</v>
          </cell>
          <cell r="P1659">
            <v>0</v>
          </cell>
          <cell r="Z1659">
            <v>0</v>
          </cell>
          <cell r="AA1659">
            <v>0</v>
          </cell>
          <cell r="AB1659">
            <v>0</v>
          </cell>
        </row>
        <row r="1660">
          <cell r="P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P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P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P1663">
            <v>0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P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P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P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P1667">
            <v>0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P1668">
            <v>0</v>
          </cell>
          <cell r="Z1668">
            <v>0</v>
          </cell>
          <cell r="AA1668">
            <v>0</v>
          </cell>
          <cell r="AB1668">
            <v>0</v>
          </cell>
        </row>
        <row r="1669">
          <cell r="P1669">
            <v>0</v>
          </cell>
          <cell r="Z1669">
            <v>0</v>
          </cell>
          <cell r="AA1669">
            <v>0</v>
          </cell>
          <cell r="AB1669">
            <v>0</v>
          </cell>
        </row>
        <row r="1670">
          <cell r="B1670" t="str">
            <v>Összesen</v>
          </cell>
          <cell r="D1670" t="str">
            <v>Hivatásos Önk.Tűzoltóság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</row>
        <row r="1671">
          <cell r="B1671" t="str">
            <v>INTÉZMÉNY ÖSSZESEN</v>
          </cell>
          <cell r="E1671" t="e">
            <v>#REF!</v>
          </cell>
          <cell r="F1671" t="e">
            <v>#REF!</v>
          </cell>
          <cell r="G1671" t="e">
            <v>#REF!</v>
          </cell>
          <cell r="H1671" t="e">
            <v>#REF!</v>
          </cell>
          <cell r="I1671" t="e">
            <v>#REF!</v>
          </cell>
          <cell r="J1671" t="e">
            <v>#REF!</v>
          </cell>
          <cell r="K1671" t="e">
            <v>#REF!</v>
          </cell>
          <cell r="L1671" t="e">
            <v>#REF!</v>
          </cell>
          <cell r="M1671" t="e">
            <v>#REF!</v>
          </cell>
          <cell r="N1671" t="e">
            <v>#REF!</v>
          </cell>
          <cell r="O1671" t="e">
            <v>#REF!</v>
          </cell>
          <cell r="P1671" t="e">
            <v>#REF!</v>
          </cell>
          <cell r="Q1671" t="e">
            <v>#REF!</v>
          </cell>
          <cell r="R1671" t="e">
            <v>#REF!</v>
          </cell>
          <cell r="S1671" t="e">
            <v>#REF!</v>
          </cell>
          <cell r="T1671" t="e">
            <v>#REF!</v>
          </cell>
          <cell r="U1671" t="e">
            <v>#REF!</v>
          </cell>
          <cell r="V1671" t="e">
            <v>#REF!</v>
          </cell>
          <cell r="W1671" t="e">
            <v>#REF!</v>
          </cell>
          <cell r="X1671" t="e">
            <v>#REF!</v>
          </cell>
          <cell r="Y1671" t="e">
            <v>#REF!</v>
          </cell>
          <cell r="Z1671" t="e">
            <v>#REF!</v>
          </cell>
          <cell r="AA1671" t="e">
            <v>#REF!</v>
          </cell>
          <cell r="AB1671" t="e">
            <v>#REF!</v>
          </cell>
        </row>
        <row r="1672"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</row>
        <row r="1673">
          <cell r="R1673" t="e">
            <v>#REF!</v>
          </cell>
          <cell r="S1673" t="e">
            <v>#REF!</v>
          </cell>
          <cell r="T1673" t="e">
            <v>#REF!</v>
          </cell>
          <cell r="U1673" t="e">
            <v>#REF!</v>
          </cell>
          <cell r="V1673" t="e">
            <v>#REF!</v>
          </cell>
          <cell r="W1673" t="e">
            <v>#REF!</v>
          </cell>
          <cell r="X1673" t="e">
            <v>#REF!</v>
          </cell>
          <cell r="Y1673" t="e">
            <v>#REF!</v>
          </cell>
          <cell r="Z1673" t="e">
            <v>#REF!</v>
          </cell>
          <cell r="AA1673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ntézm.bevét"/>
      <sheetName val="Intézm.kiadás"/>
      <sheetName val="PMH.bevétel "/>
      <sheetName val="PMH.kiadás "/>
      <sheetName val="Ö. mérleg  "/>
      <sheetName val="címrend 00 költségvetéshez"/>
      <sheetName val="dologi előirányzat"/>
      <sheetName val="Beruházás 2000 "/>
      <sheetName val="Bizottsági ig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v.99induló"/>
      <sheetName val="összesen"/>
      <sheetName val="ágazatos összesen"/>
      <sheetName val="kritérium98"/>
      <sheetName val="Intézm.bevét"/>
      <sheetName val="Intézm.kiadás"/>
      <sheetName val="PMH.bevétel"/>
      <sheetName val="PMH.kiadás"/>
      <sheetName val="2. sz. melléklet"/>
      <sheetName val="címrend 99 költségvetéshez"/>
      <sheetName val="kv.00induló"/>
      <sheetName val="iő"/>
      <sheetName val="SZISZ"/>
      <sheetName val="ISZ"/>
      <sheetName val="ei"/>
      <sheetName val="cím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ő"/>
      <sheetName val="SZISZ"/>
      <sheetName val="ISZ"/>
      <sheetName val="ei"/>
    </sheetNames>
    <sheetDataSet>
      <sheetData sheetId="0" refreshError="1"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Egyéb</v>
          </cell>
          <cell r="G2" t="str">
            <v>Felhalm.</v>
          </cell>
          <cell r="H2" t="str">
            <v>Intézm.</v>
          </cell>
          <cell r="I2" t="str">
            <v>Működési</v>
          </cell>
          <cell r="J2" t="str">
            <v>TB.alapok</v>
          </cell>
          <cell r="K2" t="str">
            <v>Felhalm.célra</v>
          </cell>
          <cell r="L2" t="str">
            <v>Előző évi</v>
          </cell>
          <cell r="M2" t="str">
            <v>E.évi</v>
          </cell>
          <cell r="N2" t="str">
            <v>BEVÉTEL</v>
          </cell>
          <cell r="O2" t="str">
            <v>Személyi</v>
          </cell>
          <cell r="P2" t="str">
            <v>TB.</v>
          </cell>
          <cell r="Q2" t="str">
            <v xml:space="preserve">Dologi </v>
          </cell>
          <cell r="U2" t="str">
            <v>Ellátottak</v>
          </cell>
          <cell r="V2" t="str">
            <v>Beruházás</v>
          </cell>
          <cell r="W2" t="str">
            <v>Felújítás</v>
          </cell>
          <cell r="X2" t="str">
            <v>Beruházás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különf.bev.</v>
          </cell>
          <cell r="G3" t="str">
            <v>és tőkej.</v>
          </cell>
          <cell r="H3" t="str">
            <v>finansz.</v>
          </cell>
          <cell r="I3" t="str">
            <v>célra átv.</v>
          </cell>
          <cell r="J3" t="str">
            <v>támog.</v>
          </cell>
          <cell r="K3" t="str">
            <v>átvett pe.</v>
          </cell>
          <cell r="L3" t="str">
            <v>visszatérülések</v>
          </cell>
          <cell r="M3" t="str">
            <v>pénz marad.</v>
          </cell>
          <cell r="N3" t="str">
            <v>ÖSSZESEN</v>
          </cell>
          <cell r="O3" t="str">
            <v>juttatás</v>
          </cell>
          <cell r="P3" t="str">
            <v>járulék</v>
          </cell>
          <cell r="Q3" t="str">
            <v>kiadás</v>
          </cell>
          <cell r="R3" t="str">
            <v>Működés</v>
          </cell>
          <cell r="S3" t="str">
            <v>Felhalmozás</v>
          </cell>
          <cell r="T3" t="str">
            <v>Egyéb támog.</v>
          </cell>
          <cell r="U3" t="str">
            <v>pénzb.jutt.</v>
          </cell>
          <cell r="X3" t="str">
            <v>+ felújítás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 t="str">
            <v>0199</v>
          </cell>
          <cell r="B4" t="str">
            <v>GESZ</v>
          </cell>
          <cell r="C4">
            <v>1</v>
          </cell>
          <cell r="D4" t="str">
            <v>02előirányzat</v>
          </cell>
        </row>
        <row r="20">
          <cell r="B20" t="str">
            <v>Összesen</v>
          </cell>
          <cell r="D20" t="str">
            <v>GESZ</v>
          </cell>
        </row>
        <row r="21">
          <cell r="A21">
            <v>2</v>
          </cell>
          <cell r="B21" t="str">
            <v>Szociális Int.Gazd.Szolg.</v>
          </cell>
          <cell r="C21">
            <v>1</v>
          </cell>
          <cell r="D21" t="str">
            <v>02előirányzat</v>
          </cell>
        </row>
        <row r="38">
          <cell r="B38" t="str">
            <v>Összesen</v>
          </cell>
          <cell r="D38" t="str">
            <v>Szociális Int.Gazd.Szolg.</v>
          </cell>
        </row>
        <row r="39">
          <cell r="A39">
            <v>3</v>
          </cell>
          <cell r="B39" t="str">
            <v>Kisgyermek Szoc.Int.Igazg.</v>
          </cell>
          <cell r="C39">
            <v>1</v>
          </cell>
          <cell r="D39" t="str">
            <v>02előirányzat</v>
          </cell>
        </row>
        <row r="70">
          <cell r="B70" t="str">
            <v>Összesen</v>
          </cell>
          <cell r="D70" t="str">
            <v>Kisgyermek Szoc.Int.Igazg.</v>
          </cell>
        </row>
        <row r="71">
          <cell r="A71">
            <v>4</v>
          </cell>
          <cell r="B71" t="str">
            <v>Családsegitő Intézet</v>
          </cell>
          <cell r="C71">
            <v>1</v>
          </cell>
          <cell r="D71" t="str">
            <v>02előirányzat</v>
          </cell>
        </row>
        <row r="95">
          <cell r="B95" t="str">
            <v>Összesen</v>
          </cell>
          <cell r="D95" t="str">
            <v>Családsegitő Intézet</v>
          </cell>
        </row>
        <row r="96">
          <cell r="A96">
            <v>401</v>
          </cell>
          <cell r="B96" t="str">
            <v>Esztergár L.Családsegítő</v>
          </cell>
          <cell r="C96">
            <v>1</v>
          </cell>
          <cell r="D96" t="str">
            <v>02előirányzat</v>
          </cell>
        </row>
        <row r="118">
          <cell r="B118" t="str">
            <v>Összesen</v>
          </cell>
          <cell r="D118" t="str">
            <v>Esztergár L.Családsegítő</v>
          </cell>
        </row>
        <row r="119">
          <cell r="B119" t="str">
            <v>Kisgy.+Cssk.+Esztergár</v>
          </cell>
        </row>
        <row r="120">
          <cell r="B120" t="str">
            <v>Értelmi Fogy.Nappali Int.</v>
          </cell>
          <cell r="C120">
            <v>1</v>
          </cell>
          <cell r="D120" t="str">
            <v>02előirányzat</v>
          </cell>
        </row>
        <row r="148">
          <cell r="B148" t="str">
            <v>Összesen</v>
          </cell>
          <cell r="D148" t="str">
            <v>Értelmi Fogy.Nappali Int.</v>
          </cell>
        </row>
        <row r="149">
          <cell r="A149">
            <v>5</v>
          </cell>
          <cell r="B149" t="str">
            <v>Xavér u.-i Egyes Szoc.Int.</v>
          </cell>
          <cell r="C149">
            <v>1</v>
          </cell>
          <cell r="D149" t="str">
            <v>02előirányzat</v>
          </cell>
        </row>
        <row r="176">
          <cell r="B176" t="str">
            <v>Összesen</v>
          </cell>
          <cell r="D176" t="str">
            <v>Xavér u.-i Egyes Szoc.Int.</v>
          </cell>
        </row>
        <row r="177">
          <cell r="A177">
            <v>6</v>
          </cell>
          <cell r="B177" t="str">
            <v>Tüzér u.-i Egyes. Szoc.Int.</v>
          </cell>
          <cell r="C177">
            <v>1</v>
          </cell>
          <cell r="D177" t="str">
            <v>02előirányzat</v>
          </cell>
        </row>
        <row r="203">
          <cell r="B203" t="str">
            <v>Összesen</v>
          </cell>
          <cell r="D203" t="str">
            <v>Tüzér u.-i Egyes. Szoc.Int.</v>
          </cell>
        </row>
        <row r="204">
          <cell r="A204">
            <v>7</v>
          </cell>
          <cell r="B204" t="str">
            <v>Timár u.-i Idősek Otthona</v>
          </cell>
          <cell r="C204">
            <v>1</v>
          </cell>
          <cell r="D204" t="str">
            <v>02előirányzat</v>
          </cell>
        </row>
        <row r="231">
          <cell r="B231" t="str">
            <v>Összesen</v>
          </cell>
          <cell r="D231" t="str">
            <v>Timár u.-i Idősek Otthona</v>
          </cell>
        </row>
        <row r="232">
          <cell r="A232">
            <v>8</v>
          </cell>
          <cell r="B232" t="str">
            <v>Integrált Szoc.Int.</v>
          </cell>
          <cell r="C232">
            <v>1</v>
          </cell>
          <cell r="D232" t="str">
            <v>02előirányzat</v>
          </cell>
        </row>
        <row r="265">
          <cell r="B265" t="str">
            <v>Összesen</v>
          </cell>
          <cell r="D265" t="str">
            <v>Integrált Szoc.Int.</v>
          </cell>
        </row>
        <row r="266">
          <cell r="A266">
            <v>9</v>
          </cell>
          <cell r="B266" t="str">
            <v>Integrált Nappali Szoc.Int.</v>
          </cell>
          <cell r="C266">
            <v>1</v>
          </cell>
          <cell r="D266" t="str">
            <v>02előirányzat</v>
          </cell>
        </row>
        <row r="289">
          <cell r="B289" t="str">
            <v>Összesen</v>
          </cell>
          <cell r="D289" t="str">
            <v>Integrált Nappali Szoc.Int.</v>
          </cell>
        </row>
        <row r="290">
          <cell r="A290">
            <v>10</v>
          </cell>
          <cell r="B290" t="str">
            <v>Pécsi Gyermekotthon</v>
          </cell>
          <cell r="C290">
            <v>1</v>
          </cell>
          <cell r="D290" t="str">
            <v>02előirányzat</v>
          </cell>
        </row>
        <row r="326">
          <cell r="B326" t="str">
            <v>Összesen</v>
          </cell>
          <cell r="D326" t="str">
            <v>Pécsi Gyermekotthon</v>
          </cell>
        </row>
        <row r="327">
          <cell r="A327">
            <v>11</v>
          </cell>
          <cell r="B327" t="str">
            <v>Iskolaszolgálat (Gazdasági)</v>
          </cell>
          <cell r="C327">
            <v>1</v>
          </cell>
          <cell r="D327" t="str">
            <v>02előirányzat</v>
          </cell>
        </row>
        <row r="354">
          <cell r="B354" t="str">
            <v>Összesen</v>
          </cell>
          <cell r="D354" t="str">
            <v>Iskolaszolgálat (Gazdasági)</v>
          </cell>
        </row>
        <row r="355">
          <cell r="A355">
            <v>12</v>
          </cell>
          <cell r="B355" t="str">
            <v>Siklósi u.Óvoda</v>
          </cell>
          <cell r="C355">
            <v>1</v>
          </cell>
          <cell r="D355" t="str">
            <v>02előirányzat</v>
          </cell>
        </row>
        <row r="387">
          <cell r="B387" t="str">
            <v>Összesen</v>
          </cell>
          <cell r="D387" t="str">
            <v>Siklósi u.Óvoda</v>
          </cell>
        </row>
        <row r="388">
          <cell r="A388">
            <v>14</v>
          </cell>
          <cell r="B388" t="str">
            <v>Anikó u.Óvoda</v>
          </cell>
          <cell r="C388">
            <v>1</v>
          </cell>
          <cell r="D388" t="str">
            <v>02előirányzat</v>
          </cell>
        </row>
        <row r="416">
          <cell r="B416" t="str">
            <v>Összesen</v>
          </cell>
          <cell r="D416" t="str">
            <v>Anikó u.Óvoda</v>
          </cell>
        </row>
        <row r="417">
          <cell r="B417" t="str">
            <v>Enyezd u.Óvoda</v>
          </cell>
          <cell r="C417">
            <v>1</v>
          </cell>
          <cell r="D417" t="str">
            <v>02előirányzat</v>
          </cell>
        </row>
        <row r="426">
          <cell r="A426" t="str">
            <v xml:space="preserve"> </v>
          </cell>
        </row>
        <row r="445">
          <cell r="B445" t="str">
            <v>Összesen</v>
          </cell>
          <cell r="D445" t="str">
            <v>Enyezd u.Óvoda</v>
          </cell>
        </row>
        <row r="446">
          <cell r="A446">
            <v>1401</v>
          </cell>
          <cell r="B446" t="str">
            <v>Esztergár u.Óvoda</v>
          </cell>
          <cell r="C446">
            <v>1</v>
          </cell>
          <cell r="D446" t="str">
            <v>02előirányzat</v>
          </cell>
        </row>
        <row r="467">
          <cell r="B467" t="str">
            <v>Összesen</v>
          </cell>
          <cell r="D467" t="str">
            <v>Esztergár u.Óvoda</v>
          </cell>
        </row>
        <row r="468">
          <cell r="A468">
            <v>1402</v>
          </cell>
          <cell r="B468" t="str">
            <v>Hajnóczy u.Óvoda</v>
          </cell>
          <cell r="C468">
            <v>1</v>
          </cell>
          <cell r="D468" t="str">
            <v>02előirányzat</v>
          </cell>
        </row>
        <row r="492">
          <cell r="B492" t="str">
            <v>Összesen</v>
          </cell>
          <cell r="D492" t="str">
            <v>Hajnóczy u.Óvoda</v>
          </cell>
        </row>
        <row r="493">
          <cell r="B493" t="str">
            <v>Mezőszél u.Óvoda</v>
          </cell>
          <cell r="C493">
            <v>1</v>
          </cell>
          <cell r="D493" t="str">
            <v>02előirányzat</v>
          </cell>
        </row>
        <row r="517">
          <cell r="B517" t="str">
            <v>Összesen</v>
          </cell>
          <cell r="D517" t="str">
            <v>Mezőszél u.Óvoda</v>
          </cell>
        </row>
        <row r="518">
          <cell r="A518">
            <v>1404</v>
          </cell>
          <cell r="B518" t="str">
            <v>Budai N.A.u.Óvoda</v>
          </cell>
          <cell r="C518">
            <v>1</v>
          </cell>
          <cell r="D518" t="str">
            <v>02előirányzat</v>
          </cell>
        </row>
        <row r="549">
          <cell r="B549" t="str">
            <v>Összesen</v>
          </cell>
          <cell r="D549" t="str">
            <v>Budai N.A.u.Óvoda</v>
          </cell>
        </row>
        <row r="550">
          <cell r="A550">
            <v>1405</v>
          </cell>
          <cell r="B550" t="str">
            <v>Közraktár u.Óvoda (SPORT)</v>
          </cell>
          <cell r="C550">
            <v>1</v>
          </cell>
          <cell r="D550" t="str">
            <v>02előirányzat</v>
          </cell>
        </row>
        <row r="570">
          <cell r="B570" t="str">
            <v>Összesen</v>
          </cell>
          <cell r="D570" t="str">
            <v>Közraktár u.Óvoda</v>
          </cell>
        </row>
        <row r="571">
          <cell r="A571">
            <v>1406</v>
          </cell>
          <cell r="B571" t="str">
            <v>Teleki B.u.Óvoda</v>
          </cell>
          <cell r="C571">
            <v>1</v>
          </cell>
          <cell r="D571" t="str">
            <v>02előirányzat</v>
          </cell>
        </row>
        <row r="597">
          <cell r="B597" t="str">
            <v>Összesen</v>
          </cell>
          <cell r="D597" t="str">
            <v>Teleki B.u.Óvoda</v>
          </cell>
        </row>
        <row r="598">
          <cell r="A598">
            <v>1407</v>
          </cell>
          <cell r="B598" t="str">
            <v>Köztársaság téri Óvoda</v>
          </cell>
          <cell r="C598">
            <v>1</v>
          </cell>
          <cell r="D598" t="str">
            <v>02előirányzat</v>
          </cell>
        </row>
        <row r="625">
          <cell r="B625" t="str">
            <v>Összesen</v>
          </cell>
          <cell r="D625" t="str">
            <v>Köztársaság téri Óvoda</v>
          </cell>
        </row>
        <row r="626">
          <cell r="A626">
            <v>1408</v>
          </cell>
          <cell r="B626" t="str">
            <v>Belvárosi Óvoda</v>
          </cell>
          <cell r="C626">
            <v>1</v>
          </cell>
          <cell r="D626" t="str">
            <v>02előirányzat</v>
          </cell>
        </row>
        <row r="654">
          <cell r="B654" t="str">
            <v>Összesen</v>
          </cell>
          <cell r="D654" t="str">
            <v>Belvárosi Óvoda</v>
          </cell>
        </row>
        <row r="655">
          <cell r="A655">
            <v>1409</v>
          </cell>
          <cell r="B655" t="str">
            <v>Vadász u.Óvoda</v>
          </cell>
          <cell r="C655">
            <v>1</v>
          </cell>
          <cell r="D655" t="str">
            <v>02előirányzat</v>
          </cell>
        </row>
        <row r="679">
          <cell r="B679" t="str">
            <v>Összesen</v>
          </cell>
          <cell r="D679" t="str">
            <v>Vadász u.Óvoda</v>
          </cell>
        </row>
        <row r="680">
          <cell r="A680">
            <v>1410</v>
          </cell>
          <cell r="B680" t="str">
            <v>Zsolnay u.Óvoda</v>
          </cell>
          <cell r="C680">
            <v>1</v>
          </cell>
          <cell r="D680" t="str">
            <v>02előirányzat</v>
          </cell>
        </row>
        <row r="706">
          <cell r="B706" t="str">
            <v>Összesen</v>
          </cell>
          <cell r="D706" t="str">
            <v>Zsolnay u.Óvoda</v>
          </cell>
        </row>
        <row r="707">
          <cell r="B707" t="str">
            <v>Óvodák összesen</v>
          </cell>
        </row>
        <row r="708">
          <cell r="A708">
            <v>1411</v>
          </cell>
          <cell r="B708" t="str">
            <v>Anikó u.Ált Isk.</v>
          </cell>
          <cell r="C708">
            <v>1</v>
          </cell>
          <cell r="D708" t="str">
            <v>02előirányzat</v>
          </cell>
        </row>
        <row r="732">
          <cell r="B732" t="str">
            <v>Összesen</v>
          </cell>
          <cell r="D732" t="str">
            <v>Anikó u.Ált Isk.</v>
          </cell>
        </row>
        <row r="733">
          <cell r="A733">
            <v>1412</v>
          </cell>
          <cell r="B733" t="str">
            <v>Bánki D.Ált.Isk.</v>
          </cell>
          <cell r="C733">
            <v>1</v>
          </cell>
          <cell r="D733" t="str">
            <v>02előirányzat</v>
          </cell>
        </row>
        <row r="765">
          <cell r="B765" t="str">
            <v>Összesen</v>
          </cell>
          <cell r="D765" t="str">
            <v>Bánki D.Ált.Isk.</v>
          </cell>
        </row>
        <row r="766">
          <cell r="A766">
            <v>1414</v>
          </cell>
          <cell r="B766" t="str">
            <v>Kertváros u.Ált.Isk.</v>
          </cell>
          <cell r="C766">
            <v>1</v>
          </cell>
          <cell r="D766" t="str">
            <v>02előirányzat</v>
          </cell>
        </row>
        <row r="797">
          <cell r="B797" t="str">
            <v>Összesen</v>
          </cell>
          <cell r="D797" t="str">
            <v>Kertváros u.Ált.Isk.</v>
          </cell>
        </row>
        <row r="798">
          <cell r="A798">
            <v>1415</v>
          </cell>
          <cell r="B798" t="str">
            <v>Bártfa U.Ált.Isk.</v>
          </cell>
          <cell r="C798">
            <v>1</v>
          </cell>
          <cell r="D798" t="str">
            <v>02előirányzat</v>
          </cell>
        </row>
        <row r="831">
          <cell r="B831" t="str">
            <v>Összesen</v>
          </cell>
          <cell r="D831" t="str">
            <v>Bártfa U.Ált.Isk.</v>
          </cell>
        </row>
        <row r="832">
          <cell r="A832">
            <v>1416</v>
          </cell>
          <cell r="B832" t="str">
            <v>Belvárosi Ált.Isk.</v>
          </cell>
          <cell r="C832">
            <v>1</v>
          </cell>
          <cell r="D832" t="str">
            <v>02előirányzat</v>
          </cell>
        </row>
        <row r="862">
          <cell r="B862" t="str">
            <v>Összesen</v>
          </cell>
          <cell r="D862" t="str">
            <v>Belvárosi Ált.Isk.</v>
          </cell>
        </row>
        <row r="863">
          <cell r="A863">
            <v>1417</v>
          </cell>
          <cell r="B863" t="str">
            <v>Csokonai V.M.Ált.Isk.</v>
          </cell>
          <cell r="C863">
            <v>1</v>
          </cell>
          <cell r="D863" t="str">
            <v>02előirányzat</v>
          </cell>
        </row>
        <row r="894">
          <cell r="B894" t="str">
            <v>Összesen</v>
          </cell>
          <cell r="D894" t="str">
            <v>Csokonai V.M.Ált.Isk.</v>
          </cell>
        </row>
        <row r="895">
          <cell r="A895">
            <v>1418</v>
          </cell>
          <cell r="B895" t="str">
            <v>Felsővámház u.Ált.Isk.</v>
          </cell>
          <cell r="C895">
            <v>1</v>
          </cell>
          <cell r="D895" t="str">
            <v>02előirányzat</v>
          </cell>
        </row>
        <row r="919">
          <cell r="B919" t="str">
            <v>Összesen</v>
          </cell>
          <cell r="D919" t="str">
            <v>Felsővámház u.Ált.Isk.</v>
          </cell>
        </row>
        <row r="920">
          <cell r="A920">
            <v>1419</v>
          </cell>
          <cell r="B920" t="str">
            <v>Mezőszél u.Ált.Isk.</v>
          </cell>
          <cell r="C920">
            <v>1</v>
          </cell>
          <cell r="D920" t="str">
            <v>02előirányzat</v>
          </cell>
        </row>
        <row r="943">
          <cell r="B943" t="str">
            <v>Összesen</v>
          </cell>
          <cell r="D943" t="str">
            <v>Mezőszél u.Ált.Isk.</v>
          </cell>
        </row>
        <row r="944">
          <cell r="A944">
            <v>14</v>
          </cell>
          <cell r="B944" t="str">
            <v>Jókai M.Ált.Isk.</v>
          </cell>
          <cell r="C944">
            <v>1</v>
          </cell>
          <cell r="D944" t="str">
            <v>02előirányzat</v>
          </cell>
        </row>
        <row r="972">
          <cell r="A972" t="str">
            <v xml:space="preserve"> </v>
          </cell>
          <cell r="B972" t="str">
            <v>Összesen</v>
          </cell>
          <cell r="D972" t="str">
            <v>Jókai M.Ált.Isk.</v>
          </cell>
        </row>
        <row r="973">
          <cell r="A973">
            <v>15</v>
          </cell>
          <cell r="B973" t="str">
            <v>Jurisics u.Ált Isk.</v>
          </cell>
          <cell r="C973">
            <v>1</v>
          </cell>
          <cell r="D973" t="str">
            <v>02előirányzat</v>
          </cell>
        </row>
        <row r="1000">
          <cell r="B1000" t="str">
            <v>Összesen</v>
          </cell>
          <cell r="D1000" t="str">
            <v>Jurisics u.Ált Isk.</v>
          </cell>
        </row>
        <row r="1001">
          <cell r="A1001">
            <v>16</v>
          </cell>
          <cell r="B1001" t="str">
            <v>Köztársaság téri Ált.Isk.</v>
          </cell>
          <cell r="C1001">
            <v>1</v>
          </cell>
          <cell r="D1001" t="str">
            <v>02előirányzat</v>
          </cell>
        </row>
        <row r="1029">
          <cell r="B1029" t="str">
            <v>Összesen</v>
          </cell>
          <cell r="D1029" t="str">
            <v>Köztársaság téri Ált.Isk.</v>
          </cell>
        </row>
        <row r="1030">
          <cell r="A1030">
            <v>17</v>
          </cell>
          <cell r="B1030" t="str">
            <v>Mátyás Kir.u.Ált.Isk.</v>
          </cell>
          <cell r="C1030">
            <v>1</v>
          </cell>
          <cell r="D1030" t="str">
            <v>02előirányzat</v>
          </cell>
        </row>
        <row r="1069">
          <cell r="B1069" t="str">
            <v>Összesen</v>
          </cell>
          <cell r="D1069" t="str">
            <v>Mátyás Kir.u.Ált.Isk.</v>
          </cell>
        </row>
        <row r="1070">
          <cell r="B1070" t="str">
            <v>Szieberth R.Ált.Isk.</v>
          </cell>
          <cell r="C1070">
            <v>1</v>
          </cell>
          <cell r="D1070" t="str">
            <v>02előirányzat</v>
          </cell>
        </row>
        <row r="1110">
          <cell r="B1110" t="str">
            <v>Összesen</v>
          </cell>
          <cell r="D1110" t="str">
            <v>Szieberth R.Ált.Isk.</v>
          </cell>
        </row>
        <row r="1111">
          <cell r="A1111">
            <v>19</v>
          </cell>
          <cell r="B1111" t="str">
            <v>Illyés Gy.Ált.Isk.</v>
          </cell>
          <cell r="C1111">
            <v>1</v>
          </cell>
          <cell r="D1111" t="str">
            <v>02előirányzat</v>
          </cell>
        </row>
        <row r="1136">
          <cell r="B1136" t="str">
            <v>Összesen</v>
          </cell>
          <cell r="D1136" t="str">
            <v>Illyés Gy.Ált.Isk.</v>
          </cell>
        </row>
        <row r="1137">
          <cell r="A1137">
            <v>20</v>
          </cell>
          <cell r="B1137" t="str">
            <v>Testvérvárosok terei Ált.Isk.</v>
          </cell>
          <cell r="C1137">
            <v>1</v>
          </cell>
          <cell r="D1137" t="str">
            <v>02előirányzat</v>
          </cell>
        </row>
        <row r="1165">
          <cell r="B1165" t="str">
            <v>Összesen</v>
          </cell>
          <cell r="D1165" t="str">
            <v>Testvérvárosok terei Ált.Isk.</v>
          </cell>
        </row>
        <row r="1166">
          <cell r="A1166">
            <v>21</v>
          </cell>
          <cell r="B1166" t="str">
            <v>Vasas-Somogy-Hird Isk.Kp.</v>
          </cell>
          <cell r="C1166">
            <v>1</v>
          </cell>
          <cell r="D1166" t="str">
            <v>02előirányzat</v>
          </cell>
        </row>
        <row r="1197">
          <cell r="B1197" t="str">
            <v>Összesen</v>
          </cell>
          <cell r="D1197" t="str">
            <v>Vasas-Somogy-Hird Isk.Kp.</v>
          </cell>
        </row>
        <row r="1198">
          <cell r="A1198">
            <v>23</v>
          </cell>
          <cell r="B1198" t="str">
            <v>Liszt Ferenc Zeneiskola</v>
          </cell>
          <cell r="C1198">
            <v>1</v>
          </cell>
          <cell r="D1198" t="str">
            <v>02előirányzat</v>
          </cell>
        </row>
        <row r="1221">
          <cell r="B1221" t="str">
            <v>Összesen</v>
          </cell>
          <cell r="D1221" t="str">
            <v>Liszt Ferenc Zeneiskola</v>
          </cell>
        </row>
        <row r="1222">
          <cell r="B1222" t="str">
            <v>Általános Iskolák összesen</v>
          </cell>
        </row>
        <row r="1223">
          <cell r="A1223">
            <v>24</v>
          </cell>
          <cell r="B1223" t="str">
            <v>Mecsekaljai Okt.Sportközpont</v>
          </cell>
          <cell r="C1223">
            <v>1</v>
          </cell>
          <cell r="D1223" t="str">
            <v>02előirányzat</v>
          </cell>
        </row>
        <row r="1253">
          <cell r="B1253" t="str">
            <v>Összesen</v>
          </cell>
          <cell r="D1253" t="str">
            <v>Mecsekaljai Okt.Sportközpont</v>
          </cell>
        </row>
        <row r="1254">
          <cell r="A1254">
            <v>25</v>
          </cell>
          <cell r="B1254" t="str">
            <v>Árpád Fejedelem Gimn.Ált.Isk.</v>
          </cell>
          <cell r="C1254">
            <v>1</v>
          </cell>
          <cell r="D1254" t="str">
            <v>02előirányzat</v>
          </cell>
        </row>
        <row r="1281">
          <cell r="B1281" t="str">
            <v>Összesen</v>
          </cell>
          <cell r="D1281" t="str">
            <v>Árpád Fejedelem Gimn.Ált.Isk.</v>
          </cell>
        </row>
        <row r="1282">
          <cell r="A1282">
            <v>26</v>
          </cell>
          <cell r="B1282" t="str">
            <v xml:space="preserve">Magyar-Német Nyelvű </v>
          </cell>
          <cell r="C1282">
            <v>1</v>
          </cell>
          <cell r="D1282" t="str">
            <v>02előirányzat</v>
          </cell>
        </row>
        <row r="1313">
          <cell r="B1313" t="str">
            <v>Összesen</v>
          </cell>
          <cell r="D1313" t="str">
            <v xml:space="preserve">Magyar-Német Nyelvű </v>
          </cell>
        </row>
        <row r="1314">
          <cell r="A1314">
            <v>28</v>
          </cell>
          <cell r="B1314" t="str">
            <v>Pázmány P.Ált.Isk.Óvoda</v>
          </cell>
          <cell r="C1314">
            <v>1</v>
          </cell>
          <cell r="D1314" t="str">
            <v>02előirányzat</v>
          </cell>
        </row>
        <row r="1343">
          <cell r="B1343" t="str">
            <v>Összesen</v>
          </cell>
          <cell r="D1343" t="str">
            <v>Rácvárosi és Istenkúti ÁMK.</v>
          </cell>
        </row>
        <row r="1344">
          <cell r="A1344">
            <v>30</v>
          </cell>
          <cell r="B1344" t="str">
            <v>Miroslav K.Horvát….</v>
          </cell>
          <cell r="C1344">
            <v>1</v>
          </cell>
          <cell r="D1344" t="str">
            <v>02előirányzat</v>
          </cell>
        </row>
        <row r="1372">
          <cell r="B1372" t="str">
            <v>Összesen</v>
          </cell>
          <cell r="D1372" t="str">
            <v>Miroslav K.Horvát….</v>
          </cell>
        </row>
        <row r="1373">
          <cell r="A1373">
            <v>31</v>
          </cell>
          <cell r="B1373" t="str">
            <v>Éltes Mátyás Iskolakp.</v>
          </cell>
          <cell r="C1373">
            <v>1</v>
          </cell>
          <cell r="D1373" t="str">
            <v>02előirányzat</v>
          </cell>
        </row>
        <row r="1406">
          <cell r="B1406" t="str">
            <v>Összesen</v>
          </cell>
          <cell r="D1406" t="str">
            <v>Éltes Mátyás Iskolakp.</v>
          </cell>
        </row>
        <row r="1407">
          <cell r="A1407">
            <v>32</v>
          </cell>
          <cell r="B1407" t="str">
            <v>500.sz.Angster</v>
          </cell>
          <cell r="C1407">
            <v>1</v>
          </cell>
          <cell r="D1407" t="str">
            <v>02előirányzat</v>
          </cell>
        </row>
        <row r="1434">
          <cell r="B1434" t="str">
            <v>Összesen</v>
          </cell>
          <cell r="D1434" t="str">
            <v>500.sz.Angster</v>
          </cell>
        </row>
        <row r="1435">
          <cell r="A1435">
            <v>33</v>
          </cell>
          <cell r="B1435" t="str">
            <v>508.sz.Kertvárosi</v>
          </cell>
          <cell r="C1435">
            <v>1</v>
          </cell>
          <cell r="D1435" t="str">
            <v>02előirányzat</v>
          </cell>
        </row>
        <row r="1463">
          <cell r="B1463" t="str">
            <v>Összesen</v>
          </cell>
          <cell r="D1463" t="str">
            <v>508.sz.Kertvárosi</v>
          </cell>
        </row>
        <row r="1464">
          <cell r="A1464">
            <v>34</v>
          </cell>
          <cell r="B1464" t="str">
            <v>Leőwey K.Gimn.</v>
          </cell>
          <cell r="C1464">
            <v>1</v>
          </cell>
          <cell r="D1464" t="str">
            <v>02előirányzat</v>
          </cell>
        </row>
        <row r="1497">
          <cell r="B1497" t="str">
            <v>Összesen</v>
          </cell>
          <cell r="D1497" t="str">
            <v>Leőwey K.Gimn.</v>
          </cell>
        </row>
        <row r="1498">
          <cell r="A1498">
            <v>35</v>
          </cell>
          <cell r="B1498" t="str">
            <v>Kodály Z.Gimn.</v>
          </cell>
          <cell r="C1498">
            <v>1</v>
          </cell>
          <cell r="D1498" t="str">
            <v>02előirányzat</v>
          </cell>
        </row>
        <row r="1525">
          <cell r="B1525" t="str">
            <v>Összesen</v>
          </cell>
          <cell r="D1525" t="str">
            <v>Kodály Z.Gimn.</v>
          </cell>
        </row>
        <row r="1526">
          <cell r="A1526">
            <v>36</v>
          </cell>
          <cell r="B1526" t="str">
            <v>Széchenyi I.Gimn…..</v>
          </cell>
          <cell r="C1526">
            <v>1</v>
          </cell>
          <cell r="D1526" t="str">
            <v>02előirányzat</v>
          </cell>
        </row>
        <row r="1554">
          <cell r="B1554" t="str">
            <v>Összesen</v>
          </cell>
          <cell r="D1554" t="str">
            <v>Széchenyi I.Gimn…..</v>
          </cell>
        </row>
        <row r="1555">
          <cell r="A1555">
            <v>38</v>
          </cell>
          <cell r="B1555" t="str">
            <v>Zipernowsky K.Műszaki ….</v>
          </cell>
          <cell r="C1555">
            <v>1</v>
          </cell>
          <cell r="D1555" t="str">
            <v>02előirányzat</v>
          </cell>
        </row>
        <row r="1583">
          <cell r="B1583" t="str">
            <v>Összesen</v>
          </cell>
          <cell r="D1583" t="str">
            <v>Zipernowsky K.Műszaki</v>
          </cell>
        </row>
        <row r="1584">
          <cell r="A1584">
            <v>39</v>
          </cell>
          <cell r="B1584" t="str">
            <v>Pollack M.Műszaki …</v>
          </cell>
          <cell r="C1584">
            <v>1</v>
          </cell>
          <cell r="D1584" t="str">
            <v>02előirányzat</v>
          </cell>
        </row>
        <row r="1616">
          <cell r="B1616" t="str">
            <v>Összesen</v>
          </cell>
          <cell r="D1616" t="str">
            <v>Pollack M.Műszaki …</v>
          </cell>
        </row>
        <row r="1617">
          <cell r="A1617">
            <v>40</v>
          </cell>
          <cell r="B1617" t="str">
            <v>Pécsi Művészeti Szakközép</v>
          </cell>
          <cell r="C1617">
            <v>1</v>
          </cell>
          <cell r="D1617" t="str">
            <v>02előirányzat</v>
          </cell>
        </row>
        <row r="1648">
          <cell r="B1648" t="str">
            <v>Összesen</v>
          </cell>
          <cell r="D1648" t="str">
            <v>Pécsi Művészeti Szakközép</v>
          </cell>
        </row>
        <row r="1649">
          <cell r="A1649">
            <v>42</v>
          </cell>
          <cell r="B1649" t="str">
            <v>Janus P.Gimn. …</v>
          </cell>
          <cell r="C1649">
            <v>1</v>
          </cell>
          <cell r="D1649" t="str">
            <v>02előirányzat</v>
          </cell>
        </row>
        <row r="1681">
          <cell r="B1681" t="str">
            <v>Összesen</v>
          </cell>
          <cell r="D1681" t="str">
            <v>Janus P.Gimn. …</v>
          </cell>
        </row>
        <row r="1682">
          <cell r="A1682">
            <v>43</v>
          </cell>
          <cell r="B1682" t="str">
            <v>Pécsi Szociális és Eü. …</v>
          </cell>
          <cell r="C1682">
            <v>1</v>
          </cell>
          <cell r="D1682" t="str">
            <v>02előirányzat</v>
          </cell>
        </row>
        <row r="1709">
          <cell r="B1709" t="str">
            <v>Összesen</v>
          </cell>
          <cell r="D1709" t="str">
            <v>Pécsi Szociális és Eü. …</v>
          </cell>
        </row>
        <row r="1710">
          <cell r="A1710">
            <v>44</v>
          </cell>
          <cell r="B1710" t="str">
            <v>Teleki B.Leánykollégium</v>
          </cell>
          <cell r="C1710">
            <v>1</v>
          </cell>
          <cell r="D1710" t="str">
            <v>02előirányzat</v>
          </cell>
        </row>
        <row r="1747">
          <cell r="B1747" t="str">
            <v>Összesen</v>
          </cell>
          <cell r="D1747" t="str">
            <v>Teleki B.Leánykollégium</v>
          </cell>
        </row>
        <row r="1748">
          <cell r="A1748">
            <v>45</v>
          </cell>
          <cell r="B1748" t="str">
            <v>Kodály Z.Kollégium</v>
          </cell>
          <cell r="C1748">
            <v>1</v>
          </cell>
          <cell r="D1748" t="str">
            <v>02előirányzat</v>
          </cell>
        </row>
        <row r="1772">
          <cell r="B1772" t="str">
            <v>Összesen</v>
          </cell>
          <cell r="D1772" t="str">
            <v>Kodály Z.Kollégium</v>
          </cell>
        </row>
        <row r="1773">
          <cell r="A1773">
            <v>45</v>
          </cell>
          <cell r="B1773" t="str">
            <v>Hajnóczy J.Kollégium</v>
          </cell>
          <cell r="C1773">
            <v>1</v>
          </cell>
          <cell r="D1773" t="str">
            <v>02előirányzat</v>
          </cell>
        </row>
        <row r="1800">
          <cell r="B1800" t="str">
            <v>Összesen</v>
          </cell>
          <cell r="D1800" t="str">
            <v>Hajnóczy J.Kollégium</v>
          </cell>
        </row>
        <row r="1801">
          <cell r="A1801">
            <v>46</v>
          </cell>
          <cell r="B1801" t="str">
            <v>Apáczai .Nevelési és ÁMK.</v>
          </cell>
          <cell r="C1801">
            <v>1</v>
          </cell>
          <cell r="D1801" t="str">
            <v>02előirányzat</v>
          </cell>
        </row>
        <row r="1848">
          <cell r="B1848" t="str">
            <v>Összesen</v>
          </cell>
          <cell r="D1848" t="str">
            <v>Apáczai Cs.J.Nev.Kp.</v>
          </cell>
        </row>
        <row r="1849">
          <cell r="A1849">
            <v>47</v>
          </cell>
          <cell r="B1849" t="str">
            <v>Pécsi Kereskedelmi és …</v>
          </cell>
          <cell r="C1849">
            <v>1</v>
          </cell>
          <cell r="D1849" t="str">
            <v>02előirányzat</v>
          </cell>
        </row>
        <row r="1879">
          <cell r="B1879" t="str">
            <v>Összesen</v>
          </cell>
          <cell r="D1879" t="str">
            <v>Pécsi Kereskedelmi és …</v>
          </cell>
        </row>
        <row r="1880">
          <cell r="A1880">
            <v>49</v>
          </cell>
          <cell r="B1880" t="str">
            <v>Radnóti M.Közgazd.</v>
          </cell>
          <cell r="C1880">
            <v>1</v>
          </cell>
          <cell r="D1880" t="str">
            <v>02előirányzat</v>
          </cell>
        </row>
        <row r="1905">
          <cell r="B1905" t="str">
            <v>Összesen</v>
          </cell>
          <cell r="D1905" t="str">
            <v>Radnóti M.Közgazd.</v>
          </cell>
        </row>
        <row r="1906">
          <cell r="A1906">
            <v>50</v>
          </cell>
          <cell r="B1906" t="str">
            <v>Középiskolai Kp.MENZA</v>
          </cell>
          <cell r="C1906">
            <v>1</v>
          </cell>
          <cell r="D1906" t="str">
            <v>02előirányzat</v>
          </cell>
        </row>
        <row r="1931">
          <cell r="B1931" t="str">
            <v>Összesen</v>
          </cell>
          <cell r="D1931" t="str">
            <v>Középiskolai Kp.MENZA</v>
          </cell>
        </row>
        <row r="1932">
          <cell r="B1932" t="str">
            <v>Oktatás MINDÖSSZESEN</v>
          </cell>
        </row>
        <row r="1933">
          <cell r="B1933" t="str">
            <v>Városi Könyvtár</v>
          </cell>
          <cell r="C1933">
            <v>1</v>
          </cell>
          <cell r="D1933" t="str">
            <v>02előirányzat</v>
          </cell>
        </row>
        <row r="1959">
          <cell r="B1959" t="str">
            <v>Összesen</v>
          </cell>
          <cell r="D1959" t="str">
            <v>Városi Könyvtár</v>
          </cell>
        </row>
        <row r="1960">
          <cell r="A1960">
            <v>52</v>
          </cell>
          <cell r="B1960" t="str">
            <v>Pécsi Galéria és Vizuális M.</v>
          </cell>
          <cell r="C1960">
            <v>1</v>
          </cell>
          <cell r="D1960" t="str">
            <v>02előirányzat</v>
          </cell>
        </row>
        <row r="1984">
          <cell r="B1984" t="str">
            <v>Összesen</v>
          </cell>
          <cell r="D1984" t="str">
            <v>Pécsi Galéria és Vizuális M.</v>
          </cell>
        </row>
        <row r="1985">
          <cell r="B1985" t="str">
            <v>Pécsi Kulturális Kp.</v>
          </cell>
          <cell r="C1985">
            <v>1</v>
          </cell>
          <cell r="D1985" t="str">
            <v>02előirányzat</v>
          </cell>
        </row>
        <row r="2018">
          <cell r="B2018" t="str">
            <v>Összesen</v>
          </cell>
          <cell r="D2018" t="str">
            <v>Pécsi Kulturális Kp.</v>
          </cell>
        </row>
        <row r="2019">
          <cell r="A2019">
            <v>53</v>
          </cell>
          <cell r="B2019" t="str">
            <v>Nemzeti Színház</v>
          </cell>
          <cell r="C2019">
            <v>1</v>
          </cell>
          <cell r="D2019" t="str">
            <v>02előirányzat</v>
          </cell>
        </row>
        <row r="2050">
          <cell r="B2050" t="str">
            <v>Összesen</v>
          </cell>
          <cell r="D2050" t="str">
            <v>Nemzeti Színház</v>
          </cell>
        </row>
        <row r="2051">
          <cell r="A2051">
            <v>54</v>
          </cell>
          <cell r="B2051" t="str">
            <v>Pécsi Horvát Színház</v>
          </cell>
          <cell r="C2051">
            <v>1</v>
          </cell>
          <cell r="D2051" t="str">
            <v>02előirányzat</v>
          </cell>
        </row>
        <row r="2068">
          <cell r="B2068" t="str">
            <v>Összesen</v>
          </cell>
          <cell r="D2068" t="str">
            <v>Pécsi Horvát Színház</v>
          </cell>
        </row>
        <row r="2069">
          <cell r="B2069" t="str">
            <v>Pécsi Szimfonikus Zenekar</v>
          </cell>
          <cell r="C2069">
            <v>1</v>
          </cell>
          <cell r="D2069" t="str">
            <v>02előirányzat</v>
          </cell>
        </row>
        <row r="2091">
          <cell r="B2091" t="str">
            <v>Összesen</v>
          </cell>
          <cell r="D2091" t="str">
            <v>Pécsi Szimfonikus Zenekar</v>
          </cell>
        </row>
        <row r="2092">
          <cell r="B2092" t="str">
            <v>Ifjúsági Ház</v>
          </cell>
          <cell r="C2092">
            <v>1</v>
          </cell>
          <cell r="D2092" t="str">
            <v>02előirányzat</v>
          </cell>
        </row>
        <row r="2116">
          <cell r="B2116" t="str">
            <v>Összesen</v>
          </cell>
          <cell r="D2116" t="str">
            <v>Ifjúsági Ház</v>
          </cell>
        </row>
        <row r="2117">
          <cell r="B2117" t="str">
            <v>Szivárvány Gyermekház</v>
          </cell>
          <cell r="C2117">
            <v>1</v>
          </cell>
          <cell r="D2117" t="str">
            <v>02előirányzat</v>
          </cell>
        </row>
        <row r="2136">
          <cell r="B2136" t="str">
            <v>Összesen</v>
          </cell>
          <cell r="D2136" t="str">
            <v>Szivárvány Gyermekház</v>
          </cell>
        </row>
        <row r="2137">
          <cell r="B2137" t="str">
            <v>IH + Szivárvány</v>
          </cell>
        </row>
        <row r="2138">
          <cell r="B2138" t="str">
            <v>Sportlétesítmények Ig.</v>
          </cell>
          <cell r="C2138">
            <v>1</v>
          </cell>
          <cell r="D2138" t="str">
            <v>02előirányzat</v>
          </cell>
        </row>
        <row r="2162">
          <cell r="B2162" t="str">
            <v>Összesen</v>
          </cell>
          <cell r="D2162" t="str">
            <v>Sportlétesítmények Ig.</v>
          </cell>
        </row>
        <row r="2163">
          <cell r="B2163" t="str">
            <v>Tűzoltók</v>
          </cell>
          <cell r="C2163">
            <v>1</v>
          </cell>
          <cell r="D2163" t="str">
            <v>02előirányzat</v>
          </cell>
        </row>
        <row r="2181">
          <cell r="B2181" t="str">
            <v>Összesen</v>
          </cell>
          <cell r="D2181" t="str">
            <v>Tűzoltók</v>
          </cell>
        </row>
        <row r="2182">
          <cell r="B2182" t="str">
            <v>Egyesített Eü.Int.</v>
          </cell>
          <cell r="C2182">
            <v>1</v>
          </cell>
          <cell r="D2182" t="str">
            <v>02előirányzat</v>
          </cell>
        </row>
        <row r="2208">
          <cell r="B2208" t="str">
            <v>Összesen</v>
          </cell>
          <cell r="D2208" t="str">
            <v>Egyesített Eü.Int.</v>
          </cell>
        </row>
        <row r="2209">
          <cell r="C2209" t="str">
            <v>Szociális Int. Szolgálata összesen</v>
          </cell>
        </row>
        <row r="2210">
          <cell r="C2210" t="str">
            <v>Iskolaszolgálat összesen</v>
          </cell>
        </row>
        <row r="2211">
          <cell r="D2211" t="str">
            <v>Önállók összesen</v>
          </cell>
        </row>
        <row r="2212">
          <cell r="C2212" t="str">
            <v>Kultúra összesen</v>
          </cell>
        </row>
        <row r="2213">
          <cell r="C2213" t="str">
            <v>Egyéb összesen</v>
          </cell>
        </row>
        <row r="2214">
          <cell r="B2214" t="str">
            <v>V É G Ö S S Z E S E N</v>
          </cell>
        </row>
        <row r="2216">
          <cell r="D2216" t="str">
            <v>GESZ nélkül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kv.00induló"/>
      <sheetName val="összesen"/>
      <sheetName val="ágazatos összesen"/>
      <sheetName val="kritérium98"/>
      <sheetName val="iő"/>
      <sheetName val="SZISZ"/>
      <sheetName val="ISZ"/>
      <sheetName val="ei"/>
    </sheetNames>
    <sheetDataSet>
      <sheetData sheetId="0" refreshError="1">
        <row r="2">
          <cell r="A2" t="str">
            <v>SOR</v>
          </cell>
          <cell r="D2" t="str">
            <v>Megnevezés</v>
          </cell>
          <cell r="E2" t="str">
            <v>Alaptev.</v>
          </cell>
          <cell r="F2" t="str">
            <v>Egyéb</v>
          </cell>
          <cell r="G2" t="str">
            <v>Felhalm.</v>
          </cell>
          <cell r="H2" t="str">
            <v>Intézm.</v>
          </cell>
          <cell r="I2" t="str">
            <v>Működési</v>
          </cell>
          <cell r="J2" t="str">
            <v>TB.alapok</v>
          </cell>
          <cell r="K2" t="str">
            <v>Felhalm.célra</v>
          </cell>
          <cell r="L2" t="str">
            <v>Előző évi</v>
          </cell>
          <cell r="M2" t="str">
            <v>E.évi</v>
          </cell>
          <cell r="N2" t="str">
            <v>BEVÉTEL</v>
          </cell>
          <cell r="O2" t="str">
            <v>Személyi</v>
          </cell>
          <cell r="P2" t="str">
            <v>TB.</v>
          </cell>
          <cell r="Q2" t="str">
            <v xml:space="preserve">Dologi </v>
          </cell>
          <cell r="U2" t="str">
            <v>Ellátottak</v>
          </cell>
          <cell r="V2" t="str">
            <v>Beruházás</v>
          </cell>
          <cell r="W2" t="str">
            <v>Felújítás</v>
          </cell>
          <cell r="X2" t="str">
            <v>Beruházás</v>
          </cell>
          <cell r="Y2" t="str">
            <v>Egyéb kiadás</v>
          </cell>
          <cell r="Z2" t="str">
            <v>KIADÁS</v>
          </cell>
          <cell r="AB2" t="str">
            <v>BEVÉTEL</v>
          </cell>
        </row>
        <row r="3">
          <cell r="A3" t="str">
            <v>SZ</v>
          </cell>
          <cell r="C3" t="str">
            <v>kod</v>
          </cell>
          <cell r="D3" t="str">
            <v xml:space="preserve"> </v>
          </cell>
          <cell r="E3" t="str">
            <v>bevét.</v>
          </cell>
          <cell r="F3" t="str">
            <v>különf.bev.</v>
          </cell>
          <cell r="G3" t="str">
            <v>és tőkej.</v>
          </cell>
          <cell r="H3" t="str">
            <v>finansz.</v>
          </cell>
          <cell r="I3" t="str">
            <v>célra átv.</v>
          </cell>
          <cell r="J3" t="str">
            <v>támog.</v>
          </cell>
          <cell r="K3" t="str">
            <v>átvett pe.</v>
          </cell>
          <cell r="L3" t="str">
            <v>visszatérülések</v>
          </cell>
          <cell r="M3" t="str">
            <v>pénz marad.</v>
          </cell>
          <cell r="N3" t="str">
            <v>ÖSSZESEN</v>
          </cell>
          <cell r="O3" t="str">
            <v>juttatás</v>
          </cell>
          <cell r="P3" t="str">
            <v>járulék</v>
          </cell>
          <cell r="Q3" t="str">
            <v>kiadás</v>
          </cell>
          <cell r="R3" t="str">
            <v>Működés</v>
          </cell>
          <cell r="S3" t="str">
            <v>Felhalmozás</v>
          </cell>
          <cell r="T3" t="str">
            <v>Egyéb támog.</v>
          </cell>
          <cell r="U3" t="str">
            <v>pénzb.jutt.</v>
          </cell>
          <cell r="X3" t="str">
            <v>+ felújítás</v>
          </cell>
          <cell r="Y3" t="str">
            <v xml:space="preserve"> (tartalék)</v>
          </cell>
          <cell r="Z3" t="str">
            <v>ÖSSZESEN</v>
          </cell>
          <cell r="AA3" t="str">
            <v>KONTROLL</v>
          </cell>
          <cell r="AB3" t="str">
            <v>ÖSSZESEN</v>
          </cell>
        </row>
        <row r="4">
          <cell r="A4" t="str">
            <v>0199</v>
          </cell>
          <cell r="B4" t="str">
            <v>GESZ</v>
          </cell>
          <cell r="C4">
            <v>1</v>
          </cell>
          <cell r="D4" t="str">
            <v>02előirányzat</v>
          </cell>
        </row>
        <row r="20">
          <cell r="B20" t="str">
            <v>Összesen</v>
          </cell>
          <cell r="D20" t="str">
            <v>GESZ</v>
          </cell>
        </row>
        <row r="21">
          <cell r="A21">
            <v>2</v>
          </cell>
          <cell r="B21" t="str">
            <v>Szociális Int.Gazd.Szolg.</v>
          </cell>
          <cell r="C21">
            <v>1</v>
          </cell>
          <cell r="D21" t="str">
            <v>02előirányzat</v>
          </cell>
        </row>
        <row r="38">
          <cell r="B38" t="str">
            <v>Összesen</v>
          </cell>
          <cell r="D38" t="str">
            <v>Szociális Int.Gazd.Szolg.</v>
          </cell>
        </row>
        <row r="39">
          <cell r="A39">
            <v>3</v>
          </cell>
          <cell r="B39" t="str">
            <v>Kisgyermek Szoc.Int.Igazg.</v>
          </cell>
          <cell r="C39">
            <v>1</v>
          </cell>
          <cell r="D39" t="str">
            <v>02előirányzat</v>
          </cell>
        </row>
        <row r="70">
          <cell r="B70" t="str">
            <v>Összesen</v>
          </cell>
          <cell r="D70" t="str">
            <v>Kisgyermek Szoc.Int.Igazg.</v>
          </cell>
        </row>
        <row r="71">
          <cell r="A71">
            <v>4</v>
          </cell>
          <cell r="B71" t="str">
            <v>Családsegitő Intézet</v>
          </cell>
          <cell r="C71">
            <v>1</v>
          </cell>
          <cell r="D71" t="str">
            <v>02előirányzat</v>
          </cell>
        </row>
        <row r="95">
          <cell r="B95" t="str">
            <v>Összesen</v>
          </cell>
          <cell r="D95" t="str">
            <v>Családsegitő Intézet</v>
          </cell>
        </row>
        <row r="96">
          <cell r="A96">
            <v>401</v>
          </cell>
          <cell r="B96" t="str">
            <v>Esztergár L.Családsegítő</v>
          </cell>
          <cell r="C96">
            <v>1</v>
          </cell>
          <cell r="D96" t="str">
            <v>02előirányzat</v>
          </cell>
        </row>
        <row r="118">
          <cell r="B118" t="str">
            <v>Összesen</v>
          </cell>
          <cell r="D118" t="str">
            <v>Esztergár L.Családsegítő</v>
          </cell>
        </row>
        <row r="119">
          <cell r="B119" t="str">
            <v>Kisgy.+Cssk.+Esztergár</v>
          </cell>
        </row>
        <row r="120">
          <cell r="B120" t="str">
            <v>Értelmi Fogy.Nappali Int.</v>
          </cell>
          <cell r="C120">
            <v>1</v>
          </cell>
          <cell r="D120" t="str">
            <v>02előirányzat</v>
          </cell>
        </row>
        <row r="148">
          <cell r="B148" t="str">
            <v>Összesen</v>
          </cell>
          <cell r="D148" t="str">
            <v>Értelmi Fogy.Nappali Int.</v>
          </cell>
        </row>
        <row r="149">
          <cell r="A149">
            <v>5</v>
          </cell>
          <cell r="B149" t="str">
            <v>Xavér u.-i Egyes Szoc.Int.</v>
          </cell>
          <cell r="C149">
            <v>1</v>
          </cell>
          <cell r="D149" t="str">
            <v>02előirányzat</v>
          </cell>
        </row>
        <row r="176">
          <cell r="B176" t="str">
            <v>Összesen</v>
          </cell>
          <cell r="D176" t="str">
            <v>Xavér u.-i Egyes Szoc.Int.</v>
          </cell>
        </row>
        <row r="177">
          <cell r="A177">
            <v>6</v>
          </cell>
          <cell r="B177" t="str">
            <v>Tüzér u.-i Egyes. Szoc.Int.</v>
          </cell>
          <cell r="C177">
            <v>1</v>
          </cell>
          <cell r="D177" t="str">
            <v>02előirányzat</v>
          </cell>
        </row>
        <row r="203">
          <cell r="B203" t="str">
            <v>Összesen</v>
          </cell>
          <cell r="D203" t="str">
            <v>Tüzér u.-i Egyes. Szoc.Int.</v>
          </cell>
        </row>
        <row r="204">
          <cell r="A204">
            <v>7</v>
          </cell>
          <cell r="B204" t="str">
            <v>Timár u.-i Idősek Otthona</v>
          </cell>
          <cell r="C204">
            <v>1</v>
          </cell>
          <cell r="D204" t="str">
            <v>02előirányzat</v>
          </cell>
        </row>
        <row r="231">
          <cell r="B231" t="str">
            <v>Összesen</v>
          </cell>
          <cell r="D231" t="str">
            <v>Timár u.-i Idősek Otthona</v>
          </cell>
        </row>
        <row r="232">
          <cell r="A232">
            <v>8</v>
          </cell>
          <cell r="B232" t="str">
            <v>Integrált Szoc.Int.</v>
          </cell>
          <cell r="C232">
            <v>1</v>
          </cell>
          <cell r="D232" t="str">
            <v>02előirányzat</v>
          </cell>
        </row>
        <row r="265">
          <cell r="B265" t="str">
            <v>Összesen</v>
          </cell>
          <cell r="D265" t="str">
            <v>Integrált Szoc.Int.</v>
          </cell>
        </row>
        <row r="266">
          <cell r="A266">
            <v>9</v>
          </cell>
          <cell r="B266" t="str">
            <v>Integrált Nappali Szoc.Int.</v>
          </cell>
          <cell r="C266">
            <v>1</v>
          </cell>
          <cell r="D266" t="str">
            <v>02előirányzat</v>
          </cell>
        </row>
        <row r="289">
          <cell r="B289" t="str">
            <v>Összesen</v>
          </cell>
          <cell r="D289" t="str">
            <v>Integrált Nappali Szoc.Int.</v>
          </cell>
        </row>
        <row r="290">
          <cell r="A290">
            <v>10</v>
          </cell>
          <cell r="B290" t="str">
            <v>Pécsi Gyermekotthon</v>
          </cell>
          <cell r="C290">
            <v>1</v>
          </cell>
          <cell r="D290" t="str">
            <v>02előirányzat</v>
          </cell>
        </row>
        <row r="326">
          <cell r="B326" t="str">
            <v>Összesen</v>
          </cell>
          <cell r="D326" t="str">
            <v>Pécsi Gyermekotthon</v>
          </cell>
        </row>
        <row r="327">
          <cell r="A327">
            <v>11</v>
          </cell>
          <cell r="B327" t="str">
            <v>Iskolaszolgálat (Gazdasági)</v>
          </cell>
          <cell r="C327">
            <v>1</v>
          </cell>
          <cell r="D327" t="str">
            <v>02előirányzat</v>
          </cell>
        </row>
        <row r="354">
          <cell r="B354" t="str">
            <v>Összesen</v>
          </cell>
          <cell r="D354" t="str">
            <v>Iskolaszolgálat (Gazdasági)</v>
          </cell>
        </row>
        <row r="355">
          <cell r="A355">
            <v>12</v>
          </cell>
          <cell r="B355" t="str">
            <v>Siklósi u.Óvoda</v>
          </cell>
          <cell r="C355">
            <v>1</v>
          </cell>
          <cell r="D355" t="str">
            <v>02előirányzat</v>
          </cell>
        </row>
        <row r="387">
          <cell r="B387" t="str">
            <v>Összesen</v>
          </cell>
          <cell r="D387" t="str">
            <v>Siklósi u.Óvoda</v>
          </cell>
        </row>
        <row r="388">
          <cell r="A388">
            <v>14</v>
          </cell>
          <cell r="B388" t="str">
            <v>Anikó u.Óvoda</v>
          </cell>
          <cell r="C388">
            <v>1</v>
          </cell>
          <cell r="D388" t="str">
            <v>02előirányzat</v>
          </cell>
        </row>
        <row r="416">
          <cell r="B416" t="str">
            <v>Összesen</v>
          </cell>
          <cell r="D416" t="str">
            <v>Anikó u.Óvoda</v>
          </cell>
        </row>
        <row r="417">
          <cell r="B417" t="str">
            <v>Enyezd u.Óvoda</v>
          </cell>
          <cell r="C417">
            <v>1</v>
          </cell>
          <cell r="D417" t="str">
            <v>02előirányzat</v>
          </cell>
        </row>
        <row r="426">
          <cell r="A426" t="str">
            <v xml:space="preserve"> </v>
          </cell>
        </row>
        <row r="445">
          <cell r="B445" t="str">
            <v>Összesen</v>
          </cell>
          <cell r="D445" t="str">
            <v>Enyezd u.Óvoda</v>
          </cell>
        </row>
        <row r="446">
          <cell r="A446">
            <v>1401</v>
          </cell>
          <cell r="B446" t="str">
            <v>Esztergár u.Óvoda</v>
          </cell>
          <cell r="C446">
            <v>1</v>
          </cell>
          <cell r="D446" t="str">
            <v>02előirányzat</v>
          </cell>
        </row>
        <row r="467">
          <cell r="B467" t="str">
            <v>Összesen</v>
          </cell>
          <cell r="D467" t="str">
            <v>Esztergár u.Óvoda</v>
          </cell>
        </row>
        <row r="468">
          <cell r="A468">
            <v>1402</v>
          </cell>
          <cell r="B468" t="str">
            <v>Hajnóczy u.Óvoda</v>
          </cell>
          <cell r="C468">
            <v>1</v>
          </cell>
          <cell r="D468" t="str">
            <v>02előirányzat</v>
          </cell>
        </row>
        <row r="492">
          <cell r="B492" t="str">
            <v>Összesen</v>
          </cell>
          <cell r="D492" t="str">
            <v>Hajnóczy u.Óvoda</v>
          </cell>
        </row>
        <row r="493">
          <cell r="B493" t="str">
            <v>Mezőszél u.Óvoda</v>
          </cell>
          <cell r="C493">
            <v>1</v>
          </cell>
          <cell r="D493" t="str">
            <v>02előirányzat</v>
          </cell>
        </row>
        <row r="517">
          <cell r="B517" t="str">
            <v>Összesen</v>
          </cell>
          <cell r="D517" t="str">
            <v>Mezőszél u.Óvoda</v>
          </cell>
        </row>
        <row r="518">
          <cell r="A518">
            <v>1404</v>
          </cell>
          <cell r="B518" t="str">
            <v>Budai N.A.u.Óvoda</v>
          </cell>
          <cell r="C518">
            <v>1</v>
          </cell>
          <cell r="D518" t="str">
            <v>02előirányzat</v>
          </cell>
        </row>
        <row r="549">
          <cell r="B549" t="str">
            <v>Összesen</v>
          </cell>
          <cell r="D549" t="str">
            <v>Budai N.A.u.Óvoda</v>
          </cell>
        </row>
        <row r="550">
          <cell r="A550">
            <v>1405</v>
          </cell>
          <cell r="B550" t="str">
            <v>Közraktár u.Óvoda (SPORT)</v>
          </cell>
          <cell r="C550">
            <v>1</v>
          </cell>
          <cell r="D550" t="str">
            <v>02előirányzat</v>
          </cell>
        </row>
        <row r="570">
          <cell r="B570" t="str">
            <v>Összesen</v>
          </cell>
          <cell r="D570" t="str">
            <v>Közraktár u.Óvoda</v>
          </cell>
        </row>
        <row r="571">
          <cell r="A571">
            <v>1406</v>
          </cell>
          <cell r="B571" t="str">
            <v>Teleki B.u.Óvoda</v>
          </cell>
          <cell r="C571">
            <v>1</v>
          </cell>
          <cell r="D571" t="str">
            <v>02előirányzat</v>
          </cell>
        </row>
        <row r="597">
          <cell r="B597" t="str">
            <v>Összesen</v>
          </cell>
          <cell r="D597" t="str">
            <v>Teleki B.u.Óvoda</v>
          </cell>
        </row>
        <row r="598">
          <cell r="A598">
            <v>1407</v>
          </cell>
          <cell r="B598" t="str">
            <v>Köztársaság téri Óvoda</v>
          </cell>
          <cell r="C598">
            <v>1</v>
          </cell>
          <cell r="D598" t="str">
            <v>02előirányzat</v>
          </cell>
        </row>
        <row r="625">
          <cell r="B625" t="str">
            <v>Összesen</v>
          </cell>
          <cell r="D625" t="str">
            <v>Köztársaság téri Óvoda</v>
          </cell>
        </row>
        <row r="626">
          <cell r="A626">
            <v>1408</v>
          </cell>
          <cell r="B626" t="str">
            <v>Belvárosi Óvoda</v>
          </cell>
          <cell r="C626">
            <v>1</v>
          </cell>
          <cell r="D626" t="str">
            <v>02előirányzat</v>
          </cell>
        </row>
        <row r="654">
          <cell r="B654" t="str">
            <v>Összesen</v>
          </cell>
          <cell r="D654" t="str">
            <v>Belvárosi Óvoda</v>
          </cell>
        </row>
        <row r="655">
          <cell r="A655">
            <v>1409</v>
          </cell>
          <cell r="B655" t="str">
            <v>Vadász u.Óvoda</v>
          </cell>
          <cell r="C655">
            <v>1</v>
          </cell>
          <cell r="D655" t="str">
            <v>02előirányzat</v>
          </cell>
        </row>
        <row r="679">
          <cell r="B679" t="str">
            <v>Összesen</v>
          </cell>
          <cell r="D679" t="str">
            <v>Vadász u.Óvoda</v>
          </cell>
        </row>
        <row r="680">
          <cell r="A680">
            <v>1410</v>
          </cell>
          <cell r="B680" t="str">
            <v>Zsolnay u.Óvoda</v>
          </cell>
          <cell r="C680">
            <v>1</v>
          </cell>
          <cell r="D680" t="str">
            <v>02előirányzat</v>
          </cell>
        </row>
        <row r="706">
          <cell r="B706" t="str">
            <v>Összesen</v>
          </cell>
          <cell r="D706" t="str">
            <v>Zsolnay u.Óvoda</v>
          </cell>
        </row>
        <row r="707">
          <cell r="B707" t="str">
            <v>Óvodák összesen</v>
          </cell>
        </row>
        <row r="708">
          <cell r="A708">
            <v>1411</v>
          </cell>
          <cell r="B708" t="str">
            <v>Anikó u.Ált Isk.</v>
          </cell>
          <cell r="C708">
            <v>1</v>
          </cell>
          <cell r="D708" t="str">
            <v>02előirányzat</v>
          </cell>
        </row>
        <row r="732">
          <cell r="B732" t="str">
            <v>Összesen</v>
          </cell>
          <cell r="D732" t="str">
            <v>Anikó u.Ált Isk.</v>
          </cell>
        </row>
        <row r="733">
          <cell r="A733">
            <v>1412</v>
          </cell>
          <cell r="B733" t="str">
            <v>Bánki D.Ált.Isk.</v>
          </cell>
          <cell r="C733">
            <v>1</v>
          </cell>
          <cell r="D733" t="str">
            <v>02előirányzat</v>
          </cell>
        </row>
        <row r="765">
          <cell r="B765" t="str">
            <v>Összesen</v>
          </cell>
          <cell r="D765" t="str">
            <v>Bánki D.Ált.Isk.</v>
          </cell>
        </row>
        <row r="766">
          <cell r="A766">
            <v>1414</v>
          </cell>
          <cell r="B766" t="str">
            <v>Kertváros u.Ált.Isk.</v>
          </cell>
          <cell r="C766">
            <v>1</v>
          </cell>
          <cell r="D766" t="str">
            <v>02előirányzat</v>
          </cell>
        </row>
        <row r="797">
          <cell r="B797" t="str">
            <v>Összesen</v>
          </cell>
          <cell r="D797" t="str">
            <v>Kertváros u.Ált.Isk.</v>
          </cell>
        </row>
        <row r="798">
          <cell r="A798">
            <v>1415</v>
          </cell>
          <cell r="B798" t="str">
            <v>Bártfa U.Ált.Isk.</v>
          </cell>
          <cell r="C798">
            <v>1</v>
          </cell>
          <cell r="D798" t="str">
            <v>02előirányzat</v>
          </cell>
        </row>
        <row r="831">
          <cell r="B831" t="str">
            <v>Összesen</v>
          </cell>
          <cell r="D831" t="str">
            <v>Bártfa U.Ált.Isk.</v>
          </cell>
        </row>
        <row r="832">
          <cell r="A832">
            <v>1416</v>
          </cell>
          <cell r="B832" t="str">
            <v>Belvárosi Ált.Isk.</v>
          </cell>
          <cell r="C832">
            <v>1</v>
          </cell>
          <cell r="D832" t="str">
            <v>02előirányzat</v>
          </cell>
        </row>
        <row r="862">
          <cell r="B862" t="str">
            <v>Összesen</v>
          </cell>
          <cell r="D862" t="str">
            <v>Belvárosi Ált.Isk.</v>
          </cell>
        </row>
        <row r="863">
          <cell r="A863">
            <v>1417</v>
          </cell>
          <cell r="B863" t="str">
            <v>Csokonai V.M.Ált.Isk.</v>
          </cell>
          <cell r="C863">
            <v>1</v>
          </cell>
          <cell r="D863" t="str">
            <v>02előirányzat</v>
          </cell>
        </row>
        <row r="894">
          <cell r="B894" t="str">
            <v>Összesen</v>
          </cell>
          <cell r="D894" t="str">
            <v>Csokonai V.M.Ált.Isk.</v>
          </cell>
        </row>
        <row r="895">
          <cell r="A895">
            <v>1418</v>
          </cell>
          <cell r="B895" t="str">
            <v>Felsővámház u.Ált.Isk.</v>
          </cell>
          <cell r="C895">
            <v>1</v>
          </cell>
          <cell r="D895" t="str">
            <v>02előirányzat</v>
          </cell>
        </row>
        <row r="919">
          <cell r="B919" t="str">
            <v>Összesen</v>
          </cell>
          <cell r="D919" t="str">
            <v>Felsővámház u.Ált.Isk.</v>
          </cell>
        </row>
        <row r="920">
          <cell r="A920">
            <v>1419</v>
          </cell>
          <cell r="B920" t="str">
            <v>Mezőszél u.Ált.Isk.</v>
          </cell>
          <cell r="C920">
            <v>1</v>
          </cell>
          <cell r="D920" t="str">
            <v>02előirányzat</v>
          </cell>
        </row>
        <row r="943">
          <cell r="B943" t="str">
            <v>Összesen</v>
          </cell>
          <cell r="D943" t="str">
            <v>Mezőszél u.Ált.Isk.</v>
          </cell>
        </row>
        <row r="944">
          <cell r="A944">
            <v>14</v>
          </cell>
          <cell r="B944" t="str">
            <v>Jókai M.Ált.Isk.</v>
          </cell>
          <cell r="C944">
            <v>1</v>
          </cell>
          <cell r="D944" t="str">
            <v>02előirányzat</v>
          </cell>
        </row>
        <row r="972">
          <cell r="A972" t="str">
            <v xml:space="preserve"> </v>
          </cell>
          <cell r="B972" t="str">
            <v>Összesen</v>
          </cell>
          <cell r="D972" t="str">
            <v>Jókai M.Ált.Isk.</v>
          </cell>
        </row>
        <row r="973">
          <cell r="A973">
            <v>15</v>
          </cell>
          <cell r="B973" t="str">
            <v>Jurisics u.Ált Isk.</v>
          </cell>
          <cell r="C973">
            <v>1</v>
          </cell>
          <cell r="D973" t="str">
            <v>02előirányzat</v>
          </cell>
        </row>
        <row r="1000">
          <cell r="B1000" t="str">
            <v>Összesen</v>
          </cell>
          <cell r="D1000" t="str">
            <v>Jurisics u.Ált Isk.</v>
          </cell>
        </row>
        <row r="1001">
          <cell r="A1001">
            <v>16</v>
          </cell>
          <cell r="B1001" t="str">
            <v>Köztársaság téri Ált.Isk.</v>
          </cell>
          <cell r="C1001">
            <v>1</v>
          </cell>
          <cell r="D1001" t="str">
            <v>02előirányzat</v>
          </cell>
        </row>
        <row r="1029">
          <cell r="B1029" t="str">
            <v>Összesen</v>
          </cell>
          <cell r="D1029" t="str">
            <v>Köztársaság téri Ált.Isk.</v>
          </cell>
        </row>
        <row r="1030">
          <cell r="A1030">
            <v>17</v>
          </cell>
          <cell r="B1030" t="str">
            <v>Mátyás Kir.u.Ált.Isk.</v>
          </cell>
          <cell r="C1030">
            <v>1</v>
          </cell>
          <cell r="D1030" t="str">
            <v>02előirányzat</v>
          </cell>
        </row>
        <row r="1069">
          <cell r="B1069" t="str">
            <v>Összesen</v>
          </cell>
          <cell r="D1069" t="str">
            <v>Mátyás Kir.u.Ált.Isk.</v>
          </cell>
        </row>
        <row r="1070">
          <cell r="B1070" t="str">
            <v>Szieberth R.Ált.Isk.</v>
          </cell>
          <cell r="C1070">
            <v>1</v>
          </cell>
          <cell r="D1070" t="str">
            <v>02előirányzat</v>
          </cell>
        </row>
        <row r="1110">
          <cell r="B1110" t="str">
            <v>Összesen</v>
          </cell>
          <cell r="D1110" t="str">
            <v>Szieberth R.Ált.Isk.</v>
          </cell>
        </row>
        <row r="1111">
          <cell r="A1111">
            <v>19</v>
          </cell>
          <cell r="B1111" t="str">
            <v>Illyés Gy.Ált.Isk.</v>
          </cell>
          <cell r="C1111">
            <v>1</v>
          </cell>
          <cell r="D1111" t="str">
            <v>02előirányzat</v>
          </cell>
        </row>
        <row r="1136">
          <cell r="B1136" t="str">
            <v>Összesen</v>
          </cell>
          <cell r="D1136" t="str">
            <v>Illyés Gy.Ált.Isk.</v>
          </cell>
        </row>
        <row r="1137">
          <cell r="A1137">
            <v>20</v>
          </cell>
          <cell r="B1137" t="str">
            <v>Testvérvárosok terei Ált.Isk.</v>
          </cell>
          <cell r="C1137">
            <v>1</v>
          </cell>
          <cell r="D1137" t="str">
            <v>02előirányzat</v>
          </cell>
        </row>
        <row r="1165">
          <cell r="B1165" t="str">
            <v>Összesen</v>
          </cell>
          <cell r="D1165" t="str">
            <v>Testvérvárosok terei Ált.Isk.</v>
          </cell>
        </row>
        <row r="1166">
          <cell r="A1166">
            <v>21</v>
          </cell>
          <cell r="B1166" t="str">
            <v>Vasas-Somogy-Hird Isk.Kp.</v>
          </cell>
          <cell r="C1166">
            <v>1</v>
          </cell>
          <cell r="D1166" t="str">
            <v>02előirányzat</v>
          </cell>
        </row>
        <row r="1197">
          <cell r="B1197" t="str">
            <v>Összesen</v>
          </cell>
          <cell r="D1197" t="str">
            <v>Vasas-Somogy-Hird Isk.Kp.</v>
          </cell>
        </row>
        <row r="1198">
          <cell r="A1198">
            <v>23</v>
          </cell>
          <cell r="B1198" t="str">
            <v>Liszt Ferenc Zeneiskola</v>
          </cell>
          <cell r="C1198">
            <v>1</v>
          </cell>
          <cell r="D1198" t="str">
            <v>02előirányzat</v>
          </cell>
        </row>
        <row r="1221">
          <cell r="B1221" t="str">
            <v>Összesen</v>
          </cell>
          <cell r="D1221" t="str">
            <v>Liszt Ferenc Zeneiskola</v>
          </cell>
        </row>
        <row r="1222">
          <cell r="B1222" t="str">
            <v>Általános Iskolák összesen</v>
          </cell>
        </row>
        <row r="1223">
          <cell r="A1223">
            <v>24</v>
          </cell>
          <cell r="B1223" t="str">
            <v>Mecsekaljai Okt.Sportközpont</v>
          </cell>
          <cell r="C1223">
            <v>1</v>
          </cell>
          <cell r="D1223" t="str">
            <v>02előirányzat</v>
          </cell>
        </row>
        <row r="1253">
          <cell r="B1253" t="str">
            <v>Összesen</v>
          </cell>
          <cell r="D1253" t="str">
            <v>Mecsekaljai Okt.Sportközpont</v>
          </cell>
        </row>
        <row r="1254">
          <cell r="A1254">
            <v>25</v>
          </cell>
          <cell r="B1254" t="str">
            <v>Árpád Fejedelem Gimn.Ált.Isk.</v>
          </cell>
          <cell r="C1254">
            <v>1</v>
          </cell>
          <cell r="D1254" t="str">
            <v>02előirányzat</v>
          </cell>
        </row>
        <row r="1281">
          <cell r="B1281" t="str">
            <v>Összesen</v>
          </cell>
          <cell r="D1281" t="str">
            <v>Árpád Fejedelem Gimn.Ált.Isk.</v>
          </cell>
        </row>
        <row r="1282">
          <cell r="A1282">
            <v>26</v>
          </cell>
          <cell r="B1282" t="str">
            <v xml:space="preserve">Magyar-Német Nyelvű </v>
          </cell>
          <cell r="C1282">
            <v>1</v>
          </cell>
          <cell r="D1282" t="str">
            <v>02előirányzat</v>
          </cell>
        </row>
        <row r="1313">
          <cell r="B1313" t="str">
            <v>Összesen</v>
          </cell>
          <cell r="D1313" t="str">
            <v xml:space="preserve">Magyar-Német Nyelvű </v>
          </cell>
        </row>
        <row r="1314">
          <cell r="A1314">
            <v>28</v>
          </cell>
          <cell r="B1314" t="str">
            <v>Pázmány P.Ált.Isk.Óvoda</v>
          </cell>
          <cell r="C1314">
            <v>1</v>
          </cell>
          <cell r="D1314" t="str">
            <v>02előirányzat</v>
          </cell>
        </row>
        <row r="1343">
          <cell r="B1343" t="str">
            <v>Összesen</v>
          </cell>
          <cell r="D1343" t="str">
            <v>Rácvárosi és Istenkúti ÁMK.</v>
          </cell>
        </row>
        <row r="1344">
          <cell r="A1344">
            <v>30</v>
          </cell>
          <cell r="B1344" t="str">
            <v>Miroslav K.Horvát….</v>
          </cell>
          <cell r="C1344">
            <v>1</v>
          </cell>
          <cell r="D1344" t="str">
            <v>02előirányzat</v>
          </cell>
        </row>
        <row r="1372">
          <cell r="B1372" t="str">
            <v>Összesen</v>
          </cell>
          <cell r="D1372" t="str">
            <v>Miroslav K.Horvát….</v>
          </cell>
        </row>
        <row r="1373">
          <cell r="A1373">
            <v>31</v>
          </cell>
          <cell r="B1373" t="str">
            <v>Éltes Mátyás Iskolakp.</v>
          </cell>
          <cell r="C1373">
            <v>1</v>
          </cell>
          <cell r="D1373" t="str">
            <v>02előirányzat</v>
          </cell>
        </row>
        <row r="1406">
          <cell r="B1406" t="str">
            <v>Összesen</v>
          </cell>
          <cell r="D1406" t="str">
            <v>Éltes Mátyás Iskolakp.</v>
          </cell>
        </row>
        <row r="1407">
          <cell r="A1407">
            <v>32</v>
          </cell>
          <cell r="B1407" t="str">
            <v>500.sz.Angster</v>
          </cell>
          <cell r="C1407">
            <v>1</v>
          </cell>
          <cell r="D1407" t="str">
            <v>02előirányzat</v>
          </cell>
        </row>
        <row r="1434">
          <cell r="B1434" t="str">
            <v>Összesen</v>
          </cell>
          <cell r="D1434" t="str">
            <v>500.sz.Angster</v>
          </cell>
        </row>
        <row r="1435">
          <cell r="A1435">
            <v>33</v>
          </cell>
          <cell r="B1435" t="str">
            <v>508.sz.Kertvárosi</v>
          </cell>
          <cell r="C1435">
            <v>1</v>
          </cell>
          <cell r="D1435" t="str">
            <v>02előirányzat</v>
          </cell>
        </row>
        <row r="1463">
          <cell r="B1463" t="str">
            <v>Összesen</v>
          </cell>
          <cell r="D1463" t="str">
            <v>508.sz.Kertvárosi</v>
          </cell>
        </row>
        <row r="1464">
          <cell r="A1464">
            <v>34</v>
          </cell>
          <cell r="B1464" t="str">
            <v>Leőwey K.Gimn.</v>
          </cell>
          <cell r="C1464">
            <v>1</v>
          </cell>
          <cell r="D1464" t="str">
            <v>02előirányzat</v>
          </cell>
        </row>
        <row r="1497">
          <cell r="B1497" t="str">
            <v>Összesen</v>
          </cell>
          <cell r="D1497" t="str">
            <v>Leőwey K.Gimn.</v>
          </cell>
        </row>
        <row r="1498">
          <cell r="A1498">
            <v>35</v>
          </cell>
          <cell r="B1498" t="str">
            <v>Kodály Z.Gimn.</v>
          </cell>
          <cell r="C1498">
            <v>1</v>
          </cell>
          <cell r="D1498" t="str">
            <v>02előirányzat</v>
          </cell>
        </row>
        <row r="1525">
          <cell r="B1525" t="str">
            <v>Összesen</v>
          </cell>
          <cell r="D1525" t="str">
            <v>Kodály Z.Gimn.</v>
          </cell>
        </row>
        <row r="1526">
          <cell r="A1526">
            <v>36</v>
          </cell>
          <cell r="B1526" t="str">
            <v>Széchenyi I.Gimn…..</v>
          </cell>
          <cell r="C1526">
            <v>1</v>
          </cell>
          <cell r="D1526" t="str">
            <v>02előirányzat</v>
          </cell>
        </row>
        <row r="1554">
          <cell r="B1554" t="str">
            <v>Összesen</v>
          </cell>
          <cell r="D1554" t="str">
            <v>Széchenyi I.Gimn…..</v>
          </cell>
        </row>
        <row r="1555">
          <cell r="A1555">
            <v>38</v>
          </cell>
          <cell r="B1555" t="str">
            <v>Zipernowsky K.Műszaki ….</v>
          </cell>
          <cell r="C1555">
            <v>1</v>
          </cell>
          <cell r="D1555" t="str">
            <v>02előirányzat</v>
          </cell>
        </row>
        <row r="1583">
          <cell r="B1583" t="str">
            <v>Összesen</v>
          </cell>
          <cell r="D1583" t="str">
            <v>Zipernowsky K.Műszaki</v>
          </cell>
        </row>
        <row r="1584">
          <cell r="A1584">
            <v>39</v>
          </cell>
          <cell r="B1584" t="str">
            <v>Pollack M.Műszaki …</v>
          </cell>
          <cell r="C1584">
            <v>1</v>
          </cell>
          <cell r="D1584" t="str">
            <v>02előirányzat</v>
          </cell>
        </row>
        <row r="1616">
          <cell r="B1616" t="str">
            <v>Összesen</v>
          </cell>
          <cell r="D1616" t="str">
            <v>Pollack M.Műszaki …</v>
          </cell>
        </row>
        <row r="1617">
          <cell r="A1617">
            <v>40</v>
          </cell>
          <cell r="B1617" t="str">
            <v>Pécsi Művészeti Szakközép</v>
          </cell>
          <cell r="C1617">
            <v>1</v>
          </cell>
          <cell r="D1617" t="str">
            <v>02előirányzat</v>
          </cell>
        </row>
        <row r="1648">
          <cell r="B1648" t="str">
            <v>Összesen</v>
          </cell>
          <cell r="D1648" t="str">
            <v>Pécsi Művészeti Szakközép</v>
          </cell>
        </row>
        <row r="1649">
          <cell r="A1649">
            <v>42</v>
          </cell>
          <cell r="B1649" t="str">
            <v>Janus P.Gimn. …</v>
          </cell>
          <cell r="C1649">
            <v>1</v>
          </cell>
          <cell r="D1649" t="str">
            <v>02előirányzat</v>
          </cell>
        </row>
        <row r="1681">
          <cell r="B1681" t="str">
            <v>Összesen</v>
          </cell>
          <cell r="D1681" t="str">
            <v>Janus P.Gimn. …</v>
          </cell>
        </row>
        <row r="1682">
          <cell r="A1682">
            <v>43</v>
          </cell>
          <cell r="B1682" t="str">
            <v>Pécsi Szociális és Eü. …</v>
          </cell>
          <cell r="C1682">
            <v>1</v>
          </cell>
          <cell r="D1682" t="str">
            <v>02előirányzat</v>
          </cell>
        </row>
        <row r="1709">
          <cell r="B1709" t="str">
            <v>Összesen</v>
          </cell>
          <cell r="D1709" t="str">
            <v>Pécsi Szociális és Eü. …</v>
          </cell>
        </row>
        <row r="1710">
          <cell r="A1710">
            <v>44</v>
          </cell>
          <cell r="B1710" t="str">
            <v>Teleki B.Leánykollégium</v>
          </cell>
          <cell r="C1710">
            <v>1</v>
          </cell>
          <cell r="D1710" t="str">
            <v>02előirányzat</v>
          </cell>
        </row>
        <row r="1747">
          <cell r="B1747" t="str">
            <v>Összesen</v>
          </cell>
          <cell r="D1747" t="str">
            <v>Teleki B.Leánykollégium</v>
          </cell>
        </row>
        <row r="1748">
          <cell r="A1748">
            <v>45</v>
          </cell>
          <cell r="B1748" t="str">
            <v>Kodály Z.Kollégium</v>
          </cell>
          <cell r="C1748">
            <v>1</v>
          </cell>
          <cell r="D1748" t="str">
            <v>02előirányzat</v>
          </cell>
        </row>
        <row r="1772">
          <cell r="B1772" t="str">
            <v>Összesen</v>
          </cell>
          <cell r="D1772" t="str">
            <v>Kodály Z.Kollégium</v>
          </cell>
        </row>
        <row r="1773">
          <cell r="A1773">
            <v>45</v>
          </cell>
          <cell r="B1773" t="str">
            <v>Hajnóczy J.Kollégium</v>
          </cell>
          <cell r="C1773">
            <v>1</v>
          </cell>
          <cell r="D1773" t="str">
            <v>02előirányzat</v>
          </cell>
        </row>
        <row r="1800">
          <cell r="B1800" t="str">
            <v>Összesen</v>
          </cell>
          <cell r="D1800" t="str">
            <v>Hajnóczy J.Kollégium</v>
          </cell>
        </row>
        <row r="1801">
          <cell r="A1801">
            <v>46</v>
          </cell>
          <cell r="B1801" t="str">
            <v>Apáczai .Nevelési és ÁMK.</v>
          </cell>
          <cell r="C1801">
            <v>1</v>
          </cell>
          <cell r="D1801" t="str">
            <v>02előirányzat</v>
          </cell>
        </row>
        <row r="1848">
          <cell r="B1848" t="str">
            <v>Összesen</v>
          </cell>
          <cell r="D1848" t="str">
            <v>Apáczai Cs.J.Nev.Kp.</v>
          </cell>
        </row>
        <row r="1849">
          <cell r="A1849">
            <v>47</v>
          </cell>
          <cell r="B1849" t="str">
            <v>Pécsi Kereskedelmi és …</v>
          </cell>
          <cell r="C1849">
            <v>1</v>
          </cell>
          <cell r="D1849" t="str">
            <v>02előirányzat</v>
          </cell>
        </row>
        <row r="1879">
          <cell r="B1879" t="str">
            <v>Összesen</v>
          </cell>
          <cell r="D1879" t="str">
            <v>Pécsi Kereskedelmi és …</v>
          </cell>
        </row>
        <row r="1880">
          <cell r="A1880">
            <v>49</v>
          </cell>
          <cell r="B1880" t="str">
            <v>Radnóti M.Közgazd.</v>
          </cell>
          <cell r="C1880">
            <v>1</v>
          </cell>
          <cell r="D1880" t="str">
            <v>02előirányzat</v>
          </cell>
        </row>
        <row r="1905">
          <cell r="B1905" t="str">
            <v>Összesen</v>
          </cell>
          <cell r="D1905" t="str">
            <v>Radnóti M.Közgazd.</v>
          </cell>
        </row>
        <row r="1906">
          <cell r="A1906">
            <v>50</v>
          </cell>
          <cell r="B1906" t="str">
            <v>Középiskolai Kp.MENZA</v>
          </cell>
          <cell r="C1906">
            <v>1</v>
          </cell>
          <cell r="D1906" t="str">
            <v>02előirányzat</v>
          </cell>
        </row>
        <row r="1931">
          <cell r="B1931" t="str">
            <v>Összesen</v>
          </cell>
          <cell r="D1931" t="str">
            <v>Középiskolai Kp.MENZA</v>
          </cell>
        </row>
        <row r="1932">
          <cell r="B1932" t="str">
            <v>Oktatás MINDÖSSZESEN</v>
          </cell>
        </row>
        <row r="1933">
          <cell r="B1933" t="str">
            <v>Városi Könyvtár</v>
          </cell>
          <cell r="C1933">
            <v>1</v>
          </cell>
          <cell r="D1933" t="str">
            <v>02előirányzat</v>
          </cell>
        </row>
        <row r="1959">
          <cell r="B1959" t="str">
            <v>Összesen</v>
          </cell>
          <cell r="D1959" t="str">
            <v>Városi Könyvtár</v>
          </cell>
        </row>
        <row r="1960">
          <cell r="A1960">
            <v>52</v>
          </cell>
          <cell r="B1960" t="str">
            <v>Pécsi Galéria és Vizuális M.</v>
          </cell>
          <cell r="C1960">
            <v>1</v>
          </cell>
          <cell r="D1960" t="str">
            <v>02előirányzat</v>
          </cell>
        </row>
        <row r="1984">
          <cell r="B1984" t="str">
            <v>Összesen</v>
          </cell>
          <cell r="D1984" t="str">
            <v>Pécsi Galéria és Vizuális M.</v>
          </cell>
        </row>
        <row r="1985">
          <cell r="B1985" t="str">
            <v>Pécsi Kulturális Kp.</v>
          </cell>
          <cell r="C1985">
            <v>1</v>
          </cell>
          <cell r="D1985" t="str">
            <v>02előirányzat</v>
          </cell>
        </row>
        <row r="2018">
          <cell r="B2018" t="str">
            <v>Összesen</v>
          </cell>
          <cell r="D2018" t="str">
            <v>Pécsi Kulturális Kp.</v>
          </cell>
        </row>
        <row r="2019">
          <cell r="A2019">
            <v>53</v>
          </cell>
          <cell r="B2019" t="str">
            <v>Nemzeti Színház</v>
          </cell>
          <cell r="C2019">
            <v>1</v>
          </cell>
          <cell r="D2019" t="str">
            <v>02előirányzat</v>
          </cell>
        </row>
        <row r="2050">
          <cell r="B2050" t="str">
            <v>Összesen</v>
          </cell>
          <cell r="D2050" t="str">
            <v>Nemzeti Színház</v>
          </cell>
        </row>
        <row r="2051">
          <cell r="A2051">
            <v>54</v>
          </cell>
          <cell r="B2051" t="str">
            <v>Pécsi Horvát Színház</v>
          </cell>
          <cell r="C2051">
            <v>1</v>
          </cell>
          <cell r="D2051" t="str">
            <v>02előirányzat</v>
          </cell>
        </row>
        <row r="2068">
          <cell r="B2068" t="str">
            <v>Összesen</v>
          </cell>
          <cell r="D2068" t="str">
            <v>Pécsi Horvát Színház</v>
          </cell>
        </row>
        <row r="2069">
          <cell r="B2069" t="str">
            <v>Pécsi Szimfonikus Zenekar</v>
          </cell>
          <cell r="C2069">
            <v>1</v>
          </cell>
          <cell r="D2069" t="str">
            <v>02előirányzat</v>
          </cell>
        </row>
        <row r="2091">
          <cell r="B2091" t="str">
            <v>Összesen</v>
          </cell>
          <cell r="D2091" t="str">
            <v>Pécsi Szimfonikus Zenekar</v>
          </cell>
        </row>
        <row r="2092">
          <cell r="B2092" t="str">
            <v>Ifjúsági Ház</v>
          </cell>
          <cell r="C2092">
            <v>1</v>
          </cell>
          <cell r="D2092" t="str">
            <v>02előirányzat</v>
          </cell>
        </row>
        <row r="2116">
          <cell r="B2116" t="str">
            <v>Összesen</v>
          </cell>
          <cell r="D2116" t="str">
            <v>Ifjúsági Ház</v>
          </cell>
        </row>
        <row r="2117">
          <cell r="B2117" t="str">
            <v>Szivárvány Gyermekház</v>
          </cell>
          <cell r="C2117">
            <v>1</v>
          </cell>
          <cell r="D2117" t="str">
            <v>02előirányzat</v>
          </cell>
        </row>
        <row r="2136">
          <cell r="B2136" t="str">
            <v>Összesen</v>
          </cell>
          <cell r="D2136" t="str">
            <v>Szivárvány Gyermekház</v>
          </cell>
        </row>
        <row r="2137">
          <cell r="B2137" t="str">
            <v>IH + Szivárvány</v>
          </cell>
        </row>
        <row r="2138">
          <cell r="B2138" t="str">
            <v>Sportlétesítmények Ig.</v>
          </cell>
          <cell r="C2138">
            <v>1</v>
          </cell>
          <cell r="D2138" t="str">
            <v>02előirányzat</v>
          </cell>
        </row>
        <row r="2162">
          <cell r="B2162" t="str">
            <v>Összesen</v>
          </cell>
          <cell r="D2162" t="str">
            <v>Sportlétesítmények Ig.</v>
          </cell>
        </row>
        <row r="2163">
          <cell r="B2163" t="str">
            <v>Tűzoltók</v>
          </cell>
          <cell r="C2163">
            <v>1</v>
          </cell>
          <cell r="D2163" t="str">
            <v>02előirányzat</v>
          </cell>
        </row>
        <row r="2181">
          <cell r="B2181" t="str">
            <v>Összesen</v>
          </cell>
          <cell r="D2181" t="str">
            <v>Tűzoltók</v>
          </cell>
        </row>
        <row r="2182">
          <cell r="B2182" t="str">
            <v>Egyesített Eü.Int.</v>
          </cell>
          <cell r="C2182">
            <v>1</v>
          </cell>
          <cell r="D2182" t="str">
            <v>02előirányzat</v>
          </cell>
        </row>
        <row r="2208">
          <cell r="B2208" t="str">
            <v>Összesen</v>
          </cell>
          <cell r="D2208" t="str">
            <v>Egyesített Eü.Int.</v>
          </cell>
        </row>
        <row r="2209">
          <cell r="C2209" t="str">
            <v>Szociális Int. Szolgálata összesen</v>
          </cell>
        </row>
        <row r="2210">
          <cell r="C2210" t="str">
            <v>Iskolaszolgálat összesen</v>
          </cell>
        </row>
        <row r="2211">
          <cell r="D2211" t="str">
            <v>Önállók összesen</v>
          </cell>
        </row>
        <row r="2212">
          <cell r="C2212" t="str">
            <v>Kultúra összesen</v>
          </cell>
        </row>
        <row r="2213">
          <cell r="C2213" t="str">
            <v>Egyéb összesen</v>
          </cell>
        </row>
        <row r="2214">
          <cell r="B2214" t="str">
            <v>V É G Ö S S Z E S E N</v>
          </cell>
        </row>
        <row r="2216">
          <cell r="D2216" t="str">
            <v>GESZ nélkül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6"/>
  </sheetPr>
  <dimension ref="A1:GK146"/>
  <sheetViews>
    <sheetView view="pageBreakPreview" zoomScaleNormal="100" zoomScaleSheetLayoutView="100" workbookViewId="0">
      <pane xSplit="9" ySplit="7" topLeftCell="BD105" activePane="bottomRight" state="frozen"/>
      <selection pane="topRight" activeCell="J1" sqref="J1"/>
      <selection pane="bottomLeft" activeCell="A5" sqref="A5"/>
      <selection pane="bottomRight" activeCell="H120" sqref="H120"/>
    </sheetView>
  </sheetViews>
  <sheetFormatPr defaultColWidth="0" defaultRowHeight="0" customHeight="1" zeroHeight="1"/>
  <cols>
    <col min="1" max="1" width="5.140625" style="81" customWidth="1"/>
    <col min="2" max="4" width="3.42578125" style="81" customWidth="1"/>
    <col min="5" max="5" width="3.5703125" style="81" customWidth="1"/>
    <col min="6" max="6" width="5.85546875" style="81" customWidth="1"/>
    <col min="7" max="7" width="3.28515625" style="81" customWidth="1"/>
    <col min="8" max="8" width="58" style="81" customWidth="1"/>
    <col min="9" max="9" width="6.85546875" style="81" customWidth="1"/>
    <col min="10" max="10" width="11.42578125" style="81" customWidth="1"/>
    <col min="11" max="11" width="10.7109375" style="81" customWidth="1"/>
    <col min="12" max="12" width="14.85546875" style="81" customWidth="1"/>
    <col min="13" max="13" width="14.85546875" style="237" customWidth="1"/>
    <col min="14" max="14" width="11.42578125" style="81" customWidth="1"/>
    <col min="15" max="15" width="10.7109375" style="81" customWidth="1"/>
    <col min="16" max="16" width="14.85546875" style="81" customWidth="1"/>
    <col min="17" max="17" width="14.85546875" style="237" customWidth="1"/>
    <col min="18" max="18" width="11.42578125" style="81" customWidth="1"/>
    <col min="19" max="19" width="10.7109375" style="81" customWidth="1"/>
    <col min="20" max="20" width="14.85546875" style="81" customWidth="1"/>
    <col min="21" max="21" width="14.85546875" style="237" customWidth="1"/>
    <col min="22" max="22" width="11.42578125" style="81" customWidth="1"/>
    <col min="23" max="23" width="10.7109375" style="81" customWidth="1"/>
    <col min="24" max="24" width="14.85546875" style="81" customWidth="1"/>
    <col min="25" max="25" width="14.85546875" style="237" customWidth="1"/>
    <col min="26" max="26" width="11.42578125" style="81" customWidth="1"/>
    <col min="27" max="27" width="10.7109375" style="81" customWidth="1"/>
    <col min="28" max="28" width="14.85546875" style="81" customWidth="1"/>
    <col min="29" max="29" width="14.85546875" style="237" customWidth="1"/>
    <col min="30" max="30" width="11.42578125" style="81" customWidth="1"/>
    <col min="31" max="31" width="10.7109375" style="81" customWidth="1"/>
    <col min="32" max="32" width="14.85546875" style="81" customWidth="1"/>
    <col min="33" max="33" width="14.85546875" style="237" customWidth="1"/>
    <col min="34" max="34" width="11.42578125" style="81" customWidth="1"/>
    <col min="35" max="35" width="10.7109375" style="81" customWidth="1"/>
    <col min="36" max="36" width="14.85546875" style="81" customWidth="1"/>
    <col min="37" max="37" width="14.85546875" style="237" customWidth="1"/>
    <col min="38" max="38" width="11.42578125" style="81" customWidth="1"/>
    <col min="39" max="39" width="10.7109375" style="81" customWidth="1"/>
    <col min="40" max="40" width="14.85546875" style="81" customWidth="1"/>
    <col min="41" max="41" width="14.85546875" style="237" customWidth="1"/>
    <col min="42" max="42" width="11.42578125" style="81" customWidth="1"/>
    <col min="43" max="43" width="10.7109375" style="81" customWidth="1"/>
    <col min="44" max="44" width="14.85546875" style="81" customWidth="1"/>
    <col min="45" max="45" width="14.85546875" style="237" customWidth="1"/>
    <col min="46" max="46" width="11.42578125" style="81" customWidth="1"/>
    <col min="47" max="47" width="10.7109375" style="81" customWidth="1"/>
    <col min="48" max="48" width="14.85546875" style="81" customWidth="1"/>
    <col min="49" max="49" width="14.85546875" style="237" customWidth="1"/>
    <col min="50" max="50" width="11.42578125" style="81" customWidth="1"/>
    <col min="51" max="51" width="10.7109375" style="81" customWidth="1"/>
    <col min="52" max="52" width="14.85546875" style="81" customWidth="1"/>
    <col min="53" max="53" width="14.85546875" style="237" customWidth="1"/>
    <col min="54" max="54" width="11.42578125" style="81" customWidth="1"/>
    <col min="55" max="55" width="10.7109375" style="81" customWidth="1"/>
    <col min="56" max="56" width="14.85546875" style="81" customWidth="1"/>
    <col min="57" max="57" width="14.85546875" style="237" customWidth="1"/>
    <col min="58" max="58" width="14.85546875" style="246" customWidth="1"/>
    <col min="59" max="60" width="10.7109375" style="246" customWidth="1"/>
    <col min="61" max="61" width="14.85546875" style="246" customWidth="1"/>
    <col min="62" max="63" width="10.7109375" style="246" customWidth="1"/>
    <col min="64" max="64" width="14.85546875" style="246" customWidth="1"/>
    <col min="65" max="66" width="10.7109375" style="246" customWidth="1"/>
    <col min="67" max="67" width="14.85546875" style="246" customWidth="1"/>
    <col min="68" max="69" width="10.7109375" style="246" customWidth="1"/>
    <col min="70" max="70" width="14.85546875" style="246" customWidth="1"/>
    <col min="71" max="71" width="10.85546875" style="246" hidden="1" customWidth="1"/>
    <col min="72" max="72" width="0" style="246" hidden="1" customWidth="1"/>
    <col min="73" max="73" width="15.42578125" style="246" hidden="1" customWidth="1"/>
    <col min="74" max="16384" width="0" style="246" hidden="1"/>
  </cols>
  <sheetData>
    <row r="1" spans="1:193" ht="0" hidden="1" customHeight="1">
      <c r="A1" s="298"/>
      <c r="B1" s="298"/>
      <c r="C1" s="298"/>
      <c r="D1" s="298"/>
      <c r="E1" s="298"/>
      <c r="F1" s="298"/>
      <c r="G1" s="298"/>
      <c r="H1" s="298"/>
      <c r="I1" s="298"/>
      <c r="J1" s="238"/>
      <c r="K1" s="238"/>
      <c r="L1" s="239"/>
      <c r="M1" s="238"/>
      <c r="N1" s="238"/>
      <c r="O1" s="238"/>
      <c r="P1" s="239"/>
      <c r="Q1" s="238"/>
      <c r="R1" s="238"/>
      <c r="S1" s="238"/>
      <c r="T1" s="239"/>
      <c r="U1" s="238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</row>
    <row r="2" spans="1:193" ht="0" hidden="1" customHeight="1">
      <c r="A2" s="298"/>
      <c r="B2" s="298"/>
      <c r="C2" s="298"/>
      <c r="D2" s="298"/>
      <c r="E2" s="298"/>
      <c r="F2" s="298"/>
      <c r="G2" s="298"/>
      <c r="H2" s="298"/>
      <c r="I2" s="298"/>
      <c r="J2" s="238"/>
      <c r="K2" s="238"/>
      <c r="L2" s="239"/>
      <c r="M2" s="238"/>
      <c r="N2" s="238"/>
      <c r="O2" s="238"/>
      <c r="P2" s="239"/>
      <c r="Q2" s="238"/>
      <c r="R2" s="238"/>
      <c r="S2" s="238"/>
      <c r="T2" s="239"/>
      <c r="U2" s="238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</row>
    <row r="3" spans="1:193" ht="0" hidden="1" customHeight="1">
      <c r="A3" s="298"/>
      <c r="B3" s="298"/>
      <c r="C3" s="298"/>
      <c r="D3" s="298"/>
      <c r="E3" s="298"/>
      <c r="F3" s="298"/>
      <c r="G3" s="298"/>
      <c r="H3" s="298"/>
      <c r="I3" s="298"/>
      <c r="J3" s="238"/>
      <c r="K3" s="238"/>
      <c r="L3" s="239"/>
      <c r="M3" s="238"/>
      <c r="N3" s="238"/>
      <c r="O3" s="238"/>
      <c r="P3" s="239"/>
      <c r="Q3" s="238"/>
      <c r="R3" s="238"/>
      <c r="S3" s="238"/>
      <c r="T3" s="239"/>
      <c r="U3" s="238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</row>
    <row r="4" spans="1:193" ht="0" hidden="1" customHeight="1">
      <c r="A4" s="298"/>
      <c r="B4" s="298"/>
      <c r="C4" s="298"/>
      <c r="D4" s="298"/>
      <c r="E4" s="298"/>
      <c r="F4" s="298"/>
      <c r="G4" s="298"/>
      <c r="H4" s="298"/>
      <c r="I4" s="298"/>
      <c r="J4" s="238"/>
      <c r="K4" s="238"/>
      <c r="L4" s="239"/>
      <c r="M4" s="238"/>
      <c r="N4" s="238"/>
      <c r="O4" s="238"/>
      <c r="P4" s="239"/>
      <c r="Q4" s="238"/>
      <c r="R4" s="238"/>
      <c r="S4" s="238"/>
      <c r="T4" s="239"/>
      <c r="U4" s="238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</row>
    <row r="5" spans="1:193" ht="18.75" customHeight="1">
      <c r="A5" s="1003" t="s">
        <v>508</v>
      </c>
      <c r="B5" s="1019" t="s">
        <v>509</v>
      </c>
      <c r="C5" s="1019" t="s">
        <v>510</v>
      </c>
      <c r="D5" s="1019" t="s">
        <v>511</v>
      </c>
      <c r="E5" s="994" t="s">
        <v>512</v>
      </c>
      <c r="F5" s="995"/>
      <c r="G5" s="995"/>
      <c r="H5" s="996"/>
      <c r="I5" s="1022" t="s">
        <v>513</v>
      </c>
      <c r="J5" s="986" t="s">
        <v>514</v>
      </c>
      <c r="K5" s="987"/>
      <c r="L5" s="987"/>
      <c r="M5" s="988"/>
      <c r="N5" s="986" t="s">
        <v>869</v>
      </c>
      <c r="O5" s="987"/>
      <c r="P5" s="987"/>
      <c r="Q5" s="988"/>
      <c r="R5" s="986" t="s">
        <v>936</v>
      </c>
      <c r="S5" s="987"/>
      <c r="T5" s="987"/>
      <c r="U5" s="988"/>
      <c r="V5" s="986" t="s">
        <v>514</v>
      </c>
      <c r="W5" s="987"/>
      <c r="X5" s="987"/>
      <c r="Y5" s="988"/>
      <c r="Z5" s="986" t="s">
        <v>869</v>
      </c>
      <c r="AA5" s="987"/>
      <c r="AB5" s="987"/>
      <c r="AC5" s="988"/>
      <c r="AD5" s="986" t="s">
        <v>936</v>
      </c>
      <c r="AE5" s="987"/>
      <c r="AF5" s="987"/>
      <c r="AG5" s="988"/>
      <c r="AH5" s="986" t="s">
        <v>514</v>
      </c>
      <c r="AI5" s="987"/>
      <c r="AJ5" s="987"/>
      <c r="AK5" s="988"/>
      <c r="AL5" s="986" t="s">
        <v>869</v>
      </c>
      <c r="AM5" s="987"/>
      <c r="AN5" s="987"/>
      <c r="AO5" s="988"/>
      <c r="AP5" s="986" t="s">
        <v>936</v>
      </c>
      <c r="AQ5" s="987"/>
      <c r="AR5" s="987"/>
      <c r="AS5" s="988"/>
      <c r="AT5" s="989" t="s">
        <v>514</v>
      </c>
      <c r="AU5" s="990"/>
      <c r="AV5" s="990"/>
      <c r="AW5" s="992"/>
      <c r="AX5" s="986" t="s">
        <v>869</v>
      </c>
      <c r="AY5" s="987"/>
      <c r="AZ5" s="987"/>
      <c r="BA5" s="988"/>
      <c r="BB5" s="986" t="s">
        <v>936</v>
      </c>
      <c r="BC5" s="987"/>
      <c r="BD5" s="987"/>
      <c r="BE5" s="988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41">
        <v>6800023</v>
      </c>
      <c r="BT5" s="241"/>
      <c r="BU5" s="241"/>
      <c r="BV5" s="241">
        <v>6800024</v>
      </c>
      <c r="BW5" s="241"/>
      <c r="BX5" s="241"/>
      <c r="BY5" s="247"/>
      <c r="BZ5" s="247"/>
      <c r="CA5" s="247"/>
      <c r="CB5" s="247"/>
      <c r="CC5" s="247"/>
      <c r="CD5" s="247"/>
      <c r="CE5" s="247"/>
      <c r="CF5" s="247"/>
      <c r="CG5" s="247"/>
      <c r="CH5" s="247"/>
      <c r="CI5" s="247"/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7"/>
      <c r="CU5" s="247"/>
      <c r="CV5" s="247"/>
      <c r="CW5" s="247"/>
      <c r="CX5" s="247"/>
      <c r="CY5" s="247"/>
      <c r="CZ5" s="247"/>
      <c r="DA5" s="247"/>
      <c r="DB5" s="247"/>
      <c r="DC5" s="247"/>
      <c r="DD5" s="247"/>
      <c r="DE5" s="247"/>
      <c r="DF5" s="247"/>
      <c r="DG5" s="247"/>
      <c r="DH5" s="247"/>
      <c r="DI5" s="247"/>
      <c r="DJ5" s="247"/>
      <c r="DK5" s="247"/>
      <c r="DL5" s="247"/>
      <c r="DM5" s="247"/>
      <c r="DN5" s="247"/>
      <c r="DO5" s="247"/>
      <c r="DP5" s="247"/>
      <c r="DQ5" s="247"/>
      <c r="DR5" s="247"/>
      <c r="DS5" s="247"/>
      <c r="DT5" s="247"/>
      <c r="DU5" s="247"/>
      <c r="DV5" s="247"/>
      <c r="DW5" s="247"/>
      <c r="DX5" s="247"/>
      <c r="DY5" s="247"/>
      <c r="DZ5" s="247"/>
      <c r="EA5" s="247"/>
      <c r="EB5" s="247"/>
      <c r="EC5" s="247"/>
    </row>
    <row r="6" spans="1:193" ht="18.75" customHeight="1">
      <c r="A6" s="1004"/>
      <c r="B6" s="1020"/>
      <c r="C6" s="1020"/>
      <c r="D6" s="1020"/>
      <c r="E6" s="997"/>
      <c r="F6" s="998"/>
      <c r="G6" s="998"/>
      <c r="H6" s="999"/>
      <c r="I6" s="1023"/>
      <c r="J6" s="986" t="s">
        <v>410</v>
      </c>
      <c r="K6" s="987"/>
      <c r="L6" s="987"/>
      <c r="M6" s="988"/>
      <c r="N6" s="986" t="s">
        <v>410</v>
      </c>
      <c r="O6" s="987"/>
      <c r="P6" s="987"/>
      <c r="Q6" s="988"/>
      <c r="R6" s="986" t="s">
        <v>410</v>
      </c>
      <c r="S6" s="987"/>
      <c r="T6" s="987"/>
      <c r="U6" s="988"/>
      <c r="V6" s="986" t="s">
        <v>807</v>
      </c>
      <c r="W6" s="987"/>
      <c r="X6" s="987"/>
      <c r="Y6" s="988"/>
      <c r="Z6" s="986" t="s">
        <v>807</v>
      </c>
      <c r="AA6" s="987"/>
      <c r="AB6" s="987"/>
      <c r="AC6" s="988"/>
      <c r="AD6" s="986" t="s">
        <v>807</v>
      </c>
      <c r="AE6" s="987"/>
      <c r="AF6" s="987"/>
      <c r="AG6" s="988"/>
      <c r="AH6" s="986" t="s">
        <v>192</v>
      </c>
      <c r="AI6" s="987"/>
      <c r="AJ6" s="987"/>
      <c r="AK6" s="988"/>
      <c r="AL6" s="986" t="s">
        <v>192</v>
      </c>
      <c r="AM6" s="987"/>
      <c r="AN6" s="987"/>
      <c r="AO6" s="988"/>
      <c r="AP6" s="986" t="s">
        <v>192</v>
      </c>
      <c r="AQ6" s="987"/>
      <c r="AR6" s="987"/>
      <c r="AS6" s="988"/>
      <c r="AT6" s="989" t="s">
        <v>217</v>
      </c>
      <c r="AU6" s="990"/>
      <c r="AV6" s="990"/>
      <c r="AW6" s="991"/>
      <c r="AX6" s="989" t="s">
        <v>217</v>
      </c>
      <c r="AY6" s="990"/>
      <c r="AZ6" s="990"/>
      <c r="BA6" s="991"/>
      <c r="BB6" s="989" t="s">
        <v>217</v>
      </c>
      <c r="BC6" s="990"/>
      <c r="BD6" s="990"/>
      <c r="BE6" s="991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41"/>
      <c r="BT6" s="241"/>
      <c r="BU6" s="241"/>
      <c r="BV6" s="241"/>
      <c r="BW6" s="241"/>
      <c r="BX6" s="241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CU6" s="247"/>
      <c r="CV6" s="247"/>
      <c r="CW6" s="247"/>
      <c r="CX6" s="247"/>
      <c r="CY6" s="247"/>
      <c r="CZ6" s="247"/>
      <c r="DA6" s="247"/>
      <c r="DB6" s="247"/>
      <c r="DC6" s="247"/>
      <c r="DD6" s="247"/>
      <c r="DE6" s="247"/>
      <c r="DF6" s="247"/>
      <c r="DG6" s="247"/>
      <c r="DH6" s="247"/>
      <c r="DI6" s="247"/>
      <c r="DJ6" s="247"/>
      <c r="DK6" s="247"/>
      <c r="DL6" s="247"/>
      <c r="DM6" s="247"/>
      <c r="DN6" s="247"/>
      <c r="DO6" s="247"/>
      <c r="DP6" s="247"/>
      <c r="DQ6" s="247"/>
      <c r="DR6" s="247"/>
      <c r="DS6" s="247"/>
      <c r="DT6" s="247"/>
      <c r="DU6" s="247"/>
      <c r="DV6" s="247"/>
      <c r="DW6" s="247"/>
      <c r="DX6" s="247"/>
      <c r="DY6" s="247"/>
      <c r="DZ6" s="247"/>
      <c r="EA6" s="247"/>
      <c r="EB6" s="247"/>
      <c r="EC6" s="247"/>
    </row>
    <row r="7" spans="1:193" ht="53.25" customHeight="1">
      <c r="A7" s="1005"/>
      <c r="B7" s="1021"/>
      <c r="C7" s="1021"/>
      <c r="D7" s="1021"/>
      <c r="E7" s="1000"/>
      <c r="F7" s="1001"/>
      <c r="G7" s="1001"/>
      <c r="H7" s="1002"/>
      <c r="I7" s="77"/>
      <c r="J7" s="82" t="s">
        <v>518</v>
      </c>
      <c r="K7" s="82" t="s">
        <v>519</v>
      </c>
      <c r="L7" s="82" t="s">
        <v>520</v>
      </c>
      <c r="M7" s="234" t="s">
        <v>217</v>
      </c>
      <c r="N7" s="82" t="s">
        <v>518</v>
      </c>
      <c r="O7" s="82" t="s">
        <v>519</v>
      </c>
      <c r="P7" s="82" t="s">
        <v>520</v>
      </c>
      <c r="Q7" s="234" t="s">
        <v>217</v>
      </c>
      <c r="R7" s="82" t="s">
        <v>518</v>
      </c>
      <c r="S7" s="82" t="s">
        <v>519</v>
      </c>
      <c r="T7" s="82" t="s">
        <v>520</v>
      </c>
      <c r="U7" s="234" t="s">
        <v>217</v>
      </c>
      <c r="V7" s="82" t="s">
        <v>518</v>
      </c>
      <c r="W7" s="82" t="s">
        <v>519</v>
      </c>
      <c r="X7" s="82" t="s">
        <v>520</v>
      </c>
      <c r="Y7" s="82" t="s">
        <v>217</v>
      </c>
      <c r="Z7" s="82" t="s">
        <v>518</v>
      </c>
      <c r="AA7" s="82" t="s">
        <v>519</v>
      </c>
      <c r="AB7" s="82" t="s">
        <v>520</v>
      </c>
      <c r="AC7" s="234" t="s">
        <v>217</v>
      </c>
      <c r="AD7" s="82" t="s">
        <v>518</v>
      </c>
      <c r="AE7" s="82" t="s">
        <v>519</v>
      </c>
      <c r="AF7" s="82" t="s">
        <v>520</v>
      </c>
      <c r="AG7" s="234" t="s">
        <v>217</v>
      </c>
      <c r="AH7" s="82" t="s">
        <v>518</v>
      </c>
      <c r="AI7" s="82" t="s">
        <v>519</v>
      </c>
      <c r="AJ7" s="82" t="s">
        <v>520</v>
      </c>
      <c r="AK7" s="234" t="s">
        <v>217</v>
      </c>
      <c r="AL7" s="82" t="s">
        <v>518</v>
      </c>
      <c r="AM7" s="82" t="s">
        <v>519</v>
      </c>
      <c r="AN7" s="82" t="s">
        <v>520</v>
      </c>
      <c r="AO7" s="234" t="s">
        <v>217</v>
      </c>
      <c r="AP7" s="82" t="s">
        <v>518</v>
      </c>
      <c r="AQ7" s="82" t="s">
        <v>519</v>
      </c>
      <c r="AR7" s="82" t="s">
        <v>520</v>
      </c>
      <c r="AS7" s="234" t="s">
        <v>217</v>
      </c>
      <c r="AT7" s="267" t="s">
        <v>518</v>
      </c>
      <c r="AU7" s="267" t="s">
        <v>519</v>
      </c>
      <c r="AV7" s="267" t="s">
        <v>520</v>
      </c>
      <c r="AW7" s="268" t="s">
        <v>217</v>
      </c>
      <c r="AX7" s="267" t="s">
        <v>518</v>
      </c>
      <c r="AY7" s="267" t="s">
        <v>519</v>
      </c>
      <c r="AZ7" s="267" t="s">
        <v>520</v>
      </c>
      <c r="BA7" s="267" t="s">
        <v>217</v>
      </c>
      <c r="BB7" s="267" t="s">
        <v>518</v>
      </c>
      <c r="BC7" s="267" t="s">
        <v>519</v>
      </c>
      <c r="BD7" s="267" t="s">
        <v>520</v>
      </c>
      <c r="BE7" s="267" t="s">
        <v>217</v>
      </c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1">
        <v>841133</v>
      </c>
      <c r="BT7" s="241"/>
      <c r="BU7" s="241"/>
      <c r="BV7" s="241">
        <v>821900.91012100002</v>
      </c>
      <c r="BW7" s="241"/>
      <c r="BX7" s="241"/>
      <c r="BY7" s="241">
        <v>910502</v>
      </c>
      <c r="BZ7" s="241"/>
      <c r="CA7" s="241"/>
      <c r="CB7" s="241">
        <v>931102</v>
      </c>
      <c r="CC7" s="241"/>
      <c r="CD7" s="241"/>
      <c r="CE7" s="241">
        <v>862101</v>
      </c>
      <c r="CF7" s="241"/>
      <c r="CG7" s="241"/>
      <c r="CH7" s="241">
        <v>862101</v>
      </c>
      <c r="CI7" s="241"/>
      <c r="CJ7" s="241"/>
      <c r="CK7" s="241">
        <v>862102</v>
      </c>
      <c r="CL7" s="241"/>
      <c r="CM7" s="241"/>
      <c r="CN7" s="241">
        <v>869041</v>
      </c>
      <c r="CO7" s="241"/>
      <c r="CP7" s="241"/>
      <c r="CQ7" s="241">
        <v>862211</v>
      </c>
      <c r="CR7" s="241"/>
      <c r="CS7" s="241"/>
      <c r="CT7" s="241">
        <v>862101</v>
      </c>
      <c r="CU7" s="241"/>
      <c r="CV7" s="241"/>
      <c r="CW7" s="241">
        <v>360000</v>
      </c>
      <c r="CX7" s="241"/>
      <c r="CY7" s="241"/>
      <c r="CZ7" s="241">
        <v>370000</v>
      </c>
      <c r="DA7" s="241"/>
      <c r="DB7" s="241"/>
      <c r="DC7" s="241">
        <v>381103</v>
      </c>
      <c r="DD7" s="241"/>
      <c r="DE7" s="241"/>
      <c r="DF7" s="241">
        <v>421100</v>
      </c>
      <c r="DG7" s="241"/>
      <c r="DH7" s="241"/>
      <c r="DI7" s="241">
        <v>5220011</v>
      </c>
      <c r="DJ7" s="241"/>
      <c r="DK7" s="241"/>
      <c r="DL7" s="241">
        <v>522003</v>
      </c>
      <c r="DM7" s="241"/>
      <c r="DN7" s="241"/>
      <c r="DO7" s="241">
        <v>680001</v>
      </c>
      <c r="DP7" s="241"/>
      <c r="DQ7" s="241"/>
      <c r="DR7" s="241">
        <v>680002</v>
      </c>
      <c r="DS7" s="241"/>
      <c r="DT7" s="241"/>
      <c r="DU7" s="241">
        <v>813000</v>
      </c>
      <c r="DV7" s="241"/>
      <c r="DW7" s="241"/>
      <c r="DX7" s="241">
        <v>841154</v>
      </c>
      <c r="DY7" s="241"/>
      <c r="DZ7" s="241"/>
      <c r="EA7" s="241">
        <v>841112</v>
      </c>
      <c r="EB7" s="241"/>
      <c r="EC7" s="241"/>
      <c r="ED7" s="241">
        <v>841402</v>
      </c>
      <c r="EE7" s="241"/>
      <c r="EF7" s="241"/>
      <c r="EG7" s="241">
        <v>841403</v>
      </c>
      <c r="EH7" s="241"/>
      <c r="EI7" s="241"/>
      <c r="EJ7" s="241">
        <v>841901</v>
      </c>
      <c r="EK7" s="241"/>
      <c r="EL7" s="241"/>
      <c r="EM7" s="241">
        <v>841906</v>
      </c>
      <c r="EN7" s="241"/>
      <c r="EO7" s="241"/>
      <c r="EP7" s="241">
        <v>841907</v>
      </c>
      <c r="EQ7" s="241"/>
      <c r="ER7" s="241"/>
      <c r="ES7" s="241" t="s">
        <v>515</v>
      </c>
      <c r="ET7" s="241"/>
      <c r="EU7" s="241"/>
      <c r="EV7" s="241" t="s">
        <v>516</v>
      </c>
      <c r="EW7" s="241"/>
      <c r="EX7" s="241"/>
      <c r="EY7" s="241">
        <v>889921</v>
      </c>
      <c r="EZ7" s="241"/>
      <c r="FA7" s="241"/>
      <c r="FB7" s="241">
        <v>889942</v>
      </c>
      <c r="FC7" s="241"/>
      <c r="FD7" s="241"/>
      <c r="FE7" s="241">
        <v>889943</v>
      </c>
      <c r="FF7" s="241"/>
      <c r="FG7" s="241"/>
      <c r="FH7" s="241" t="s">
        <v>517</v>
      </c>
      <c r="FI7" s="241"/>
      <c r="FJ7" s="241"/>
      <c r="FK7" s="241">
        <v>900400</v>
      </c>
      <c r="FL7" s="241"/>
      <c r="FM7" s="241"/>
      <c r="FN7" s="241">
        <v>931201</v>
      </c>
      <c r="FO7" s="241"/>
      <c r="FP7" s="241"/>
      <c r="FQ7" s="241">
        <v>960302</v>
      </c>
      <c r="FR7" s="241"/>
      <c r="FS7" s="241"/>
      <c r="FT7" s="241">
        <v>6800022</v>
      </c>
      <c r="FU7" s="241"/>
      <c r="FV7" s="241"/>
      <c r="FW7" s="241">
        <v>562913</v>
      </c>
      <c r="FX7" s="241"/>
      <c r="FY7" s="241"/>
      <c r="FZ7" s="241">
        <v>562917</v>
      </c>
      <c r="GA7" s="241"/>
      <c r="GB7" s="241"/>
      <c r="GC7" s="241">
        <v>5610000</v>
      </c>
      <c r="GD7" s="241"/>
      <c r="GE7" s="241"/>
      <c r="GF7" s="241">
        <v>6800023</v>
      </c>
      <c r="GG7" s="241"/>
      <c r="GH7" s="241"/>
      <c r="GI7" s="241">
        <v>6800024</v>
      </c>
      <c r="GJ7" s="241"/>
      <c r="GK7" s="241"/>
    </row>
    <row r="8" spans="1:193" ht="24.75" customHeight="1">
      <c r="A8" s="85">
        <v>101</v>
      </c>
      <c r="B8" s="86">
        <v>1</v>
      </c>
      <c r="C8" s="87" t="s">
        <v>521</v>
      </c>
      <c r="D8" s="87"/>
      <c r="E8" s="87"/>
      <c r="F8" s="87"/>
      <c r="G8" s="87"/>
      <c r="H8" s="87"/>
      <c r="I8" s="87"/>
      <c r="J8" s="88">
        <f>J9+J22+J48+J65</f>
        <v>100294</v>
      </c>
      <c r="K8" s="88">
        <f>K9+K22+K48+K65</f>
        <v>0</v>
      </c>
      <c r="L8" s="88">
        <f>L9+L22+L48+L65</f>
        <v>0</v>
      </c>
      <c r="M8" s="90">
        <f>SUM(J8:L8)</f>
        <v>100294</v>
      </c>
      <c r="N8" s="88">
        <f>N9+N22+N48+N65</f>
        <v>101310</v>
      </c>
      <c r="O8" s="88">
        <f>O9+O22+O48+O65</f>
        <v>0</v>
      </c>
      <c r="P8" s="88">
        <f>P9+P22+P48+P65</f>
        <v>0</v>
      </c>
      <c r="Q8" s="90">
        <f>SUM(N8:P8)</f>
        <v>101310</v>
      </c>
      <c r="R8" s="88">
        <f>R9+R22+R48+R65</f>
        <v>101035</v>
      </c>
      <c r="S8" s="88">
        <f>S9+S22+S48+S65</f>
        <v>0</v>
      </c>
      <c r="T8" s="88">
        <f>T9+T22+T48+T65</f>
        <v>0</v>
      </c>
      <c r="U8" s="90">
        <f>SUM(R8:T8)</f>
        <v>101035</v>
      </c>
      <c r="V8" s="88">
        <f t="shared" ref="V8:AI8" si="0">V9+V22+V48+V65</f>
        <v>9043</v>
      </c>
      <c r="W8" s="88">
        <f t="shared" si="0"/>
        <v>0</v>
      </c>
      <c r="X8" s="88">
        <f t="shared" si="0"/>
        <v>0</v>
      </c>
      <c r="Y8" s="88">
        <f t="shared" si="0"/>
        <v>9043</v>
      </c>
      <c r="Z8" s="88">
        <f t="shared" si="0"/>
        <v>9403</v>
      </c>
      <c r="AA8" s="88">
        <f t="shared" si="0"/>
        <v>0</v>
      </c>
      <c r="AB8" s="88">
        <f t="shared" si="0"/>
        <v>0</v>
      </c>
      <c r="AC8" s="90">
        <f t="shared" si="0"/>
        <v>9403</v>
      </c>
      <c r="AD8" s="88">
        <f t="shared" si="0"/>
        <v>15406</v>
      </c>
      <c r="AE8" s="88">
        <f t="shared" si="0"/>
        <v>0</v>
      </c>
      <c r="AF8" s="88">
        <f t="shared" si="0"/>
        <v>0</v>
      </c>
      <c r="AG8" s="90">
        <f t="shared" si="0"/>
        <v>15406</v>
      </c>
      <c r="AH8" s="88">
        <f t="shared" si="0"/>
        <v>907411</v>
      </c>
      <c r="AI8" s="88">
        <f t="shared" si="0"/>
        <v>4400</v>
      </c>
      <c r="AJ8" s="88"/>
      <c r="AK8" s="90">
        <f t="shared" ref="AK8:AR8" si="1">AK9+AK22+AK48+AK65</f>
        <v>911811</v>
      </c>
      <c r="AL8" s="88">
        <f t="shared" si="1"/>
        <v>951240</v>
      </c>
      <c r="AM8" s="88">
        <f t="shared" si="1"/>
        <v>4400</v>
      </c>
      <c r="AN8" s="88">
        <f t="shared" si="1"/>
        <v>0</v>
      </c>
      <c r="AO8" s="90">
        <f t="shared" si="1"/>
        <v>955640</v>
      </c>
      <c r="AP8" s="88">
        <f t="shared" si="1"/>
        <v>979346</v>
      </c>
      <c r="AQ8" s="88">
        <f t="shared" si="1"/>
        <v>44624</v>
      </c>
      <c r="AR8" s="88">
        <f t="shared" si="1"/>
        <v>0</v>
      </c>
      <c r="AS8" s="90">
        <f>AS9+AS22+AS48+AS65</f>
        <v>1023970</v>
      </c>
      <c r="AT8" s="269">
        <f>J8+V8+AH8</f>
        <v>1016748</v>
      </c>
      <c r="AU8" s="269">
        <f>AI8</f>
        <v>4400</v>
      </c>
      <c r="AV8" s="269">
        <f>L8+X8+AJ8</f>
        <v>0</v>
      </c>
      <c r="AW8" s="299">
        <f>M8+Y8+AK8</f>
        <v>1021148</v>
      </c>
      <c r="AX8" s="269">
        <f>N8+Z8+AL8</f>
        <v>1061953</v>
      </c>
      <c r="AY8" s="269">
        <f>O8+AA8+AM8</f>
        <v>4400</v>
      </c>
      <c r="AZ8" s="269">
        <f t="shared" ref="AZ8:AZ39" si="2">SUMIF($J$7:$AK$7,"Kötelező feladatok",X8:AY8)</f>
        <v>0</v>
      </c>
      <c r="BA8" s="300">
        <f>Q8+AC8+AO8</f>
        <v>1066353</v>
      </c>
      <c r="BB8" s="269">
        <f>R8+AD8+AP8</f>
        <v>1095787</v>
      </c>
      <c r="BC8" s="269">
        <f>S8+AE8+AQ8</f>
        <v>44624</v>
      </c>
      <c r="BD8" s="269">
        <f t="shared" ref="BD8:BD71" si="3">SUMIF($J$7:$AK$7,"Kötelező feladatok",AB8:BC8)</f>
        <v>0</v>
      </c>
      <c r="BE8" s="300">
        <f>U8+AG8+AS8</f>
        <v>1140411</v>
      </c>
      <c r="BF8" s="243"/>
      <c r="BG8" s="243"/>
      <c r="BH8" s="243"/>
      <c r="BI8" s="243"/>
      <c r="BJ8" s="243"/>
      <c r="BK8" s="243"/>
      <c r="BL8" s="243"/>
      <c r="BM8" s="243"/>
      <c r="BN8" s="243"/>
      <c r="BO8" s="243"/>
      <c r="BP8" s="243"/>
      <c r="BQ8" s="243"/>
      <c r="BR8" s="243"/>
      <c r="BS8" s="247" t="s">
        <v>518</v>
      </c>
      <c r="BT8" s="247" t="s">
        <v>519</v>
      </c>
      <c r="BU8" s="247" t="s">
        <v>520</v>
      </c>
      <c r="BV8" s="247" t="s">
        <v>518</v>
      </c>
      <c r="BW8" s="247" t="s">
        <v>519</v>
      </c>
      <c r="BX8" s="247" t="s">
        <v>520</v>
      </c>
      <c r="BY8" s="247" t="s">
        <v>518</v>
      </c>
      <c r="BZ8" s="247" t="s">
        <v>519</v>
      </c>
      <c r="CA8" s="247" t="s">
        <v>520</v>
      </c>
      <c r="CB8" s="247" t="s">
        <v>518</v>
      </c>
      <c r="CC8" s="247" t="s">
        <v>519</v>
      </c>
      <c r="CD8" s="247" t="s">
        <v>520</v>
      </c>
      <c r="CE8" s="247" t="s">
        <v>518</v>
      </c>
      <c r="CF8" s="247" t="s">
        <v>519</v>
      </c>
      <c r="CG8" s="247" t="s">
        <v>520</v>
      </c>
      <c r="CH8" s="247" t="s">
        <v>518</v>
      </c>
      <c r="CI8" s="247" t="s">
        <v>519</v>
      </c>
      <c r="CJ8" s="247" t="s">
        <v>520</v>
      </c>
      <c r="CK8" s="247" t="s">
        <v>518</v>
      </c>
      <c r="CL8" s="247" t="s">
        <v>519</v>
      </c>
      <c r="CM8" s="247" t="s">
        <v>520</v>
      </c>
      <c r="CN8" s="247" t="s">
        <v>518</v>
      </c>
      <c r="CO8" s="247" t="s">
        <v>519</v>
      </c>
      <c r="CP8" s="247" t="s">
        <v>520</v>
      </c>
      <c r="CQ8" s="247" t="s">
        <v>518</v>
      </c>
      <c r="CR8" s="247" t="s">
        <v>519</v>
      </c>
      <c r="CS8" s="247" t="s">
        <v>520</v>
      </c>
      <c r="CT8" s="247" t="s">
        <v>518</v>
      </c>
      <c r="CU8" s="247" t="s">
        <v>519</v>
      </c>
      <c r="CV8" s="247" t="s">
        <v>520</v>
      </c>
      <c r="CW8" s="247" t="s">
        <v>518</v>
      </c>
      <c r="CX8" s="247" t="s">
        <v>519</v>
      </c>
      <c r="CY8" s="247" t="s">
        <v>520</v>
      </c>
      <c r="CZ8" s="247" t="s">
        <v>518</v>
      </c>
      <c r="DA8" s="247" t="s">
        <v>519</v>
      </c>
      <c r="DB8" s="247" t="s">
        <v>520</v>
      </c>
      <c r="DC8" s="247" t="s">
        <v>518</v>
      </c>
      <c r="DD8" s="247" t="s">
        <v>519</v>
      </c>
      <c r="DE8" s="247" t="s">
        <v>520</v>
      </c>
      <c r="DF8" s="247" t="s">
        <v>518</v>
      </c>
      <c r="DG8" s="247" t="s">
        <v>519</v>
      </c>
      <c r="DH8" s="247" t="s">
        <v>520</v>
      </c>
      <c r="DI8" s="247" t="s">
        <v>518</v>
      </c>
      <c r="DJ8" s="247" t="s">
        <v>519</v>
      </c>
      <c r="DK8" s="247" t="s">
        <v>520</v>
      </c>
      <c r="DL8" s="247" t="s">
        <v>518</v>
      </c>
      <c r="DM8" s="247" t="s">
        <v>519</v>
      </c>
      <c r="DN8" s="247" t="s">
        <v>520</v>
      </c>
      <c r="DO8" s="247" t="s">
        <v>518</v>
      </c>
      <c r="DP8" s="247" t="s">
        <v>519</v>
      </c>
      <c r="DQ8" s="247" t="s">
        <v>520</v>
      </c>
      <c r="DR8" s="247" t="s">
        <v>518</v>
      </c>
      <c r="DS8" s="247" t="s">
        <v>519</v>
      </c>
      <c r="DT8" s="247" t="s">
        <v>520</v>
      </c>
      <c r="DU8" s="247" t="s">
        <v>518</v>
      </c>
      <c r="DV8" s="247" t="s">
        <v>519</v>
      </c>
      <c r="DW8" s="247" t="s">
        <v>520</v>
      </c>
      <c r="DX8" s="247" t="s">
        <v>518</v>
      </c>
      <c r="DY8" s="247" t="s">
        <v>519</v>
      </c>
      <c r="DZ8" s="247" t="s">
        <v>520</v>
      </c>
      <c r="EA8" s="247" t="s">
        <v>518</v>
      </c>
      <c r="EB8" s="247" t="s">
        <v>519</v>
      </c>
      <c r="EC8" s="247" t="s">
        <v>520</v>
      </c>
      <c r="ED8" s="247" t="s">
        <v>518</v>
      </c>
      <c r="EE8" s="247" t="s">
        <v>519</v>
      </c>
      <c r="EF8" s="247" t="s">
        <v>520</v>
      </c>
      <c r="EG8" s="247" t="s">
        <v>518</v>
      </c>
      <c r="EH8" s="247" t="s">
        <v>519</v>
      </c>
      <c r="EI8" s="247" t="s">
        <v>520</v>
      </c>
      <c r="EJ8" s="247" t="s">
        <v>518</v>
      </c>
      <c r="EK8" s="247" t="s">
        <v>519</v>
      </c>
      <c r="EL8" s="247" t="s">
        <v>520</v>
      </c>
      <c r="EM8" s="247" t="s">
        <v>518</v>
      </c>
      <c r="EN8" s="247" t="s">
        <v>519</v>
      </c>
      <c r="EO8" s="247" t="s">
        <v>520</v>
      </c>
      <c r="EP8" s="247" t="s">
        <v>518</v>
      </c>
      <c r="EQ8" s="247" t="s">
        <v>519</v>
      </c>
      <c r="ER8" s="247" t="s">
        <v>520</v>
      </c>
      <c r="ES8" s="247" t="s">
        <v>518</v>
      </c>
      <c r="ET8" s="247" t="s">
        <v>519</v>
      </c>
      <c r="EU8" s="247" t="s">
        <v>520</v>
      </c>
      <c r="EV8" s="247" t="s">
        <v>518</v>
      </c>
      <c r="EW8" s="247" t="s">
        <v>519</v>
      </c>
      <c r="EX8" s="247" t="s">
        <v>520</v>
      </c>
      <c r="EY8" s="247" t="s">
        <v>518</v>
      </c>
      <c r="EZ8" s="247" t="s">
        <v>519</v>
      </c>
      <c r="FA8" s="247" t="s">
        <v>520</v>
      </c>
      <c r="FB8" s="247" t="s">
        <v>518</v>
      </c>
      <c r="FC8" s="247" t="s">
        <v>519</v>
      </c>
      <c r="FD8" s="247" t="s">
        <v>520</v>
      </c>
      <c r="FE8" s="247" t="s">
        <v>518</v>
      </c>
      <c r="FF8" s="247" t="s">
        <v>519</v>
      </c>
      <c r="FG8" s="247" t="s">
        <v>520</v>
      </c>
      <c r="FH8" s="247" t="s">
        <v>518</v>
      </c>
      <c r="FI8" s="247" t="s">
        <v>519</v>
      </c>
      <c r="FJ8" s="247" t="s">
        <v>520</v>
      </c>
      <c r="FK8" s="247" t="s">
        <v>518</v>
      </c>
      <c r="FL8" s="247" t="s">
        <v>519</v>
      </c>
      <c r="FM8" s="247" t="s">
        <v>520</v>
      </c>
      <c r="FN8" s="247" t="s">
        <v>518</v>
      </c>
      <c r="FO8" s="247" t="s">
        <v>519</v>
      </c>
      <c r="FP8" s="247" t="s">
        <v>520</v>
      </c>
      <c r="FQ8" s="247" t="s">
        <v>518</v>
      </c>
      <c r="FR8" s="247" t="s">
        <v>519</v>
      </c>
      <c r="FS8" s="247" t="s">
        <v>520</v>
      </c>
      <c r="FT8" s="247" t="s">
        <v>518</v>
      </c>
      <c r="FU8" s="247" t="s">
        <v>519</v>
      </c>
      <c r="FV8" s="247" t="s">
        <v>520</v>
      </c>
      <c r="FW8" s="247" t="s">
        <v>518</v>
      </c>
      <c r="FX8" s="247" t="s">
        <v>519</v>
      </c>
      <c r="FY8" s="247" t="s">
        <v>520</v>
      </c>
      <c r="FZ8" s="247" t="s">
        <v>518</v>
      </c>
      <c r="GA8" s="247" t="s">
        <v>519</v>
      </c>
      <c r="GB8" s="247" t="s">
        <v>520</v>
      </c>
      <c r="GC8" s="247" t="s">
        <v>518</v>
      </c>
      <c r="GD8" s="247" t="s">
        <v>519</v>
      </c>
      <c r="GE8" s="247" t="s">
        <v>520</v>
      </c>
      <c r="GF8" s="247" t="s">
        <v>518</v>
      </c>
      <c r="GG8" s="247" t="s">
        <v>519</v>
      </c>
      <c r="GH8" s="247" t="s">
        <v>520</v>
      </c>
      <c r="GI8" s="247" t="s">
        <v>518</v>
      </c>
      <c r="GJ8" s="247" t="s">
        <v>519</v>
      </c>
      <c r="GK8" s="247" t="s">
        <v>520</v>
      </c>
    </row>
    <row r="9" spans="1:193" s="248" customFormat="1" ht="17.25" customHeight="1">
      <c r="A9" s="91"/>
      <c r="B9" s="92"/>
      <c r="C9" s="93">
        <v>1</v>
      </c>
      <c r="D9" s="94" t="s">
        <v>522</v>
      </c>
      <c r="E9" s="93"/>
      <c r="F9" s="93"/>
      <c r="G9" s="93"/>
      <c r="H9" s="93"/>
      <c r="I9" s="95" t="s">
        <v>523</v>
      </c>
      <c r="J9" s="98">
        <f>J10+J17+J18+J19+J20+J21</f>
        <v>99294</v>
      </c>
      <c r="K9" s="98">
        <f>K10+K17+K18+K19+K20+K21</f>
        <v>0</v>
      </c>
      <c r="L9" s="98">
        <f>L10+L17+L18+L19+L20+L21</f>
        <v>0</v>
      </c>
      <c r="M9" s="99">
        <f>SUM(J9:L9)</f>
        <v>99294</v>
      </c>
      <c r="N9" s="98">
        <f>N10+N17+N18+N19+N20+N21</f>
        <v>100310</v>
      </c>
      <c r="O9" s="98">
        <f>O10+O17+O18+O19+O20+O21</f>
        <v>0</v>
      </c>
      <c r="P9" s="98">
        <f>P10+P17+P18+P19+P20+P21</f>
        <v>0</v>
      </c>
      <c r="Q9" s="99">
        <f>SUM(N9:P9)</f>
        <v>100310</v>
      </c>
      <c r="R9" s="98">
        <f>R10+R17+R18+R19+R20+R21</f>
        <v>99294</v>
      </c>
      <c r="S9" s="98">
        <f>S10+S17+S18+S19+S20+S21</f>
        <v>0</v>
      </c>
      <c r="T9" s="98">
        <f>T10+T17+T18+T19+T20+T21</f>
        <v>0</v>
      </c>
      <c r="U9" s="99">
        <f>SUM(R9:T9)</f>
        <v>99294</v>
      </c>
      <c r="V9" s="98">
        <f t="shared" ref="V9:AO9" si="4">V10+V17+V18+V19+V20+V21</f>
        <v>4943</v>
      </c>
      <c r="W9" s="98">
        <f t="shared" si="4"/>
        <v>0</v>
      </c>
      <c r="X9" s="98">
        <f t="shared" si="4"/>
        <v>0</v>
      </c>
      <c r="Y9" s="98">
        <f t="shared" si="4"/>
        <v>4943</v>
      </c>
      <c r="Z9" s="98">
        <f t="shared" si="4"/>
        <v>5303</v>
      </c>
      <c r="AA9" s="98">
        <f t="shared" si="4"/>
        <v>0</v>
      </c>
      <c r="AB9" s="98">
        <f t="shared" si="4"/>
        <v>0</v>
      </c>
      <c r="AC9" s="99">
        <f t="shared" si="4"/>
        <v>5303</v>
      </c>
      <c r="AD9" s="98">
        <f>AD10+AD17+AD18+AD19+AD20+AD21</f>
        <v>9762</v>
      </c>
      <c r="AE9" s="98">
        <f>AE10+AE17+AE18+AE19+AE20+AE21</f>
        <v>0</v>
      </c>
      <c r="AF9" s="98">
        <f>AF10+AF17+AF18+AF19+AF20+AF21</f>
        <v>0</v>
      </c>
      <c r="AG9" s="99">
        <f>AG10+AG17+AG18+AG19+AG20+AG21</f>
        <v>9762</v>
      </c>
      <c r="AH9" s="98">
        <f t="shared" si="4"/>
        <v>359444</v>
      </c>
      <c r="AI9" s="98">
        <f t="shared" si="4"/>
        <v>0</v>
      </c>
      <c r="AJ9" s="98">
        <f t="shared" si="4"/>
        <v>0</v>
      </c>
      <c r="AK9" s="99">
        <f t="shared" si="4"/>
        <v>359444</v>
      </c>
      <c r="AL9" s="98">
        <f t="shared" si="4"/>
        <v>394773</v>
      </c>
      <c r="AM9" s="98">
        <f t="shared" si="4"/>
        <v>0</v>
      </c>
      <c r="AN9" s="98">
        <f t="shared" si="4"/>
        <v>0</v>
      </c>
      <c r="AO9" s="99">
        <f t="shared" si="4"/>
        <v>394773</v>
      </c>
      <c r="AP9" s="98">
        <f>AP10+AP17+AP18+AP19+AP20+AP21</f>
        <v>412322</v>
      </c>
      <c r="AQ9" s="98">
        <f>AQ10+AQ17+AQ18+AQ19+AQ20+AQ21</f>
        <v>0</v>
      </c>
      <c r="AR9" s="98">
        <f>AR10+AR17+AR18+AR19+AR20+AR21</f>
        <v>0</v>
      </c>
      <c r="AS9" s="99">
        <f>AS10+AS17+AS18+AS19+AS20+AS21</f>
        <v>412322</v>
      </c>
      <c r="AT9" s="269">
        <f t="shared" ref="AT9:AT72" si="5">J9+V9+AH9</f>
        <v>463681</v>
      </c>
      <c r="AU9" s="269">
        <f t="shared" ref="AU9:AU72" si="6">AI9</f>
        <v>0</v>
      </c>
      <c r="AV9" s="270">
        <f t="shared" ref="AV9:AV39" si="7">SUMIF($J$7:$AK$7,"Kötelező feladatok",P9:AU9)</f>
        <v>0</v>
      </c>
      <c r="AW9" s="299">
        <f t="shared" ref="AW9:AW72" si="8">M9+Y9+AK9</f>
        <v>463681</v>
      </c>
      <c r="AX9" s="271">
        <f t="shared" ref="AX9:AX40" si="9">N9+Z9+AL9</f>
        <v>500386</v>
      </c>
      <c r="AY9" s="270">
        <f t="shared" ref="AY9:AY39" si="10">SUMIF($J$7:$AK$7,"Kötelező feladatok",W9:AX9)</f>
        <v>0</v>
      </c>
      <c r="AZ9" s="270">
        <f t="shared" si="2"/>
        <v>0</v>
      </c>
      <c r="BA9" s="300">
        <f t="shared" ref="BA9:BA40" si="11">Q9+AC9+AO9</f>
        <v>500386</v>
      </c>
      <c r="BB9" s="271">
        <f>R9+AD9+AP9</f>
        <v>521378</v>
      </c>
      <c r="BC9" s="270">
        <f t="shared" ref="BC9:BC47" si="12">SUMIF($J$7:$AK$7,"Kötelező feladatok",AA9:BB9)</f>
        <v>0</v>
      </c>
      <c r="BD9" s="270">
        <f t="shared" si="3"/>
        <v>0</v>
      </c>
      <c r="BE9" s="300">
        <f t="shared" ref="BE9:BE39" si="13">U9+AG9+AS9</f>
        <v>521378</v>
      </c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3"/>
      <c r="BQ9" s="243"/>
      <c r="BR9" s="243"/>
    </row>
    <row r="10" spans="1:193" ht="15" customHeight="1">
      <c r="A10" s="101"/>
      <c r="D10" s="102">
        <v>1</v>
      </c>
      <c r="E10" s="81" t="s">
        <v>524</v>
      </c>
      <c r="F10" s="102"/>
      <c r="G10" s="102"/>
      <c r="H10" s="102"/>
      <c r="I10" s="92" t="s">
        <v>525</v>
      </c>
      <c r="J10" s="105">
        <f t="shared" ref="J10:Q10" si="14">SUM(J11:J16)</f>
        <v>99294</v>
      </c>
      <c r="K10" s="105">
        <f t="shared" si="14"/>
        <v>0</v>
      </c>
      <c r="L10" s="105">
        <f t="shared" si="14"/>
        <v>0</v>
      </c>
      <c r="M10" s="105">
        <f t="shared" si="14"/>
        <v>99294</v>
      </c>
      <c r="N10" s="105">
        <f t="shared" si="14"/>
        <v>100310</v>
      </c>
      <c r="O10" s="105">
        <f t="shared" si="14"/>
        <v>0</v>
      </c>
      <c r="P10" s="105">
        <f t="shared" si="14"/>
        <v>0</v>
      </c>
      <c r="Q10" s="105">
        <f t="shared" si="14"/>
        <v>100310</v>
      </c>
      <c r="R10" s="105">
        <f>SUM(R11:R16)</f>
        <v>99294</v>
      </c>
      <c r="S10" s="105">
        <f>SUM(S11:S16)</f>
        <v>0</v>
      </c>
      <c r="T10" s="105">
        <f>SUM(T11:T16)</f>
        <v>0</v>
      </c>
      <c r="U10" s="105">
        <f>SUM(U11:U16)</f>
        <v>99294</v>
      </c>
      <c r="V10" s="105">
        <f t="shared" ref="V10:AK10" si="15">SUM(V11:V16)</f>
        <v>4943</v>
      </c>
      <c r="W10" s="105">
        <f t="shared" si="15"/>
        <v>0</v>
      </c>
      <c r="X10" s="105">
        <f t="shared" si="15"/>
        <v>0</v>
      </c>
      <c r="Y10" s="105">
        <f t="shared" si="15"/>
        <v>4943</v>
      </c>
      <c r="Z10" s="105">
        <f t="shared" ref="Z10:AG10" si="16">SUM(Z11:Z16)</f>
        <v>5303</v>
      </c>
      <c r="AA10" s="105">
        <f t="shared" si="16"/>
        <v>0</v>
      </c>
      <c r="AB10" s="105">
        <f t="shared" si="16"/>
        <v>0</v>
      </c>
      <c r="AC10" s="106">
        <f t="shared" si="16"/>
        <v>5303</v>
      </c>
      <c r="AD10" s="105">
        <f t="shared" si="16"/>
        <v>5262</v>
      </c>
      <c r="AE10" s="105">
        <f t="shared" si="16"/>
        <v>0</v>
      </c>
      <c r="AF10" s="105">
        <f t="shared" si="16"/>
        <v>0</v>
      </c>
      <c r="AG10" s="106">
        <f t="shared" si="16"/>
        <v>5262</v>
      </c>
      <c r="AH10" s="105">
        <f t="shared" si="15"/>
        <v>306895</v>
      </c>
      <c r="AI10" s="105">
        <f t="shared" si="15"/>
        <v>0</v>
      </c>
      <c r="AJ10" s="105">
        <f t="shared" si="15"/>
        <v>0</v>
      </c>
      <c r="AK10" s="106">
        <f t="shared" si="15"/>
        <v>306895</v>
      </c>
      <c r="AL10" s="105">
        <f t="shared" ref="AL10:AR10" si="17">SUM(AL11:AL16)</f>
        <v>312812</v>
      </c>
      <c r="AM10" s="105">
        <f t="shared" si="17"/>
        <v>0</v>
      </c>
      <c r="AN10" s="105">
        <f t="shared" si="17"/>
        <v>0</v>
      </c>
      <c r="AO10" s="106">
        <f t="shared" si="17"/>
        <v>312812</v>
      </c>
      <c r="AP10" s="105">
        <f>SUM(AP11:AP16)</f>
        <v>317471</v>
      </c>
      <c r="AQ10" s="105">
        <f t="shared" si="17"/>
        <v>0</v>
      </c>
      <c r="AR10" s="105">
        <f t="shared" si="17"/>
        <v>0</v>
      </c>
      <c r="AS10" s="106">
        <f>SUM(AS11:AS16)</f>
        <v>317471</v>
      </c>
      <c r="AT10" s="269">
        <f t="shared" si="5"/>
        <v>411132</v>
      </c>
      <c r="AU10" s="269">
        <f t="shared" si="6"/>
        <v>0</v>
      </c>
      <c r="AV10" s="271">
        <f t="shared" si="7"/>
        <v>0</v>
      </c>
      <c r="AW10" s="299">
        <f t="shared" si="8"/>
        <v>411132</v>
      </c>
      <c r="AX10" s="271">
        <f t="shared" si="9"/>
        <v>418425</v>
      </c>
      <c r="AY10" s="271">
        <f t="shared" si="10"/>
        <v>0</v>
      </c>
      <c r="AZ10" s="271">
        <f t="shared" si="2"/>
        <v>0</v>
      </c>
      <c r="BA10" s="300">
        <f t="shared" si="11"/>
        <v>418425</v>
      </c>
      <c r="BB10" s="271">
        <f>R10+AD10+AP10</f>
        <v>422027</v>
      </c>
      <c r="BC10" s="271">
        <f t="shared" si="12"/>
        <v>0</v>
      </c>
      <c r="BD10" s="271">
        <f t="shared" si="3"/>
        <v>0</v>
      </c>
      <c r="BE10" s="300">
        <f t="shared" si="13"/>
        <v>422027</v>
      </c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3"/>
      <c r="BQ10" s="243"/>
      <c r="BR10" s="243"/>
    </row>
    <row r="11" spans="1:193" ht="15" customHeight="1">
      <c r="A11" s="101"/>
      <c r="D11" s="92"/>
      <c r="E11" s="102">
        <v>1</v>
      </c>
      <c r="F11" s="81" t="s">
        <v>530</v>
      </c>
      <c r="G11" s="102"/>
      <c r="H11" s="102"/>
      <c r="I11" s="107" t="s">
        <v>531</v>
      </c>
      <c r="J11" s="108">
        <v>99294</v>
      </c>
      <c r="K11" s="108">
        <f>'bevételi tábla 4.sz.'!U8</f>
        <v>0</v>
      </c>
      <c r="L11" s="108">
        <f>'bevételi tábla 4.sz.'!V8</f>
        <v>0</v>
      </c>
      <c r="M11" s="109">
        <f>SUM(J11:L11)</f>
        <v>99294</v>
      </c>
      <c r="N11" s="108">
        <v>99294</v>
      </c>
      <c r="O11" s="108">
        <f>'bevételi tábla 4.sz.'!Y8</f>
        <v>0</v>
      </c>
      <c r="P11" s="108">
        <f>'bevételi tábla 4.sz.'!Z8</f>
        <v>0</v>
      </c>
      <c r="Q11" s="109">
        <f>SUM(N11:P11)</f>
        <v>99294</v>
      </c>
      <c r="R11" s="108">
        <v>99294</v>
      </c>
      <c r="S11" s="108">
        <f>'bevételi tábla 4.sz.'!AC8</f>
        <v>0</v>
      </c>
      <c r="T11" s="108">
        <f>'bevételi tábla 4.sz.'!AD8</f>
        <v>0</v>
      </c>
      <c r="U11" s="109">
        <f>SUM(R11:T11)</f>
        <v>99294</v>
      </c>
      <c r="V11" s="108">
        <f>'bevételi tábla 4.sz.'!AF8</f>
        <v>0</v>
      </c>
      <c r="W11" s="108">
        <f>'bevételi tábla 4.sz.'!AG8</f>
        <v>0</v>
      </c>
      <c r="X11" s="108">
        <f>'bevételi tábla 4.sz.'!AH8</f>
        <v>0</v>
      </c>
      <c r="Y11" s="108">
        <f>SUM(V11:X11)</f>
        <v>0</v>
      </c>
      <c r="Z11" s="108">
        <f>'bevételi tábla 4.sz.'!AJ8</f>
        <v>0</v>
      </c>
      <c r="AA11" s="108">
        <f>'bevételi tábla 4.sz.'!AK8</f>
        <v>0</v>
      </c>
      <c r="AB11" s="108">
        <f>'bevételi tábla 4.sz.'!AL8</f>
        <v>0</v>
      </c>
      <c r="AC11" s="109">
        <f>SUM(Z11:AB11)</f>
        <v>0</v>
      </c>
      <c r="AD11" s="108">
        <f>'bevételi tábla 4.sz.'!AN8</f>
        <v>0</v>
      </c>
      <c r="AE11" s="108">
        <f>'bevételi tábla 4.sz.'!AO8</f>
        <v>0</v>
      </c>
      <c r="AF11" s="108">
        <f>'bevételi tábla 4.sz.'!AP8</f>
        <v>0</v>
      </c>
      <c r="AG11" s="109">
        <f>SUM(AD11:AF11)</f>
        <v>0</v>
      </c>
      <c r="AH11" s="108">
        <v>150660</v>
      </c>
      <c r="AI11" s="108">
        <f>'bevételi tábla 4.sz.'!DY8</f>
        <v>0</v>
      </c>
      <c r="AJ11" s="108">
        <f>'bevételi tábla 4.sz.'!DZ8</f>
        <v>0</v>
      </c>
      <c r="AK11" s="109">
        <f>SUM(AH11:AJ11)</f>
        <v>150660</v>
      </c>
      <c r="AL11" s="108">
        <v>150660</v>
      </c>
      <c r="AM11" s="108">
        <f>'bevételi tábla 4.sz.'!EC8</f>
        <v>0</v>
      </c>
      <c r="AN11" s="108">
        <f>'bevételi tábla 4.sz.'!ED8</f>
        <v>0</v>
      </c>
      <c r="AO11" s="109">
        <f>SUM(AL11:AN11)</f>
        <v>150660</v>
      </c>
      <c r="AP11" s="108">
        <v>151377</v>
      </c>
      <c r="AQ11" s="108">
        <f>'bevételi tábla 4.sz.'!EG8</f>
        <v>0</v>
      </c>
      <c r="AR11" s="108">
        <f>'bevételi tábla 4.sz.'!EH8</f>
        <v>0</v>
      </c>
      <c r="AS11" s="109">
        <f>SUM(AP11:AR11)</f>
        <v>151377</v>
      </c>
      <c r="AT11" s="269">
        <f t="shared" si="5"/>
        <v>249954</v>
      </c>
      <c r="AU11" s="269">
        <f t="shared" si="6"/>
        <v>0</v>
      </c>
      <c r="AV11" s="271">
        <f t="shared" si="7"/>
        <v>0</v>
      </c>
      <c r="AW11" s="299">
        <f t="shared" si="8"/>
        <v>249954</v>
      </c>
      <c r="AX11" s="271">
        <f t="shared" si="9"/>
        <v>249954</v>
      </c>
      <c r="AY11" s="271">
        <f t="shared" si="10"/>
        <v>0</v>
      </c>
      <c r="AZ11" s="271">
        <f t="shared" si="2"/>
        <v>0</v>
      </c>
      <c r="BA11" s="300">
        <f t="shared" si="11"/>
        <v>249954</v>
      </c>
      <c r="BB11" s="271">
        <f t="shared" ref="BB11:BB40" si="18">R11+AD11+AP11</f>
        <v>250671</v>
      </c>
      <c r="BC11" s="271">
        <f t="shared" si="12"/>
        <v>0</v>
      </c>
      <c r="BD11" s="271">
        <f t="shared" si="3"/>
        <v>0</v>
      </c>
      <c r="BE11" s="300">
        <f t="shared" si="13"/>
        <v>250671</v>
      </c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3"/>
      <c r="BQ11" s="243"/>
      <c r="BR11" s="243"/>
    </row>
    <row r="12" spans="1:193" ht="15" customHeight="1">
      <c r="A12" s="101"/>
      <c r="D12" s="92"/>
      <c r="E12" s="102">
        <v>2</v>
      </c>
      <c r="F12" s="81" t="s">
        <v>532</v>
      </c>
      <c r="G12" s="102"/>
      <c r="H12" s="102"/>
      <c r="I12" s="107" t="s">
        <v>533</v>
      </c>
      <c r="J12" s="108">
        <f>'bevételi tábla 4.sz.'!T9</f>
        <v>0</v>
      </c>
      <c r="K12" s="108">
        <f>'bevételi tábla 4.sz.'!U9</f>
        <v>0</v>
      </c>
      <c r="L12" s="108">
        <f>'bevételi tábla 4.sz.'!V9</f>
        <v>0</v>
      </c>
      <c r="M12" s="109">
        <f t="shared" ref="M12:M21" si="19">SUM(J12:L12)</f>
        <v>0</v>
      </c>
      <c r="N12" s="108">
        <f>'bevételi tábla 4.sz.'!X9</f>
        <v>0</v>
      </c>
      <c r="O12" s="108">
        <f>'bevételi tábla 4.sz.'!Y9</f>
        <v>0</v>
      </c>
      <c r="P12" s="108">
        <f>'bevételi tábla 4.sz.'!Z9</f>
        <v>0</v>
      </c>
      <c r="Q12" s="109">
        <f t="shared" ref="Q12:Q21" si="20">SUM(N12:P12)</f>
        <v>0</v>
      </c>
      <c r="R12" s="108">
        <f>'bevételi tábla 4.sz.'!AB9</f>
        <v>0</v>
      </c>
      <c r="S12" s="108">
        <f>'bevételi tábla 4.sz.'!AC9</f>
        <v>0</v>
      </c>
      <c r="T12" s="108">
        <f>'bevételi tábla 4.sz.'!AD9</f>
        <v>0</v>
      </c>
      <c r="U12" s="109">
        <f t="shared" ref="U12:U21" si="21">SUM(R12:T12)</f>
        <v>0</v>
      </c>
      <c r="V12" s="108">
        <f>'bevételi tábla 4.sz.'!AF9</f>
        <v>0</v>
      </c>
      <c r="W12" s="108">
        <f>'bevételi tábla 4.sz.'!AG9</f>
        <v>0</v>
      </c>
      <c r="X12" s="108">
        <f>'bevételi tábla 4.sz.'!AH9</f>
        <v>0</v>
      </c>
      <c r="Y12" s="108">
        <f t="shared" ref="Y12:Y21" si="22">SUM(V12:X12)</f>
        <v>0</v>
      </c>
      <c r="Z12" s="108">
        <f>'bevételi tábla 4.sz.'!AJ9</f>
        <v>0</v>
      </c>
      <c r="AA12" s="108">
        <f>'bevételi tábla 4.sz.'!AK9</f>
        <v>0</v>
      </c>
      <c r="AB12" s="108">
        <f>'bevételi tábla 4.sz.'!AL9</f>
        <v>0</v>
      </c>
      <c r="AC12" s="109">
        <f t="shared" ref="AC12:AC21" si="23">SUM(Z12:AB12)</f>
        <v>0</v>
      </c>
      <c r="AD12" s="108">
        <f>'bevételi tábla 4.sz.'!AN9</f>
        <v>0</v>
      </c>
      <c r="AE12" s="108">
        <f>'bevételi tábla 4.sz.'!AO9</f>
        <v>0</v>
      </c>
      <c r="AF12" s="108">
        <f>'bevételi tábla 4.sz.'!AP9</f>
        <v>0</v>
      </c>
      <c r="AG12" s="109">
        <f t="shared" ref="AG12:AG21" si="24">SUM(AD12:AF12)</f>
        <v>0</v>
      </c>
      <c r="AH12" s="108">
        <v>105757</v>
      </c>
      <c r="AI12" s="108">
        <f>'bevételi tábla 4.sz.'!DY9</f>
        <v>0</v>
      </c>
      <c r="AJ12" s="108">
        <f>'bevételi tábla 4.sz.'!DZ9</f>
        <v>0</v>
      </c>
      <c r="AK12" s="109">
        <f t="shared" ref="AK12:AK21" si="25">SUM(AH12:AJ12)</f>
        <v>105757</v>
      </c>
      <c r="AL12" s="108">
        <v>105757</v>
      </c>
      <c r="AM12" s="108">
        <f>'bevételi tábla 4.sz.'!EC9</f>
        <v>0</v>
      </c>
      <c r="AN12" s="108">
        <f>'bevételi tábla 4.sz.'!ED9</f>
        <v>0</v>
      </c>
      <c r="AO12" s="109">
        <f t="shared" ref="AO12:AO21" si="26">SUM(AL12:AN12)</f>
        <v>105757</v>
      </c>
      <c r="AP12" s="108">
        <v>106090</v>
      </c>
      <c r="AQ12" s="108">
        <f>'bevételi tábla 4.sz.'!EG9</f>
        <v>0</v>
      </c>
      <c r="AR12" s="108">
        <f>'bevételi tábla 4.sz.'!EH9</f>
        <v>0</v>
      </c>
      <c r="AS12" s="109">
        <f t="shared" ref="AS12:AS21" si="27">SUM(AP12:AR12)</f>
        <v>106090</v>
      </c>
      <c r="AT12" s="269">
        <f t="shared" si="5"/>
        <v>105757</v>
      </c>
      <c r="AU12" s="269">
        <f t="shared" si="6"/>
        <v>0</v>
      </c>
      <c r="AV12" s="271">
        <f t="shared" si="7"/>
        <v>0</v>
      </c>
      <c r="AW12" s="299">
        <f t="shared" si="8"/>
        <v>105757</v>
      </c>
      <c r="AX12" s="271">
        <f t="shared" si="9"/>
        <v>105757</v>
      </c>
      <c r="AY12" s="271">
        <f t="shared" si="10"/>
        <v>0</v>
      </c>
      <c r="AZ12" s="271">
        <f t="shared" si="2"/>
        <v>0</v>
      </c>
      <c r="BA12" s="300">
        <f t="shared" si="11"/>
        <v>105757</v>
      </c>
      <c r="BB12" s="271">
        <f t="shared" si="18"/>
        <v>106090</v>
      </c>
      <c r="BC12" s="271">
        <f t="shared" si="12"/>
        <v>0</v>
      </c>
      <c r="BD12" s="271">
        <f t="shared" si="3"/>
        <v>0</v>
      </c>
      <c r="BE12" s="300">
        <f t="shared" si="13"/>
        <v>106090</v>
      </c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3"/>
      <c r="BQ12" s="243"/>
      <c r="BR12" s="243"/>
    </row>
    <row r="13" spans="1:193" ht="15" customHeight="1">
      <c r="A13" s="101"/>
      <c r="D13" s="92"/>
      <c r="E13" s="102">
        <v>3</v>
      </c>
      <c r="F13" s="81" t="s">
        <v>534</v>
      </c>
      <c r="G13" s="102"/>
      <c r="H13" s="102"/>
      <c r="I13" s="107" t="s">
        <v>535</v>
      </c>
      <c r="J13" s="108">
        <f>'bevételi tábla 4.sz.'!T10</f>
        <v>0</v>
      </c>
      <c r="K13" s="108">
        <f>'bevételi tábla 4.sz.'!U10</f>
        <v>0</v>
      </c>
      <c r="L13" s="108">
        <f>'bevételi tábla 4.sz.'!V10</f>
        <v>0</v>
      </c>
      <c r="M13" s="109">
        <f t="shared" si="19"/>
        <v>0</v>
      </c>
      <c r="N13" s="108">
        <f>'bevételi tábla 4.sz.'!X10</f>
        <v>0</v>
      </c>
      <c r="O13" s="108">
        <f>'bevételi tábla 4.sz.'!Y10</f>
        <v>0</v>
      </c>
      <c r="P13" s="108">
        <f>'bevételi tábla 4.sz.'!Z10</f>
        <v>0</v>
      </c>
      <c r="Q13" s="109">
        <f t="shared" si="20"/>
        <v>0</v>
      </c>
      <c r="R13" s="108">
        <f>'bevételi tábla 4.sz.'!AB10</f>
        <v>0</v>
      </c>
      <c r="S13" s="108">
        <f>'bevételi tábla 4.sz.'!AC10</f>
        <v>0</v>
      </c>
      <c r="T13" s="108">
        <f>'bevételi tábla 4.sz.'!AD10</f>
        <v>0</v>
      </c>
      <c r="U13" s="109">
        <f t="shared" si="21"/>
        <v>0</v>
      </c>
      <c r="V13" s="108">
        <f>'bevételi tábla 4.sz.'!AF10</f>
        <v>0</v>
      </c>
      <c r="W13" s="108">
        <f>'bevételi tábla 4.sz.'!AG10</f>
        <v>0</v>
      </c>
      <c r="X13" s="108">
        <f>'bevételi tábla 4.sz.'!AH10</f>
        <v>0</v>
      </c>
      <c r="Y13" s="108">
        <f t="shared" si="22"/>
        <v>0</v>
      </c>
      <c r="Z13" s="108">
        <f>'bevételi tábla 4.sz.'!AJ10</f>
        <v>0</v>
      </c>
      <c r="AA13" s="108">
        <f>'bevételi tábla 4.sz.'!AK10</f>
        <v>0</v>
      </c>
      <c r="AB13" s="108">
        <f>'bevételi tábla 4.sz.'!AL10</f>
        <v>0</v>
      </c>
      <c r="AC13" s="109">
        <f t="shared" si="23"/>
        <v>0</v>
      </c>
      <c r="AD13" s="108">
        <f>'bevételi tábla 4.sz.'!AN10</f>
        <v>0</v>
      </c>
      <c r="AE13" s="108">
        <f>'bevételi tábla 4.sz.'!AO10</f>
        <v>0</v>
      </c>
      <c r="AF13" s="108">
        <f>'bevételi tábla 4.sz.'!AP10</f>
        <v>0</v>
      </c>
      <c r="AG13" s="109">
        <f t="shared" si="24"/>
        <v>0</v>
      </c>
      <c r="AH13" s="108">
        <v>50478</v>
      </c>
      <c r="AI13" s="108">
        <f>'bevételi tábla 4.sz.'!DY10</f>
        <v>0</v>
      </c>
      <c r="AJ13" s="108">
        <f>'bevételi tábla 4.sz.'!DZ10</f>
        <v>0</v>
      </c>
      <c r="AK13" s="109">
        <f t="shared" si="25"/>
        <v>50478</v>
      </c>
      <c r="AL13" s="108">
        <v>50478</v>
      </c>
      <c r="AM13" s="108">
        <f>'bevételi tábla 4.sz.'!EC10</f>
        <v>0</v>
      </c>
      <c r="AN13" s="108">
        <f>'bevételi tábla 4.sz.'!ED10</f>
        <v>0</v>
      </c>
      <c r="AO13" s="109">
        <f t="shared" si="26"/>
        <v>50478</v>
      </c>
      <c r="AP13" s="108">
        <v>50536</v>
      </c>
      <c r="AQ13" s="108">
        <f>'bevételi tábla 4.sz.'!EG10</f>
        <v>0</v>
      </c>
      <c r="AR13" s="108">
        <f>'bevételi tábla 4.sz.'!EH10</f>
        <v>0</v>
      </c>
      <c r="AS13" s="109">
        <f t="shared" si="27"/>
        <v>50536</v>
      </c>
      <c r="AT13" s="269">
        <f t="shared" si="5"/>
        <v>50478</v>
      </c>
      <c r="AU13" s="269">
        <f t="shared" si="6"/>
        <v>0</v>
      </c>
      <c r="AV13" s="271">
        <f t="shared" si="7"/>
        <v>0</v>
      </c>
      <c r="AW13" s="299">
        <f t="shared" si="8"/>
        <v>50478</v>
      </c>
      <c r="AX13" s="271">
        <f t="shared" si="9"/>
        <v>50478</v>
      </c>
      <c r="AY13" s="271">
        <f t="shared" si="10"/>
        <v>0</v>
      </c>
      <c r="AZ13" s="271">
        <f t="shared" si="2"/>
        <v>0</v>
      </c>
      <c r="BA13" s="300">
        <f t="shared" si="11"/>
        <v>50478</v>
      </c>
      <c r="BB13" s="271">
        <f t="shared" si="18"/>
        <v>50536</v>
      </c>
      <c r="BC13" s="271">
        <f t="shared" si="12"/>
        <v>0</v>
      </c>
      <c r="BD13" s="271">
        <f t="shared" si="3"/>
        <v>0</v>
      </c>
      <c r="BE13" s="300">
        <f t="shared" si="13"/>
        <v>50536</v>
      </c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3"/>
      <c r="BQ13" s="243"/>
      <c r="BR13" s="243"/>
    </row>
    <row r="14" spans="1:193" ht="15" customHeight="1">
      <c r="A14" s="101"/>
      <c r="D14" s="92"/>
      <c r="E14" s="102">
        <v>4</v>
      </c>
      <c r="F14" s="81" t="s">
        <v>536</v>
      </c>
      <c r="G14" s="102"/>
      <c r="H14" s="102"/>
      <c r="I14" s="107" t="s">
        <v>537</v>
      </c>
      <c r="J14" s="108">
        <f>'bevételi tábla 4.sz.'!T11</f>
        <v>0</v>
      </c>
      <c r="K14" s="108">
        <f>'bevételi tábla 4.sz.'!U11</f>
        <v>0</v>
      </c>
      <c r="L14" s="108">
        <f>'bevételi tábla 4.sz.'!V11</f>
        <v>0</v>
      </c>
      <c r="M14" s="109">
        <f t="shared" si="19"/>
        <v>0</v>
      </c>
      <c r="N14" s="108">
        <f>'bevételi tábla 4.sz.'!X11</f>
        <v>0</v>
      </c>
      <c r="O14" s="108">
        <f>'bevételi tábla 4.sz.'!Y11</f>
        <v>0</v>
      </c>
      <c r="P14" s="108">
        <f>'bevételi tábla 4.sz.'!Z11</f>
        <v>0</v>
      </c>
      <c r="Q14" s="109">
        <f t="shared" si="20"/>
        <v>0</v>
      </c>
      <c r="R14" s="108">
        <f>'bevételi tábla 4.sz.'!AB11</f>
        <v>0</v>
      </c>
      <c r="S14" s="108">
        <f>'bevételi tábla 4.sz.'!AC11</f>
        <v>0</v>
      </c>
      <c r="T14" s="108">
        <f>'bevételi tábla 4.sz.'!AD11</f>
        <v>0</v>
      </c>
      <c r="U14" s="109">
        <f t="shared" si="21"/>
        <v>0</v>
      </c>
      <c r="V14" s="108">
        <v>4943</v>
      </c>
      <c r="W14" s="108">
        <f>'bevételi tábla 4.sz.'!AG11</f>
        <v>0</v>
      </c>
      <c r="X14" s="108">
        <f>'bevételi tábla 4.sz.'!AH11</f>
        <v>0</v>
      </c>
      <c r="Y14" s="108">
        <f t="shared" si="22"/>
        <v>4943</v>
      </c>
      <c r="Z14" s="108">
        <v>4943</v>
      </c>
      <c r="AA14" s="108">
        <f>'bevételi tábla 4.sz.'!AK11</f>
        <v>0</v>
      </c>
      <c r="AB14" s="108">
        <f>'bevételi tábla 4.sz.'!AL11</f>
        <v>0</v>
      </c>
      <c r="AC14" s="109">
        <f t="shared" si="23"/>
        <v>4943</v>
      </c>
      <c r="AD14" s="108">
        <v>5262</v>
      </c>
      <c r="AE14" s="108">
        <f>'bevételi tábla 4.sz.'!AO11</f>
        <v>0</v>
      </c>
      <c r="AF14" s="108">
        <f>'bevételi tábla 4.sz.'!AP11</f>
        <v>0</v>
      </c>
      <c r="AG14" s="109">
        <f t="shared" si="24"/>
        <v>5262</v>
      </c>
      <c r="AH14" s="108">
        <f>'bevételi tábla 4.sz.'!DX11</f>
        <v>0</v>
      </c>
      <c r="AI14" s="108">
        <f>'bevételi tábla 4.sz.'!DY11</f>
        <v>0</v>
      </c>
      <c r="AJ14" s="108">
        <f>'bevételi tábla 4.sz.'!DZ11</f>
        <v>0</v>
      </c>
      <c r="AK14" s="109">
        <f t="shared" si="25"/>
        <v>0</v>
      </c>
      <c r="AL14" s="108">
        <f>'bevételi tábla 4.sz.'!EB11</f>
        <v>0</v>
      </c>
      <c r="AM14" s="108">
        <f>'bevételi tábla 4.sz.'!EC11</f>
        <v>0</v>
      </c>
      <c r="AN14" s="108">
        <f>'bevételi tábla 4.sz.'!ED11</f>
        <v>0</v>
      </c>
      <c r="AO14" s="109">
        <f t="shared" si="26"/>
        <v>0</v>
      </c>
      <c r="AP14" s="108"/>
      <c r="AQ14" s="108">
        <f>'bevételi tábla 4.sz.'!EG11</f>
        <v>0</v>
      </c>
      <c r="AR14" s="108">
        <f>'bevételi tábla 4.sz.'!EH11</f>
        <v>0</v>
      </c>
      <c r="AS14" s="109">
        <f t="shared" si="27"/>
        <v>0</v>
      </c>
      <c r="AT14" s="269">
        <f t="shared" si="5"/>
        <v>4943</v>
      </c>
      <c r="AU14" s="269">
        <f t="shared" si="6"/>
        <v>0</v>
      </c>
      <c r="AV14" s="271">
        <f t="shared" si="7"/>
        <v>0</v>
      </c>
      <c r="AW14" s="299">
        <f t="shared" si="8"/>
        <v>4943</v>
      </c>
      <c r="AX14" s="271">
        <f t="shared" si="9"/>
        <v>4943</v>
      </c>
      <c r="AY14" s="271">
        <f t="shared" si="10"/>
        <v>0</v>
      </c>
      <c r="AZ14" s="271">
        <f t="shared" si="2"/>
        <v>0</v>
      </c>
      <c r="BA14" s="300">
        <f t="shared" si="11"/>
        <v>4943</v>
      </c>
      <c r="BB14" s="271">
        <f t="shared" si="18"/>
        <v>5262</v>
      </c>
      <c r="BC14" s="271">
        <f t="shared" si="12"/>
        <v>0</v>
      </c>
      <c r="BD14" s="271">
        <f t="shared" si="3"/>
        <v>0</v>
      </c>
      <c r="BE14" s="300">
        <f t="shared" si="13"/>
        <v>5262</v>
      </c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3"/>
      <c r="BQ14" s="243"/>
      <c r="BR14" s="243"/>
    </row>
    <row r="15" spans="1:193" ht="15" customHeight="1">
      <c r="A15" s="101"/>
      <c r="D15" s="92"/>
      <c r="E15" s="102">
        <v>5</v>
      </c>
      <c r="F15" s="81" t="s">
        <v>538</v>
      </c>
      <c r="G15" s="102"/>
      <c r="H15" s="102"/>
      <c r="I15" s="107" t="s">
        <v>539</v>
      </c>
      <c r="J15" s="108">
        <f>'bevételi tábla 4.sz.'!T12</f>
        <v>0</v>
      </c>
      <c r="K15" s="108">
        <f>'bevételi tábla 4.sz.'!U12</f>
        <v>0</v>
      </c>
      <c r="L15" s="108">
        <f>'bevételi tábla 4.sz.'!V12</f>
        <v>0</v>
      </c>
      <c r="M15" s="109">
        <f t="shared" si="19"/>
        <v>0</v>
      </c>
      <c r="N15" s="108">
        <v>1016</v>
      </c>
      <c r="O15" s="108">
        <f>'bevételi tábla 4.sz.'!Y12</f>
        <v>0</v>
      </c>
      <c r="P15" s="108">
        <f>'bevételi tábla 4.sz.'!Z12</f>
        <v>0</v>
      </c>
      <c r="Q15" s="109">
        <f t="shared" si="20"/>
        <v>1016</v>
      </c>
      <c r="R15" s="108"/>
      <c r="S15" s="108">
        <f>'bevételi tábla 4.sz.'!AC12</f>
        <v>0</v>
      </c>
      <c r="T15" s="108">
        <f>'bevételi tábla 4.sz.'!AD12</f>
        <v>0</v>
      </c>
      <c r="U15" s="109">
        <f t="shared" si="21"/>
        <v>0</v>
      </c>
      <c r="V15" s="108">
        <f>'bevételi tábla 4.sz.'!AF12</f>
        <v>0</v>
      </c>
      <c r="W15" s="108">
        <f>'bevételi tábla 4.sz.'!AG12</f>
        <v>0</v>
      </c>
      <c r="X15" s="108">
        <f>'bevételi tábla 4.sz.'!AH12</f>
        <v>0</v>
      </c>
      <c r="Y15" s="108">
        <f t="shared" si="22"/>
        <v>0</v>
      </c>
      <c r="Z15" s="108">
        <v>360</v>
      </c>
      <c r="AA15" s="108">
        <f>'bevételi tábla 4.sz.'!AK12</f>
        <v>0</v>
      </c>
      <c r="AB15" s="108">
        <f>'bevételi tábla 4.sz.'!AL12</f>
        <v>0</v>
      </c>
      <c r="AC15" s="109">
        <f t="shared" si="23"/>
        <v>360</v>
      </c>
      <c r="AD15" s="108"/>
      <c r="AE15" s="108">
        <f>'bevételi tábla 4.sz.'!AO12</f>
        <v>0</v>
      </c>
      <c r="AF15" s="108">
        <f>'bevételi tábla 4.sz.'!AP12</f>
        <v>0</v>
      </c>
      <c r="AG15" s="109">
        <f t="shared" si="24"/>
        <v>0</v>
      </c>
      <c r="AH15" s="108">
        <f>'bevételi tábla 4.sz.'!DX12</f>
        <v>0</v>
      </c>
      <c r="AI15" s="108">
        <f>'bevételi tábla 4.sz.'!DY12</f>
        <v>0</v>
      </c>
      <c r="AJ15" s="108">
        <f>'bevételi tábla 4.sz.'!DZ12</f>
        <v>0</v>
      </c>
      <c r="AK15" s="109">
        <f t="shared" si="25"/>
        <v>0</v>
      </c>
      <c r="AL15" s="108">
        <v>5917</v>
      </c>
      <c r="AM15" s="108">
        <f>'bevételi tábla 4.sz.'!EC12</f>
        <v>0</v>
      </c>
      <c r="AN15" s="108">
        <f>'bevételi tábla 4.sz.'!ED12</f>
        <v>0</v>
      </c>
      <c r="AO15" s="109">
        <f t="shared" si="26"/>
        <v>5917</v>
      </c>
      <c r="AP15" s="108"/>
      <c r="AQ15" s="108">
        <f>'bevételi tábla 4.sz.'!EG12</f>
        <v>0</v>
      </c>
      <c r="AR15" s="108">
        <f>'bevételi tábla 4.sz.'!EH12</f>
        <v>0</v>
      </c>
      <c r="AS15" s="109">
        <f t="shared" si="27"/>
        <v>0</v>
      </c>
      <c r="AT15" s="269">
        <f t="shared" si="5"/>
        <v>0</v>
      </c>
      <c r="AU15" s="269">
        <f t="shared" si="6"/>
        <v>0</v>
      </c>
      <c r="AV15" s="271">
        <f t="shared" si="7"/>
        <v>0</v>
      </c>
      <c r="AW15" s="299">
        <f t="shared" si="8"/>
        <v>0</v>
      </c>
      <c r="AX15" s="271">
        <f t="shared" si="9"/>
        <v>7293</v>
      </c>
      <c r="AY15" s="271">
        <f t="shared" si="10"/>
        <v>0</v>
      </c>
      <c r="AZ15" s="271">
        <f t="shared" si="2"/>
        <v>0</v>
      </c>
      <c r="BA15" s="300">
        <f t="shared" si="11"/>
        <v>7293</v>
      </c>
      <c r="BB15" s="271">
        <f t="shared" si="18"/>
        <v>0</v>
      </c>
      <c r="BC15" s="271">
        <f t="shared" si="12"/>
        <v>0</v>
      </c>
      <c r="BD15" s="271">
        <f t="shared" si="3"/>
        <v>0</v>
      </c>
      <c r="BE15" s="300">
        <f t="shared" si="13"/>
        <v>0</v>
      </c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3"/>
      <c r="BQ15" s="243"/>
      <c r="BR15" s="243"/>
    </row>
    <row r="16" spans="1:193" ht="15" customHeight="1">
      <c r="A16" s="101"/>
      <c r="D16" s="92"/>
      <c r="E16" s="102">
        <v>6</v>
      </c>
      <c r="F16" s="81" t="s">
        <v>540</v>
      </c>
      <c r="G16" s="102"/>
      <c r="H16" s="102"/>
      <c r="I16" s="107" t="s">
        <v>541</v>
      </c>
      <c r="J16" s="108">
        <f>'bevételi tábla 4.sz.'!T13</f>
        <v>0</v>
      </c>
      <c r="K16" s="108">
        <f>'bevételi tábla 4.sz.'!U13</f>
        <v>0</v>
      </c>
      <c r="L16" s="108">
        <f>'bevételi tábla 4.sz.'!V13</f>
        <v>0</v>
      </c>
      <c r="M16" s="109">
        <f t="shared" si="19"/>
        <v>0</v>
      </c>
      <c r="N16" s="108">
        <f>'bevételi tábla 4.sz.'!X13</f>
        <v>0</v>
      </c>
      <c r="O16" s="108">
        <f>'bevételi tábla 4.sz.'!Y13</f>
        <v>0</v>
      </c>
      <c r="P16" s="108">
        <f>'bevételi tábla 4.sz.'!Z13</f>
        <v>0</v>
      </c>
      <c r="Q16" s="109">
        <f t="shared" si="20"/>
        <v>0</v>
      </c>
      <c r="R16" s="108">
        <f>'bevételi tábla 4.sz.'!AB13</f>
        <v>0</v>
      </c>
      <c r="S16" s="108">
        <f>'bevételi tábla 4.sz.'!AC13</f>
        <v>0</v>
      </c>
      <c r="T16" s="108">
        <f>'bevételi tábla 4.sz.'!AD13</f>
        <v>0</v>
      </c>
      <c r="U16" s="109">
        <f t="shared" si="21"/>
        <v>0</v>
      </c>
      <c r="V16" s="108">
        <f>'bevételi tábla 4.sz.'!AF13</f>
        <v>0</v>
      </c>
      <c r="W16" s="108">
        <f>'bevételi tábla 4.sz.'!AG13</f>
        <v>0</v>
      </c>
      <c r="X16" s="108">
        <f>'bevételi tábla 4.sz.'!AH13</f>
        <v>0</v>
      </c>
      <c r="Y16" s="108">
        <f t="shared" si="22"/>
        <v>0</v>
      </c>
      <c r="Z16" s="108">
        <f>'bevételi tábla 4.sz.'!AJ13</f>
        <v>0</v>
      </c>
      <c r="AA16" s="108">
        <f>'bevételi tábla 4.sz.'!AK13</f>
        <v>0</v>
      </c>
      <c r="AB16" s="108">
        <f>'bevételi tábla 4.sz.'!AL13</f>
        <v>0</v>
      </c>
      <c r="AC16" s="109">
        <f t="shared" si="23"/>
        <v>0</v>
      </c>
      <c r="AD16" s="108">
        <f>'bevételi tábla 4.sz.'!AN13</f>
        <v>0</v>
      </c>
      <c r="AE16" s="108">
        <f>'bevételi tábla 4.sz.'!AO13</f>
        <v>0</v>
      </c>
      <c r="AF16" s="108">
        <f>'bevételi tábla 4.sz.'!AP13</f>
        <v>0</v>
      </c>
      <c r="AG16" s="109">
        <f t="shared" si="24"/>
        <v>0</v>
      </c>
      <c r="AH16" s="108">
        <f>'bevételi tábla 4.sz.'!DX13</f>
        <v>0</v>
      </c>
      <c r="AI16" s="108">
        <f>'bevételi tábla 4.sz.'!DY13</f>
        <v>0</v>
      </c>
      <c r="AJ16" s="108">
        <f>'bevételi tábla 4.sz.'!DZ13</f>
        <v>0</v>
      </c>
      <c r="AK16" s="109">
        <f t="shared" si="25"/>
        <v>0</v>
      </c>
      <c r="AL16" s="108">
        <f>'bevételi tábla 4.sz.'!EB13</f>
        <v>0</v>
      </c>
      <c r="AM16" s="108">
        <f>'bevételi tábla 4.sz.'!EC13</f>
        <v>0</v>
      </c>
      <c r="AN16" s="108">
        <f>'bevételi tábla 4.sz.'!ED13</f>
        <v>0</v>
      </c>
      <c r="AO16" s="109">
        <f t="shared" si="26"/>
        <v>0</v>
      </c>
      <c r="AP16" s="108">
        <v>9468</v>
      </c>
      <c r="AQ16" s="108">
        <f>'bevételi tábla 4.sz.'!EG13</f>
        <v>0</v>
      </c>
      <c r="AR16" s="108">
        <f>'bevételi tábla 4.sz.'!EH13</f>
        <v>0</v>
      </c>
      <c r="AS16" s="109">
        <f t="shared" si="27"/>
        <v>9468</v>
      </c>
      <c r="AT16" s="269">
        <f t="shared" si="5"/>
        <v>0</v>
      </c>
      <c r="AU16" s="269">
        <f t="shared" si="6"/>
        <v>0</v>
      </c>
      <c r="AV16" s="271">
        <f t="shared" si="7"/>
        <v>0</v>
      </c>
      <c r="AW16" s="299">
        <f t="shared" si="8"/>
        <v>0</v>
      </c>
      <c r="AX16" s="271">
        <f t="shared" si="9"/>
        <v>0</v>
      </c>
      <c r="AY16" s="271">
        <f t="shared" si="10"/>
        <v>0</v>
      </c>
      <c r="AZ16" s="271">
        <f t="shared" si="2"/>
        <v>0</v>
      </c>
      <c r="BA16" s="300">
        <f t="shared" si="11"/>
        <v>0</v>
      </c>
      <c r="BB16" s="271">
        <f t="shared" si="18"/>
        <v>9468</v>
      </c>
      <c r="BC16" s="271">
        <f t="shared" si="12"/>
        <v>0</v>
      </c>
      <c r="BD16" s="271">
        <f t="shared" si="3"/>
        <v>0</v>
      </c>
      <c r="BE16" s="300">
        <f t="shared" si="13"/>
        <v>9468</v>
      </c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3"/>
      <c r="BQ16" s="243"/>
      <c r="BR16" s="243"/>
    </row>
    <row r="17" spans="1:70" ht="15" customHeight="1">
      <c r="A17" s="101"/>
      <c r="D17" s="102">
        <v>2</v>
      </c>
      <c r="E17" s="81" t="s">
        <v>542</v>
      </c>
      <c r="F17" s="102"/>
      <c r="G17" s="102"/>
      <c r="H17" s="102"/>
      <c r="I17" s="81" t="s">
        <v>543</v>
      </c>
      <c r="J17" s="108">
        <f>'bevételi tábla 4.sz.'!T14</f>
        <v>0</v>
      </c>
      <c r="K17" s="108">
        <f>'bevételi tábla 4.sz.'!U14</f>
        <v>0</v>
      </c>
      <c r="L17" s="108">
        <f>'bevételi tábla 4.sz.'!V14</f>
        <v>0</v>
      </c>
      <c r="M17" s="109">
        <f t="shared" si="19"/>
        <v>0</v>
      </c>
      <c r="N17" s="108">
        <f>'bevételi tábla 4.sz.'!X14</f>
        <v>0</v>
      </c>
      <c r="O17" s="108">
        <f>'bevételi tábla 4.sz.'!Y14</f>
        <v>0</v>
      </c>
      <c r="P17" s="108">
        <f>'bevételi tábla 4.sz.'!Z14</f>
        <v>0</v>
      </c>
      <c r="Q17" s="109">
        <f t="shared" si="20"/>
        <v>0</v>
      </c>
      <c r="R17" s="108">
        <f>'bevételi tábla 4.sz.'!AB14</f>
        <v>0</v>
      </c>
      <c r="S17" s="108">
        <f>'bevételi tábla 4.sz.'!AC14</f>
        <v>0</v>
      </c>
      <c r="T17" s="108">
        <f>'bevételi tábla 4.sz.'!AD14</f>
        <v>0</v>
      </c>
      <c r="U17" s="109">
        <f t="shared" si="21"/>
        <v>0</v>
      </c>
      <c r="V17" s="108">
        <f>'bevételi tábla 4.sz.'!AF14</f>
        <v>0</v>
      </c>
      <c r="W17" s="108">
        <f>'bevételi tábla 4.sz.'!AG14</f>
        <v>0</v>
      </c>
      <c r="X17" s="108">
        <f>'bevételi tábla 4.sz.'!AH14</f>
        <v>0</v>
      </c>
      <c r="Y17" s="108">
        <f t="shared" si="22"/>
        <v>0</v>
      </c>
      <c r="Z17" s="108">
        <f>'bevételi tábla 4.sz.'!AJ14</f>
        <v>0</v>
      </c>
      <c r="AA17" s="108">
        <f>'bevételi tábla 4.sz.'!AK14</f>
        <v>0</v>
      </c>
      <c r="AB17" s="108">
        <f>'bevételi tábla 4.sz.'!AL14</f>
        <v>0</v>
      </c>
      <c r="AC17" s="109">
        <f t="shared" si="23"/>
        <v>0</v>
      </c>
      <c r="AD17" s="108">
        <f>'bevételi tábla 4.sz.'!AN14</f>
        <v>0</v>
      </c>
      <c r="AE17" s="108">
        <f>'bevételi tábla 4.sz.'!AO14</f>
        <v>0</v>
      </c>
      <c r="AF17" s="108">
        <f>'bevételi tábla 4.sz.'!AP14</f>
        <v>0</v>
      </c>
      <c r="AG17" s="109">
        <f t="shared" si="24"/>
        <v>0</v>
      </c>
      <c r="AH17" s="108">
        <v>28749</v>
      </c>
      <c r="AI17" s="108">
        <f>'bevételi tábla 4.sz.'!DY14</f>
        <v>0</v>
      </c>
      <c r="AJ17" s="108">
        <f>'bevételi tábla 4.sz.'!DZ14</f>
        <v>0</v>
      </c>
      <c r="AK17" s="109">
        <f t="shared" si="25"/>
        <v>28749</v>
      </c>
      <c r="AL17" s="108">
        <f>28749-27361</f>
        <v>1388</v>
      </c>
      <c r="AM17" s="108">
        <f>'bevételi tábla 4.sz.'!EC14</f>
        <v>0</v>
      </c>
      <c r="AN17" s="108">
        <f>'bevételi tábla 4.sz.'!ED14</f>
        <v>0</v>
      </c>
      <c r="AO17" s="109">
        <f t="shared" si="26"/>
        <v>1388</v>
      </c>
      <c r="AP17" s="108">
        <v>1388</v>
      </c>
      <c r="AQ17" s="108">
        <f>'bevételi tábla 4.sz.'!EG14</f>
        <v>0</v>
      </c>
      <c r="AR17" s="108">
        <f>'bevételi tábla 4.sz.'!EH14</f>
        <v>0</v>
      </c>
      <c r="AS17" s="109">
        <f t="shared" si="27"/>
        <v>1388</v>
      </c>
      <c r="AT17" s="269">
        <f t="shared" si="5"/>
        <v>28749</v>
      </c>
      <c r="AU17" s="269">
        <f t="shared" si="6"/>
        <v>0</v>
      </c>
      <c r="AV17" s="271">
        <f t="shared" si="7"/>
        <v>0</v>
      </c>
      <c r="AW17" s="299">
        <f t="shared" si="8"/>
        <v>28749</v>
      </c>
      <c r="AX17" s="271">
        <f t="shared" si="9"/>
        <v>1388</v>
      </c>
      <c r="AY17" s="271">
        <f t="shared" si="10"/>
        <v>0</v>
      </c>
      <c r="AZ17" s="271">
        <f t="shared" si="2"/>
        <v>0</v>
      </c>
      <c r="BA17" s="300">
        <f t="shared" si="11"/>
        <v>1388</v>
      </c>
      <c r="BB17" s="271">
        <f t="shared" si="18"/>
        <v>1388</v>
      </c>
      <c r="BC17" s="271">
        <f t="shared" si="12"/>
        <v>0</v>
      </c>
      <c r="BD17" s="271">
        <f t="shared" si="3"/>
        <v>0</v>
      </c>
      <c r="BE17" s="300">
        <f t="shared" si="13"/>
        <v>1388</v>
      </c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3"/>
      <c r="BQ17" s="243"/>
      <c r="BR17" s="243"/>
    </row>
    <row r="18" spans="1:70" ht="15" customHeight="1">
      <c r="A18" s="101"/>
      <c r="D18" s="102">
        <v>3</v>
      </c>
      <c r="E18" s="81" t="s">
        <v>544</v>
      </c>
      <c r="F18" s="112"/>
      <c r="G18" s="112"/>
      <c r="H18" s="112"/>
      <c r="I18" s="107" t="s">
        <v>545</v>
      </c>
      <c r="J18" s="108">
        <f>'bevételi tábla 4.sz.'!T15</f>
        <v>0</v>
      </c>
      <c r="K18" s="108">
        <f>'bevételi tábla 4.sz.'!U15</f>
        <v>0</v>
      </c>
      <c r="L18" s="108">
        <f>'bevételi tábla 4.sz.'!V15</f>
        <v>0</v>
      </c>
      <c r="M18" s="109">
        <f t="shared" si="19"/>
        <v>0</v>
      </c>
      <c r="N18" s="108">
        <f>'bevételi tábla 4.sz.'!X15</f>
        <v>0</v>
      </c>
      <c r="O18" s="108">
        <f>'bevételi tábla 4.sz.'!Y15</f>
        <v>0</v>
      </c>
      <c r="P18" s="108">
        <f>'bevételi tábla 4.sz.'!Z15</f>
        <v>0</v>
      </c>
      <c r="Q18" s="109">
        <f t="shared" si="20"/>
        <v>0</v>
      </c>
      <c r="R18" s="108">
        <f>'bevételi tábla 4.sz.'!AB15</f>
        <v>0</v>
      </c>
      <c r="S18" s="108">
        <f>'bevételi tábla 4.sz.'!AC15</f>
        <v>0</v>
      </c>
      <c r="T18" s="108">
        <f>'bevételi tábla 4.sz.'!AD15</f>
        <v>0</v>
      </c>
      <c r="U18" s="109">
        <f t="shared" si="21"/>
        <v>0</v>
      </c>
      <c r="V18" s="108">
        <f>'bevételi tábla 4.sz.'!AF15</f>
        <v>0</v>
      </c>
      <c r="W18" s="108">
        <f>'bevételi tábla 4.sz.'!AG15</f>
        <v>0</v>
      </c>
      <c r="X18" s="108">
        <f>'bevételi tábla 4.sz.'!AH15</f>
        <v>0</v>
      </c>
      <c r="Y18" s="108">
        <f t="shared" si="22"/>
        <v>0</v>
      </c>
      <c r="Z18" s="108">
        <f>'bevételi tábla 4.sz.'!AJ15</f>
        <v>0</v>
      </c>
      <c r="AA18" s="108">
        <f>'bevételi tábla 4.sz.'!AK15</f>
        <v>0</v>
      </c>
      <c r="AB18" s="108">
        <f>'bevételi tábla 4.sz.'!AL15</f>
        <v>0</v>
      </c>
      <c r="AC18" s="109">
        <f t="shared" si="23"/>
        <v>0</v>
      </c>
      <c r="AD18" s="108">
        <f>'bevételi tábla 4.sz.'!AN15</f>
        <v>0</v>
      </c>
      <c r="AE18" s="108">
        <f>'bevételi tábla 4.sz.'!AO15</f>
        <v>0</v>
      </c>
      <c r="AF18" s="108">
        <f>'bevételi tábla 4.sz.'!AP15</f>
        <v>0</v>
      </c>
      <c r="AG18" s="109">
        <f t="shared" si="24"/>
        <v>0</v>
      </c>
      <c r="AH18" s="108">
        <f>'bevételi tábla 4.sz.'!DX15</f>
        <v>0</v>
      </c>
      <c r="AI18" s="108">
        <f>'bevételi tábla 4.sz.'!DY15</f>
        <v>0</v>
      </c>
      <c r="AJ18" s="108">
        <f>'bevételi tábla 4.sz.'!DZ15</f>
        <v>0</v>
      </c>
      <c r="AK18" s="109">
        <f t="shared" si="25"/>
        <v>0</v>
      </c>
      <c r="AL18" s="108">
        <f>'bevételi tábla 4.sz.'!EB15</f>
        <v>0</v>
      </c>
      <c r="AM18" s="108">
        <f>'bevételi tábla 4.sz.'!EC15</f>
        <v>0</v>
      </c>
      <c r="AN18" s="108">
        <f>'bevételi tábla 4.sz.'!ED15</f>
        <v>0</v>
      </c>
      <c r="AO18" s="109">
        <f t="shared" si="26"/>
        <v>0</v>
      </c>
      <c r="AP18" s="108"/>
      <c r="AQ18" s="108">
        <f>'bevételi tábla 4.sz.'!EG15</f>
        <v>0</v>
      </c>
      <c r="AR18" s="108">
        <f>'bevételi tábla 4.sz.'!EH15</f>
        <v>0</v>
      </c>
      <c r="AS18" s="109">
        <f t="shared" si="27"/>
        <v>0</v>
      </c>
      <c r="AT18" s="269">
        <f t="shared" si="5"/>
        <v>0</v>
      </c>
      <c r="AU18" s="269">
        <f t="shared" si="6"/>
        <v>0</v>
      </c>
      <c r="AV18" s="271">
        <f t="shared" si="7"/>
        <v>0</v>
      </c>
      <c r="AW18" s="299">
        <f t="shared" si="8"/>
        <v>0</v>
      </c>
      <c r="AX18" s="271">
        <f t="shared" si="9"/>
        <v>0</v>
      </c>
      <c r="AY18" s="271">
        <f t="shared" si="10"/>
        <v>0</v>
      </c>
      <c r="AZ18" s="271">
        <f t="shared" si="2"/>
        <v>0</v>
      </c>
      <c r="BA18" s="300">
        <f t="shared" si="11"/>
        <v>0</v>
      </c>
      <c r="BB18" s="271">
        <f t="shared" si="18"/>
        <v>0</v>
      </c>
      <c r="BC18" s="271">
        <f t="shared" si="12"/>
        <v>0</v>
      </c>
      <c r="BD18" s="271">
        <f t="shared" si="3"/>
        <v>0</v>
      </c>
      <c r="BE18" s="300">
        <f t="shared" si="13"/>
        <v>0</v>
      </c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3"/>
      <c r="BQ18" s="243"/>
      <c r="BR18" s="243"/>
    </row>
    <row r="19" spans="1:70" ht="15" customHeight="1">
      <c r="A19" s="101"/>
      <c r="D19" s="102">
        <v>4</v>
      </c>
      <c r="E19" s="81" t="s">
        <v>546</v>
      </c>
      <c r="F19" s="112"/>
      <c r="G19" s="112"/>
      <c r="H19" s="112"/>
      <c r="I19" s="107" t="s">
        <v>547</v>
      </c>
      <c r="J19" s="108">
        <f>'bevételi tábla 4.sz.'!T16</f>
        <v>0</v>
      </c>
      <c r="K19" s="108">
        <f>'bevételi tábla 4.sz.'!U16</f>
        <v>0</v>
      </c>
      <c r="L19" s="108">
        <f>'bevételi tábla 4.sz.'!V16</f>
        <v>0</v>
      </c>
      <c r="M19" s="109">
        <f t="shared" si="19"/>
        <v>0</v>
      </c>
      <c r="N19" s="108">
        <f>'bevételi tábla 4.sz.'!X16</f>
        <v>0</v>
      </c>
      <c r="O19" s="108">
        <f>'bevételi tábla 4.sz.'!Y16</f>
        <v>0</v>
      </c>
      <c r="P19" s="108">
        <f>'bevételi tábla 4.sz.'!Z16</f>
        <v>0</v>
      </c>
      <c r="Q19" s="109">
        <f t="shared" si="20"/>
        <v>0</v>
      </c>
      <c r="R19" s="108">
        <f>'bevételi tábla 4.sz.'!AB16</f>
        <v>0</v>
      </c>
      <c r="S19" s="108">
        <f>'bevételi tábla 4.sz.'!AC16</f>
        <v>0</v>
      </c>
      <c r="T19" s="108">
        <f>'bevételi tábla 4.sz.'!AD16</f>
        <v>0</v>
      </c>
      <c r="U19" s="109">
        <f t="shared" si="21"/>
        <v>0</v>
      </c>
      <c r="V19" s="108">
        <f>'bevételi tábla 4.sz.'!AF16</f>
        <v>0</v>
      </c>
      <c r="W19" s="108">
        <f>'bevételi tábla 4.sz.'!AG16</f>
        <v>0</v>
      </c>
      <c r="X19" s="108">
        <f>'bevételi tábla 4.sz.'!AH16</f>
        <v>0</v>
      </c>
      <c r="Y19" s="108">
        <f t="shared" si="22"/>
        <v>0</v>
      </c>
      <c r="Z19" s="108">
        <f>'bevételi tábla 4.sz.'!AJ16</f>
        <v>0</v>
      </c>
      <c r="AA19" s="108">
        <f>'bevételi tábla 4.sz.'!AK16</f>
        <v>0</v>
      </c>
      <c r="AB19" s="108">
        <f>'bevételi tábla 4.sz.'!AL16</f>
        <v>0</v>
      </c>
      <c r="AC19" s="109">
        <f t="shared" si="23"/>
        <v>0</v>
      </c>
      <c r="AD19" s="108">
        <f>'bevételi tábla 4.sz.'!AN16</f>
        <v>0</v>
      </c>
      <c r="AE19" s="108">
        <f>'bevételi tábla 4.sz.'!AO16</f>
        <v>0</v>
      </c>
      <c r="AF19" s="108">
        <f>'bevételi tábla 4.sz.'!AP16</f>
        <v>0</v>
      </c>
      <c r="AG19" s="109">
        <f t="shared" si="24"/>
        <v>0</v>
      </c>
      <c r="AH19" s="108">
        <f>'bevételi tábla 4.sz.'!DX16</f>
        <v>0</v>
      </c>
      <c r="AI19" s="108">
        <f>'bevételi tábla 4.sz.'!DY16</f>
        <v>0</v>
      </c>
      <c r="AJ19" s="108">
        <f>'bevételi tábla 4.sz.'!DZ16</f>
        <v>0</v>
      </c>
      <c r="AK19" s="109">
        <f t="shared" si="25"/>
        <v>0</v>
      </c>
      <c r="AL19" s="108">
        <f>'bevételi tábla 4.sz.'!EB16</f>
        <v>0</v>
      </c>
      <c r="AM19" s="108">
        <f>'bevételi tábla 4.sz.'!EC16</f>
        <v>0</v>
      </c>
      <c r="AN19" s="108">
        <f>'bevételi tábla 4.sz.'!ED16</f>
        <v>0</v>
      </c>
      <c r="AO19" s="109">
        <f t="shared" si="26"/>
        <v>0</v>
      </c>
      <c r="AP19" s="108"/>
      <c r="AQ19" s="108">
        <f>'bevételi tábla 4.sz.'!EG16</f>
        <v>0</v>
      </c>
      <c r="AR19" s="108">
        <f>'bevételi tábla 4.sz.'!EH16</f>
        <v>0</v>
      </c>
      <c r="AS19" s="109">
        <f t="shared" si="27"/>
        <v>0</v>
      </c>
      <c r="AT19" s="269">
        <f t="shared" si="5"/>
        <v>0</v>
      </c>
      <c r="AU19" s="269">
        <f t="shared" si="6"/>
        <v>0</v>
      </c>
      <c r="AV19" s="271">
        <f t="shared" si="7"/>
        <v>0</v>
      </c>
      <c r="AW19" s="299">
        <f t="shared" si="8"/>
        <v>0</v>
      </c>
      <c r="AX19" s="271">
        <f t="shared" si="9"/>
        <v>0</v>
      </c>
      <c r="AY19" s="271">
        <f t="shared" si="10"/>
        <v>0</v>
      </c>
      <c r="AZ19" s="271">
        <f t="shared" si="2"/>
        <v>0</v>
      </c>
      <c r="BA19" s="300">
        <f t="shared" si="11"/>
        <v>0</v>
      </c>
      <c r="BB19" s="271">
        <f t="shared" si="18"/>
        <v>0</v>
      </c>
      <c r="BC19" s="271">
        <f t="shared" si="12"/>
        <v>0</v>
      </c>
      <c r="BD19" s="271">
        <f t="shared" si="3"/>
        <v>0</v>
      </c>
      <c r="BE19" s="300">
        <f t="shared" si="13"/>
        <v>0</v>
      </c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3"/>
      <c r="BQ19" s="243"/>
      <c r="BR19" s="243"/>
    </row>
    <row r="20" spans="1:70" ht="15" customHeight="1">
      <c r="A20" s="101"/>
      <c r="D20" s="102">
        <v>5</v>
      </c>
      <c r="E20" s="81" t="s">
        <v>548</v>
      </c>
      <c r="F20" s="112"/>
      <c r="G20" s="112"/>
      <c r="H20" s="112"/>
      <c r="I20" s="107" t="s">
        <v>549</v>
      </c>
      <c r="J20" s="108">
        <f>'bevételi tábla 4.sz.'!T17</f>
        <v>0</v>
      </c>
      <c r="K20" s="108">
        <f>'bevételi tábla 4.sz.'!U17</f>
        <v>0</v>
      </c>
      <c r="L20" s="108">
        <f>'bevételi tábla 4.sz.'!V17</f>
        <v>0</v>
      </c>
      <c r="M20" s="109">
        <f t="shared" si="19"/>
        <v>0</v>
      </c>
      <c r="N20" s="108">
        <f>'bevételi tábla 4.sz.'!X17</f>
        <v>0</v>
      </c>
      <c r="O20" s="108">
        <f>'bevételi tábla 4.sz.'!Y17</f>
        <v>0</v>
      </c>
      <c r="P20" s="108">
        <f>'bevételi tábla 4.sz.'!Z17</f>
        <v>0</v>
      </c>
      <c r="Q20" s="109">
        <f t="shared" si="20"/>
        <v>0</v>
      </c>
      <c r="R20" s="108">
        <f>'bevételi tábla 4.sz.'!AB17</f>
        <v>0</v>
      </c>
      <c r="S20" s="108">
        <f>'bevételi tábla 4.sz.'!AC17</f>
        <v>0</v>
      </c>
      <c r="T20" s="108">
        <f>'bevételi tábla 4.sz.'!AD17</f>
        <v>0</v>
      </c>
      <c r="U20" s="109">
        <f t="shared" si="21"/>
        <v>0</v>
      </c>
      <c r="V20" s="108">
        <f>'bevételi tábla 4.sz.'!AF17</f>
        <v>0</v>
      </c>
      <c r="W20" s="108">
        <f>'bevételi tábla 4.sz.'!AG17</f>
        <v>0</v>
      </c>
      <c r="X20" s="108">
        <f>'bevételi tábla 4.sz.'!AH17</f>
        <v>0</v>
      </c>
      <c r="Y20" s="108">
        <f t="shared" si="22"/>
        <v>0</v>
      </c>
      <c r="Z20" s="108">
        <f>'bevételi tábla 4.sz.'!AJ17</f>
        <v>0</v>
      </c>
      <c r="AA20" s="108">
        <f>'bevételi tábla 4.sz.'!AK17</f>
        <v>0</v>
      </c>
      <c r="AB20" s="108">
        <f>'bevételi tábla 4.sz.'!AL17</f>
        <v>0</v>
      </c>
      <c r="AC20" s="109">
        <f t="shared" si="23"/>
        <v>0</v>
      </c>
      <c r="AD20" s="108">
        <f>'bevételi tábla 4.sz.'!AN17</f>
        <v>0</v>
      </c>
      <c r="AE20" s="108">
        <f>'bevételi tábla 4.sz.'!AO17</f>
        <v>0</v>
      </c>
      <c r="AF20" s="108">
        <f>'bevételi tábla 4.sz.'!AP17</f>
        <v>0</v>
      </c>
      <c r="AG20" s="109">
        <f t="shared" si="24"/>
        <v>0</v>
      </c>
      <c r="AH20" s="108">
        <f>'bevételi tábla 4.sz.'!DX17</f>
        <v>0</v>
      </c>
      <c r="AI20" s="108">
        <f>'bevételi tábla 4.sz.'!DY17</f>
        <v>0</v>
      </c>
      <c r="AJ20" s="108">
        <f>'bevételi tábla 4.sz.'!DZ17</f>
        <v>0</v>
      </c>
      <c r="AK20" s="109">
        <f t="shared" si="25"/>
        <v>0</v>
      </c>
      <c r="AL20" s="108">
        <f>'bevételi tábla 4.sz.'!EB17</f>
        <v>0</v>
      </c>
      <c r="AM20" s="108">
        <f>'bevételi tábla 4.sz.'!EC17</f>
        <v>0</v>
      </c>
      <c r="AN20" s="108">
        <f>'bevételi tábla 4.sz.'!ED17</f>
        <v>0</v>
      </c>
      <c r="AO20" s="109">
        <f t="shared" si="26"/>
        <v>0</v>
      </c>
      <c r="AP20" s="108"/>
      <c r="AQ20" s="108">
        <f>'bevételi tábla 4.sz.'!EG17</f>
        <v>0</v>
      </c>
      <c r="AR20" s="108">
        <f>'bevételi tábla 4.sz.'!EH17</f>
        <v>0</v>
      </c>
      <c r="AS20" s="109">
        <f t="shared" si="27"/>
        <v>0</v>
      </c>
      <c r="AT20" s="269">
        <f t="shared" si="5"/>
        <v>0</v>
      </c>
      <c r="AU20" s="269">
        <f t="shared" si="6"/>
        <v>0</v>
      </c>
      <c r="AV20" s="271">
        <f t="shared" si="7"/>
        <v>0</v>
      </c>
      <c r="AW20" s="299">
        <f t="shared" si="8"/>
        <v>0</v>
      </c>
      <c r="AX20" s="271">
        <f t="shared" si="9"/>
        <v>0</v>
      </c>
      <c r="AY20" s="271">
        <f t="shared" si="10"/>
        <v>0</v>
      </c>
      <c r="AZ20" s="271">
        <f t="shared" si="2"/>
        <v>0</v>
      </c>
      <c r="BA20" s="300">
        <f t="shared" si="11"/>
        <v>0</v>
      </c>
      <c r="BB20" s="271">
        <f t="shared" si="18"/>
        <v>0</v>
      </c>
      <c r="BC20" s="271">
        <f t="shared" si="12"/>
        <v>0</v>
      </c>
      <c r="BD20" s="271">
        <f t="shared" si="3"/>
        <v>0</v>
      </c>
      <c r="BE20" s="300">
        <f t="shared" si="13"/>
        <v>0</v>
      </c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3"/>
      <c r="BQ20" s="243"/>
      <c r="BR20" s="243"/>
    </row>
    <row r="21" spans="1:70" ht="15" customHeight="1">
      <c r="A21" s="101"/>
      <c r="D21" s="102">
        <v>6</v>
      </c>
      <c r="E21" s="81" t="s">
        <v>550</v>
      </c>
      <c r="F21" s="112"/>
      <c r="G21" s="112"/>
      <c r="H21" s="112"/>
      <c r="I21" s="107" t="s">
        <v>551</v>
      </c>
      <c r="J21" s="108">
        <f>'bevételi tábla 4.sz.'!T18</f>
        <v>0</v>
      </c>
      <c r="K21" s="108">
        <f>'bevételi tábla 4.sz.'!U18</f>
        <v>0</v>
      </c>
      <c r="L21" s="108">
        <f>'bevételi tábla 4.sz.'!V18</f>
        <v>0</v>
      </c>
      <c r="M21" s="109">
        <f t="shared" si="19"/>
        <v>0</v>
      </c>
      <c r="N21" s="108">
        <f>'bevételi tábla 4.sz.'!X18</f>
        <v>0</v>
      </c>
      <c r="O21" s="108">
        <f>'bevételi tábla 4.sz.'!Y18</f>
        <v>0</v>
      </c>
      <c r="P21" s="108">
        <f>'bevételi tábla 4.sz.'!Z18</f>
        <v>0</v>
      </c>
      <c r="Q21" s="109">
        <f t="shared" si="20"/>
        <v>0</v>
      </c>
      <c r="R21" s="108">
        <f>'bevételi tábla 4.sz.'!AB18</f>
        <v>0</v>
      </c>
      <c r="S21" s="108">
        <f>'bevételi tábla 4.sz.'!AC18</f>
        <v>0</v>
      </c>
      <c r="T21" s="108">
        <f>'bevételi tábla 4.sz.'!AD18</f>
        <v>0</v>
      </c>
      <c r="U21" s="109">
        <f t="shared" si="21"/>
        <v>0</v>
      </c>
      <c r="V21" s="108">
        <f>'bevételi tábla 4.sz.'!AF18</f>
        <v>0</v>
      </c>
      <c r="W21" s="108">
        <f>'bevételi tábla 4.sz.'!AG18</f>
        <v>0</v>
      </c>
      <c r="X21" s="108">
        <f>'bevételi tábla 4.sz.'!AH18</f>
        <v>0</v>
      </c>
      <c r="Y21" s="108">
        <f t="shared" si="22"/>
        <v>0</v>
      </c>
      <c r="Z21" s="108">
        <f>'bevételi tábla 4.sz.'!AJ18</f>
        <v>0</v>
      </c>
      <c r="AA21" s="108">
        <f>'bevételi tábla 4.sz.'!AK18</f>
        <v>0</v>
      </c>
      <c r="AB21" s="108">
        <f>'bevételi tábla 4.sz.'!AL18</f>
        <v>0</v>
      </c>
      <c r="AC21" s="109">
        <f t="shared" si="23"/>
        <v>0</v>
      </c>
      <c r="AD21" s="108">
        <v>4500</v>
      </c>
      <c r="AE21" s="108"/>
      <c r="AF21" s="108">
        <f>'bevételi tábla 4.sz.'!AP18</f>
        <v>0</v>
      </c>
      <c r="AG21" s="109">
        <f t="shared" si="24"/>
        <v>4500</v>
      </c>
      <c r="AH21" s="108">
        <v>23800</v>
      </c>
      <c r="AI21" s="108">
        <f>'bevételi tábla 4.sz.'!DY18</f>
        <v>0</v>
      </c>
      <c r="AJ21" s="108">
        <f>'bevételi tábla 4.sz.'!DZ18</f>
        <v>0</v>
      </c>
      <c r="AK21" s="109">
        <f t="shared" si="25"/>
        <v>23800</v>
      </c>
      <c r="AL21" s="108">
        <f>23800+56773</f>
        <v>80573</v>
      </c>
      <c r="AM21" s="108">
        <f>'bevételi tábla 4.sz.'!EC18</f>
        <v>0</v>
      </c>
      <c r="AN21" s="108">
        <f>'bevételi tábla 4.sz.'!ED18</f>
        <v>0</v>
      </c>
      <c r="AO21" s="109">
        <f t="shared" si="26"/>
        <v>80573</v>
      </c>
      <c r="AP21" s="108">
        <v>93463</v>
      </c>
      <c r="AQ21" s="108">
        <f>'bevételi tábla 4.sz.'!EG18</f>
        <v>0</v>
      </c>
      <c r="AR21" s="108">
        <f>'bevételi tábla 4.sz.'!EH18</f>
        <v>0</v>
      </c>
      <c r="AS21" s="109">
        <f t="shared" si="27"/>
        <v>93463</v>
      </c>
      <c r="AT21" s="269">
        <f t="shared" si="5"/>
        <v>23800</v>
      </c>
      <c r="AU21" s="269">
        <f t="shared" si="6"/>
        <v>0</v>
      </c>
      <c r="AV21" s="271">
        <f t="shared" si="7"/>
        <v>0</v>
      </c>
      <c r="AW21" s="299">
        <f t="shared" si="8"/>
        <v>23800</v>
      </c>
      <c r="AX21" s="271">
        <f t="shared" si="9"/>
        <v>80573</v>
      </c>
      <c r="AY21" s="271">
        <f t="shared" si="10"/>
        <v>0</v>
      </c>
      <c r="AZ21" s="271">
        <f t="shared" si="2"/>
        <v>0</v>
      </c>
      <c r="BA21" s="300">
        <f t="shared" si="11"/>
        <v>80573</v>
      </c>
      <c r="BB21" s="271">
        <f t="shared" si="18"/>
        <v>97963</v>
      </c>
      <c r="BC21" s="271">
        <f t="shared" si="12"/>
        <v>0</v>
      </c>
      <c r="BD21" s="271">
        <f t="shared" si="3"/>
        <v>0</v>
      </c>
      <c r="BE21" s="300">
        <f t="shared" si="13"/>
        <v>97963</v>
      </c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3"/>
      <c r="BQ21" s="243"/>
      <c r="BR21" s="243"/>
    </row>
    <row r="22" spans="1:70" ht="17.25" customHeight="1">
      <c r="A22" s="101"/>
      <c r="B22" s="92"/>
      <c r="C22" s="93">
        <v>2</v>
      </c>
      <c r="D22" s="94" t="s">
        <v>367</v>
      </c>
      <c r="E22" s="93"/>
      <c r="F22" s="93"/>
      <c r="G22" s="93"/>
      <c r="H22" s="93"/>
      <c r="I22" s="95" t="s">
        <v>552</v>
      </c>
      <c r="J22" s="113">
        <f t="shared" ref="J22:AS22" si="28">J23+J26++J31+J42</f>
        <v>0</v>
      </c>
      <c r="K22" s="113">
        <f t="shared" si="28"/>
        <v>0</v>
      </c>
      <c r="L22" s="113">
        <f t="shared" si="28"/>
        <v>0</v>
      </c>
      <c r="M22" s="114">
        <f t="shared" si="28"/>
        <v>0</v>
      </c>
      <c r="N22" s="113">
        <f t="shared" si="28"/>
        <v>0</v>
      </c>
      <c r="O22" s="113">
        <f t="shared" si="28"/>
        <v>0</v>
      </c>
      <c r="P22" s="113">
        <f t="shared" si="28"/>
        <v>0</v>
      </c>
      <c r="Q22" s="114">
        <f t="shared" si="28"/>
        <v>0</v>
      </c>
      <c r="R22" s="113">
        <f t="shared" si="28"/>
        <v>0</v>
      </c>
      <c r="S22" s="113">
        <f t="shared" si="28"/>
        <v>0</v>
      </c>
      <c r="T22" s="113">
        <f t="shared" si="28"/>
        <v>0</v>
      </c>
      <c r="U22" s="114">
        <f t="shared" si="28"/>
        <v>0</v>
      </c>
      <c r="V22" s="113">
        <f t="shared" si="28"/>
        <v>0</v>
      </c>
      <c r="W22" s="113">
        <f t="shared" si="28"/>
        <v>0</v>
      </c>
      <c r="X22" s="113">
        <f t="shared" si="28"/>
        <v>0</v>
      </c>
      <c r="Y22" s="113">
        <f t="shared" si="28"/>
        <v>0</v>
      </c>
      <c r="Z22" s="113">
        <f t="shared" si="28"/>
        <v>0</v>
      </c>
      <c r="AA22" s="113">
        <f t="shared" si="28"/>
        <v>0</v>
      </c>
      <c r="AB22" s="113">
        <f t="shared" si="28"/>
        <v>0</v>
      </c>
      <c r="AC22" s="114">
        <f t="shared" si="28"/>
        <v>0</v>
      </c>
      <c r="AD22" s="113">
        <f t="shared" si="28"/>
        <v>0</v>
      </c>
      <c r="AE22" s="113">
        <f t="shared" si="28"/>
        <v>0</v>
      </c>
      <c r="AF22" s="113">
        <f t="shared" si="28"/>
        <v>0</v>
      </c>
      <c r="AG22" s="114">
        <f t="shared" si="28"/>
        <v>0</v>
      </c>
      <c r="AH22" s="113">
        <f t="shared" si="28"/>
        <v>418500</v>
      </c>
      <c r="AI22" s="113">
        <f t="shared" si="28"/>
        <v>0</v>
      </c>
      <c r="AJ22" s="113">
        <f t="shared" si="28"/>
        <v>0</v>
      </c>
      <c r="AK22" s="114">
        <f t="shared" si="28"/>
        <v>418500</v>
      </c>
      <c r="AL22" s="113">
        <f t="shared" si="28"/>
        <v>418500</v>
      </c>
      <c r="AM22" s="113">
        <f t="shared" si="28"/>
        <v>0</v>
      </c>
      <c r="AN22" s="113">
        <f t="shared" si="28"/>
        <v>0</v>
      </c>
      <c r="AO22" s="114">
        <f t="shared" si="28"/>
        <v>418500</v>
      </c>
      <c r="AP22" s="113">
        <f t="shared" si="28"/>
        <v>435951</v>
      </c>
      <c r="AQ22" s="113">
        <f t="shared" si="28"/>
        <v>0</v>
      </c>
      <c r="AR22" s="113">
        <f t="shared" si="28"/>
        <v>0</v>
      </c>
      <c r="AS22" s="114">
        <f t="shared" si="28"/>
        <v>435951</v>
      </c>
      <c r="AT22" s="269">
        <f t="shared" si="5"/>
        <v>418500</v>
      </c>
      <c r="AU22" s="269">
        <f t="shared" si="6"/>
        <v>0</v>
      </c>
      <c r="AV22" s="270">
        <f t="shared" si="7"/>
        <v>0</v>
      </c>
      <c r="AW22" s="299">
        <f t="shared" si="8"/>
        <v>418500</v>
      </c>
      <c r="AX22" s="271">
        <f t="shared" si="9"/>
        <v>418500</v>
      </c>
      <c r="AY22" s="270">
        <f t="shared" si="10"/>
        <v>0</v>
      </c>
      <c r="AZ22" s="270">
        <f t="shared" si="2"/>
        <v>0</v>
      </c>
      <c r="BA22" s="300">
        <f t="shared" si="11"/>
        <v>418500</v>
      </c>
      <c r="BB22" s="271">
        <f t="shared" si="18"/>
        <v>435951</v>
      </c>
      <c r="BC22" s="270">
        <f t="shared" si="12"/>
        <v>0</v>
      </c>
      <c r="BD22" s="270">
        <f t="shared" si="3"/>
        <v>0</v>
      </c>
      <c r="BE22" s="300">
        <f t="shared" si="13"/>
        <v>435951</v>
      </c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3"/>
      <c r="BQ22" s="243"/>
      <c r="BR22" s="243"/>
    </row>
    <row r="23" spans="1:70" ht="15" customHeight="1">
      <c r="A23" s="101"/>
      <c r="B23" s="115"/>
      <c r="D23" s="102">
        <v>1</v>
      </c>
      <c r="E23" s="81" t="s">
        <v>553</v>
      </c>
      <c r="F23" s="102"/>
      <c r="G23" s="102"/>
      <c r="H23" s="102"/>
      <c r="I23" s="92" t="s">
        <v>554</v>
      </c>
      <c r="J23" s="116">
        <f t="shared" ref="J23:AL24" si="29">J24</f>
        <v>0</v>
      </c>
      <c r="K23" s="116">
        <f t="shared" si="29"/>
        <v>0</v>
      </c>
      <c r="L23" s="116">
        <f t="shared" si="29"/>
        <v>0</v>
      </c>
      <c r="M23" s="117">
        <f t="shared" si="29"/>
        <v>0</v>
      </c>
      <c r="N23" s="116">
        <f t="shared" si="29"/>
        <v>0</v>
      </c>
      <c r="O23" s="116">
        <f t="shared" si="29"/>
        <v>0</v>
      </c>
      <c r="P23" s="116">
        <f t="shared" si="29"/>
        <v>0</v>
      </c>
      <c r="Q23" s="117">
        <f t="shared" si="29"/>
        <v>0</v>
      </c>
      <c r="R23" s="116">
        <f t="shared" si="29"/>
        <v>0</v>
      </c>
      <c r="S23" s="116">
        <f t="shared" si="29"/>
        <v>0</v>
      </c>
      <c r="T23" s="116">
        <f t="shared" si="29"/>
        <v>0</v>
      </c>
      <c r="U23" s="117">
        <f t="shared" si="29"/>
        <v>0</v>
      </c>
      <c r="V23" s="116">
        <f t="shared" si="29"/>
        <v>0</v>
      </c>
      <c r="W23" s="116">
        <f t="shared" si="29"/>
        <v>0</v>
      </c>
      <c r="X23" s="116">
        <f t="shared" si="29"/>
        <v>0</v>
      </c>
      <c r="Y23" s="116">
        <f t="shared" si="29"/>
        <v>0</v>
      </c>
      <c r="Z23" s="116">
        <f t="shared" si="29"/>
        <v>0</v>
      </c>
      <c r="AA23" s="116">
        <f t="shared" si="29"/>
        <v>0</v>
      </c>
      <c r="AB23" s="116">
        <f t="shared" si="29"/>
        <v>0</v>
      </c>
      <c r="AC23" s="117">
        <f t="shared" si="29"/>
        <v>0</v>
      </c>
      <c r="AD23" s="116">
        <f t="shared" si="29"/>
        <v>0</v>
      </c>
      <c r="AE23" s="116">
        <f t="shared" si="29"/>
        <v>0</v>
      </c>
      <c r="AF23" s="116">
        <f t="shared" si="29"/>
        <v>0</v>
      </c>
      <c r="AG23" s="117">
        <f t="shared" si="29"/>
        <v>0</v>
      </c>
      <c r="AH23" s="116">
        <f t="shared" si="29"/>
        <v>0</v>
      </c>
      <c r="AI23" s="116">
        <f t="shared" si="29"/>
        <v>0</v>
      </c>
      <c r="AJ23" s="116">
        <f t="shared" si="29"/>
        <v>0</v>
      </c>
      <c r="AK23" s="117">
        <f t="shared" si="29"/>
        <v>0</v>
      </c>
      <c r="AL23" s="116">
        <f t="shared" si="29"/>
        <v>0</v>
      </c>
      <c r="AM23" s="116">
        <f t="shared" ref="AL23:AS24" si="30">AM24</f>
        <v>0</v>
      </c>
      <c r="AN23" s="116">
        <f t="shared" si="30"/>
        <v>0</v>
      </c>
      <c r="AO23" s="117">
        <f t="shared" si="30"/>
        <v>0</v>
      </c>
      <c r="AP23" s="116">
        <f t="shared" si="30"/>
        <v>4</v>
      </c>
      <c r="AQ23" s="116">
        <f t="shared" si="30"/>
        <v>0</v>
      </c>
      <c r="AR23" s="116">
        <f t="shared" si="30"/>
        <v>0</v>
      </c>
      <c r="AS23" s="117">
        <f t="shared" si="30"/>
        <v>4</v>
      </c>
      <c r="AT23" s="269">
        <f t="shared" si="5"/>
        <v>0</v>
      </c>
      <c r="AU23" s="269">
        <f t="shared" si="6"/>
        <v>0</v>
      </c>
      <c r="AV23" s="271">
        <f t="shared" si="7"/>
        <v>0</v>
      </c>
      <c r="AW23" s="299">
        <f t="shared" si="8"/>
        <v>0</v>
      </c>
      <c r="AX23" s="271">
        <f t="shared" si="9"/>
        <v>0</v>
      </c>
      <c r="AY23" s="271">
        <f t="shared" si="10"/>
        <v>0</v>
      </c>
      <c r="AZ23" s="271">
        <f t="shared" si="2"/>
        <v>0</v>
      </c>
      <c r="BA23" s="300">
        <f t="shared" si="11"/>
        <v>0</v>
      </c>
      <c r="BB23" s="271">
        <f t="shared" si="18"/>
        <v>4</v>
      </c>
      <c r="BC23" s="271">
        <f t="shared" si="12"/>
        <v>0</v>
      </c>
      <c r="BD23" s="271">
        <f t="shared" si="3"/>
        <v>0</v>
      </c>
      <c r="BE23" s="300">
        <f t="shared" si="13"/>
        <v>4</v>
      </c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3"/>
      <c r="BQ23" s="243"/>
      <c r="BR23" s="243"/>
    </row>
    <row r="24" spans="1:70" ht="15" customHeight="1">
      <c r="A24" s="101"/>
      <c r="B24" s="115"/>
      <c r="C24" s="115"/>
      <c r="E24" s="102">
        <v>1</v>
      </c>
      <c r="F24" s="81" t="s">
        <v>556</v>
      </c>
      <c r="G24" s="102"/>
      <c r="H24" s="102"/>
      <c r="I24" s="92" t="s">
        <v>557</v>
      </c>
      <c r="J24" s="116">
        <f t="shared" si="29"/>
        <v>0</v>
      </c>
      <c r="K24" s="116">
        <f t="shared" si="29"/>
        <v>0</v>
      </c>
      <c r="L24" s="116">
        <f t="shared" si="29"/>
        <v>0</v>
      </c>
      <c r="M24" s="117">
        <f t="shared" si="29"/>
        <v>0</v>
      </c>
      <c r="N24" s="116">
        <f t="shared" si="29"/>
        <v>0</v>
      </c>
      <c r="O24" s="116">
        <f t="shared" si="29"/>
        <v>0</v>
      </c>
      <c r="P24" s="116">
        <f t="shared" si="29"/>
        <v>0</v>
      </c>
      <c r="Q24" s="117">
        <f t="shared" si="29"/>
        <v>0</v>
      </c>
      <c r="R24" s="116">
        <f t="shared" si="29"/>
        <v>0</v>
      </c>
      <c r="S24" s="116">
        <f t="shared" si="29"/>
        <v>0</v>
      </c>
      <c r="T24" s="116">
        <f t="shared" si="29"/>
        <v>0</v>
      </c>
      <c r="U24" s="117">
        <f t="shared" si="29"/>
        <v>0</v>
      </c>
      <c r="V24" s="116">
        <f t="shared" si="29"/>
        <v>0</v>
      </c>
      <c r="W24" s="116">
        <f t="shared" si="29"/>
        <v>0</v>
      </c>
      <c r="X24" s="116">
        <f t="shared" si="29"/>
        <v>0</v>
      </c>
      <c r="Y24" s="116">
        <f t="shared" si="29"/>
        <v>0</v>
      </c>
      <c r="Z24" s="116">
        <f t="shared" si="29"/>
        <v>0</v>
      </c>
      <c r="AA24" s="116">
        <f t="shared" si="29"/>
        <v>0</v>
      </c>
      <c r="AB24" s="116">
        <f t="shared" si="29"/>
        <v>0</v>
      </c>
      <c r="AC24" s="117">
        <f t="shared" si="29"/>
        <v>0</v>
      </c>
      <c r="AD24" s="116">
        <f t="shared" si="29"/>
        <v>0</v>
      </c>
      <c r="AE24" s="116">
        <f t="shared" si="29"/>
        <v>0</v>
      </c>
      <c r="AF24" s="116">
        <f t="shared" si="29"/>
        <v>0</v>
      </c>
      <c r="AG24" s="117">
        <f t="shared" si="29"/>
        <v>0</v>
      </c>
      <c r="AH24" s="116">
        <f t="shared" si="29"/>
        <v>0</v>
      </c>
      <c r="AI24" s="116">
        <f t="shared" si="29"/>
        <v>0</v>
      </c>
      <c r="AJ24" s="116">
        <f t="shared" si="29"/>
        <v>0</v>
      </c>
      <c r="AK24" s="117">
        <f t="shared" si="29"/>
        <v>0</v>
      </c>
      <c r="AL24" s="116">
        <f t="shared" si="30"/>
        <v>0</v>
      </c>
      <c r="AM24" s="116">
        <f t="shared" si="30"/>
        <v>0</v>
      </c>
      <c r="AN24" s="116">
        <f t="shared" si="30"/>
        <v>0</v>
      </c>
      <c r="AO24" s="117">
        <f t="shared" si="30"/>
        <v>0</v>
      </c>
      <c r="AP24" s="116">
        <f t="shared" si="30"/>
        <v>4</v>
      </c>
      <c r="AQ24" s="116">
        <f t="shared" si="30"/>
        <v>0</v>
      </c>
      <c r="AR24" s="116">
        <f t="shared" si="30"/>
        <v>0</v>
      </c>
      <c r="AS24" s="117">
        <f t="shared" si="30"/>
        <v>4</v>
      </c>
      <c r="AT24" s="269">
        <f t="shared" si="5"/>
        <v>0</v>
      </c>
      <c r="AU24" s="269">
        <f t="shared" si="6"/>
        <v>0</v>
      </c>
      <c r="AV24" s="271">
        <f t="shared" si="7"/>
        <v>0</v>
      </c>
      <c r="AW24" s="299">
        <f t="shared" si="8"/>
        <v>0</v>
      </c>
      <c r="AX24" s="271">
        <f t="shared" si="9"/>
        <v>0</v>
      </c>
      <c r="AY24" s="271">
        <f t="shared" si="10"/>
        <v>0</v>
      </c>
      <c r="AZ24" s="271">
        <f t="shared" si="2"/>
        <v>0</v>
      </c>
      <c r="BA24" s="300">
        <f t="shared" si="11"/>
        <v>0</v>
      </c>
      <c r="BB24" s="271">
        <f t="shared" si="18"/>
        <v>4</v>
      </c>
      <c r="BC24" s="271">
        <f t="shared" si="12"/>
        <v>0</v>
      </c>
      <c r="BD24" s="271">
        <f t="shared" si="3"/>
        <v>0</v>
      </c>
      <c r="BE24" s="300">
        <f t="shared" si="13"/>
        <v>4</v>
      </c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3"/>
      <c r="BQ24" s="243"/>
      <c r="BR24" s="243"/>
    </row>
    <row r="25" spans="1:70" ht="15" customHeight="1">
      <c r="A25" s="101"/>
      <c r="B25" s="115"/>
      <c r="C25" s="115"/>
      <c r="E25" s="115"/>
      <c r="F25" s="115" t="s">
        <v>558</v>
      </c>
      <c r="G25" s="1006" t="s">
        <v>559</v>
      </c>
      <c r="H25" s="1007"/>
      <c r="I25" s="92" t="s">
        <v>557</v>
      </c>
      <c r="J25" s="108">
        <f>'bevételi tábla 4.sz.'!T22</f>
        <v>0</v>
      </c>
      <c r="K25" s="108">
        <f>'bevételi tábla 4.sz.'!U22</f>
        <v>0</v>
      </c>
      <c r="L25" s="108">
        <f>'bevételi tábla 4.sz.'!V22</f>
        <v>0</v>
      </c>
      <c r="M25" s="111">
        <f>SUM(J25:L25)</f>
        <v>0</v>
      </c>
      <c r="N25" s="108">
        <f>'bevételi tábla 4.sz.'!X22</f>
        <v>0</v>
      </c>
      <c r="O25" s="108">
        <f>'bevételi tábla 4.sz.'!Y22</f>
        <v>0</v>
      </c>
      <c r="P25" s="108">
        <f>'bevételi tábla 4.sz.'!Z22</f>
        <v>0</v>
      </c>
      <c r="Q25" s="111">
        <f>SUM(N25:P25)</f>
        <v>0</v>
      </c>
      <c r="R25" s="108">
        <f>'bevételi tábla 4.sz.'!AB22</f>
        <v>0</v>
      </c>
      <c r="S25" s="108">
        <f>'bevételi tábla 4.sz.'!AC22</f>
        <v>0</v>
      </c>
      <c r="T25" s="108">
        <f>'bevételi tábla 4.sz.'!AD22</f>
        <v>0</v>
      </c>
      <c r="U25" s="111">
        <f>SUM(R25:T25)</f>
        <v>0</v>
      </c>
      <c r="V25" s="108">
        <f>'bevételi tábla 4.sz.'!AF22</f>
        <v>0</v>
      </c>
      <c r="W25" s="108">
        <f>'bevételi tábla 4.sz.'!AG22</f>
        <v>0</v>
      </c>
      <c r="X25" s="108">
        <f>'bevételi tábla 4.sz.'!AH22</f>
        <v>0</v>
      </c>
      <c r="Y25" s="108">
        <f>SUM(V25:X25)</f>
        <v>0</v>
      </c>
      <c r="Z25" s="108">
        <f>'bevételi tábla 4.sz.'!AJ22</f>
        <v>0</v>
      </c>
      <c r="AA25" s="108">
        <f>'bevételi tábla 4.sz.'!AK22</f>
        <v>0</v>
      </c>
      <c r="AB25" s="108">
        <f>'bevételi tábla 4.sz.'!AL22</f>
        <v>0</v>
      </c>
      <c r="AC25" s="109">
        <f>SUM(Z25:AB25)</f>
        <v>0</v>
      </c>
      <c r="AD25" s="108">
        <f>'bevételi tábla 4.sz.'!AN22</f>
        <v>0</v>
      </c>
      <c r="AE25" s="108">
        <f>'bevételi tábla 4.sz.'!AO22</f>
        <v>0</v>
      </c>
      <c r="AF25" s="108">
        <f>'bevételi tábla 4.sz.'!AP22</f>
        <v>0</v>
      </c>
      <c r="AG25" s="109">
        <f>SUM(AD25:AF25)</f>
        <v>0</v>
      </c>
      <c r="AH25" s="108">
        <f>'bevételi tábla 4.sz.'!DX22</f>
        <v>0</v>
      </c>
      <c r="AI25" s="108">
        <f>'bevételi tábla 4.sz.'!DY22</f>
        <v>0</v>
      </c>
      <c r="AJ25" s="108">
        <f>'bevételi tábla 4.sz.'!DZ22</f>
        <v>0</v>
      </c>
      <c r="AK25" s="109">
        <f>SUM(AH25:AJ25)</f>
        <v>0</v>
      </c>
      <c r="AL25" s="108">
        <f>'bevételi tábla 4.sz.'!EB22</f>
        <v>0</v>
      </c>
      <c r="AM25" s="108">
        <f>'bevételi tábla 4.sz.'!EC22</f>
        <v>0</v>
      </c>
      <c r="AN25" s="108">
        <f>'bevételi tábla 4.sz.'!ED22</f>
        <v>0</v>
      </c>
      <c r="AO25" s="109">
        <f>SUM(AL25:AN25)</f>
        <v>0</v>
      </c>
      <c r="AP25" s="108">
        <v>4</v>
      </c>
      <c r="AQ25" s="108">
        <f>'bevételi tábla 4.sz.'!EG22</f>
        <v>0</v>
      </c>
      <c r="AR25" s="108">
        <f>'bevételi tábla 4.sz.'!EH22</f>
        <v>0</v>
      </c>
      <c r="AS25" s="109">
        <f>SUM(AP25:AR25)</f>
        <v>4</v>
      </c>
      <c r="AT25" s="269">
        <f t="shared" si="5"/>
        <v>0</v>
      </c>
      <c r="AU25" s="269">
        <f t="shared" si="6"/>
        <v>0</v>
      </c>
      <c r="AV25" s="271">
        <f t="shared" si="7"/>
        <v>0</v>
      </c>
      <c r="AW25" s="299">
        <f t="shared" si="8"/>
        <v>0</v>
      </c>
      <c r="AX25" s="271">
        <f t="shared" si="9"/>
        <v>0</v>
      </c>
      <c r="AY25" s="271">
        <f t="shared" si="10"/>
        <v>0</v>
      </c>
      <c r="AZ25" s="271">
        <f t="shared" si="2"/>
        <v>0</v>
      </c>
      <c r="BA25" s="300">
        <f t="shared" si="11"/>
        <v>0</v>
      </c>
      <c r="BB25" s="271">
        <f t="shared" si="18"/>
        <v>4</v>
      </c>
      <c r="BC25" s="271">
        <f t="shared" si="12"/>
        <v>0</v>
      </c>
      <c r="BD25" s="271">
        <f t="shared" si="3"/>
        <v>0</v>
      </c>
      <c r="BE25" s="300">
        <f t="shared" si="13"/>
        <v>4</v>
      </c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3"/>
      <c r="BQ25" s="243"/>
      <c r="BR25" s="243"/>
    </row>
    <row r="26" spans="1:70" ht="15" customHeight="1">
      <c r="A26" s="101"/>
      <c r="B26" s="115"/>
      <c r="D26" s="102">
        <v>2</v>
      </c>
      <c r="E26" s="81" t="s">
        <v>560</v>
      </c>
      <c r="F26" s="102"/>
      <c r="G26" s="102"/>
      <c r="H26" s="102"/>
      <c r="I26" s="92" t="s">
        <v>561</v>
      </c>
      <c r="J26" s="116">
        <f t="shared" ref="J26:AK26" si="31">SUM(J27:J30)</f>
        <v>0</v>
      </c>
      <c r="K26" s="116">
        <f t="shared" si="31"/>
        <v>0</v>
      </c>
      <c r="L26" s="116">
        <f t="shared" si="31"/>
        <v>0</v>
      </c>
      <c r="M26" s="117">
        <f t="shared" si="31"/>
        <v>0</v>
      </c>
      <c r="N26" s="116">
        <f t="shared" si="31"/>
        <v>0</v>
      </c>
      <c r="O26" s="116">
        <f t="shared" si="31"/>
        <v>0</v>
      </c>
      <c r="P26" s="116">
        <f t="shared" si="31"/>
        <v>0</v>
      </c>
      <c r="Q26" s="117">
        <f t="shared" si="31"/>
        <v>0</v>
      </c>
      <c r="R26" s="116">
        <f t="shared" si="31"/>
        <v>0</v>
      </c>
      <c r="S26" s="116">
        <f t="shared" si="31"/>
        <v>0</v>
      </c>
      <c r="T26" s="116">
        <f t="shared" si="31"/>
        <v>0</v>
      </c>
      <c r="U26" s="117">
        <f t="shared" si="31"/>
        <v>0</v>
      </c>
      <c r="V26" s="116">
        <f t="shared" si="31"/>
        <v>0</v>
      </c>
      <c r="W26" s="116">
        <f t="shared" si="31"/>
        <v>0</v>
      </c>
      <c r="X26" s="116">
        <f t="shared" si="31"/>
        <v>0</v>
      </c>
      <c r="Y26" s="116">
        <f t="shared" si="31"/>
        <v>0</v>
      </c>
      <c r="Z26" s="116">
        <f t="shared" si="31"/>
        <v>0</v>
      </c>
      <c r="AA26" s="116">
        <f t="shared" si="31"/>
        <v>0</v>
      </c>
      <c r="AB26" s="116">
        <f t="shared" si="31"/>
        <v>0</v>
      </c>
      <c r="AC26" s="117">
        <f t="shared" si="31"/>
        <v>0</v>
      </c>
      <c r="AD26" s="116">
        <f t="shared" si="31"/>
        <v>0</v>
      </c>
      <c r="AE26" s="116">
        <f t="shared" si="31"/>
        <v>0</v>
      </c>
      <c r="AF26" s="116">
        <f t="shared" si="31"/>
        <v>0</v>
      </c>
      <c r="AG26" s="117">
        <f t="shared" si="31"/>
        <v>0</v>
      </c>
      <c r="AH26" s="116">
        <f t="shared" si="31"/>
        <v>210000</v>
      </c>
      <c r="AI26" s="116">
        <f t="shared" si="31"/>
        <v>0</v>
      </c>
      <c r="AJ26" s="116">
        <f t="shared" si="31"/>
        <v>0</v>
      </c>
      <c r="AK26" s="117">
        <f t="shared" si="31"/>
        <v>210000</v>
      </c>
      <c r="AL26" s="116">
        <v>210000</v>
      </c>
      <c r="AM26" s="116">
        <f>SUM(AM27:AM30)</f>
        <v>0</v>
      </c>
      <c r="AN26" s="116">
        <f>SUM(AN27:AN30)</f>
        <v>0</v>
      </c>
      <c r="AO26" s="117">
        <f>SUM(AO27:AO30)</f>
        <v>210000</v>
      </c>
      <c r="AP26" s="116">
        <v>193000</v>
      </c>
      <c r="AQ26" s="116">
        <f>SUM(AQ27:AQ30)</f>
        <v>0</v>
      </c>
      <c r="AR26" s="116">
        <f>SUM(AR27:AR30)</f>
        <v>0</v>
      </c>
      <c r="AS26" s="117">
        <f>SUM(AS27:AS30)</f>
        <v>193000</v>
      </c>
      <c r="AT26" s="269">
        <f t="shared" si="5"/>
        <v>210000</v>
      </c>
      <c r="AU26" s="269">
        <f t="shared" si="6"/>
        <v>0</v>
      </c>
      <c r="AV26" s="271">
        <f t="shared" si="7"/>
        <v>0</v>
      </c>
      <c r="AW26" s="299">
        <f t="shared" si="8"/>
        <v>210000</v>
      </c>
      <c r="AX26" s="271">
        <f t="shared" si="9"/>
        <v>210000</v>
      </c>
      <c r="AY26" s="271">
        <f t="shared" si="10"/>
        <v>0</v>
      </c>
      <c r="AZ26" s="271">
        <f t="shared" si="2"/>
        <v>0</v>
      </c>
      <c r="BA26" s="300">
        <f t="shared" si="11"/>
        <v>210000</v>
      </c>
      <c r="BB26" s="271">
        <f t="shared" si="18"/>
        <v>193000</v>
      </c>
      <c r="BC26" s="271">
        <f t="shared" si="12"/>
        <v>0</v>
      </c>
      <c r="BD26" s="271">
        <f t="shared" si="3"/>
        <v>0</v>
      </c>
      <c r="BE26" s="300">
        <f t="shared" si="13"/>
        <v>193000</v>
      </c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3"/>
      <c r="BQ26" s="243"/>
      <c r="BR26" s="243"/>
    </row>
    <row r="27" spans="1:70" s="250" customFormat="1" ht="15" customHeight="1">
      <c r="A27" s="118"/>
      <c r="B27" s="115"/>
      <c r="C27" s="115"/>
      <c r="D27" s="81"/>
      <c r="E27" s="115"/>
      <c r="F27" s="115" t="s">
        <v>558</v>
      </c>
      <c r="G27" s="119" t="s">
        <v>562</v>
      </c>
      <c r="H27" s="119"/>
      <c r="I27" s="92" t="s">
        <v>561</v>
      </c>
      <c r="J27" s="108">
        <f>'bevételi tábla 4.sz.'!T24</f>
        <v>0</v>
      </c>
      <c r="K27" s="108">
        <f>'bevételi tábla 4.sz.'!U24</f>
        <v>0</v>
      </c>
      <c r="L27" s="108">
        <f>'bevételi tábla 4.sz.'!V24</f>
        <v>0</v>
      </c>
      <c r="M27" s="111">
        <f>SUM(J27:L27)</f>
        <v>0</v>
      </c>
      <c r="N27" s="108">
        <f>'bevételi tábla 4.sz.'!X24</f>
        <v>0</v>
      </c>
      <c r="O27" s="108">
        <f>'bevételi tábla 4.sz.'!Y24</f>
        <v>0</v>
      </c>
      <c r="P27" s="108">
        <f>'bevételi tábla 4.sz.'!Z24</f>
        <v>0</v>
      </c>
      <c r="Q27" s="111">
        <f>SUM(N27:P27)</f>
        <v>0</v>
      </c>
      <c r="R27" s="108">
        <f>'bevételi tábla 4.sz.'!AB24</f>
        <v>0</v>
      </c>
      <c r="S27" s="108">
        <f>'bevételi tábla 4.sz.'!AC24</f>
        <v>0</v>
      </c>
      <c r="T27" s="108">
        <f>'bevételi tábla 4.sz.'!AD24</f>
        <v>0</v>
      </c>
      <c r="U27" s="111">
        <f>SUM(R27:T27)</f>
        <v>0</v>
      </c>
      <c r="V27" s="108">
        <f>'bevételi tábla 4.sz.'!AF24</f>
        <v>0</v>
      </c>
      <c r="W27" s="108">
        <f>'bevételi tábla 4.sz.'!AG24</f>
        <v>0</v>
      </c>
      <c r="X27" s="108">
        <f>'bevételi tábla 4.sz.'!AH24</f>
        <v>0</v>
      </c>
      <c r="Y27" s="108">
        <f>SUM(V27:X27)</f>
        <v>0</v>
      </c>
      <c r="Z27" s="108">
        <f>'bevételi tábla 4.sz.'!AJ24</f>
        <v>0</v>
      </c>
      <c r="AA27" s="108">
        <f>'bevételi tábla 4.sz.'!AK24</f>
        <v>0</v>
      </c>
      <c r="AB27" s="108">
        <f>'bevételi tábla 4.sz.'!AL24</f>
        <v>0</v>
      </c>
      <c r="AC27" s="109">
        <f>SUM(Z27:AB27)</f>
        <v>0</v>
      </c>
      <c r="AD27" s="108">
        <f>'bevételi tábla 4.sz.'!AN24</f>
        <v>0</v>
      </c>
      <c r="AE27" s="108">
        <f>'bevételi tábla 4.sz.'!AO24</f>
        <v>0</v>
      </c>
      <c r="AF27" s="108">
        <f>'bevételi tábla 4.sz.'!AP24</f>
        <v>0</v>
      </c>
      <c r="AG27" s="109">
        <f>SUM(AD27:AF27)</f>
        <v>0</v>
      </c>
      <c r="AH27" s="108">
        <f>'bevételi tábla 4.sz.'!DX24</f>
        <v>175000</v>
      </c>
      <c r="AI27" s="108">
        <f>'bevételi tábla 4.sz.'!DY24</f>
        <v>0</v>
      </c>
      <c r="AJ27" s="108">
        <f>'bevételi tábla 4.sz.'!DZ24</f>
        <v>0</v>
      </c>
      <c r="AK27" s="109">
        <f>SUM(AH27:AJ27)</f>
        <v>175000</v>
      </c>
      <c r="AL27" s="108">
        <v>175000</v>
      </c>
      <c r="AM27" s="108">
        <f>'bevételi tábla 4.sz.'!EC24</f>
        <v>0</v>
      </c>
      <c r="AN27" s="108">
        <f>'bevételi tábla 4.sz.'!ED24</f>
        <v>0</v>
      </c>
      <c r="AO27" s="109">
        <f>SUM(AL27:AN27)</f>
        <v>175000</v>
      </c>
      <c r="AP27" s="108">
        <v>166817</v>
      </c>
      <c r="AQ27" s="108">
        <f>'bevételi tábla 4.sz.'!EG24</f>
        <v>0</v>
      </c>
      <c r="AR27" s="108">
        <f>'bevételi tábla 4.sz.'!EH24</f>
        <v>0</v>
      </c>
      <c r="AS27" s="109">
        <f>SUM(AP27:AR27)</f>
        <v>166817</v>
      </c>
      <c r="AT27" s="269">
        <f t="shared" si="5"/>
        <v>175000</v>
      </c>
      <c r="AU27" s="269">
        <f t="shared" si="6"/>
        <v>0</v>
      </c>
      <c r="AV27" s="271">
        <f t="shared" si="7"/>
        <v>0</v>
      </c>
      <c r="AW27" s="299">
        <f t="shared" si="8"/>
        <v>175000</v>
      </c>
      <c r="AX27" s="271">
        <f t="shared" si="9"/>
        <v>175000</v>
      </c>
      <c r="AY27" s="271">
        <f t="shared" si="10"/>
        <v>0</v>
      </c>
      <c r="AZ27" s="271">
        <f t="shared" si="2"/>
        <v>0</v>
      </c>
      <c r="BA27" s="300">
        <f t="shared" si="11"/>
        <v>175000</v>
      </c>
      <c r="BB27" s="271">
        <f t="shared" si="18"/>
        <v>166817</v>
      </c>
      <c r="BC27" s="271">
        <f t="shared" si="12"/>
        <v>0</v>
      </c>
      <c r="BD27" s="271">
        <f t="shared" si="3"/>
        <v>0</v>
      </c>
      <c r="BE27" s="300">
        <f t="shared" si="13"/>
        <v>166817</v>
      </c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3"/>
      <c r="BQ27" s="243"/>
      <c r="BR27" s="243"/>
    </row>
    <row r="28" spans="1:70" s="250" customFormat="1" ht="15" customHeight="1">
      <c r="A28" s="118"/>
      <c r="B28" s="115"/>
      <c r="C28" s="115"/>
      <c r="D28" s="81"/>
      <c r="E28" s="115"/>
      <c r="F28" s="115" t="s">
        <v>558</v>
      </c>
      <c r="G28" s="119" t="s">
        <v>563</v>
      </c>
      <c r="H28" s="119"/>
      <c r="I28" s="92" t="s">
        <v>561</v>
      </c>
      <c r="J28" s="108">
        <f>'bevételi tábla 4.sz.'!T25</f>
        <v>0</v>
      </c>
      <c r="K28" s="108">
        <f>'bevételi tábla 4.sz.'!U25</f>
        <v>0</v>
      </c>
      <c r="L28" s="108">
        <f>'bevételi tábla 4.sz.'!V25</f>
        <v>0</v>
      </c>
      <c r="M28" s="111">
        <f>SUM(J28:L28)</f>
        <v>0</v>
      </c>
      <c r="N28" s="108">
        <f>'bevételi tábla 4.sz.'!X25</f>
        <v>0</v>
      </c>
      <c r="O28" s="108">
        <f>'bevételi tábla 4.sz.'!Y25</f>
        <v>0</v>
      </c>
      <c r="P28" s="108">
        <f>'bevételi tábla 4.sz.'!Z25</f>
        <v>0</v>
      </c>
      <c r="Q28" s="111">
        <f>SUM(N28:P28)</f>
        <v>0</v>
      </c>
      <c r="R28" s="108">
        <f>'bevételi tábla 4.sz.'!AB25</f>
        <v>0</v>
      </c>
      <c r="S28" s="108">
        <f>'bevételi tábla 4.sz.'!AC25</f>
        <v>0</v>
      </c>
      <c r="T28" s="108">
        <f>'bevételi tábla 4.sz.'!AD25</f>
        <v>0</v>
      </c>
      <c r="U28" s="111">
        <f>SUM(R28:T28)</f>
        <v>0</v>
      </c>
      <c r="V28" s="108">
        <f>'bevételi tábla 4.sz.'!AF25</f>
        <v>0</v>
      </c>
      <c r="W28" s="108">
        <f>'bevételi tábla 4.sz.'!AG25</f>
        <v>0</v>
      </c>
      <c r="X28" s="108">
        <f>'bevételi tábla 4.sz.'!AH25</f>
        <v>0</v>
      </c>
      <c r="Y28" s="108">
        <f>SUM(V28:X28)</f>
        <v>0</v>
      </c>
      <c r="Z28" s="108">
        <f>'bevételi tábla 4.sz.'!AJ25</f>
        <v>0</v>
      </c>
      <c r="AA28" s="108">
        <f>'bevételi tábla 4.sz.'!AK25</f>
        <v>0</v>
      </c>
      <c r="AB28" s="108">
        <f>'bevételi tábla 4.sz.'!AL25</f>
        <v>0</v>
      </c>
      <c r="AC28" s="109">
        <f>SUM(Z28:AB28)</f>
        <v>0</v>
      </c>
      <c r="AD28" s="108">
        <f>'bevételi tábla 4.sz.'!AN25</f>
        <v>0</v>
      </c>
      <c r="AE28" s="108">
        <f>'bevételi tábla 4.sz.'!AO25</f>
        <v>0</v>
      </c>
      <c r="AF28" s="108">
        <f>'bevételi tábla 4.sz.'!AP25</f>
        <v>0</v>
      </c>
      <c r="AG28" s="109">
        <f>SUM(AD28:AF28)</f>
        <v>0</v>
      </c>
      <c r="AH28" s="108">
        <f>'bevételi tábla 4.sz.'!DX25</f>
        <v>0</v>
      </c>
      <c r="AI28" s="108">
        <f>'bevételi tábla 4.sz.'!DY25</f>
        <v>0</v>
      </c>
      <c r="AJ28" s="108">
        <f>'bevételi tábla 4.sz.'!DZ25</f>
        <v>0</v>
      </c>
      <c r="AK28" s="109">
        <f>SUM(AH28:AJ28)</f>
        <v>0</v>
      </c>
      <c r="AL28" s="108">
        <f>'bevételi tábla 4.sz.'!EB25</f>
        <v>0</v>
      </c>
      <c r="AM28" s="108">
        <f>'bevételi tábla 4.sz.'!EC25</f>
        <v>0</v>
      </c>
      <c r="AN28" s="108">
        <f>'bevételi tábla 4.sz.'!ED25</f>
        <v>0</v>
      </c>
      <c r="AO28" s="109">
        <f>SUM(AL28:AN28)</f>
        <v>0</v>
      </c>
      <c r="AP28" s="108">
        <f>'bevételi tábla 4.sz.'!EF25</f>
        <v>0</v>
      </c>
      <c r="AQ28" s="108">
        <f>'bevételi tábla 4.sz.'!EG25</f>
        <v>0</v>
      </c>
      <c r="AR28" s="108">
        <f>'bevételi tábla 4.sz.'!EH25</f>
        <v>0</v>
      </c>
      <c r="AS28" s="109">
        <f>SUM(AP28:AR28)</f>
        <v>0</v>
      </c>
      <c r="AT28" s="269">
        <f t="shared" si="5"/>
        <v>0</v>
      </c>
      <c r="AU28" s="269">
        <f t="shared" si="6"/>
        <v>0</v>
      </c>
      <c r="AV28" s="271">
        <f t="shared" si="7"/>
        <v>0</v>
      </c>
      <c r="AW28" s="299">
        <f t="shared" si="8"/>
        <v>0</v>
      </c>
      <c r="AX28" s="271">
        <f t="shared" si="9"/>
        <v>0</v>
      </c>
      <c r="AY28" s="271">
        <f t="shared" si="10"/>
        <v>0</v>
      </c>
      <c r="AZ28" s="271">
        <f t="shared" si="2"/>
        <v>0</v>
      </c>
      <c r="BA28" s="300">
        <f t="shared" si="11"/>
        <v>0</v>
      </c>
      <c r="BB28" s="271">
        <f t="shared" si="18"/>
        <v>0</v>
      </c>
      <c r="BC28" s="271">
        <f t="shared" si="12"/>
        <v>0</v>
      </c>
      <c r="BD28" s="271">
        <f t="shared" si="3"/>
        <v>0</v>
      </c>
      <c r="BE28" s="300">
        <f t="shared" si="13"/>
        <v>0</v>
      </c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3"/>
      <c r="BQ28" s="243"/>
      <c r="BR28" s="243"/>
    </row>
    <row r="29" spans="1:70" s="250" customFormat="1" ht="15" hidden="1" customHeight="1">
      <c r="A29" s="118"/>
      <c r="B29" s="115"/>
      <c r="C29" s="115"/>
      <c r="D29" s="81"/>
      <c r="E29" s="115"/>
      <c r="F29" s="115" t="s">
        <v>558</v>
      </c>
      <c r="G29" s="119" t="s">
        <v>564</v>
      </c>
      <c r="H29" s="119"/>
      <c r="I29" s="92" t="s">
        <v>561</v>
      </c>
      <c r="J29" s="108">
        <f>'bevételi tábla 4.sz.'!T26</f>
        <v>0</v>
      </c>
      <c r="K29" s="108">
        <f>'bevételi tábla 4.sz.'!U26</f>
        <v>0</v>
      </c>
      <c r="L29" s="108">
        <f>'bevételi tábla 4.sz.'!V26</f>
        <v>0</v>
      </c>
      <c r="M29" s="111">
        <f>SUM(J29:L29)</f>
        <v>0</v>
      </c>
      <c r="N29" s="108">
        <f>'bevételi tábla 4.sz.'!X26</f>
        <v>0</v>
      </c>
      <c r="O29" s="108">
        <f>'bevételi tábla 4.sz.'!Y26</f>
        <v>0</v>
      </c>
      <c r="P29" s="108">
        <f>'bevételi tábla 4.sz.'!Z26</f>
        <v>0</v>
      </c>
      <c r="Q29" s="111">
        <f>SUM(N29:P29)</f>
        <v>0</v>
      </c>
      <c r="R29" s="108">
        <f>'bevételi tábla 4.sz.'!AB26</f>
        <v>0</v>
      </c>
      <c r="S29" s="108">
        <f>'bevételi tábla 4.sz.'!AC26</f>
        <v>0</v>
      </c>
      <c r="T29" s="108">
        <f>'bevételi tábla 4.sz.'!AD26</f>
        <v>0</v>
      </c>
      <c r="U29" s="111">
        <f>SUM(R29:T29)</f>
        <v>0</v>
      </c>
      <c r="V29" s="108">
        <f>'bevételi tábla 4.sz.'!AF26</f>
        <v>0</v>
      </c>
      <c r="W29" s="108">
        <f>'bevételi tábla 4.sz.'!AG26</f>
        <v>0</v>
      </c>
      <c r="X29" s="108">
        <f>'bevételi tábla 4.sz.'!AH26</f>
        <v>0</v>
      </c>
      <c r="Y29" s="108">
        <f>SUM(V29:X29)</f>
        <v>0</v>
      </c>
      <c r="Z29" s="108">
        <f>'bevételi tábla 4.sz.'!AJ26</f>
        <v>0</v>
      </c>
      <c r="AA29" s="108">
        <f>'bevételi tábla 4.sz.'!AK26</f>
        <v>0</v>
      </c>
      <c r="AB29" s="108">
        <f>'bevételi tábla 4.sz.'!AL26</f>
        <v>0</v>
      </c>
      <c r="AC29" s="109">
        <f>SUM(Z29:AB29)</f>
        <v>0</v>
      </c>
      <c r="AD29" s="108">
        <f>'bevételi tábla 4.sz.'!AN26</f>
        <v>0</v>
      </c>
      <c r="AE29" s="108">
        <f>'bevételi tábla 4.sz.'!AO26</f>
        <v>0</v>
      </c>
      <c r="AF29" s="108">
        <f>'bevételi tábla 4.sz.'!AP26</f>
        <v>0</v>
      </c>
      <c r="AG29" s="109">
        <f>SUM(AD29:AF29)</f>
        <v>0</v>
      </c>
      <c r="AH29" s="108">
        <f>'bevételi tábla 4.sz.'!DX26</f>
        <v>0</v>
      </c>
      <c r="AI29" s="108">
        <f>'bevételi tábla 4.sz.'!DY26</f>
        <v>0</v>
      </c>
      <c r="AJ29" s="108">
        <f>'bevételi tábla 4.sz.'!DZ26</f>
        <v>0</v>
      </c>
      <c r="AK29" s="109">
        <f>SUM(AH29:AJ29)</f>
        <v>0</v>
      </c>
      <c r="AL29" s="108">
        <f>'bevételi tábla 4.sz.'!EB26</f>
        <v>0</v>
      </c>
      <c r="AM29" s="108">
        <f>'bevételi tábla 4.sz.'!EC26</f>
        <v>0</v>
      </c>
      <c r="AN29" s="108">
        <f>'bevételi tábla 4.sz.'!ED26</f>
        <v>0</v>
      </c>
      <c r="AO29" s="109">
        <f>SUM(AL29:AN29)</f>
        <v>0</v>
      </c>
      <c r="AP29" s="108">
        <f>'bevételi tábla 4.sz.'!EF26</f>
        <v>0</v>
      </c>
      <c r="AQ29" s="108">
        <f>'bevételi tábla 4.sz.'!EG26</f>
        <v>0</v>
      </c>
      <c r="AR29" s="108">
        <f>'bevételi tábla 4.sz.'!EH26</f>
        <v>0</v>
      </c>
      <c r="AS29" s="109">
        <f>SUM(AP29:AR29)</f>
        <v>0</v>
      </c>
      <c r="AT29" s="269">
        <f t="shared" si="5"/>
        <v>0</v>
      </c>
      <c r="AU29" s="269">
        <f t="shared" si="6"/>
        <v>0</v>
      </c>
      <c r="AV29" s="271">
        <f t="shared" si="7"/>
        <v>0</v>
      </c>
      <c r="AW29" s="299">
        <f t="shared" si="8"/>
        <v>0</v>
      </c>
      <c r="AX29" s="271">
        <f t="shared" si="9"/>
        <v>0</v>
      </c>
      <c r="AY29" s="271">
        <f t="shared" si="10"/>
        <v>0</v>
      </c>
      <c r="AZ29" s="271">
        <f t="shared" si="2"/>
        <v>0</v>
      </c>
      <c r="BA29" s="300">
        <f t="shared" si="11"/>
        <v>0</v>
      </c>
      <c r="BB29" s="271">
        <f t="shared" si="18"/>
        <v>0</v>
      </c>
      <c r="BC29" s="271">
        <f t="shared" si="12"/>
        <v>0</v>
      </c>
      <c r="BD29" s="271">
        <f t="shared" si="3"/>
        <v>0</v>
      </c>
      <c r="BE29" s="300">
        <f t="shared" si="13"/>
        <v>0</v>
      </c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3"/>
      <c r="BQ29" s="243"/>
      <c r="BR29" s="243"/>
    </row>
    <row r="30" spans="1:70" s="250" customFormat="1" ht="15" customHeight="1">
      <c r="A30" s="118"/>
      <c r="B30" s="115"/>
      <c r="C30" s="115"/>
      <c r="D30" s="81"/>
      <c r="E30" s="115"/>
      <c r="F30" s="115" t="s">
        <v>558</v>
      </c>
      <c r="G30" s="119" t="s">
        <v>565</v>
      </c>
      <c r="H30" s="119"/>
      <c r="I30" s="92" t="s">
        <v>561</v>
      </c>
      <c r="J30" s="108">
        <f>'bevételi tábla 4.sz.'!T27</f>
        <v>0</v>
      </c>
      <c r="K30" s="108">
        <f>'bevételi tábla 4.sz.'!U27</f>
        <v>0</v>
      </c>
      <c r="L30" s="108">
        <f>'bevételi tábla 4.sz.'!V27</f>
        <v>0</v>
      </c>
      <c r="M30" s="111">
        <f>SUM(J30:L30)</f>
        <v>0</v>
      </c>
      <c r="N30" s="108">
        <f>'bevételi tábla 4.sz.'!X27</f>
        <v>0</v>
      </c>
      <c r="O30" s="108">
        <f>'bevételi tábla 4.sz.'!Y27</f>
        <v>0</v>
      </c>
      <c r="P30" s="108">
        <f>'bevételi tábla 4.sz.'!Z27</f>
        <v>0</v>
      </c>
      <c r="Q30" s="111">
        <f>SUM(N30:P30)</f>
        <v>0</v>
      </c>
      <c r="R30" s="108">
        <f>'bevételi tábla 4.sz.'!AB27</f>
        <v>0</v>
      </c>
      <c r="S30" s="108">
        <f>'bevételi tábla 4.sz.'!AC27</f>
        <v>0</v>
      </c>
      <c r="T30" s="108">
        <f>'bevételi tábla 4.sz.'!AD27</f>
        <v>0</v>
      </c>
      <c r="U30" s="111">
        <f>SUM(R30:T30)</f>
        <v>0</v>
      </c>
      <c r="V30" s="108">
        <f>'bevételi tábla 4.sz.'!AF27</f>
        <v>0</v>
      </c>
      <c r="W30" s="108">
        <f>'bevételi tábla 4.sz.'!AG27</f>
        <v>0</v>
      </c>
      <c r="X30" s="108">
        <f>'bevételi tábla 4.sz.'!AH27</f>
        <v>0</v>
      </c>
      <c r="Y30" s="108">
        <f>SUM(V30:X30)</f>
        <v>0</v>
      </c>
      <c r="Z30" s="108">
        <f>'bevételi tábla 4.sz.'!AJ27</f>
        <v>0</v>
      </c>
      <c r="AA30" s="108">
        <f>'bevételi tábla 4.sz.'!AK27</f>
        <v>0</v>
      </c>
      <c r="AB30" s="108">
        <f>'bevételi tábla 4.sz.'!AL27</f>
        <v>0</v>
      </c>
      <c r="AC30" s="109">
        <f>SUM(Z30:AB30)</f>
        <v>0</v>
      </c>
      <c r="AD30" s="108">
        <f>'bevételi tábla 4.sz.'!AN27</f>
        <v>0</v>
      </c>
      <c r="AE30" s="108">
        <f>'bevételi tábla 4.sz.'!AO27</f>
        <v>0</v>
      </c>
      <c r="AF30" s="108">
        <f>'bevételi tábla 4.sz.'!AP27</f>
        <v>0</v>
      </c>
      <c r="AG30" s="109">
        <f>SUM(AD30:AF30)</f>
        <v>0</v>
      </c>
      <c r="AH30" s="108">
        <v>35000</v>
      </c>
      <c r="AI30" s="108">
        <f>'bevételi tábla 4.sz.'!DY27</f>
        <v>0</v>
      </c>
      <c r="AJ30" s="108">
        <f>'bevételi tábla 4.sz.'!DZ27</f>
        <v>0</v>
      </c>
      <c r="AK30" s="109">
        <f>SUM(AH30:AJ30)</f>
        <v>35000</v>
      </c>
      <c r="AL30" s="108">
        <v>35000</v>
      </c>
      <c r="AM30" s="108">
        <f>'bevételi tábla 4.sz.'!EC27</f>
        <v>0</v>
      </c>
      <c r="AN30" s="108">
        <f>'bevételi tábla 4.sz.'!ED27</f>
        <v>0</v>
      </c>
      <c r="AO30" s="109">
        <f>SUM(AL30:AN30)</f>
        <v>35000</v>
      </c>
      <c r="AP30" s="108">
        <v>26183</v>
      </c>
      <c r="AQ30" s="108">
        <f>'bevételi tábla 4.sz.'!EG27</f>
        <v>0</v>
      </c>
      <c r="AR30" s="108">
        <f>'bevételi tábla 4.sz.'!EH27</f>
        <v>0</v>
      </c>
      <c r="AS30" s="109">
        <f>SUM(AP30:AR30)</f>
        <v>26183</v>
      </c>
      <c r="AT30" s="269">
        <f t="shared" si="5"/>
        <v>35000</v>
      </c>
      <c r="AU30" s="269">
        <f t="shared" si="6"/>
        <v>0</v>
      </c>
      <c r="AV30" s="271">
        <f t="shared" si="7"/>
        <v>0</v>
      </c>
      <c r="AW30" s="299">
        <f t="shared" si="8"/>
        <v>35000</v>
      </c>
      <c r="AX30" s="271">
        <f t="shared" si="9"/>
        <v>35000</v>
      </c>
      <c r="AY30" s="271">
        <f t="shared" si="10"/>
        <v>0</v>
      </c>
      <c r="AZ30" s="271">
        <f t="shared" si="2"/>
        <v>0</v>
      </c>
      <c r="BA30" s="300">
        <f t="shared" si="11"/>
        <v>35000</v>
      </c>
      <c r="BB30" s="271">
        <f t="shared" si="18"/>
        <v>26183</v>
      </c>
      <c r="BC30" s="271">
        <f t="shared" si="12"/>
        <v>0</v>
      </c>
      <c r="BD30" s="271">
        <f t="shared" si="3"/>
        <v>0</v>
      </c>
      <c r="BE30" s="300">
        <f t="shared" si="13"/>
        <v>26183</v>
      </c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3"/>
      <c r="BQ30" s="243"/>
      <c r="BR30" s="243"/>
    </row>
    <row r="31" spans="1:70" s="250" customFormat="1" ht="15" customHeight="1">
      <c r="A31" s="118"/>
      <c r="B31" s="81"/>
      <c r="C31" s="81"/>
      <c r="D31" s="102">
        <v>3</v>
      </c>
      <c r="E31" s="81" t="s">
        <v>566</v>
      </c>
      <c r="F31" s="102"/>
      <c r="G31" s="102"/>
      <c r="H31" s="102"/>
      <c r="I31" s="92" t="s">
        <v>567</v>
      </c>
      <c r="J31" s="120">
        <f t="shared" ref="J31:AS31" si="32">J32+J35+J38</f>
        <v>0</v>
      </c>
      <c r="K31" s="120">
        <f t="shared" si="32"/>
        <v>0</v>
      </c>
      <c r="L31" s="120">
        <f t="shared" si="32"/>
        <v>0</v>
      </c>
      <c r="M31" s="121">
        <f t="shared" si="32"/>
        <v>0</v>
      </c>
      <c r="N31" s="120">
        <f t="shared" si="32"/>
        <v>0</v>
      </c>
      <c r="O31" s="120">
        <f t="shared" si="32"/>
        <v>0</v>
      </c>
      <c r="P31" s="120">
        <f t="shared" si="32"/>
        <v>0</v>
      </c>
      <c r="Q31" s="121">
        <f t="shared" si="32"/>
        <v>0</v>
      </c>
      <c r="R31" s="120">
        <f t="shared" si="32"/>
        <v>0</v>
      </c>
      <c r="S31" s="120">
        <f t="shared" si="32"/>
        <v>0</v>
      </c>
      <c r="T31" s="120">
        <f t="shared" si="32"/>
        <v>0</v>
      </c>
      <c r="U31" s="121">
        <f t="shared" si="32"/>
        <v>0</v>
      </c>
      <c r="V31" s="120">
        <f t="shared" si="32"/>
        <v>0</v>
      </c>
      <c r="W31" s="120">
        <f t="shared" si="32"/>
        <v>0</v>
      </c>
      <c r="X31" s="120">
        <f t="shared" si="32"/>
        <v>0</v>
      </c>
      <c r="Y31" s="120">
        <f t="shared" si="32"/>
        <v>0</v>
      </c>
      <c r="Z31" s="120">
        <f t="shared" si="32"/>
        <v>0</v>
      </c>
      <c r="AA31" s="120">
        <f t="shared" si="32"/>
        <v>0</v>
      </c>
      <c r="AB31" s="120">
        <f t="shared" si="32"/>
        <v>0</v>
      </c>
      <c r="AC31" s="121">
        <f t="shared" si="32"/>
        <v>0</v>
      </c>
      <c r="AD31" s="120">
        <f t="shared" si="32"/>
        <v>0</v>
      </c>
      <c r="AE31" s="120">
        <f t="shared" si="32"/>
        <v>0</v>
      </c>
      <c r="AF31" s="120">
        <f t="shared" si="32"/>
        <v>0</v>
      </c>
      <c r="AG31" s="121">
        <f t="shared" si="32"/>
        <v>0</v>
      </c>
      <c r="AH31" s="120">
        <f t="shared" si="32"/>
        <v>206000</v>
      </c>
      <c r="AI31" s="120">
        <f t="shared" si="32"/>
        <v>0</v>
      </c>
      <c r="AJ31" s="120">
        <f t="shared" si="32"/>
        <v>0</v>
      </c>
      <c r="AK31" s="121">
        <f t="shared" si="32"/>
        <v>206000</v>
      </c>
      <c r="AL31" s="120">
        <f t="shared" si="32"/>
        <v>206000</v>
      </c>
      <c r="AM31" s="120">
        <f t="shared" si="32"/>
        <v>0</v>
      </c>
      <c r="AN31" s="120">
        <f t="shared" si="32"/>
        <v>0</v>
      </c>
      <c r="AO31" s="121">
        <f t="shared" si="32"/>
        <v>206000</v>
      </c>
      <c r="AP31" s="120">
        <f t="shared" si="32"/>
        <v>230217</v>
      </c>
      <c r="AQ31" s="120">
        <f t="shared" si="32"/>
        <v>0</v>
      </c>
      <c r="AR31" s="120">
        <f t="shared" si="32"/>
        <v>0</v>
      </c>
      <c r="AS31" s="121">
        <f t="shared" si="32"/>
        <v>230217</v>
      </c>
      <c r="AT31" s="269">
        <f t="shared" si="5"/>
        <v>206000</v>
      </c>
      <c r="AU31" s="269">
        <f t="shared" si="6"/>
        <v>0</v>
      </c>
      <c r="AV31" s="271">
        <f t="shared" si="7"/>
        <v>0</v>
      </c>
      <c r="AW31" s="299">
        <f t="shared" si="8"/>
        <v>206000</v>
      </c>
      <c r="AX31" s="271">
        <f t="shared" si="9"/>
        <v>206000</v>
      </c>
      <c r="AY31" s="271">
        <f t="shared" si="10"/>
        <v>0</v>
      </c>
      <c r="AZ31" s="271">
        <f t="shared" si="2"/>
        <v>0</v>
      </c>
      <c r="BA31" s="300">
        <f t="shared" si="11"/>
        <v>206000</v>
      </c>
      <c r="BB31" s="271">
        <f t="shared" si="18"/>
        <v>230217</v>
      </c>
      <c r="BC31" s="271">
        <f t="shared" si="12"/>
        <v>0</v>
      </c>
      <c r="BD31" s="271">
        <f t="shared" si="3"/>
        <v>0</v>
      </c>
      <c r="BE31" s="300">
        <f t="shared" si="13"/>
        <v>230217</v>
      </c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3"/>
      <c r="BQ31" s="243"/>
      <c r="BR31" s="243"/>
    </row>
    <row r="32" spans="1:70" s="250" customFormat="1" ht="15">
      <c r="A32" s="118"/>
      <c r="B32" s="115"/>
      <c r="C32" s="115"/>
      <c r="D32" s="81"/>
      <c r="E32" s="102">
        <v>1</v>
      </c>
      <c r="F32" s="81" t="s">
        <v>568</v>
      </c>
      <c r="G32" s="102"/>
      <c r="H32" s="102"/>
      <c r="I32" s="92" t="s">
        <v>569</v>
      </c>
      <c r="J32" s="116">
        <f t="shared" ref="J32:AS32" si="33">SUM(J33:J34)</f>
        <v>0</v>
      </c>
      <c r="K32" s="116">
        <f t="shared" si="33"/>
        <v>0</v>
      </c>
      <c r="L32" s="116">
        <f t="shared" si="33"/>
        <v>0</v>
      </c>
      <c r="M32" s="117">
        <f t="shared" si="33"/>
        <v>0</v>
      </c>
      <c r="N32" s="116">
        <f t="shared" si="33"/>
        <v>0</v>
      </c>
      <c r="O32" s="116">
        <f t="shared" si="33"/>
        <v>0</v>
      </c>
      <c r="P32" s="116">
        <f t="shared" si="33"/>
        <v>0</v>
      </c>
      <c r="Q32" s="117">
        <f t="shared" si="33"/>
        <v>0</v>
      </c>
      <c r="R32" s="116">
        <f t="shared" si="33"/>
        <v>0</v>
      </c>
      <c r="S32" s="116">
        <f t="shared" si="33"/>
        <v>0</v>
      </c>
      <c r="T32" s="116">
        <f t="shared" si="33"/>
        <v>0</v>
      </c>
      <c r="U32" s="117">
        <f t="shared" si="33"/>
        <v>0</v>
      </c>
      <c r="V32" s="116">
        <f t="shared" si="33"/>
        <v>0</v>
      </c>
      <c r="W32" s="116">
        <f t="shared" si="33"/>
        <v>0</v>
      </c>
      <c r="X32" s="116">
        <f t="shared" si="33"/>
        <v>0</v>
      </c>
      <c r="Y32" s="116">
        <f t="shared" si="33"/>
        <v>0</v>
      </c>
      <c r="Z32" s="116">
        <f t="shared" si="33"/>
        <v>0</v>
      </c>
      <c r="AA32" s="116">
        <f t="shared" si="33"/>
        <v>0</v>
      </c>
      <c r="AB32" s="116">
        <f t="shared" si="33"/>
        <v>0</v>
      </c>
      <c r="AC32" s="117">
        <f t="shared" si="33"/>
        <v>0</v>
      </c>
      <c r="AD32" s="116">
        <f t="shared" si="33"/>
        <v>0</v>
      </c>
      <c r="AE32" s="116">
        <f t="shared" si="33"/>
        <v>0</v>
      </c>
      <c r="AF32" s="116">
        <f t="shared" si="33"/>
        <v>0</v>
      </c>
      <c r="AG32" s="117">
        <f t="shared" si="33"/>
        <v>0</v>
      </c>
      <c r="AH32" s="116">
        <f t="shared" si="33"/>
        <v>105000</v>
      </c>
      <c r="AI32" s="116">
        <f t="shared" si="33"/>
        <v>0</v>
      </c>
      <c r="AJ32" s="116">
        <f t="shared" si="33"/>
        <v>0</v>
      </c>
      <c r="AK32" s="117">
        <f t="shared" si="33"/>
        <v>105000</v>
      </c>
      <c r="AL32" s="116">
        <f t="shared" si="33"/>
        <v>105000</v>
      </c>
      <c r="AM32" s="116">
        <f t="shared" si="33"/>
        <v>0</v>
      </c>
      <c r="AN32" s="116">
        <f t="shared" si="33"/>
        <v>0</v>
      </c>
      <c r="AO32" s="117">
        <f t="shared" si="33"/>
        <v>105000</v>
      </c>
      <c r="AP32" s="116">
        <f t="shared" si="33"/>
        <v>123923</v>
      </c>
      <c r="AQ32" s="116">
        <f t="shared" si="33"/>
        <v>0</v>
      </c>
      <c r="AR32" s="116">
        <f t="shared" si="33"/>
        <v>0</v>
      </c>
      <c r="AS32" s="117">
        <f t="shared" si="33"/>
        <v>123923</v>
      </c>
      <c r="AT32" s="269">
        <f t="shared" si="5"/>
        <v>105000</v>
      </c>
      <c r="AU32" s="269">
        <f t="shared" si="6"/>
        <v>0</v>
      </c>
      <c r="AV32" s="271">
        <f t="shared" si="7"/>
        <v>0</v>
      </c>
      <c r="AW32" s="299">
        <f t="shared" si="8"/>
        <v>105000</v>
      </c>
      <c r="AX32" s="271">
        <f t="shared" si="9"/>
        <v>105000</v>
      </c>
      <c r="AY32" s="271">
        <f t="shared" si="10"/>
        <v>0</v>
      </c>
      <c r="AZ32" s="271">
        <f t="shared" si="2"/>
        <v>0</v>
      </c>
      <c r="BA32" s="300">
        <f t="shared" si="11"/>
        <v>105000</v>
      </c>
      <c r="BB32" s="271">
        <f t="shared" si="18"/>
        <v>123923</v>
      </c>
      <c r="BC32" s="271">
        <f t="shared" si="12"/>
        <v>0</v>
      </c>
      <c r="BD32" s="271">
        <f t="shared" si="3"/>
        <v>0</v>
      </c>
      <c r="BE32" s="300">
        <f t="shared" si="13"/>
        <v>123923</v>
      </c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3"/>
      <c r="BQ32" s="243"/>
      <c r="BR32" s="243"/>
    </row>
    <row r="33" spans="1:70" s="250" customFormat="1" ht="15">
      <c r="A33" s="118"/>
      <c r="B33" s="115"/>
      <c r="C33" s="115"/>
      <c r="D33" s="81"/>
      <c r="E33" s="115"/>
      <c r="F33" s="115" t="s">
        <v>558</v>
      </c>
      <c r="G33" s="119" t="s">
        <v>570</v>
      </c>
      <c r="H33" s="119"/>
      <c r="I33" s="92" t="s">
        <v>569</v>
      </c>
      <c r="J33" s="108">
        <f>'bevételi tábla 4.sz.'!T30</f>
        <v>0</v>
      </c>
      <c r="K33" s="108">
        <f>'bevételi tábla 4.sz.'!U30</f>
        <v>0</v>
      </c>
      <c r="L33" s="108">
        <f>'bevételi tábla 4.sz.'!V30</f>
        <v>0</v>
      </c>
      <c r="M33" s="111">
        <f>SUM(J33:L33)</f>
        <v>0</v>
      </c>
      <c r="N33" s="108">
        <f>'bevételi tábla 4.sz.'!X30</f>
        <v>0</v>
      </c>
      <c r="O33" s="108">
        <f>'bevételi tábla 4.sz.'!Y30</f>
        <v>0</v>
      </c>
      <c r="P33" s="108">
        <f>'bevételi tábla 4.sz.'!Z30</f>
        <v>0</v>
      </c>
      <c r="Q33" s="111">
        <f>SUM(N33:P33)</f>
        <v>0</v>
      </c>
      <c r="R33" s="108">
        <f>'bevételi tábla 4.sz.'!AB30</f>
        <v>0</v>
      </c>
      <c r="S33" s="108">
        <f>'bevételi tábla 4.sz.'!AC30</f>
        <v>0</v>
      </c>
      <c r="T33" s="108">
        <f>'bevételi tábla 4.sz.'!AD30</f>
        <v>0</v>
      </c>
      <c r="U33" s="111">
        <f>SUM(R33:T33)</f>
        <v>0</v>
      </c>
      <c r="V33" s="108">
        <f>'bevételi tábla 4.sz.'!AF30</f>
        <v>0</v>
      </c>
      <c r="W33" s="108">
        <f>'bevételi tábla 4.sz.'!AG30</f>
        <v>0</v>
      </c>
      <c r="X33" s="108">
        <f>'bevételi tábla 4.sz.'!AH30</f>
        <v>0</v>
      </c>
      <c r="Y33" s="108">
        <f>SUM(V33:X33)</f>
        <v>0</v>
      </c>
      <c r="Z33" s="108">
        <f>'bevételi tábla 4.sz.'!AJ30</f>
        <v>0</v>
      </c>
      <c r="AA33" s="108">
        <f>'bevételi tábla 4.sz.'!AK30</f>
        <v>0</v>
      </c>
      <c r="AB33" s="108">
        <f>'bevételi tábla 4.sz.'!AL30</f>
        <v>0</v>
      </c>
      <c r="AC33" s="109">
        <f>SUM(Z33:AB33)</f>
        <v>0</v>
      </c>
      <c r="AD33" s="108">
        <f>'bevételi tábla 4.sz.'!AN30</f>
        <v>0</v>
      </c>
      <c r="AE33" s="108">
        <f>'bevételi tábla 4.sz.'!AO30</f>
        <v>0</v>
      </c>
      <c r="AF33" s="108">
        <f>'bevételi tábla 4.sz.'!AP30</f>
        <v>0</v>
      </c>
      <c r="AG33" s="109">
        <f>SUM(AD33:AF33)</f>
        <v>0</v>
      </c>
      <c r="AH33" s="108">
        <v>105000</v>
      </c>
      <c r="AI33" s="108">
        <f>'bevételi tábla 4.sz.'!DY30</f>
        <v>0</v>
      </c>
      <c r="AJ33" s="108">
        <f>'bevételi tábla 4.sz.'!DZ30</f>
        <v>0</v>
      </c>
      <c r="AK33" s="109">
        <f>SUM(AH33:AJ33)</f>
        <v>105000</v>
      </c>
      <c r="AL33" s="108">
        <v>105000</v>
      </c>
      <c r="AM33" s="108">
        <f>'bevételi tábla 4.sz.'!EC30</f>
        <v>0</v>
      </c>
      <c r="AN33" s="108">
        <f>'bevételi tábla 4.sz.'!ED30</f>
        <v>0</v>
      </c>
      <c r="AO33" s="109">
        <f>SUM(AL33:AN33)</f>
        <v>105000</v>
      </c>
      <c r="AP33" s="108">
        <v>123923</v>
      </c>
      <c r="AQ33" s="108">
        <f>'bevételi tábla 4.sz.'!EG30</f>
        <v>0</v>
      </c>
      <c r="AR33" s="108">
        <f>'bevételi tábla 4.sz.'!EH30</f>
        <v>0</v>
      </c>
      <c r="AS33" s="109">
        <f>SUM(AP33:AR33)</f>
        <v>123923</v>
      </c>
      <c r="AT33" s="269">
        <f t="shared" si="5"/>
        <v>105000</v>
      </c>
      <c r="AU33" s="269">
        <f t="shared" si="6"/>
        <v>0</v>
      </c>
      <c r="AV33" s="271">
        <f t="shared" si="7"/>
        <v>0</v>
      </c>
      <c r="AW33" s="299">
        <f t="shared" si="8"/>
        <v>105000</v>
      </c>
      <c r="AX33" s="271">
        <f t="shared" si="9"/>
        <v>105000</v>
      </c>
      <c r="AY33" s="271">
        <f t="shared" si="10"/>
        <v>0</v>
      </c>
      <c r="AZ33" s="271">
        <f t="shared" si="2"/>
        <v>0</v>
      </c>
      <c r="BA33" s="300">
        <f t="shared" si="11"/>
        <v>105000</v>
      </c>
      <c r="BB33" s="271">
        <f t="shared" si="18"/>
        <v>123923</v>
      </c>
      <c r="BC33" s="271">
        <f t="shared" si="12"/>
        <v>0</v>
      </c>
      <c r="BD33" s="271">
        <f t="shared" si="3"/>
        <v>0</v>
      </c>
      <c r="BE33" s="300">
        <f t="shared" si="13"/>
        <v>123923</v>
      </c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3"/>
      <c r="BQ33" s="243"/>
      <c r="BR33" s="243"/>
    </row>
    <row r="34" spans="1:70" s="250" customFormat="1" ht="15">
      <c r="A34" s="118"/>
      <c r="B34" s="115"/>
      <c r="C34" s="115"/>
      <c r="D34" s="81"/>
      <c r="E34" s="115"/>
      <c r="F34" s="115" t="s">
        <v>558</v>
      </c>
      <c r="G34" s="119" t="s">
        <v>571</v>
      </c>
      <c r="H34" s="119"/>
      <c r="I34" s="92" t="s">
        <v>569</v>
      </c>
      <c r="J34" s="108">
        <f>'bevételi tábla 4.sz.'!T31</f>
        <v>0</v>
      </c>
      <c r="K34" s="108">
        <f>'bevételi tábla 4.sz.'!U31</f>
        <v>0</v>
      </c>
      <c r="L34" s="108">
        <f>'bevételi tábla 4.sz.'!V31</f>
        <v>0</v>
      </c>
      <c r="M34" s="111">
        <f>SUM(J34:L34)</f>
        <v>0</v>
      </c>
      <c r="N34" s="108">
        <f>'bevételi tábla 4.sz.'!X31</f>
        <v>0</v>
      </c>
      <c r="O34" s="108">
        <f>'bevételi tábla 4.sz.'!Y31</f>
        <v>0</v>
      </c>
      <c r="P34" s="108">
        <f>'bevételi tábla 4.sz.'!Z31</f>
        <v>0</v>
      </c>
      <c r="Q34" s="111">
        <f>SUM(N34:P34)</f>
        <v>0</v>
      </c>
      <c r="R34" s="108">
        <f>'bevételi tábla 4.sz.'!AB31</f>
        <v>0</v>
      </c>
      <c r="S34" s="108">
        <f>'bevételi tábla 4.sz.'!AC31</f>
        <v>0</v>
      </c>
      <c r="T34" s="108">
        <f>'bevételi tábla 4.sz.'!AD31</f>
        <v>0</v>
      </c>
      <c r="U34" s="111">
        <f>SUM(R34:T34)</f>
        <v>0</v>
      </c>
      <c r="V34" s="108">
        <f>'bevételi tábla 4.sz.'!AF31</f>
        <v>0</v>
      </c>
      <c r="W34" s="108">
        <f>'bevételi tábla 4.sz.'!AG31</f>
        <v>0</v>
      </c>
      <c r="X34" s="108">
        <f>'bevételi tábla 4.sz.'!AH31</f>
        <v>0</v>
      </c>
      <c r="Y34" s="108">
        <f>SUM(V34:X34)</f>
        <v>0</v>
      </c>
      <c r="Z34" s="108">
        <f>'bevételi tábla 4.sz.'!AJ31</f>
        <v>0</v>
      </c>
      <c r="AA34" s="108">
        <f>'bevételi tábla 4.sz.'!AK31</f>
        <v>0</v>
      </c>
      <c r="AB34" s="108">
        <f>'bevételi tábla 4.sz.'!AL31</f>
        <v>0</v>
      </c>
      <c r="AC34" s="109">
        <f>SUM(Z34:AB34)</f>
        <v>0</v>
      </c>
      <c r="AD34" s="108">
        <f>'bevételi tábla 4.sz.'!AN31</f>
        <v>0</v>
      </c>
      <c r="AE34" s="108">
        <f>'bevételi tábla 4.sz.'!AO31</f>
        <v>0</v>
      </c>
      <c r="AF34" s="108">
        <f>'bevételi tábla 4.sz.'!AP31</f>
        <v>0</v>
      </c>
      <c r="AG34" s="109">
        <f>SUM(AD34:AF34)</f>
        <v>0</v>
      </c>
      <c r="AH34" s="108">
        <f>'bevételi tábla 4.sz.'!DX31</f>
        <v>0</v>
      </c>
      <c r="AI34" s="108">
        <f>'bevételi tábla 4.sz.'!DY31</f>
        <v>0</v>
      </c>
      <c r="AJ34" s="108">
        <f>'bevételi tábla 4.sz.'!DZ31</f>
        <v>0</v>
      </c>
      <c r="AK34" s="109">
        <f>SUM(AH34:AJ34)</f>
        <v>0</v>
      </c>
      <c r="AL34" s="108">
        <f>'bevételi tábla 4.sz.'!EB31</f>
        <v>0</v>
      </c>
      <c r="AM34" s="108">
        <f>'bevételi tábla 4.sz.'!EC31</f>
        <v>0</v>
      </c>
      <c r="AN34" s="108">
        <f>'bevételi tábla 4.sz.'!ED31</f>
        <v>0</v>
      </c>
      <c r="AO34" s="109">
        <f>SUM(AL34:AN34)</f>
        <v>0</v>
      </c>
      <c r="AP34" s="108">
        <f>'bevételi tábla 4.sz.'!EF31</f>
        <v>0</v>
      </c>
      <c r="AQ34" s="108">
        <f>'bevételi tábla 4.sz.'!EG31</f>
        <v>0</v>
      </c>
      <c r="AR34" s="108">
        <f>'bevételi tábla 4.sz.'!EH31</f>
        <v>0</v>
      </c>
      <c r="AS34" s="109">
        <f>SUM(AP34:AR34)</f>
        <v>0</v>
      </c>
      <c r="AT34" s="269">
        <f t="shared" si="5"/>
        <v>0</v>
      </c>
      <c r="AU34" s="269">
        <f t="shared" si="6"/>
        <v>0</v>
      </c>
      <c r="AV34" s="271">
        <f t="shared" si="7"/>
        <v>0</v>
      </c>
      <c r="AW34" s="299">
        <f t="shared" si="8"/>
        <v>0</v>
      </c>
      <c r="AX34" s="271">
        <f t="shared" si="9"/>
        <v>0</v>
      </c>
      <c r="AY34" s="271">
        <f t="shared" si="10"/>
        <v>0</v>
      </c>
      <c r="AZ34" s="271">
        <f t="shared" si="2"/>
        <v>0</v>
      </c>
      <c r="BA34" s="300">
        <f t="shared" si="11"/>
        <v>0</v>
      </c>
      <c r="BB34" s="271">
        <f t="shared" si="18"/>
        <v>0</v>
      </c>
      <c r="BC34" s="271">
        <f t="shared" si="12"/>
        <v>0</v>
      </c>
      <c r="BD34" s="271">
        <f t="shared" si="3"/>
        <v>0</v>
      </c>
      <c r="BE34" s="300">
        <f t="shared" si="13"/>
        <v>0</v>
      </c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3"/>
      <c r="BQ34" s="243"/>
      <c r="BR34" s="243"/>
    </row>
    <row r="35" spans="1:70" s="250" customFormat="1" ht="15">
      <c r="A35" s="118"/>
      <c r="B35" s="115"/>
      <c r="C35" s="115"/>
      <c r="D35" s="81"/>
      <c r="E35" s="102">
        <v>2</v>
      </c>
      <c r="F35" s="81" t="s">
        <v>572</v>
      </c>
      <c r="G35" s="102"/>
      <c r="H35" s="102"/>
      <c r="I35" s="92" t="s">
        <v>573</v>
      </c>
      <c r="J35" s="116">
        <f t="shared" ref="J35:AK35" si="34">SUM(J36:J37)</f>
        <v>0</v>
      </c>
      <c r="K35" s="116">
        <f t="shared" si="34"/>
        <v>0</v>
      </c>
      <c r="L35" s="116">
        <f t="shared" si="34"/>
        <v>0</v>
      </c>
      <c r="M35" s="117">
        <f t="shared" si="34"/>
        <v>0</v>
      </c>
      <c r="N35" s="116">
        <f t="shared" si="34"/>
        <v>0</v>
      </c>
      <c r="O35" s="116">
        <f t="shared" si="34"/>
        <v>0</v>
      </c>
      <c r="P35" s="116">
        <f t="shared" si="34"/>
        <v>0</v>
      </c>
      <c r="Q35" s="117">
        <f t="shared" si="34"/>
        <v>0</v>
      </c>
      <c r="R35" s="116">
        <f t="shared" si="34"/>
        <v>0</v>
      </c>
      <c r="S35" s="116">
        <f t="shared" si="34"/>
        <v>0</v>
      </c>
      <c r="T35" s="116">
        <f t="shared" si="34"/>
        <v>0</v>
      </c>
      <c r="U35" s="117">
        <f t="shared" si="34"/>
        <v>0</v>
      </c>
      <c r="V35" s="116">
        <f t="shared" si="34"/>
        <v>0</v>
      </c>
      <c r="W35" s="116">
        <f t="shared" si="34"/>
        <v>0</v>
      </c>
      <c r="X35" s="116">
        <f t="shared" si="34"/>
        <v>0</v>
      </c>
      <c r="Y35" s="116">
        <f t="shared" si="34"/>
        <v>0</v>
      </c>
      <c r="Z35" s="116">
        <f t="shared" si="34"/>
        <v>0</v>
      </c>
      <c r="AA35" s="116">
        <f t="shared" si="34"/>
        <v>0</v>
      </c>
      <c r="AB35" s="116">
        <f t="shared" si="34"/>
        <v>0</v>
      </c>
      <c r="AC35" s="117">
        <f t="shared" si="34"/>
        <v>0</v>
      </c>
      <c r="AD35" s="116">
        <f t="shared" si="34"/>
        <v>0</v>
      </c>
      <c r="AE35" s="116">
        <f t="shared" si="34"/>
        <v>0</v>
      </c>
      <c r="AF35" s="116">
        <f t="shared" si="34"/>
        <v>0</v>
      </c>
      <c r="AG35" s="117">
        <f t="shared" si="34"/>
        <v>0</v>
      </c>
      <c r="AH35" s="116">
        <f t="shared" si="34"/>
        <v>11000</v>
      </c>
      <c r="AI35" s="116">
        <f t="shared" si="34"/>
        <v>0</v>
      </c>
      <c r="AJ35" s="116">
        <f t="shared" si="34"/>
        <v>0</v>
      </c>
      <c r="AK35" s="117">
        <f t="shared" si="34"/>
        <v>11000</v>
      </c>
      <c r="AL35" s="116">
        <v>11000</v>
      </c>
      <c r="AM35" s="116">
        <f>SUM(AM36:AM37)</f>
        <v>0</v>
      </c>
      <c r="AN35" s="116">
        <f>SUM(AN36:AN37)</f>
        <v>0</v>
      </c>
      <c r="AO35" s="117">
        <f>SUM(AO36:AO37)</f>
        <v>11000</v>
      </c>
      <c r="AP35" s="116">
        <v>11656</v>
      </c>
      <c r="AQ35" s="116">
        <f>SUM(AQ36:AQ37)</f>
        <v>0</v>
      </c>
      <c r="AR35" s="116">
        <f>SUM(AR36:AR37)</f>
        <v>0</v>
      </c>
      <c r="AS35" s="117">
        <f>SUM(AS36:AS37)</f>
        <v>11656</v>
      </c>
      <c r="AT35" s="269">
        <f t="shared" si="5"/>
        <v>11000</v>
      </c>
      <c r="AU35" s="269">
        <f t="shared" si="6"/>
        <v>0</v>
      </c>
      <c r="AV35" s="271">
        <f t="shared" si="7"/>
        <v>0</v>
      </c>
      <c r="AW35" s="299">
        <f t="shared" si="8"/>
        <v>11000</v>
      </c>
      <c r="AX35" s="271">
        <f t="shared" si="9"/>
        <v>11000</v>
      </c>
      <c r="AY35" s="271">
        <f t="shared" si="10"/>
        <v>0</v>
      </c>
      <c r="AZ35" s="271">
        <f t="shared" si="2"/>
        <v>0</v>
      </c>
      <c r="BA35" s="300">
        <f t="shared" si="11"/>
        <v>11000</v>
      </c>
      <c r="BB35" s="271">
        <f t="shared" si="18"/>
        <v>11656</v>
      </c>
      <c r="BC35" s="271">
        <f t="shared" si="12"/>
        <v>0</v>
      </c>
      <c r="BD35" s="271">
        <f t="shared" si="3"/>
        <v>0</v>
      </c>
      <c r="BE35" s="300">
        <f t="shared" si="13"/>
        <v>11656</v>
      </c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3"/>
      <c r="BQ35" s="243"/>
      <c r="BR35" s="243"/>
    </row>
    <row r="36" spans="1:70" ht="15">
      <c r="A36" s="101"/>
      <c r="B36" s="115"/>
      <c r="C36" s="115"/>
      <c r="F36" s="115" t="s">
        <v>558</v>
      </c>
      <c r="G36" s="119" t="s">
        <v>574</v>
      </c>
      <c r="H36" s="119"/>
      <c r="I36" s="92" t="s">
        <v>573</v>
      </c>
      <c r="J36" s="108">
        <f>'bevételi tábla 4.sz.'!T33</f>
        <v>0</v>
      </c>
      <c r="K36" s="108">
        <f>'bevételi tábla 4.sz.'!U33</f>
        <v>0</v>
      </c>
      <c r="L36" s="108">
        <f>'bevételi tábla 4.sz.'!V33</f>
        <v>0</v>
      </c>
      <c r="M36" s="111">
        <f>SUM(J36:L36)</f>
        <v>0</v>
      </c>
      <c r="N36" s="108">
        <f>'bevételi tábla 4.sz.'!X33</f>
        <v>0</v>
      </c>
      <c r="O36" s="108">
        <f>'bevételi tábla 4.sz.'!Y33</f>
        <v>0</v>
      </c>
      <c r="P36" s="108">
        <f>'bevételi tábla 4.sz.'!Z33</f>
        <v>0</v>
      </c>
      <c r="Q36" s="111">
        <f>SUM(N36:P36)</f>
        <v>0</v>
      </c>
      <c r="R36" s="108">
        <f>'bevételi tábla 4.sz.'!AB33</f>
        <v>0</v>
      </c>
      <c r="S36" s="108">
        <f>'bevételi tábla 4.sz.'!AC33</f>
        <v>0</v>
      </c>
      <c r="T36" s="108">
        <f>'bevételi tábla 4.sz.'!AD33</f>
        <v>0</v>
      </c>
      <c r="U36" s="111">
        <f>SUM(R36:T36)</f>
        <v>0</v>
      </c>
      <c r="V36" s="108">
        <f>'bevételi tábla 4.sz.'!AF33</f>
        <v>0</v>
      </c>
      <c r="W36" s="108">
        <f>'bevételi tábla 4.sz.'!AG33</f>
        <v>0</v>
      </c>
      <c r="X36" s="108">
        <f>'bevételi tábla 4.sz.'!AH33</f>
        <v>0</v>
      </c>
      <c r="Y36" s="108">
        <f>SUM(V36:X36)</f>
        <v>0</v>
      </c>
      <c r="Z36" s="108">
        <f>'bevételi tábla 4.sz.'!AJ33</f>
        <v>0</v>
      </c>
      <c r="AA36" s="108">
        <f>'bevételi tábla 4.sz.'!AK33</f>
        <v>0</v>
      </c>
      <c r="AB36" s="108">
        <f>'bevételi tábla 4.sz.'!AL33</f>
        <v>0</v>
      </c>
      <c r="AC36" s="109">
        <f>SUM(Z36:AB36)</f>
        <v>0</v>
      </c>
      <c r="AD36" s="108">
        <f>'bevételi tábla 4.sz.'!AN33</f>
        <v>0</v>
      </c>
      <c r="AE36" s="108">
        <f>'bevételi tábla 4.sz.'!AO33</f>
        <v>0</v>
      </c>
      <c r="AF36" s="108">
        <f>'bevételi tábla 4.sz.'!AP33</f>
        <v>0</v>
      </c>
      <c r="AG36" s="109">
        <f>SUM(AD36:AF36)</f>
        <v>0</v>
      </c>
      <c r="AH36" s="108">
        <f>'bevételi tábla 4.sz.'!DX33</f>
        <v>0</v>
      </c>
      <c r="AI36" s="108">
        <f>'bevételi tábla 4.sz.'!DY33</f>
        <v>0</v>
      </c>
      <c r="AJ36" s="108">
        <f>'bevételi tábla 4.sz.'!DZ33</f>
        <v>0</v>
      </c>
      <c r="AK36" s="109">
        <f>SUM(AH36:AJ36)</f>
        <v>0</v>
      </c>
      <c r="AL36" s="108">
        <f>'bevételi tábla 4.sz.'!EB33</f>
        <v>0</v>
      </c>
      <c r="AM36" s="108">
        <f>'bevételi tábla 4.sz.'!EC33</f>
        <v>0</v>
      </c>
      <c r="AN36" s="108">
        <f>'bevételi tábla 4.sz.'!ED33</f>
        <v>0</v>
      </c>
      <c r="AO36" s="109">
        <f>SUM(AL36:AN36)</f>
        <v>0</v>
      </c>
      <c r="AP36" s="108">
        <f>'bevételi tábla 4.sz.'!EF33</f>
        <v>0</v>
      </c>
      <c r="AQ36" s="108">
        <f>'bevételi tábla 4.sz.'!EG33</f>
        <v>0</v>
      </c>
      <c r="AR36" s="108">
        <f>'bevételi tábla 4.sz.'!EH33</f>
        <v>0</v>
      </c>
      <c r="AS36" s="109">
        <f>SUM(AP36:AR36)</f>
        <v>0</v>
      </c>
      <c r="AT36" s="269">
        <f t="shared" si="5"/>
        <v>0</v>
      </c>
      <c r="AU36" s="269">
        <f t="shared" si="6"/>
        <v>0</v>
      </c>
      <c r="AV36" s="271">
        <f t="shared" si="7"/>
        <v>0</v>
      </c>
      <c r="AW36" s="299">
        <f t="shared" si="8"/>
        <v>0</v>
      </c>
      <c r="AX36" s="271">
        <f t="shared" si="9"/>
        <v>0</v>
      </c>
      <c r="AY36" s="271">
        <f t="shared" si="10"/>
        <v>0</v>
      </c>
      <c r="AZ36" s="271">
        <f t="shared" si="2"/>
        <v>0</v>
      </c>
      <c r="BA36" s="300">
        <f t="shared" si="11"/>
        <v>0</v>
      </c>
      <c r="BB36" s="271">
        <f t="shared" si="18"/>
        <v>0</v>
      </c>
      <c r="BC36" s="271">
        <f t="shared" si="12"/>
        <v>0</v>
      </c>
      <c r="BD36" s="271">
        <f t="shared" si="3"/>
        <v>0</v>
      </c>
      <c r="BE36" s="300">
        <f t="shared" si="13"/>
        <v>0</v>
      </c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3"/>
      <c r="BQ36" s="243"/>
      <c r="BR36" s="243"/>
    </row>
    <row r="37" spans="1:70" s="250" customFormat="1" ht="15">
      <c r="A37" s="118"/>
      <c r="B37" s="81"/>
      <c r="C37" s="81"/>
      <c r="D37" s="81"/>
      <c r="E37" s="115"/>
      <c r="F37" s="115" t="s">
        <v>558</v>
      </c>
      <c r="G37" s="119" t="s">
        <v>575</v>
      </c>
      <c r="H37" s="119"/>
      <c r="I37" s="92" t="s">
        <v>573</v>
      </c>
      <c r="J37" s="108">
        <f>'bevételi tábla 4.sz.'!T34</f>
        <v>0</v>
      </c>
      <c r="K37" s="108">
        <f>'bevételi tábla 4.sz.'!U34</f>
        <v>0</v>
      </c>
      <c r="L37" s="108">
        <f>'bevételi tábla 4.sz.'!V34</f>
        <v>0</v>
      </c>
      <c r="M37" s="111">
        <f>SUM(J37:L37)</f>
        <v>0</v>
      </c>
      <c r="N37" s="108">
        <f>'bevételi tábla 4.sz.'!X34</f>
        <v>0</v>
      </c>
      <c r="O37" s="108">
        <f>'bevételi tábla 4.sz.'!Y34</f>
        <v>0</v>
      </c>
      <c r="P37" s="108">
        <f>'bevételi tábla 4.sz.'!Z34</f>
        <v>0</v>
      </c>
      <c r="Q37" s="111">
        <f>SUM(N37:P37)</f>
        <v>0</v>
      </c>
      <c r="R37" s="108">
        <f>'bevételi tábla 4.sz.'!AB34</f>
        <v>0</v>
      </c>
      <c r="S37" s="108">
        <f>'bevételi tábla 4.sz.'!AC34</f>
        <v>0</v>
      </c>
      <c r="T37" s="108">
        <f>'bevételi tábla 4.sz.'!AD34</f>
        <v>0</v>
      </c>
      <c r="U37" s="111">
        <f>SUM(R37:T37)</f>
        <v>0</v>
      </c>
      <c r="V37" s="108">
        <f>'bevételi tábla 4.sz.'!AF34</f>
        <v>0</v>
      </c>
      <c r="W37" s="108">
        <f>'bevételi tábla 4.sz.'!AG34</f>
        <v>0</v>
      </c>
      <c r="X37" s="108">
        <f>'bevételi tábla 4.sz.'!AH34</f>
        <v>0</v>
      </c>
      <c r="Y37" s="108">
        <f>SUM(V37:X37)</f>
        <v>0</v>
      </c>
      <c r="Z37" s="108">
        <f>'bevételi tábla 4.sz.'!AJ34</f>
        <v>0</v>
      </c>
      <c r="AA37" s="108">
        <f>'bevételi tábla 4.sz.'!AK34</f>
        <v>0</v>
      </c>
      <c r="AB37" s="108">
        <f>'bevételi tábla 4.sz.'!AL34</f>
        <v>0</v>
      </c>
      <c r="AC37" s="109">
        <f>SUM(Z37:AB37)</f>
        <v>0</v>
      </c>
      <c r="AD37" s="108">
        <f>'bevételi tábla 4.sz.'!AN34</f>
        <v>0</v>
      </c>
      <c r="AE37" s="108">
        <f>'bevételi tábla 4.sz.'!AO34</f>
        <v>0</v>
      </c>
      <c r="AF37" s="108">
        <f>'bevételi tábla 4.sz.'!AP34</f>
        <v>0</v>
      </c>
      <c r="AG37" s="109">
        <f>SUM(AD37:AF37)</f>
        <v>0</v>
      </c>
      <c r="AH37" s="108">
        <f>'bevételi tábla 4.sz.'!DX34</f>
        <v>11000</v>
      </c>
      <c r="AI37" s="108">
        <f>'bevételi tábla 4.sz.'!DY34</f>
        <v>0</v>
      </c>
      <c r="AJ37" s="108">
        <f>'bevételi tábla 4.sz.'!DZ34</f>
        <v>0</v>
      </c>
      <c r="AK37" s="109">
        <f>SUM(AH37:AJ37)</f>
        <v>11000</v>
      </c>
      <c r="AL37" s="108">
        <v>11000</v>
      </c>
      <c r="AM37" s="108">
        <f>'bevételi tábla 4.sz.'!EC34</f>
        <v>0</v>
      </c>
      <c r="AN37" s="108">
        <f>'bevételi tábla 4.sz.'!ED34</f>
        <v>0</v>
      </c>
      <c r="AO37" s="109">
        <f>SUM(AL37:AN37)</f>
        <v>11000</v>
      </c>
      <c r="AP37" s="108">
        <v>11656</v>
      </c>
      <c r="AQ37" s="108">
        <f>'bevételi tábla 4.sz.'!EG34</f>
        <v>0</v>
      </c>
      <c r="AR37" s="108">
        <f>'bevételi tábla 4.sz.'!EH34</f>
        <v>0</v>
      </c>
      <c r="AS37" s="109">
        <f>SUM(AP37:AR37)</f>
        <v>11656</v>
      </c>
      <c r="AT37" s="269">
        <f t="shared" si="5"/>
        <v>11000</v>
      </c>
      <c r="AU37" s="269">
        <f t="shared" si="6"/>
        <v>0</v>
      </c>
      <c r="AV37" s="271">
        <f t="shared" si="7"/>
        <v>0</v>
      </c>
      <c r="AW37" s="299">
        <f t="shared" si="8"/>
        <v>11000</v>
      </c>
      <c r="AX37" s="271">
        <f t="shared" si="9"/>
        <v>11000</v>
      </c>
      <c r="AY37" s="271">
        <f t="shared" si="10"/>
        <v>0</v>
      </c>
      <c r="AZ37" s="271">
        <f t="shared" si="2"/>
        <v>0</v>
      </c>
      <c r="BA37" s="300">
        <f t="shared" si="11"/>
        <v>11000</v>
      </c>
      <c r="BB37" s="271">
        <f t="shared" si="18"/>
        <v>11656</v>
      </c>
      <c r="BC37" s="271">
        <f t="shared" si="12"/>
        <v>0</v>
      </c>
      <c r="BD37" s="271">
        <f t="shared" si="3"/>
        <v>0</v>
      </c>
      <c r="BE37" s="300">
        <f t="shared" si="13"/>
        <v>11656</v>
      </c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3"/>
      <c r="BQ37" s="243"/>
      <c r="BR37" s="243"/>
    </row>
    <row r="38" spans="1:70" s="250" customFormat="1" ht="15">
      <c r="A38" s="118"/>
      <c r="B38" s="115"/>
      <c r="C38" s="115"/>
      <c r="D38" s="81"/>
      <c r="E38" s="102">
        <v>3</v>
      </c>
      <c r="F38" s="81" t="s">
        <v>576</v>
      </c>
      <c r="G38" s="102"/>
      <c r="H38" s="102"/>
      <c r="I38" s="92" t="s">
        <v>577</v>
      </c>
      <c r="J38" s="116">
        <f t="shared" ref="J38:AS38" si="35">SUM(J39:J41)</f>
        <v>0</v>
      </c>
      <c r="K38" s="116">
        <f t="shared" si="35"/>
        <v>0</v>
      </c>
      <c r="L38" s="116">
        <f t="shared" si="35"/>
        <v>0</v>
      </c>
      <c r="M38" s="117">
        <f t="shared" si="35"/>
        <v>0</v>
      </c>
      <c r="N38" s="116">
        <f t="shared" si="35"/>
        <v>0</v>
      </c>
      <c r="O38" s="116">
        <f t="shared" si="35"/>
        <v>0</v>
      </c>
      <c r="P38" s="116">
        <f t="shared" si="35"/>
        <v>0</v>
      </c>
      <c r="Q38" s="117">
        <f t="shared" si="35"/>
        <v>0</v>
      </c>
      <c r="R38" s="116">
        <f t="shared" si="35"/>
        <v>0</v>
      </c>
      <c r="S38" s="116">
        <f t="shared" si="35"/>
        <v>0</v>
      </c>
      <c r="T38" s="116">
        <f t="shared" si="35"/>
        <v>0</v>
      </c>
      <c r="U38" s="117">
        <f t="shared" si="35"/>
        <v>0</v>
      </c>
      <c r="V38" s="116">
        <f t="shared" si="35"/>
        <v>0</v>
      </c>
      <c r="W38" s="116">
        <f t="shared" si="35"/>
        <v>0</v>
      </c>
      <c r="X38" s="116">
        <f t="shared" si="35"/>
        <v>0</v>
      </c>
      <c r="Y38" s="116">
        <f t="shared" si="35"/>
        <v>0</v>
      </c>
      <c r="Z38" s="116">
        <f t="shared" si="35"/>
        <v>0</v>
      </c>
      <c r="AA38" s="116">
        <f t="shared" si="35"/>
        <v>0</v>
      </c>
      <c r="AB38" s="116">
        <f t="shared" si="35"/>
        <v>0</v>
      </c>
      <c r="AC38" s="117">
        <f t="shared" si="35"/>
        <v>0</v>
      </c>
      <c r="AD38" s="116">
        <f t="shared" si="35"/>
        <v>0</v>
      </c>
      <c r="AE38" s="116">
        <f t="shared" si="35"/>
        <v>0</v>
      </c>
      <c r="AF38" s="116">
        <f t="shared" si="35"/>
        <v>0</v>
      </c>
      <c r="AG38" s="117">
        <f t="shared" si="35"/>
        <v>0</v>
      </c>
      <c r="AH38" s="116">
        <f t="shared" si="35"/>
        <v>90000</v>
      </c>
      <c r="AI38" s="116">
        <f t="shared" si="35"/>
        <v>0</v>
      </c>
      <c r="AJ38" s="116">
        <f t="shared" si="35"/>
        <v>0</v>
      </c>
      <c r="AK38" s="117">
        <f t="shared" si="35"/>
        <v>90000</v>
      </c>
      <c r="AL38" s="116">
        <f t="shared" si="35"/>
        <v>90000</v>
      </c>
      <c r="AM38" s="116">
        <f t="shared" si="35"/>
        <v>0</v>
      </c>
      <c r="AN38" s="116">
        <f t="shared" si="35"/>
        <v>0</v>
      </c>
      <c r="AO38" s="117">
        <f t="shared" si="35"/>
        <v>90000</v>
      </c>
      <c r="AP38" s="116">
        <f t="shared" si="35"/>
        <v>94638</v>
      </c>
      <c r="AQ38" s="116">
        <f t="shared" si="35"/>
        <v>0</v>
      </c>
      <c r="AR38" s="116">
        <f t="shared" si="35"/>
        <v>0</v>
      </c>
      <c r="AS38" s="117">
        <f t="shared" si="35"/>
        <v>94638</v>
      </c>
      <c r="AT38" s="269">
        <f t="shared" si="5"/>
        <v>90000</v>
      </c>
      <c r="AU38" s="269">
        <f t="shared" si="6"/>
        <v>0</v>
      </c>
      <c r="AV38" s="271">
        <f t="shared" si="7"/>
        <v>0</v>
      </c>
      <c r="AW38" s="299">
        <f t="shared" si="8"/>
        <v>90000</v>
      </c>
      <c r="AX38" s="271">
        <f t="shared" si="9"/>
        <v>90000</v>
      </c>
      <c r="AY38" s="271">
        <f t="shared" si="10"/>
        <v>0</v>
      </c>
      <c r="AZ38" s="271">
        <f t="shared" si="2"/>
        <v>0</v>
      </c>
      <c r="BA38" s="300">
        <f t="shared" si="11"/>
        <v>90000</v>
      </c>
      <c r="BB38" s="271">
        <f t="shared" si="18"/>
        <v>94638</v>
      </c>
      <c r="BC38" s="271">
        <f t="shared" si="12"/>
        <v>0</v>
      </c>
      <c r="BD38" s="271">
        <f t="shared" si="3"/>
        <v>0</v>
      </c>
      <c r="BE38" s="300">
        <f t="shared" si="13"/>
        <v>94638</v>
      </c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3"/>
      <c r="BQ38" s="243"/>
      <c r="BR38" s="243"/>
    </row>
    <row r="39" spans="1:70" s="250" customFormat="1" ht="15">
      <c r="A39" s="118"/>
      <c r="B39" s="115"/>
      <c r="C39" s="115"/>
      <c r="D39" s="81"/>
      <c r="E39" s="115"/>
      <c r="F39" s="115" t="s">
        <v>558</v>
      </c>
      <c r="G39" s="119" t="s">
        <v>578</v>
      </c>
      <c r="H39" s="119"/>
      <c r="I39" s="92" t="s">
        <v>577</v>
      </c>
      <c r="J39" s="108">
        <f>'bevételi tábla 4.sz.'!T36</f>
        <v>0</v>
      </c>
      <c r="K39" s="108">
        <f>'bevételi tábla 4.sz.'!U36</f>
        <v>0</v>
      </c>
      <c r="L39" s="108">
        <f>'bevételi tábla 4.sz.'!V36</f>
        <v>0</v>
      </c>
      <c r="M39" s="111">
        <f>SUM(J39:L39)</f>
        <v>0</v>
      </c>
      <c r="N39" s="108">
        <f>'bevételi tábla 4.sz.'!X36</f>
        <v>0</v>
      </c>
      <c r="O39" s="108">
        <f>'bevételi tábla 4.sz.'!Y36</f>
        <v>0</v>
      </c>
      <c r="P39" s="108">
        <f>'bevételi tábla 4.sz.'!Z36</f>
        <v>0</v>
      </c>
      <c r="Q39" s="111">
        <f>SUM(N39:P39)</f>
        <v>0</v>
      </c>
      <c r="R39" s="108">
        <f>'bevételi tábla 4.sz.'!AB36</f>
        <v>0</v>
      </c>
      <c r="S39" s="108">
        <f>'bevételi tábla 4.sz.'!AC36</f>
        <v>0</v>
      </c>
      <c r="T39" s="108">
        <f>'bevételi tábla 4.sz.'!AD36</f>
        <v>0</v>
      </c>
      <c r="U39" s="111">
        <f>SUM(R39:T39)</f>
        <v>0</v>
      </c>
      <c r="V39" s="108">
        <f>'bevételi tábla 4.sz.'!AF36</f>
        <v>0</v>
      </c>
      <c r="W39" s="108">
        <f>'bevételi tábla 4.sz.'!AG36</f>
        <v>0</v>
      </c>
      <c r="X39" s="108">
        <f>'bevételi tábla 4.sz.'!AH36</f>
        <v>0</v>
      </c>
      <c r="Y39" s="108">
        <f>SUM(V39:X39)</f>
        <v>0</v>
      </c>
      <c r="Z39" s="108">
        <f>'bevételi tábla 4.sz.'!AJ36</f>
        <v>0</v>
      </c>
      <c r="AA39" s="108">
        <f>'bevételi tábla 4.sz.'!AK36</f>
        <v>0</v>
      </c>
      <c r="AB39" s="108">
        <f>'bevételi tábla 4.sz.'!AL36</f>
        <v>0</v>
      </c>
      <c r="AC39" s="109">
        <f>SUM(Z39:AB39)</f>
        <v>0</v>
      </c>
      <c r="AD39" s="108">
        <f>'bevételi tábla 4.sz.'!AN36</f>
        <v>0</v>
      </c>
      <c r="AE39" s="108">
        <f>'bevételi tábla 4.sz.'!AO36</f>
        <v>0</v>
      </c>
      <c r="AF39" s="108">
        <f>'bevételi tábla 4.sz.'!AP36</f>
        <v>0</v>
      </c>
      <c r="AG39" s="109">
        <f>SUM(AD39:AF39)</f>
        <v>0</v>
      </c>
      <c r="AH39" s="108">
        <v>90000</v>
      </c>
      <c r="AI39" s="108">
        <f>'bevételi tábla 4.sz.'!DY36</f>
        <v>0</v>
      </c>
      <c r="AJ39" s="108">
        <f>'bevételi tábla 4.sz.'!DZ36</f>
        <v>0</v>
      </c>
      <c r="AK39" s="109">
        <f t="shared" ref="AK39:AK47" si="36">SUM(AH39:AJ39)</f>
        <v>90000</v>
      </c>
      <c r="AL39" s="108">
        <v>90000</v>
      </c>
      <c r="AM39" s="108">
        <f>'bevételi tábla 4.sz.'!EC36</f>
        <v>0</v>
      </c>
      <c r="AN39" s="108">
        <f>'bevételi tábla 4.sz.'!ED36</f>
        <v>0</v>
      </c>
      <c r="AO39" s="109">
        <f t="shared" ref="AO39:AO47" si="37">SUM(AL39:AN39)</f>
        <v>90000</v>
      </c>
      <c r="AP39" s="108">
        <v>94538</v>
      </c>
      <c r="AQ39" s="108">
        <f>'bevételi tábla 4.sz.'!EG36</f>
        <v>0</v>
      </c>
      <c r="AR39" s="108">
        <f>'bevételi tábla 4.sz.'!EH36</f>
        <v>0</v>
      </c>
      <c r="AS39" s="109">
        <f t="shared" ref="AS39:AS47" si="38">SUM(AP39:AR39)</f>
        <v>94538</v>
      </c>
      <c r="AT39" s="269">
        <f t="shared" si="5"/>
        <v>90000</v>
      </c>
      <c r="AU39" s="269">
        <f t="shared" si="6"/>
        <v>0</v>
      </c>
      <c r="AV39" s="271">
        <f t="shared" si="7"/>
        <v>0</v>
      </c>
      <c r="AW39" s="299">
        <f t="shared" si="8"/>
        <v>90000</v>
      </c>
      <c r="AX39" s="271">
        <f t="shared" si="9"/>
        <v>90000</v>
      </c>
      <c r="AY39" s="271">
        <f t="shared" si="10"/>
        <v>0</v>
      </c>
      <c r="AZ39" s="271">
        <f t="shared" si="2"/>
        <v>0</v>
      </c>
      <c r="BA39" s="300">
        <f t="shared" si="11"/>
        <v>90000</v>
      </c>
      <c r="BB39" s="271">
        <f t="shared" si="18"/>
        <v>94538</v>
      </c>
      <c r="BC39" s="271">
        <f t="shared" si="12"/>
        <v>0</v>
      </c>
      <c r="BD39" s="271">
        <f t="shared" si="3"/>
        <v>0</v>
      </c>
      <c r="BE39" s="300">
        <f t="shared" si="13"/>
        <v>94538</v>
      </c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3"/>
      <c r="BQ39" s="243"/>
      <c r="BR39" s="243"/>
    </row>
    <row r="40" spans="1:70" s="250" customFormat="1" ht="15">
      <c r="A40" s="118"/>
      <c r="B40" s="115"/>
      <c r="C40" s="115"/>
      <c r="D40" s="81"/>
      <c r="E40" s="115"/>
      <c r="F40" s="115" t="s">
        <v>558</v>
      </c>
      <c r="G40" s="119" t="s">
        <v>458</v>
      </c>
      <c r="H40" s="119"/>
      <c r="I40" s="92" t="s">
        <v>577</v>
      </c>
      <c r="J40" s="108">
        <f>'bevételi tábla 4.sz.'!T37</f>
        <v>0</v>
      </c>
      <c r="K40" s="108">
        <f>'bevételi tábla 4.sz.'!U37</f>
        <v>0</v>
      </c>
      <c r="L40" s="108">
        <f>'bevételi tábla 4.sz.'!V37</f>
        <v>0</v>
      </c>
      <c r="M40" s="111">
        <f>SUM(J40:L40)</f>
        <v>0</v>
      </c>
      <c r="N40" s="108">
        <f>'bevételi tábla 4.sz.'!X37</f>
        <v>0</v>
      </c>
      <c r="O40" s="108">
        <f>'bevételi tábla 4.sz.'!Y37</f>
        <v>0</v>
      </c>
      <c r="P40" s="108">
        <f>'bevételi tábla 4.sz.'!Z37</f>
        <v>0</v>
      </c>
      <c r="Q40" s="111">
        <f>SUM(N40:P40)</f>
        <v>0</v>
      </c>
      <c r="R40" s="108">
        <f>'bevételi tábla 4.sz.'!AB37</f>
        <v>0</v>
      </c>
      <c r="S40" s="108">
        <f>'bevételi tábla 4.sz.'!AC37</f>
        <v>0</v>
      </c>
      <c r="T40" s="108">
        <f>'bevételi tábla 4.sz.'!AD37</f>
        <v>0</v>
      </c>
      <c r="U40" s="111">
        <f>SUM(R40:T40)</f>
        <v>0</v>
      </c>
      <c r="V40" s="108">
        <f>'bevételi tábla 4.sz.'!AF37</f>
        <v>0</v>
      </c>
      <c r="W40" s="108">
        <f>'bevételi tábla 4.sz.'!AG37</f>
        <v>0</v>
      </c>
      <c r="X40" s="108">
        <f>'bevételi tábla 4.sz.'!AH37</f>
        <v>0</v>
      </c>
      <c r="Y40" s="108">
        <f>SUM(V40:X40)</f>
        <v>0</v>
      </c>
      <c r="Z40" s="108">
        <f>'bevételi tábla 4.sz.'!AJ37</f>
        <v>0</v>
      </c>
      <c r="AA40" s="108">
        <f>'bevételi tábla 4.sz.'!AK37</f>
        <v>0</v>
      </c>
      <c r="AB40" s="108">
        <f>'bevételi tábla 4.sz.'!AL37</f>
        <v>0</v>
      </c>
      <c r="AC40" s="109">
        <f>SUM(Z40:AB40)</f>
        <v>0</v>
      </c>
      <c r="AD40" s="108">
        <f>'bevételi tábla 4.sz.'!AN37</f>
        <v>0</v>
      </c>
      <c r="AE40" s="108">
        <f>'bevételi tábla 4.sz.'!AO37</f>
        <v>0</v>
      </c>
      <c r="AF40" s="108">
        <f>'bevételi tábla 4.sz.'!AP37</f>
        <v>0</v>
      </c>
      <c r="AG40" s="109">
        <f>SUM(AD40:AF40)</f>
        <v>0</v>
      </c>
      <c r="AH40" s="108">
        <f>'bevételi tábla 4.sz.'!DX37</f>
        <v>0</v>
      </c>
      <c r="AI40" s="108">
        <f>'bevételi tábla 4.sz.'!DY37</f>
        <v>0</v>
      </c>
      <c r="AJ40" s="108">
        <f>'bevételi tábla 4.sz.'!DZ37</f>
        <v>0</v>
      </c>
      <c r="AK40" s="109">
        <f t="shared" si="36"/>
        <v>0</v>
      </c>
      <c r="AL40" s="108">
        <f>'bevételi tábla 4.sz.'!EB37</f>
        <v>0</v>
      </c>
      <c r="AM40" s="108">
        <f>'bevételi tábla 4.sz.'!EC37</f>
        <v>0</v>
      </c>
      <c r="AN40" s="108">
        <f>'bevételi tábla 4.sz.'!ED37</f>
        <v>0</v>
      </c>
      <c r="AO40" s="109">
        <f t="shared" si="37"/>
        <v>0</v>
      </c>
      <c r="AP40" s="108">
        <f>'bevételi tábla 4.sz.'!EF37</f>
        <v>0</v>
      </c>
      <c r="AQ40" s="108">
        <f>'bevételi tábla 4.sz.'!EG37</f>
        <v>0</v>
      </c>
      <c r="AR40" s="108">
        <f>'bevételi tábla 4.sz.'!EH37</f>
        <v>0</v>
      </c>
      <c r="AS40" s="109">
        <f t="shared" si="38"/>
        <v>0</v>
      </c>
      <c r="AT40" s="269">
        <f t="shared" si="5"/>
        <v>0</v>
      </c>
      <c r="AU40" s="269">
        <f t="shared" si="6"/>
        <v>0</v>
      </c>
      <c r="AV40" s="271">
        <f t="shared" ref="AV40:AV71" si="39">SUMIF($J$7:$AK$7,"Kötelező feladatok",P40:AU40)</f>
        <v>0</v>
      </c>
      <c r="AW40" s="299">
        <f t="shared" si="8"/>
        <v>0</v>
      </c>
      <c r="AX40" s="271">
        <f t="shared" si="9"/>
        <v>0</v>
      </c>
      <c r="AY40" s="271">
        <f t="shared" ref="AY40:AY71" si="40">SUMIF($J$7:$AK$7,"Kötelező feladatok",W40:AX40)</f>
        <v>0</v>
      </c>
      <c r="AZ40" s="271">
        <f t="shared" ref="AZ40:AZ71" si="41">SUMIF($J$7:$AK$7,"Kötelező feladatok",X40:AY40)</f>
        <v>0</v>
      </c>
      <c r="BA40" s="300">
        <f t="shared" si="11"/>
        <v>0</v>
      </c>
      <c r="BB40" s="271">
        <f t="shared" si="18"/>
        <v>0</v>
      </c>
      <c r="BC40" s="271">
        <f t="shared" si="12"/>
        <v>0</v>
      </c>
      <c r="BD40" s="271">
        <f t="shared" si="3"/>
        <v>0</v>
      </c>
      <c r="BE40" s="300">
        <f t="shared" ref="BE40:BE71" si="42">U40+AG40+AS40</f>
        <v>0</v>
      </c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3"/>
      <c r="BQ40" s="243"/>
      <c r="BR40" s="243"/>
    </row>
    <row r="41" spans="1:70" s="250" customFormat="1" ht="15">
      <c r="A41" s="118"/>
      <c r="B41" s="115"/>
      <c r="C41" s="115"/>
      <c r="D41" s="81"/>
      <c r="E41" s="115"/>
      <c r="F41" s="115" t="s">
        <v>558</v>
      </c>
      <c r="G41" s="119" t="s">
        <v>579</v>
      </c>
      <c r="H41" s="119"/>
      <c r="I41" s="92" t="s">
        <v>577</v>
      </c>
      <c r="J41" s="108">
        <f>'bevételi tábla 4.sz.'!T38</f>
        <v>0</v>
      </c>
      <c r="K41" s="108">
        <f>'bevételi tábla 4.sz.'!U38</f>
        <v>0</v>
      </c>
      <c r="L41" s="108">
        <f>'bevételi tábla 4.sz.'!V38</f>
        <v>0</v>
      </c>
      <c r="M41" s="111">
        <f>SUM(J41:L41)</f>
        <v>0</v>
      </c>
      <c r="N41" s="108">
        <f>'bevételi tábla 4.sz.'!X38</f>
        <v>0</v>
      </c>
      <c r="O41" s="108">
        <f>'bevételi tábla 4.sz.'!Y38</f>
        <v>0</v>
      </c>
      <c r="P41" s="108">
        <f>'bevételi tábla 4.sz.'!Z38</f>
        <v>0</v>
      </c>
      <c r="Q41" s="111">
        <f>SUM(N41:P41)</f>
        <v>0</v>
      </c>
      <c r="R41" s="108">
        <f>'bevételi tábla 4.sz.'!AB38</f>
        <v>0</v>
      </c>
      <c r="S41" s="108">
        <f>'bevételi tábla 4.sz.'!AC38</f>
        <v>0</v>
      </c>
      <c r="T41" s="108">
        <f>'bevételi tábla 4.sz.'!AD38</f>
        <v>0</v>
      </c>
      <c r="U41" s="111">
        <f>SUM(R41:T41)</f>
        <v>0</v>
      </c>
      <c r="V41" s="108">
        <f>'bevételi tábla 4.sz.'!AF38</f>
        <v>0</v>
      </c>
      <c r="W41" s="108">
        <f>'bevételi tábla 4.sz.'!AG38</f>
        <v>0</v>
      </c>
      <c r="X41" s="108">
        <f>'bevételi tábla 4.sz.'!AH38</f>
        <v>0</v>
      </c>
      <c r="Y41" s="108">
        <f>SUM(V41:X41)</f>
        <v>0</v>
      </c>
      <c r="Z41" s="108">
        <f>'bevételi tábla 4.sz.'!AJ38</f>
        <v>0</v>
      </c>
      <c r="AA41" s="108">
        <f>'bevételi tábla 4.sz.'!AK38</f>
        <v>0</v>
      </c>
      <c r="AB41" s="108">
        <f>'bevételi tábla 4.sz.'!AL38</f>
        <v>0</v>
      </c>
      <c r="AC41" s="109">
        <f>SUM(Z41:AB41)</f>
        <v>0</v>
      </c>
      <c r="AD41" s="108">
        <f>'bevételi tábla 4.sz.'!AN38</f>
        <v>0</v>
      </c>
      <c r="AE41" s="108">
        <f>'bevételi tábla 4.sz.'!AO38</f>
        <v>0</v>
      </c>
      <c r="AF41" s="108">
        <f>'bevételi tábla 4.sz.'!AP38</f>
        <v>0</v>
      </c>
      <c r="AG41" s="109">
        <f>SUM(AD41:AF41)</f>
        <v>0</v>
      </c>
      <c r="AH41" s="108">
        <f>'bevételi tábla 4.sz.'!DX38</f>
        <v>0</v>
      </c>
      <c r="AI41" s="108">
        <f>'bevételi tábla 4.sz.'!DY38</f>
        <v>0</v>
      </c>
      <c r="AJ41" s="108">
        <f>'bevételi tábla 4.sz.'!DZ38</f>
        <v>0</v>
      </c>
      <c r="AK41" s="109">
        <f t="shared" si="36"/>
        <v>0</v>
      </c>
      <c r="AL41" s="108">
        <f>'bevételi tábla 4.sz.'!EB38</f>
        <v>0</v>
      </c>
      <c r="AM41" s="108">
        <f>'bevételi tábla 4.sz.'!EC38</f>
        <v>0</v>
      </c>
      <c r="AN41" s="108">
        <f>'bevételi tábla 4.sz.'!ED38</f>
        <v>0</v>
      </c>
      <c r="AO41" s="109">
        <f t="shared" si="37"/>
        <v>0</v>
      </c>
      <c r="AP41" s="108">
        <v>100</v>
      </c>
      <c r="AQ41" s="108">
        <f>'bevételi tábla 4.sz.'!EG38</f>
        <v>0</v>
      </c>
      <c r="AR41" s="108">
        <f>'bevételi tábla 4.sz.'!EH38</f>
        <v>0</v>
      </c>
      <c r="AS41" s="109">
        <f t="shared" si="38"/>
        <v>100</v>
      </c>
      <c r="AT41" s="269">
        <f t="shared" si="5"/>
        <v>0</v>
      </c>
      <c r="AU41" s="269">
        <f t="shared" si="6"/>
        <v>0</v>
      </c>
      <c r="AV41" s="271">
        <f t="shared" si="39"/>
        <v>0</v>
      </c>
      <c r="AW41" s="299">
        <f t="shared" si="8"/>
        <v>0</v>
      </c>
      <c r="AX41" s="271">
        <f t="shared" ref="AX41:AX72" si="43">N41+Z41+AL41</f>
        <v>0</v>
      </c>
      <c r="AY41" s="271">
        <f t="shared" si="40"/>
        <v>0</v>
      </c>
      <c r="AZ41" s="271">
        <f t="shared" si="41"/>
        <v>0</v>
      </c>
      <c r="BA41" s="300">
        <f t="shared" ref="BA41:BA72" si="44">Q41+AC41+AO41</f>
        <v>0</v>
      </c>
      <c r="BB41" s="271">
        <f t="shared" ref="BB41:BB72" si="45">R41+AD41+AP41</f>
        <v>100</v>
      </c>
      <c r="BC41" s="271">
        <f t="shared" si="12"/>
        <v>0</v>
      </c>
      <c r="BD41" s="271">
        <f t="shared" si="3"/>
        <v>0</v>
      </c>
      <c r="BE41" s="300">
        <f t="shared" si="42"/>
        <v>100</v>
      </c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3"/>
      <c r="BQ41" s="243"/>
      <c r="BR41" s="243"/>
    </row>
    <row r="42" spans="1:70" s="250" customFormat="1" ht="15">
      <c r="A42" s="118"/>
      <c r="B42" s="115"/>
      <c r="C42" s="81"/>
      <c r="D42" s="102">
        <v>4</v>
      </c>
      <c r="E42" s="81" t="s">
        <v>580</v>
      </c>
      <c r="F42" s="102"/>
      <c r="G42" s="102"/>
      <c r="H42" s="102"/>
      <c r="I42" s="92" t="s">
        <v>581</v>
      </c>
      <c r="J42" s="116">
        <f t="shared" ref="J42:Y42" si="46">SUM(J43:J47)</f>
        <v>0</v>
      </c>
      <c r="K42" s="116">
        <f t="shared" si="46"/>
        <v>0</v>
      </c>
      <c r="L42" s="116">
        <f t="shared" si="46"/>
        <v>0</v>
      </c>
      <c r="M42" s="117">
        <f t="shared" si="46"/>
        <v>0</v>
      </c>
      <c r="N42" s="116">
        <f t="shared" ref="N42:U42" si="47">SUM(N43:N47)</f>
        <v>0</v>
      </c>
      <c r="O42" s="116">
        <f t="shared" si="47"/>
        <v>0</v>
      </c>
      <c r="P42" s="116">
        <f t="shared" si="47"/>
        <v>0</v>
      </c>
      <c r="Q42" s="117">
        <f t="shared" si="47"/>
        <v>0</v>
      </c>
      <c r="R42" s="116">
        <f t="shared" si="47"/>
        <v>0</v>
      </c>
      <c r="S42" s="116">
        <f t="shared" si="47"/>
        <v>0</v>
      </c>
      <c r="T42" s="116">
        <f t="shared" si="47"/>
        <v>0</v>
      </c>
      <c r="U42" s="117">
        <f t="shared" si="47"/>
        <v>0</v>
      </c>
      <c r="V42" s="116">
        <f t="shared" si="46"/>
        <v>0</v>
      </c>
      <c r="W42" s="116">
        <f t="shared" si="46"/>
        <v>0</v>
      </c>
      <c r="X42" s="116">
        <f t="shared" si="46"/>
        <v>0</v>
      </c>
      <c r="Y42" s="116">
        <f t="shared" si="46"/>
        <v>0</v>
      </c>
      <c r="Z42" s="116">
        <f t="shared" ref="Z42:AG42" si="48">SUM(Z43:Z47)</f>
        <v>0</v>
      </c>
      <c r="AA42" s="116">
        <f t="shared" si="48"/>
        <v>0</v>
      </c>
      <c r="AB42" s="116">
        <f t="shared" si="48"/>
        <v>0</v>
      </c>
      <c r="AC42" s="117">
        <f t="shared" si="48"/>
        <v>0</v>
      </c>
      <c r="AD42" s="116">
        <f t="shared" si="48"/>
        <v>0</v>
      </c>
      <c r="AE42" s="116">
        <f t="shared" si="48"/>
        <v>0</v>
      </c>
      <c r="AF42" s="116">
        <f t="shared" si="48"/>
        <v>0</v>
      </c>
      <c r="AG42" s="117">
        <f t="shared" si="48"/>
        <v>0</v>
      </c>
      <c r="AH42" s="108">
        <f>'bevételi tábla 4.sz.'!DX39</f>
        <v>2500</v>
      </c>
      <c r="AI42" s="108">
        <f>'bevételi tábla 4.sz.'!DY39</f>
        <v>0</v>
      </c>
      <c r="AJ42" s="108">
        <f>'bevételi tábla 4.sz.'!DZ39</f>
        <v>0</v>
      </c>
      <c r="AK42" s="109">
        <f t="shared" si="36"/>
        <v>2500</v>
      </c>
      <c r="AL42" s="108">
        <v>2500</v>
      </c>
      <c r="AM42" s="108">
        <f>'bevételi tábla 4.sz.'!EC39</f>
        <v>0</v>
      </c>
      <c r="AN42" s="108">
        <f>'bevételi tábla 4.sz.'!ED39</f>
        <v>0</v>
      </c>
      <c r="AO42" s="109">
        <f t="shared" si="37"/>
        <v>2500</v>
      </c>
      <c r="AP42" s="108">
        <v>12730</v>
      </c>
      <c r="AQ42" s="108">
        <f>'bevételi tábla 4.sz.'!EG39</f>
        <v>0</v>
      </c>
      <c r="AR42" s="108">
        <f>'bevételi tábla 4.sz.'!EH39</f>
        <v>0</v>
      </c>
      <c r="AS42" s="109">
        <f t="shared" si="38"/>
        <v>12730</v>
      </c>
      <c r="AT42" s="269">
        <f t="shared" si="5"/>
        <v>2500</v>
      </c>
      <c r="AU42" s="269">
        <f t="shared" si="6"/>
        <v>0</v>
      </c>
      <c r="AV42" s="271">
        <f t="shared" si="39"/>
        <v>0</v>
      </c>
      <c r="AW42" s="299">
        <f t="shared" si="8"/>
        <v>2500</v>
      </c>
      <c r="AX42" s="271">
        <f t="shared" si="43"/>
        <v>2500</v>
      </c>
      <c r="AY42" s="271">
        <f t="shared" si="40"/>
        <v>0</v>
      </c>
      <c r="AZ42" s="271">
        <f t="shared" si="41"/>
        <v>0</v>
      </c>
      <c r="BA42" s="300">
        <f t="shared" si="44"/>
        <v>2500</v>
      </c>
      <c r="BB42" s="271">
        <f t="shared" si="45"/>
        <v>12730</v>
      </c>
      <c r="BC42" s="271">
        <f t="shared" si="12"/>
        <v>0</v>
      </c>
      <c r="BD42" s="271">
        <f t="shared" si="3"/>
        <v>0</v>
      </c>
      <c r="BE42" s="300">
        <f t="shared" si="42"/>
        <v>12730</v>
      </c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3"/>
      <c r="BQ42" s="243"/>
      <c r="BR42" s="243"/>
    </row>
    <row r="43" spans="1:70" ht="15">
      <c r="A43" s="101"/>
      <c r="B43" s="115"/>
      <c r="C43" s="115"/>
      <c r="F43" s="115" t="s">
        <v>558</v>
      </c>
      <c r="G43" s="1006" t="s">
        <v>582</v>
      </c>
      <c r="H43" s="1007"/>
      <c r="I43" s="92" t="s">
        <v>581</v>
      </c>
      <c r="J43" s="108">
        <f>'bevételi tábla 4.sz.'!T40</f>
        <v>0</v>
      </c>
      <c r="K43" s="108">
        <f>'bevételi tábla 4.sz.'!U40</f>
        <v>0</v>
      </c>
      <c r="L43" s="108">
        <f>'bevételi tábla 4.sz.'!V40</f>
        <v>0</v>
      </c>
      <c r="M43" s="111">
        <f>SUM(J43:L43)</f>
        <v>0</v>
      </c>
      <c r="N43" s="108">
        <f>'bevételi tábla 4.sz.'!X40</f>
        <v>0</v>
      </c>
      <c r="O43" s="108">
        <f>'bevételi tábla 4.sz.'!Y40</f>
        <v>0</v>
      </c>
      <c r="P43" s="108">
        <f>'bevételi tábla 4.sz.'!Z40</f>
        <v>0</v>
      </c>
      <c r="Q43" s="111">
        <f>SUM(N43:P43)</f>
        <v>0</v>
      </c>
      <c r="R43" s="108">
        <f>'bevételi tábla 4.sz.'!AB40</f>
        <v>0</v>
      </c>
      <c r="S43" s="108">
        <f>'bevételi tábla 4.sz.'!AC40</f>
        <v>0</v>
      </c>
      <c r="T43" s="108">
        <f>'bevételi tábla 4.sz.'!AD40</f>
        <v>0</v>
      </c>
      <c r="U43" s="111">
        <f>SUM(R43:T43)</f>
        <v>0</v>
      </c>
      <c r="V43" s="108">
        <f>'bevételi tábla 4.sz.'!AF40</f>
        <v>0</v>
      </c>
      <c r="W43" s="108">
        <f>'bevételi tábla 4.sz.'!AG40</f>
        <v>0</v>
      </c>
      <c r="X43" s="108">
        <f>'bevételi tábla 4.sz.'!AH40</f>
        <v>0</v>
      </c>
      <c r="Y43" s="108">
        <f>SUM(V43:X43)</f>
        <v>0</v>
      </c>
      <c r="Z43" s="108">
        <f>'bevételi tábla 4.sz.'!AJ40</f>
        <v>0</v>
      </c>
      <c r="AA43" s="108">
        <f>'bevételi tábla 4.sz.'!AK40</f>
        <v>0</v>
      </c>
      <c r="AB43" s="108">
        <f>'bevételi tábla 4.sz.'!AL40</f>
        <v>0</v>
      </c>
      <c r="AC43" s="109">
        <f>SUM(Z43:AB43)</f>
        <v>0</v>
      </c>
      <c r="AD43" s="108">
        <f>'bevételi tábla 4.sz.'!AN40</f>
        <v>0</v>
      </c>
      <c r="AE43" s="108">
        <f>'bevételi tábla 4.sz.'!AO40</f>
        <v>0</v>
      </c>
      <c r="AF43" s="108">
        <f>'bevételi tábla 4.sz.'!AP40</f>
        <v>0</v>
      </c>
      <c r="AG43" s="109">
        <f>SUM(AD43:AF43)</f>
        <v>0</v>
      </c>
      <c r="AH43" s="108">
        <f>'bevételi tábla 4.sz.'!DX40</f>
        <v>0</v>
      </c>
      <c r="AI43" s="108">
        <f>'bevételi tábla 4.sz.'!DY40</f>
        <v>0</v>
      </c>
      <c r="AJ43" s="108">
        <f>'bevételi tábla 4.sz.'!DZ40</f>
        <v>0</v>
      </c>
      <c r="AK43" s="109">
        <f t="shared" si="36"/>
        <v>0</v>
      </c>
      <c r="AL43" s="108">
        <f>'bevételi tábla 4.sz.'!EB40</f>
        <v>0</v>
      </c>
      <c r="AM43" s="108">
        <f>'bevételi tábla 4.sz.'!EC40</f>
        <v>0</v>
      </c>
      <c r="AN43" s="108">
        <f>'bevételi tábla 4.sz.'!ED40</f>
        <v>0</v>
      </c>
      <c r="AO43" s="109">
        <f t="shared" si="37"/>
        <v>0</v>
      </c>
      <c r="AP43" s="108">
        <f>'bevételi tábla 4.sz.'!EF40</f>
        <v>0</v>
      </c>
      <c r="AQ43" s="108">
        <f>'bevételi tábla 4.sz.'!EG40</f>
        <v>0</v>
      </c>
      <c r="AR43" s="108">
        <f>'bevételi tábla 4.sz.'!EH40</f>
        <v>0</v>
      </c>
      <c r="AS43" s="109">
        <f t="shared" si="38"/>
        <v>0</v>
      </c>
      <c r="AT43" s="269">
        <f t="shared" si="5"/>
        <v>0</v>
      </c>
      <c r="AU43" s="269">
        <f t="shared" si="6"/>
        <v>0</v>
      </c>
      <c r="AV43" s="271">
        <f t="shared" si="39"/>
        <v>0</v>
      </c>
      <c r="AW43" s="299">
        <f t="shared" si="8"/>
        <v>0</v>
      </c>
      <c r="AX43" s="271">
        <f t="shared" si="43"/>
        <v>0</v>
      </c>
      <c r="AY43" s="271">
        <f t="shared" si="40"/>
        <v>0</v>
      </c>
      <c r="AZ43" s="271">
        <f t="shared" si="41"/>
        <v>0</v>
      </c>
      <c r="BA43" s="300">
        <f t="shared" si="44"/>
        <v>0</v>
      </c>
      <c r="BB43" s="271">
        <f t="shared" si="45"/>
        <v>0</v>
      </c>
      <c r="BC43" s="271">
        <f t="shared" si="12"/>
        <v>0</v>
      </c>
      <c r="BD43" s="271">
        <f t="shared" si="3"/>
        <v>0</v>
      </c>
      <c r="BE43" s="300">
        <f t="shared" si="42"/>
        <v>0</v>
      </c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3"/>
      <c r="BQ43" s="243"/>
      <c r="BR43" s="243"/>
    </row>
    <row r="44" spans="1:70" s="250" customFormat="1" ht="15">
      <c r="A44" s="118"/>
      <c r="B44" s="115"/>
      <c r="C44" s="115"/>
      <c r="D44" s="81"/>
      <c r="E44" s="115"/>
      <c r="F44" s="115" t="s">
        <v>558</v>
      </c>
      <c r="G44" s="1006" t="s">
        <v>297</v>
      </c>
      <c r="H44" s="1007"/>
      <c r="I44" s="92" t="s">
        <v>581</v>
      </c>
      <c r="J44" s="108">
        <f>'bevételi tábla 4.sz.'!T41</f>
        <v>0</v>
      </c>
      <c r="K44" s="108">
        <f>'bevételi tábla 4.sz.'!U41</f>
        <v>0</v>
      </c>
      <c r="L44" s="108">
        <f>'bevételi tábla 4.sz.'!V41</f>
        <v>0</v>
      </c>
      <c r="M44" s="111">
        <f>SUM(J44:L44)</f>
        <v>0</v>
      </c>
      <c r="N44" s="108">
        <f>'bevételi tábla 4.sz.'!X41</f>
        <v>0</v>
      </c>
      <c r="O44" s="108">
        <f>'bevételi tábla 4.sz.'!Y41</f>
        <v>0</v>
      </c>
      <c r="P44" s="108">
        <f>'bevételi tábla 4.sz.'!Z41</f>
        <v>0</v>
      </c>
      <c r="Q44" s="111">
        <f>SUM(N44:P44)</f>
        <v>0</v>
      </c>
      <c r="R44" s="108">
        <f>'bevételi tábla 4.sz.'!AB41</f>
        <v>0</v>
      </c>
      <c r="S44" s="108">
        <f>'bevételi tábla 4.sz.'!AC41</f>
        <v>0</v>
      </c>
      <c r="T44" s="108">
        <f>'bevételi tábla 4.sz.'!AD41</f>
        <v>0</v>
      </c>
      <c r="U44" s="111">
        <f>SUM(R44:T44)</f>
        <v>0</v>
      </c>
      <c r="V44" s="108">
        <f>'bevételi tábla 4.sz.'!AF41</f>
        <v>0</v>
      </c>
      <c r="W44" s="108">
        <f>'bevételi tábla 4.sz.'!AG41</f>
        <v>0</v>
      </c>
      <c r="X44" s="108">
        <f>'bevételi tábla 4.sz.'!AH41</f>
        <v>0</v>
      </c>
      <c r="Y44" s="108">
        <f>SUM(V44:X44)</f>
        <v>0</v>
      </c>
      <c r="Z44" s="108">
        <f>'bevételi tábla 4.sz.'!AJ41</f>
        <v>0</v>
      </c>
      <c r="AA44" s="108">
        <f>'bevételi tábla 4.sz.'!AK41</f>
        <v>0</v>
      </c>
      <c r="AB44" s="108">
        <f>'bevételi tábla 4.sz.'!AL41</f>
        <v>0</v>
      </c>
      <c r="AC44" s="109">
        <f>SUM(Z44:AB44)</f>
        <v>0</v>
      </c>
      <c r="AD44" s="108">
        <f>'bevételi tábla 4.sz.'!AN41</f>
        <v>0</v>
      </c>
      <c r="AE44" s="108">
        <f>'bevételi tábla 4.sz.'!AO41</f>
        <v>0</v>
      </c>
      <c r="AF44" s="108">
        <f>'bevételi tábla 4.sz.'!AP41</f>
        <v>0</v>
      </c>
      <c r="AG44" s="109">
        <f>SUM(AD44:AF44)</f>
        <v>0</v>
      </c>
      <c r="AH44" s="108">
        <f>'bevételi tábla 4.sz.'!DX41</f>
        <v>0</v>
      </c>
      <c r="AI44" s="108">
        <f>'bevételi tábla 4.sz.'!DY41</f>
        <v>0</v>
      </c>
      <c r="AJ44" s="108">
        <f>'bevételi tábla 4.sz.'!DZ41</f>
        <v>0</v>
      </c>
      <c r="AK44" s="109">
        <f t="shared" si="36"/>
        <v>0</v>
      </c>
      <c r="AL44" s="108">
        <f>'bevételi tábla 4.sz.'!EB41</f>
        <v>0</v>
      </c>
      <c r="AM44" s="108">
        <f>'bevételi tábla 4.sz.'!EC41</f>
        <v>0</v>
      </c>
      <c r="AN44" s="108">
        <f>'bevételi tábla 4.sz.'!ED41</f>
        <v>0</v>
      </c>
      <c r="AO44" s="109">
        <f t="shared" si="37"/>
        <v>0</v>
      </c>
      <c r="AP44" s="108">
        <f>'bevételi tábla 4.sz.'!EF41</f>
        <v>0</v>
      </c>
      <c r="AQ44" s="108">
        <f>'bevételi tábla 4.sz.'!EG41</f>
        <v>0</v>
      </c>
      <c r="AR44" s="108">
        <f>'bevételi tábla 4.sz.'!EH41</f>
        <v>0</v>
      </c>
      <c r="AS44" s="109">
        <f t="shared" si="38"/>
        <v>0</v>
      </c>
      <c r="AT44" s="269">
        <f t="shared" si="5"/>
        <v>0</v>
      </c>
      <c r="AU44" s="269">
        <f t="shared" si="6"/>
        <v>0</v>
      </c>
      <c r="AV44" s="271">
        <f t="shared" si="39"/>
        <v>0</v>
      </c>
      <c r="AW44" s="299">
        <f t="shared" si="8"/>
        <v>0</v>
      </c>
      <c r="AX44" s="271">
        <f t="shared" si="43"/>
        <v>0</v>
      </c>
      <c r="AY44" s="271">
        <f t="shared" si="40"/>
        <v>0</v>
      </c>
      <c r="AZ44" s="271">
        <f t="shared" si="41"/>
        <v>0</v>
      </c>
      <c r="BA44" s="300">
        <f t="shared" si="44"/>
        <v>0</v>
      </c>
      <c r="BB44" s="271">
        <f t="shared" si="45"/>
        <v>0</v>
      </c>
      <c r="BC44" s="271">
        <f t="shared" si="12"/>
        <v>0</v>
      </c>
      <c r="BD44" s="271">
        <f t="shared" si="3"/>
        <v>0</v>
      </c>
      <c r="BE44" s="300">
        <f t="shared" si="42"/>
        <v>0</v>
      </c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3"/>
      <c r="BQ44" s="243"/>
      <c r="BR44" s="243"/>
    </row>
    <row r="45" spans="1:70" s="250" customFormat="1" ht="15">
      <c r="A45" s="118"/>
      <c r="B45" s="115"/>
      <c r="C45" s="115"/>
      <c r="D45" s="115"/>
      <c r="E45" s="115"/>
      <c r="F45" s="115" t="s">
        <v>558</v>
      </c>
      <c r="G45" s="1006" t="s">
        <v>583</v>
      </c>
      <c r="H45" s="1007"/>
      <c r="I45" s="92" t="s">
        <v>581</v>
      </c>
      <c r="J45" s="108">
        <f>'bevételi tábla 4.sz.'!T42</f>
        <v>0</v>
      </c>
      <c r="K45" s="108">
        <f>'bevételi tábla 4.sz.'!U42</f>
        <v>0</v>
      </c>
      <c r="L45" s="108">
        <f>'bevételi tábla 4.sz.'!V42</f>
        <v>0</v>
      </c>
      <c r="M45" s="111">
        <f>SUM(J45:L45)</f>
        <v>0</v>
      </c>
      <c r="N45" s="108">
        <f>'bevételi tábla 4.sz.'!X42</f>
        <v>0</v>
      </c>
      <c r="O45" s="108">
        <f>'bevételi tábla 4.sz.'!Y42</f>
        <v>0</v>
      </c>
      <c r="P45" s="108">
        <f>'bevételi tábla 4.sz.'!Z42</f>
        <v>0</v>
      </c>
      <c r="Q45" s="111">
        <f>SUM(N45:P45)</f>
        <v>0</v>
      </c>
      <c r="R45" s="108">
        <f>'bevételi tábla 4.sz.'!AB42</f>
        <v>0</v>
      </c>
      <c r="S45" s="108">
        <f>'bevételi tábla 4.sz.'!AC42</f>
        <v>0</v>
      </c>
      <c r="T45" s="108">
        <f>'bevételi tábla 4.sz.'!AD42</f>
        <v>0</v>
      </c>
      <c r="U45" s="111">
        <f>SUM(R45:T45)</f>
        <v>0</v>
      </c>
      <c r="V45" s="108">
        <f>'bevételi tábla 4.sz.'!AF42</f>
        <v>0</v>
      </c>
      <c r="W45" s="108">
        <f>'bevételi tábla 4.sz.'!AG42</f>
        <v>0</v>
      </c>
      <c r="X45" s="108">
        <f>'bevételi tábla 4.sz.'!AH42</f>
        <v>0</v>
      </c>
      <c r="Y45" s="108">
        <f>SUM(V45:X45)</f>
        <v>0</v>
      </c>
      <c r="Z45" s="108">
        <f>'bevételi tábla 4.sz.'!AJ42</f>
        <v>0</v>
      </c>
      <c r="AA45" s="108">
        <f>'bevételi tábla 4.sz.'!AK42</f>
        <v>0</v>
      </c>
      <c r="AB45" s="108">
        <f>'bevételi tábla 4.sz.'!AL42</f>
        <v>0</v>
      </c>
      <c r="AC45" s="109">
        <f>SUM(Z45:AB45)</f>
        <v>0</v>
      </c>
      <c r="AD45" s="108">
        <f>'bevételi tábla 4.sz.'!AN42</f>
        <v>0</v>
      </c>
      <c r="AE45" s="108">
        <f>'bevételi tábla 4.sz.'!AO42</f>
        <v>0</v>
      </c>
      <c r="AF45" s="108">
        <f>'bevételi tábla 4.sz.'!AP42</f>
        <v>0</v>
      </c>
      <c r="AG45" s="109">
        <f>SUM(AD45:AF45)</f>
        <v>0</v>
      </c>
      <c r="AH45" s="108">
        <f>'bevételi tábla 4.sz.'!DX42</f>
        <v>0</v>
      </c>
      <c r="AI45" s="108">
        <f>'bevételi tábla 4.sz.'!DY42</f>
        <v>0</v>
      </c>
      <c r="AJ45" s="108">
        <f>'bevételi tábla 4.sz.'!DZ42</f>
        <v>0</v>
      </c>
      <c r="AK45" s="109">
        <f t="shared" si="36"/>
        <v>0</v>
      </c>
      <c r="AL45" s="108">
        <f>'bevételi tábla 4.sz.'!EB42</f>
        <v>0</v>
      </c>
      <c r="AM45" s="108">
        <f>'bevételi tábla 4.sz.'!EC42</f>
        <v>0</v>
      </c>
      <c r="AN45" s="108">
        <f>'bevételi tábla 4.sz.'!ED42</f>
        <v>0</v>
      </c>
      <c r="AO45" s="109">
        <f t="shared" si="37"/>
        <v>0</v>
      </c>
      <c r="AP45" s="108">
        <f>'bevételi tábla 4.sz.'!EF42</f>
        <v>0</v>
      </c>
      <c r="AQ45" s="108">
        <f>'bevételi tábla 4.sz.'!EG42</f>
        <v>0</v>
      </c>
      <c r="AR45" s="108">
        <f>'bevételi tábla 4.sz.'!EH42</f>
        <v>0</v>
      </c>
      <c r="AS45" s="109">
        <f t="shared" si="38"/>
        <v>0</v>
      </c>
      <c r="AT45" s="269">
        <f t="shared" si="5"/>
        <v>0</v>
      </c>
      <c r="AU45" s="269">
        <f t="shared" si="6"/>
        <v>0</v>
      </c>
      <c r="AV45" s="271">
        <f t="shared" si="39"/>
        <v>0</v>
      </c>
      <c r="AW45" s="299">
        <f t="shared" si="8"/>
        <v>0</v>
      </c>
      <c r="AX45" s="271">
        <f t="shared" si="43"/>
        <v>0</v>
      </c>
      <c r="AY45" s="271">
        <f t="shared" si="40"/>
        <v>0</v>
      </c>
      <c r="AZ45" s="271">
        <f t="shared" si="41"/>
        <v>0</v>
      </c>
      <c r="BA45" s="300">
        <f t="shared" si="44"/>
        <v>0</v>
      </c>
      <c r="BB45" s="271">
        <f t="shared" si="45"/>
        <v>0</v>
      </c>
      <c r="BC45" s="271">
        <f t="shared" si="12"/>
        <v>0</v>
      </c>
      <c r="BD45" s="271">
        <f t="shared" si="3"/>
        <v>0</v>
      </c>
      <c r="BE45" s="300">
        <f t="shared" si="42"/>
        <v>0</v>
      </c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3"/>
      <c r="BQ45" s="243"/>
      <c r="BR45" s="243"/>
    </row>
    <row r="46" spans="1:70" s="250" customFormat="1" ht="15">
      <c r="A46" s="118"/>
      <c r="B46" s="115"/>
      <c r="C46" s="115"/>
      <c r="D46" s="115"/>
      <c r="E46" s="115"/>
      <c r="F46" s="115" t="s">
        <v>558</v>
      </c>
      <c r="G46" s="119" t="s">
        <v>584</v>
      </c>
      <c r="H46" s="119"/>
      <c r="I46" s="92" t="s">
        <v>581</v>
      </c>
      <c r="J46" s="108">
        <f>'bevételi tábla 4.sz.'!T43</f>
        <v>0</v>
      </c>
      <c r="K46" s="108">
        <f>'bevételi tábla 4.sz.'!U43</f>
        <v>0</v>
      </c>
      <c r="L46" s="108">
        <f>'bevételi tábla 4.sz.'!V43</f>
        <v>0</v>
      </c>
      <c r="M46" s="111">
        <f>SUM(J46:L46)</f>
        <v>0</v>
      </c>
      <c r="N46" s="108">
        <f>'bevételi tábla 4.sz.'!X43</f>
        <v>0</v>
      </c>
      <c r="O46" s="108">
        <f>'bevételi tábla 4.sz.'!Y43</f>
        <v>0</v>
      </c>
      <c r="P46" s="108">
        <f>'bevételi tábla 4.sz.'!Z43</f>
        <v>0</v>
      </c>
      <c r="Q46" s="111">
        <f>SUM(N46:P46)</f>
        <v>0</v>
      </c>
      <c r="R46" s="108">
        <f>'bevételi tábla 4.sz.'!AB43</f>
        <v>0</v>
      </c>
      <c r="S46" s="108">
        <f>'bevételi tábla 4.sz.'!AC43</f>
        <v>0</v>
      </c>
      <c r="T46" s="108">
        <f>'bevételi tábla 4.sz.'!AD43</f>
        <v>0</v>
      </c>
      <c r="U46" s="111">
        <f>SUM(R46:T46)</f>
        <v>0</v>
      </c>
      <c r="V46" s="108">
        <f>'bevételi tábla 4.sz.'!AF43</f>
        <v>0</v>
      </c>
      <c r="W46" s="108">
        <f>'bevételi tábla 4.sz.'!AG43</f>
        <v>0</v>
      </c>
      <c r="X46" s="108">
        <f>'bevételi tábla 4.sz.'!AH43</f>
        <v>0</v>
      </c>
      <c r="Y46" s="108">
        <f>SUM(V46:X46)</f>
        <v>0</v>
      </c>
      <c r="Z46" s="108">
        <f>'bevételi tábla 4.sz.'!AJ43</f>
        <v>0</v>
      </c>
      <c r="AA46" s="108">
        <f>'bevételi tábla 4.sz.'!AK43</f>
        <v>0</v>
      </c>
      <c r="AB46" s="108">
        <f>'bevételi tábla 4.sz.'!AL43</f>
        <v>0</v>
      </c>
      <c r="AC46" s="109">
        <f>SUM(Z46:AB46)</f>
        <v>0</v>
      </c>
      <c r="AD46" s="108">
        <f>'bevételi tábla 4.sz.'!AN43</f>
        <v>0</v>
      </c>
      <c r="AE46" s="108">
        <f>'bevételi tábla 4.sz.'!AO43</f>
        <v>0</v>
      </c>
      <c r="AF46" s="108">
        <f>'bevételi tábla 4.sz.'!AP43</f>
        <v>0</v>
      </c>
      <c r="AG46" s="109">
        <f>SUM(AD46:AF46)</f>
        <v>0</v>
      </c>
      <c r="AH46" s="108">
        <f>'bevételi tábla 4.sz.'!DX43</f>
        <v>0</v>
      </c>
      <c r="AI46" s="108">
        <f>'bevételi tábla 4.sz.'!DY43</f>
        <v>0</v>
      </c>
      <c r="AJ46" s="108">
        <f>'bevételi tábla 4.sz.'!DZ43</f>
        <v>0</v>
      </c>
      <c r="AK46" s="109">
        <f t="shared" si="36"/>
        <v>0</v>
      </c>
      <c r="AL46" s="108">
        <f>'bevételi tábla 4.sz.'!EB43</f>
        <v>0</v>
      </c>
      <c r="AM46" s="108">
        <f>'bevételi tábla 4.sz.'!EC43</f>
        <v>0</v>
      </c>
      <c r="AN46" s="108">
        <f>'bevételi tábla 4.sz.'!ED43</f>
        <v>0</v>
      </c>
      <c r="AO46" s="109">
        <f t="shared" si="37"/>
        <v>0</v>
      </c>
      <c r="AP46" s="108">
        <f>'bevételi tábla 4.sz.'!EF43</f>
        <v>0</v>
      </c>
      <c r="AQ46" s="108">
        <f>'bevételi tábla 4.sz.'!EG43</f>
        <v>0</v>
      </c>
      <c r="AR46" s="108">
        <f>'bevételi tábla 4.sz.'!EH43</f>
        <v>0</v>
      </c>
      <c r="AS46" s="109">
        <f t="shared" si="38"/>
        <v>0</v>
      </c>
      <c r="AT46" s="269">
        <f t="shared" si="5"/>
        <v>0</v>
      </c>
      <c r="AU46" s="269">
        <f t="shared" si="6"/>
        <v>0</v>
      </c>
      <c r="AV46" s="271">
        <f t="shared" si="39"/>
        <v>0</v>
      </c>
      <c r="AW46" s="299">
        <f t="shared" si="8"/>
        <v>0</v>
      </c>
      <c r="AX46" s="271">
        <f t="shared" si="43"/>
        <v>0</v>
      </c>
      <c r="AY46" s="271">
        <f t="shared" si="40"/>
        <v>0</v>
      </c>
      <c r="AZ46" s="271">
        <f t="shared" si="41"/>
        <v>0</v>
      </c>
      <c r="BA46" s="300">
        <f t="shared" si="44"/>
        <v>0</v>
      </c>
      <c r="BB46" s="271">
        <f t="shared" si="45"/>
        <v>0</v>
      </c>
      <c r="BC46" s="271">
        <f t="shared" si="12"/>
        <v>0</v>
      </c>
      <c r="BD46" s="271">
        <f t="shared" si="3"/>
        <v>0</v>
      </c>
      <c r="BE46" s="300">
        <f t="shared" si="42"/>
        <v>0</v>
      </c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3"/>
      <c r="BQ46" s="243"/>
      <c r="BR46" s="243"/>
    </row>
    <row r="47" spans="1:70" s="250" customFormat="1" ht="15">
      <c r="A47" s="118"/>
      <c r="B47" s="115"/>
      <c r="C47" s="115"/>
      <c r="D47" s="115"/>
      <c r="E47" s="115"/>
      <c r="F47" s="115" t="s">
        <v>558</v>
      </c>
      <c r="G47" s="119" t="s">
        <v>585</v>
      </c>
      <c r="H47" s="119"/>
      <c r="I47" s="92" t="s">
        <v>581</v>
      </c>
      <c r="J47" s="108">
        <f>'bevételi tábla 4.sz.'!T44</f>
        <v>0</v>
      </c>
      <c r="K47" s="108">
        <f>'bevételi tábla 4.sz.'!U44</f>
        <v>0</v>
      </c>
      <c r="L47" s="108">
        <f>'bevételi tábla 4.sz.'!V44</f>
        <v>0</v>
      </c>
      <c r="M47" s="111">
        <f>SUM(J47:L47)</f>
        <v>0</v>
      </c>
      <c r="N47" s="108">
        <f>'bevételi tábla 4.sz.'!X44</f>
        <v>0</v>
      </c>
      <c r="O47" s="108">
        <f>'bevételi tábla 4.sz.'!Y44</f>
        <v>0</v>
      </c>
      <c r="P47" s="108">
        <f>'bevételi tábla 4.sz.'!Z44</f>
        <v>0</v>
      </c>
      <c r="Q47" s="111">
        <f>SUM(N47:P47)</f>
        <v>0</v>
      </c>
      <c r="R47" s="108">
        <f>'bevételi tábla 4.sz.'!AB44</f>
        <v>0</v>
      </c>
      <c r="S47" s="108">
        <f>'bevételi tábla 4.sz.'!AC44</f>
        <v>0</v>
      </c>
      <c r="T47" s="108">
        <f>'bevételi tábla 4.sz.'!AD44</f>
        <v>0</v>
      </c>
      <c r="U47" s="111">
        <f>SUM(R47:T47)</f>
        <v>0</v>
      </c>
      <c r="V47" s="108">
        <f>'bevételi tábla 4.sz.'!AF44</f>
        <v>0</v>
      </c>
      <c r="W47" s="108">
        <f>'bevételi tábla 4.sz.'!AG44</f>
        <v>0</v>
      </c>
      <c r="X47" s="108">
        <f>'bevételi tábla 4.sz.'!AH44</f>
        <v>0</v>
      </c>
      <c r="Y47" s="108">
        <f>SUM(V47:X47)</f>
        <v>0</v>
      </c>
      <c r="Z47" s="108">
        <f>'bevételi tábla 4.sz.'!AJ44</f>
        <v>0</v>
      </c>
      <c r="AA47" s="108">
        <f>'bevételi tábla 4.sz.'!AK44</f>
        <v>0</v>
      </c>
      <c r="AB47" s="108">
        <f>'bevételi tábla 4.sz.'!AL44</f>
        <v>0</v>
      </c>
      <c r="AC47" s="109">
        <f>SUM(Z47:AB47)</f>
        <v>0</v>
      </c>
      <c r="AD47" s="108">
        <f>'bevételi tábla 4.sz.'!AN44</f>
        <v>0</v>
      </c>
      <c r="AE47" s="108">
        <f>'bevételi tábla 4.sz.'!AO44</f>
        <v>0</v>
      </c>
      <c r="AF47" s="108">
        <f>'bevételi tábla 4.sz.'!AP44</f>
        <v>0</v>
      </c>
      <c r="AG47" s="109">
        <f>SUM(AD47:AF47)</f>
        <v>0</v>
      </c>
      <c r="AH47" s="108">
        <f>'bevételi tábla 4.sz.'!DX44</f>
        <v>0</v>
      </c>
      <c r="AI47" s="108">
        <f>'bevételi tábla 4.sz.'!DY44</f>
        <v>0</v>
      </c>
      <c r="AJ47" s="108">
        <f>'bevételi tábla 4.sz.'!DZ44</f>
        <v>0</v>
      </c>
      <c r="AK47" s="109">
        <f t="shared" si="36"/>
        <v>0</v>
      </c>
      <c r="AL47" s="108">
        <f>'bevételi tábla 4.sz.'!EB44</f>
        <v>0</v>
      </c>
      <c r="AM47" s="108">
        <f>'bevételi tábla 4.sz.'!EC44</f>
        <v>0</v>
      </c>
      <c r="AN47" s="108">
        <f>'bevételi tábla 4.sz.'!ED44</f>
        <v>0</v>
      </c>
      <c r="AO47" s="109">
        <f t="shared" si="37"/>
        <v>0</v>
      </c>
      <c r="AP47" s="108">
        <f>'bevételi tábla 4.sz.'!EF44</f>
        <v>0</v>
      </c>
      <c r="AQ47" s="108">
        <f>'bevételi tábla 4.sz.'!EG44</f>
        <v>0</v>
      </c>
      <c r="AR47" s="108">
        <f>'bevételi tábla 4.sz.'!EH44</f>
        <v>0</v>
      </c>
      <c r="AS47" s="109">
        <f t="shared" si="38"/>
        <v>0</v>
      </c>
      <c r="AT47" s="269">
        <f t="shared" si="5"/>
        <v>0</v>
      </c>
      <c r="AU47" s="269">
        <f t="shared" si="6"/>
        <v>0</v>
      </c>
      <c r="AV47" s="271">
        <f t="shared" si="39"/>
        <v>0</v>
      </c>
      <c r="AW47" s="299">
        <f t="shared" si="8"/>
        <v>0</v>
      </c>
      <c r="AX47" s="271">
        <f t="shared" si="43"/>
        <v>0</v>
      </c>
      <c r="AY47" s="271">
        <f t="shared" si="40"/>
        <v>0</v>
      </c>
      <c r="AZ47" s="271">
        <f t="shared" si="41"/>
        <v>0</v>
      </c>
      <c r="BA47" s="300">
        <f t="shared" si="44"/>
        <v>0</v>
      </c>
      <c r="BB47" s="271">
        <f t="shared" si="45"/>
        <v>0</v>
      </c>
      <c r="BC47" s="271">
        <f t="shared" si="12"/>
        <v>0</v>
      </c>
      <c r="BD47" s="271">
        <f t="shared" si="3"/>
        <v>0</v>
      </c>
      <c r="BE47" s="300">
        <f t="shared" si="42"/>
        <v>0</v>
      </c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3"/>
      <c r="BQ47" s="243"/>
      <c r="BR47" s="243"/>
    </row>
    <row r="48" spans="1:70" s="250" customFormat="1" ht="17.25" customHeight="1">
      <c r="A48" s="118"/>
      <c r="B48" s="92"/>
      <c r="C48" s="93">
        <v>3</v>
      </c>
      <c r="D48" s="94" t="s">
        <v>586</v>
      </c>
      <c r="E48" s="93"/>
      <c r="F48" s="93"/>
      <c r="G48" s="93"/>
      <c r="H48" s="93"/>
      <c r="I48" s="122" t="s">
        <v>587</v>
      </c>
      <c r="J48" s="98">
        <f t="shared" ref="J48:AS48" si="49">J49+J50+J51+J52+J56+J57+J58+J59+J61+J63</f>
        <v>1000</v>
      </c>
      <c r="K48" s="98">
        <f t="shared" si="49"/>
        <v>0</v>
      </c>
      <c r="L48" s="98">
        <f t="shared" si="49"/>
        <v>0</v>
      </c>
      <c r="M48" s="99">
        <f t="shared" si="49"/>
        <v>1000</v>
      </c>
      <c r="N48" s="98">
        <f t="shared" si="49"/>
        <v>1000</v>
      </c>
      <c r="O48" s="98">
        <f t="shared" si="49"/>
        <v>0</v>
      </c>
      <c r="P48" s="98">
        <f t="shared" si="49"/>
        <v>0</v>
      </c>
      <c r="Q48" s="99">
        <f t="shared" si="49"/>
        <v>1000</v>
      </c>
      <c r="R48" s="98">
        <f t="shared" si="49"/>
        <v>1741</v>
      </c>
      <c r="S48" s="98">
        <f t="shared" si="49"/>
        <v>0</v>
      </c>
      <c r="T48" s="98">
        <f t="shared" si="49"/>
        <v>0</v>
      </c>
      <c r="U48" s="99">
        <f t="shared" si="49"/>
        <v>1741</v>
      </c>
      <c r="V48" s="98">
        <f t="shared" si="49"/>
        <v>4100</v>
      </c>
      <c r="W48" s="98">
        <f t="shared" si="49"/>
        <v>0</v>
      </c>
      <c r="X48" s="98">
        <f t="shared" si="49"/>
        <v>0</v>
      </c>
      <c r="Y48" s="98">
        <f t="shared" si="49"/>
        <v>4100</v>
      </c>
      <c r="Z48" s="98">
        <f t="shared" si="49"/>
        <v>4100</v>
      </c>
      <c r="AA48" s="98">
        <f t="shared" si="49"/>
        <v>0</v>
      </c>
      <c r="AB48" s="98">
        <f t="shared" si="49"/>
        <v>0</v>
      </c>
      <c r="AC48" s="99">
        <f t="shared" si="49"/>
        <v>4100</v>
      </c>
      <c r="AD48" s="98">
        <f t="shared" si="49"/>
        <v>4014</v>
      </c>
      <c r="AE48" s="98">
        <f t="shared" si="49"/>
        <v>0</v>
      </c>
      <c r="AF48" s="98">
        <f t="shared" si="49"/>
        <v>0</v>
      </c>
      <c r="AG48" s="99">
        <f t="shared" si="49"/>
        <v>4014</v>
      </c>
      <c r="AH48" s="98">
        <f t="shared" si="49"/>
        <v>129467</v>
      </c>
      <c r="AI48" s="98">
        <f t="shared" si="49"/>
        <v>4400</v>
      </c>
      <c r="AJ48" s="98">
        <f t="shared" si="49"/>
        <v>0</v>
      </c>
      <c r="AK48" s="98">
        <f t="shared" si="49"/>
        <v>133867</v>
      </c>
      <c r="AL48" s="98">
        <f t="shared" si="49"/>
        <v>137967</v>
      </c>
      <c r="AM48" s="98">
        <f t="shared" si="49"/>
        <v>4400</v>
      </c>
      <c r="AN48" s="98">
        <f t="shared" si="49"/>
        <v>0</v>
      </c>
      <c r="AO48" s="99">
        <f t="shared" si="49"/>
        <v>142367</v>
      </c>
      <c r="AP48" s="98">
        <f t="shared" si="49"/>
        <v>130613</v>
      </c>
      <c r="AQ48" s="98">
        <f t="shared" si="49"/>
        <v>44624</v>
      </c>
      <c r="AR48" s="98">
        <f t="shared" si="49"/>
        <v>0</v>
      </c>
      <c r="AS48" s="99">
        <f t="shared" si="49"/>
        <v>175237</v>
      </c>
      <c r="AT48" s="269">
        <f t="shared" si="5"/>
        <v>134567</v>
      </c>
      <c r="AU48" s="269">
        <f t="shared" si="6"/>
        <v>4400</v>
      </c>
      <c r="AV48" s="270">
        <f t="shared" si="39"/>
        <v>0</v>
      </c>
      <c r="AW48" s="299">
        <f t="shared" si="8"/>
        <v>138967</v>
      </c>
      <c r="AX48" s="271">
        <f t="shared" si="43"/>
        <v>143067</v>
      </c>
      <c r="AY48" s="270">
        <f>O48+AA48+AM48</f>
        <v>4400</v>
      </c>
      <c r="AZ48" s="270">
        <f t="shared" si="41"/>
        <v>0</v>
      </c>
      <c r="BA48" s="300">
        <f t="shared" si="44"/>
        <v>147467</v>
      </c>
      <c r="BB48" s="271">
        <f t="shared" si="45"/>
        <v>136368</v>
      </c>
      <c r="BC48" s="270">
        <f>S48+AE48+AQ48</f>
        <v>44624</v>
      </c>
      <c r="BD48" s="270">
        <f t="shared" si="3"/>
        <v>0</v>
      </c>
      <c r="BE48" s="300">
        <f t="shared" si="42"/>
        <v>180992</v>
      </c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3"/>
      <c r="BQ48" s="243"/>
      <c r="BR48" s="243"/>
    </row>
    <row r="49" spans="1:70" s="250" customFormat="1" ht="15">
      <c r="A49" s="118"/>
      <c r="B49" s="81"/>
      <c r="C49" s="81"/>
      <c r="D49" s="102">
        <v>1</v>
      </c>
      <c r="E49" s="81" t="s">
        <v>588</v>
      </c>
      <c r="F49" s="102"/>
      <c r="G49" s="102"/>
      <c r="H49" s="102"/>
      <c r="I49" s="81" t="s">
        <v>589</v>
      </c>
      <c r="J49" s="108">
        <f>'bevételi tábla 4.sz.'!T46</f>
        <v>0</v>
      </c>
      <c r="K49" s="108">
        <f>'bevételi tábla 4.sz.'!U46</f>
        <v>0</v>
      </c>
      <c r="L49" s="108">
        <f>'bevételi tábla 4.sz.'!V46</f>
        <v>0</v>
      </c>
      <c r="M49" s="111">
        <f>SUM(J49:L49)</f>
        <v>0</v>
      </c>
      <c r="N49" s="108">
        <f>'bevételi tábla 4.sz.'!X46</f>
        <v>0</v>
      </c>
      <c r="O49" s="108">
        <f>'bevételi tábla 4.sz.'!Y46</f>
        <v>0</v>
      </c>
      <c r="P49" s="108">
        <f>'bevételi tábla 4.sz.'!Z46</f>
        <v>0</v>
      </c>
      <c r="Q49" s="111">
        <f>SUM(N49:P49)</f>
        <v>0</v>
      </c>
      <c r="R49" s="108">
        <f>'bevételi tábla 4.sz.'!AB46</f>
        <v>0</v>
      </c>
      <c r="S49" s="108">
        <f>'bevételi tábla 4.sz.'!AC46</f>
        <v>0</v>
      </c>
      <c r="T49" s="108">
        <f>'bevételi tábla 4.sz.'!AD46</f>
        <v>0</v>
      </c>
      <c r="U49" s="111">
        <f>SUM(R49:T49)</f>
        <v>0</v>
      </c>
      <c r="V49" s="108">
        <f>'bevételi tábla 4.sz.'!AF46</f>
        <v>0</v>
      </c>
      <c r="W49" s="108">
        <f>'bevételi tábla 4.sz.'!AG46</f>
        <v>0</v>
      </c>
      <c r="X49" s="108">
        <f>'bevételi tábla 4.sz.'!AH46</f>
        <v>0</v>
      </c>
      <c r="Y49" s="108">
        <f t="shared" ref="Y49:Y63" si="50">SUM(V49:X49)</f>
        <v>0</v>
      </c>
      <c r="Z49" s="108">
        <f>'bevételi tábla 4.sz.'!AJ46</f>
        <v>0</v>
      </c>
      <c r="AA49" s="108">
        <f>'bevételi tábla 4.sz.'!AK46</f>
        <v>0</v>
      </c>
      <c r="AB49" s="108">
        <f>'bevételi tábla 4.sz.'!AL46</f>
        <v>0</v>
      </c>
      <c r="AC49" s="109">
        <f t="shared" ref="AC49:AC63" si="51">SUM(Z49:AB49)</f>
        <v>0</v>
      </c>
      <c r="AD49" s="108">
        <v>76</v>
      </c>
      <c r="AE49" s="108">
        <f>'bevételi tábla 4.sz.'!AO46</f>
        <v>0</v>
      </c>
      <c r="AF49" s="108">
        <f>'bevételi tábla 4.sz.'!AP46</f>
        <v>0</v>
      </c>
      <c r="AG49" s="109">
        <f t="shared" ref="AG49:AG63" si="52">SUM(AD49:AF49)</f>
        <v>76</v>
      </c>
      <c r="AH49" s="108">
        <f>'bevételi tábla 4.sz.'!DX46</f>
        <v>0</v>
      </c>
      <c r="AI49" s="108">
        <f>'bevételi tábla 4.sz.'!DY46</f>
        <v>0</v>
      </c>
      <c r="AJ49" s="108">
        <f>'bevételi tábla 4.sz.'!DZ46</f>
        <v>0</v>
      </c>
      <c r="AK49" s="109">
        <f t="shared" ref="AK49:AK63" si="53">SUM(AH49:AJ49)</f>
        <v>0</v>
      </c>
      <c r="AL49" s="108">
        <f>'bevételi tábla 4.sz.'!EB46</f>
        <v>0</v>
      </c>
      <c r="AM49" s="108">
        <f>'bevételi tábla 4.sz.'!EC46</f>
        <v>0</v>
      </c>
      <c r="AN49" s="108">
        <f>'bevételi tábla 4.sz.'!ED46</f>
        <v>0</v>
      </c>
      <c r="AO49" s="109">
        <f t="shared" ref="AO49:AO63" si="54">SUM(AL49:AN49)</f>
        <v>0</v>
      </c>
      <c r="AP49" s="108">
        <v>210</v>
      </c>
      <c r="AQ49" s="108">
        <f>'bevételi tábla 4.sz.'!EG46</f>
        <v>0</v>
      </c>
      <c r="AR49" s="108">
        <f>'bevételi tábla 4.sz.'!EH46</f>
        <v>0</v>
      </c>
      <c r="AS49" s="109">
        <f t="shared" ref="AS49:AS63" si="55">SUM(AP49:AR49)</f>
        <v>210</v>
      </c>
      <c r="AT49" s="269">
        <f t="shared" si="5"/>
        <v>0</v>
      </c>
      <c r="AU49" s="269">
        <f t="shared" si="6"/>
        <v>0</v>
      </c>
      <c r="AV49" s="271">
        <f t="shared" si="39"/>
        <v>0</v>
      </c>
      <c r="AW49" s="299">
        <f t="shared" si="8"/>
        <v>0</v>
      </c>
      <c r="AX49" s="271">
        <f t="shared" si="43"/>
        <v>0</v>
      </c>
      <c r="AY49" s="271">
        <f t="shared" si="40"/>
        <v>0</v>
      </c>
      <c r="AZ49" s="271">
        <f t="shared" si="41"/>
        <v>0</v>
      </c>
      <c r="BA49" s="300">
        <f t="shared" si="44"/>
        <v>0</v>
      </c>
      <c r="BB49" s="271">
        <f t="shared" si="45"/>
        <v>286</v>
      </c>
      <c r="BC49" s="271">
        <f t="shared" ref="BC49:BC68" si="56">SUMIF($J$7:$AK$7,"Kötelező feladatok",AA49:BB49)</f>
        <v>0</v>
      </c>
      <c r="BD49" s="271">
        <f t="shared" si="3"/>
        <v>0</v>
      </c>
      <c r="BE49" s="300">
        <f t="shared" si="42"/>
        <v>286</v>
      </c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3"/>
      <c r="BQ49" s="243"/>
      <c r="BR49" s="243"/>
    </row>
    <row r="50" spans="1:70" s="250" customFormat="1" ht="15">
      <c r="A50" s="118"/>
      <c r="B50" s="81"/>
      <c r="C50" s="81"/>
      <c r="D50" s="102">
        <v>2</v>
      </c>
      <c r="E50" s="81" t="s">
        <v>590</v>
      </c>
      <c r="F50" s="102"/>
      <c r="G50" s="102"/>
      <c r="H50" s="102"/>
      <c r="I50" s="107" t="s">
        <v>591</v>
      </c>
      <c r="J50" s="108">
        <f>'bevételi tábla 4.sz.'!T47</f>
        <v>0</v>
      </c>
      <c r="K50" s="108">
        <f>'bevételi tábla 4.sz.'!U47</f>
        <v>0</v>
      </c>
      <c r="L50" s="108"/>
      <c r="M50" s="111">
        <f t="shared" ref="M50:M63" si="57">SUM(J50:L50)</f>
        <v>0</v>
      </c>
      <c r="N50" s="108">
        <f>'bevételi tábla 4.sz.'!X47</f>
        <v>0</v>
      </c>
      <c r="O50" s="108">
        <f>'bevételi tábla 4.sz.'!Y47</f>
        <v>0</v>
      </c>
      <c r="P50" s="108"/>
      <c r="Q50" s="111">
        <f t="shared" ref="Q50:Q63" si="58">SUM(N50:P50)</f>
        <v>0</v>
      </c>
      <c r="R50" s="108">
        <v>600</v>
      </c>
      <c r="S50" s="108"/>
      <c r="T50" s="108"/>
      <c r="U50" s="111">
        <f t="shared" ref="U50:U63" si="59">SUM(R50:T50)</f>
        <v>600</v>
      </c>
      <c r="V50" s="108">
        <v>4100</v>
      </c>
      <c r="W50" s="108">
        <f>'bevételi tábla 4.sz.'!AG47</f>
        <v>0</v>
      </c>
      <c r="X50" s="108">
        <f>'bevételi tábla 4.sz.'!AH47</f>
        <v>0</v>
      </c>
      <c r="Y50" s="108">
        <f t="shared" si="50"/>
        <v>4100</v>
      </c>
      <c r="Z50" s="108">
        <v>4100</v>
      </c>
      <c r="AA50" s="108">
        <f>'bevételi tábla 4.sz.'!AK47</f>
        <v>0</v>
      </c>
      <c r="AB50" s="108">
        <f>'bevételi tábla 4.sz.'!AL47</f>
        <v>0</v>
      </c>
      <c r="AC50" s="109">
        <f t="shared" si="51"/>
        <v>4100</v>
      </c>
      <c r="AD50" s="108">
        <v>3775</v>
      </c>
      <c r="AE50" s="108">
        <f>'bevételi tábla 4.sz.'!AO47</f>
        <v>0</v>
      </c>
      <c r="AF50" s="108">
        <f>'bevételi tábla 4.sz.'!AP47</f>
        <v>0</v>
      </c>
      <c r="AG50" s="109">
        <f t="shared" si="52"/>
        <v>3775</v>
      </c>
      <c r="AH50" s="108">
        <v>61500</v>
      </c>
      <c r="AI50" s="108">
        <f>'bevételi tábla 4.sz.'!DY47</f>
        <v>0</v>
      </c>
      <c r="AJ50" s="108">
        <f>'bevételi tábla 4.sz.'!DZ47</f>
        <v>0</v>
      </c>
      <c r="AK50" s="109">
        <f t="shared" si="53"/>
        <v>61500</v>
      </c>
      <c r="AL50" s="108">
        <v>61500</v>
      </c>
      <c r="AM50" s="108">
        <f>'bevételi tábla 4.sz.'!EC47</f>
        <v>0</v>
      </c>
      <c r="AN50" s="108">
        <f>'bevételi tábla 4.sz.'!ED47</f>
        <v>0</v>
      </c>
      <c r="AO50" s="109">
        <f t="shared" si="54"/>
        <v>61500</v>
      </c>
      <c r="AP50" s="108">
        <v>47076</v>
      </c>
      <c r="AQ50" s="108">
        <v>39624</v>
      </c>
      <c r="AR50" s="108">
        <f>'bevételi tábla 4.sz.'!EH47</f>
        <v>0</v>
      </c>
      <c r="AS50" s="109">
        <f t="shared" si="55"/>
        <v>86700</v>
      </c>
      <c r="AT50" s="269">
        <f t="shared" si="5"/>
        <v>65600</v>
      </c>
      <c r="AU50" s="269">
        <f t="shared" si="6"/>
        <v>0</v>
      </c>
      <c r="AV50" s="271">
        <f t="shared" si="39"/>
        <v>0</v>
      </c>
      <c r="AW50" s="299">
        <f t="shared" si="8"/>
        <v>65600</v>
      </c>
      <c r="AX50" s="271">
        <f t="shared" si="43"/>
        <v>65600</v>
      </c>
      <c r="AY50" s="271">
        <f t="shared" si="40"/>
        <v>39624</v>
      </c>
      <c r="AZ50" s="271">
        <f t="shared" si="41"/>
        <v>0</v>
      </c>
      <c r="BA50" s="300">
        <f t="shared" si="44"/>
        <v>65600</v>
      </c>
      <c r="BB50" s="271">
        <f t="shared" si="45"/>
        <v>51451</v>
      </c>
      <c r="BC50" s="271">
        <f t="shared" si="56"/>
        <v>79248</v>
      </c>
      <c r="BD50" s="271">
        <f t="shared" si="3"/>
        <v>0</v>
      </c>
      <c r="BE50" s="300">
        <f t="shared" si="42"/>
        <v>91075</v>
      </c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3"/>
      <c r="BQ50" s="243"/>
      <c r="BR50" s="243"/>
    </row>
    <row r="51" spans="1:70" s="250" customFormat="1" ht="15">
      <c r="A51" s="118"/>
      <c r="B51" s="115"/>
      <c r="C51" s="81"/>
      <c r="D51" s="102">
        <v>3</v>
      </c>
      <c r="E51" s="81" t="s">
        <v>592</v>
      </c>
      <c r="F51" s="102"/>
      <c r="G51" s="102"/>
      <c r="H51" s="102"/>
      <c r="I51" s="107" t="s">
        <v>593</v>
      </c>
      <c r="J51" s="108">
        <v>700</v>
      </c>
      <c r="K51" s="108">
        <f>'bevételi tábla 4.sz.'!U48</f>
        <v>0</v>
      </c>
      <c r="L51" s="108">
        <f>'bevételi tábla 4.sz.'!V48</f>
        <v>0</v>
      </c>
      <c r="M51" s="111">
        <f t="shared" si="57"/>
        <v>700</v>
      </c>
      <c r="N51" s="108">
        <v>700</v>
      </c>
      <c r="O51" s="108">
        <f>'bevételi tábla 4.sz.'!Y48</f>
        <v>0</v>
      </c>
      <c r="P51" s="108">
        <f>'bevételi tábla 4.sz.'!Z48</f>
        <v>0</v>
      </c>
      <c r="Q51" s="111">
        <f t="shared" si="58"/>
        <v>700</v>
      </c>
      <c r="R51" s="108">
        <v>1141</v>
      </c>
      <c r="S51" s="108">
        <f>'bevételi tábla 4.sz.'!AC48</f>
        <v>0</v>
      </c>
      <c r="T51" s="108">
        <f>'bevételi tábla 4.sz.'!AD48</f>
        <v>0</v>
      </c>
      <c r="U51" s="111">
        <f t="shared" si="59"/>
        <v>1141</v>
      </c>
      <c r="V51" s="108">
        <f>'bevételi tábla 4.sz.'!AF48</f>
        <v>0</v>
      </c>
      <c r="W51" s="108">
        <f>'bevételi tábla 4.sz.'!AG48</f>
        <v>0</v>
      </c>
      <c r="X51" s="108">
        <f>'bevételi tábla 4.sz.'!AH48</f>
        <v>0</v>
      </c>
      <c r="Y51" s="108">
        <f t="shared" si="50"/>
        <v>0</v>
      </c>
      <c r="Z51" s="108">
        <f>'bevételi tábla 4.sz.'!AJ48</f>
        <v>0</v>
      </c>
      <c r="AA51" s="108">
        <f>'bevételi tábla 4.sz.'!AK48</f>
        <v>0</v>
      </c>
      <c r="AB51" s="108">
        <f>'bevételi tábla 4.sz.'!AL48</f>
        <v>0</v>
      </c>
      <c r="AC51" s="109">
        <f t="shared" si="51"/>
        <v>0</v>
      </c>
      <c r="AD51" s="108">
        <v>162</v>
      </c>
      <c r="AE51" s="108">
        <f>'bevételi tábla 4.sz.'!AO48</f>
        <v>0</v>
      </c>
      <c r="AF51" s="108">
        <f>'bevételi tábla 4.sz.'!AP48</f>
        <v>0</v>
      </c>
      <c r="AG51" s="109">
        <f t="shared" si="52"/>
        <v>162</v>
      </c>
      <c r="AH51" s="108">
        <v>3701</v>
      </c>
      <c r="AI51" s="108">
        <f>'bevételi tábla 4.sz.'!DY48</f>
        <v>0</v>
      </c>
      <c r="AJ51" s="108">
        <f>'bevételi tábla 4.sz.'!DZ48</f>
        <v>0</v>
      </c>
      <c r="AK51" s="109">
        <f t="shared" si="53"/>
        <v>3701</v>
      </c>
      <c r="AL51" s="108">
        <v>3701</v>
      </c>
      <c r="AM51" s="108">
        <f>'bevételi tábla 4.sz.'!EC48</f>
        <v>0</v>
      </c>
      <c r="AN51" s="108">
        <f>'bevételi tábla 4.sz.'!ED48</f>
        <v>0</v>
      </c>
      <c r="AO51" s="109">
        <f t="shared" si="54"/>
        <v>3701</v>
      </c>
      <c r="AP51" s="108">
        <v>3706</v>
      </c>
      <c r="AQ51" s="108">
        <v>3745</v>
      </c>
      <c r="AR51" s="108">
        <f>'bevételi tábla 4.sz.'!EH48</f>
        <v>0</v>
      </c>
      <c r="AS51" s="109">
        <f t="shared" si="55"/>
        <v>7451</v>
      </c>
      <c r="AT51" s="269">
        <f t="shared" si="5"/>
        <v>4401</v>
      </c>
      <c r="AU51" s="269">
        <f t="shared" si="6"/>
        <v>0</v>
      </c>
      <c r="AV51" s="271">
        <f t="shared" si="39"/>
        <v>0</v>
      </c>
      <c r="AW51" s="299">
        <f t="shared" si="8"/>
        <v>4401</v>
      </c>
      <c r="AX51" s="271">
        <f t="shared" si="43"/>
        <v>4401</v>
      </c>
      <c r="AY51" s="271">
        <f t="shared" si="40"/>
        <v>3745</v>
      </c>
      <c r="AZ51" s="271">
        <f t="shared" si="41"/>
        <v>0</v>
      </c>
      <c r="BA51" s="300">
        <f t="shared" si="44"/>
        <v>4401</v>
      </c>
      <c r="BB51" s="271">
        <f t="shared" si="45"/>
        <v>5009</v>
      </c>
      <c r="BC51" s="271">
        <f t="shared" si="56"/>
        <v>7490</v>
      </c>
      <c r="BD51" s="271">
        <f t="shared" si="3"/>
        <v>0</v>
      </c>
      <c r="BE51" s="300">
        <f t="shared" si="42"/>
        <v>8754</v>
      </c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3"/>
      <c r="BQ51" s="243"/>
      <c r="BR51" s="243"/>
    </row>
    <row r="52" spans="1:70" s="250" customFormat="1" ht="15">
      <c r="A52" s="118"/>
      <c r="B52" s="115"/>
      <c r="C52" s="81"/>
      <c r="D52" s="102">
        <v>4</v>
      </c>
      <c r="E52" s="92" t="s">
        <v>594</v>
      </c>
      <c r="F52" s="92"/>
      <c r="G52" s="92"/>
      <c r="H52" s="92"/>
      <c r="I52" s="92" t="s">
        <v>595</v>
      </c>
      <c r="J52" s="108">
        <f>'bevételi tábla 4.sz.'!T49</f>
        <v>0</v>
      </c>
      <c r="K52" s="108">
        <f>'bevételi tábla 4.sz.'!U49</f>
        <v>0</v>
      </c>
      <c r="L52" s="108">
        <f>'bevételi tábla 4.sz.'!V49</f>
        <v>0</v>
      </c>
      <c r="M52" s="111">
        <f t="shared" si="57"/>
        <v>0</v>
      </c>
      <c r="N52" s="108">
        <f>'bevételi tábla 4.sz.'!X49</f>
        <v>0</v>
      </c>
      <c r="O52" s="108">
        <f>'bevételi tábla 4.sz.'!Y49</f>
        <v>0</v>
      </c>
      <c r="P52" s="108">
        <f>'bevételi tábla 4.sz.'!Z49</f>
        <v>0</v>
      </c>
      <c r="Q52" s="111">
        <f t="shared" si="58"/>
        <v>0</v>
      </c>
      <c r="R52" s="108">
        <f>'bevételi tábla 4.sz.'!AB49</f>
        <v>0</v>
      </c>
      <c r="S52" s="108">
        <f>'bevételi tábla 4.sz.'!AC49</f>
        <v>0</v>
      </c>
      <c r="T52" s="108">
        <f>'bevételi tábla 4.sz.'!AD49</f>
        <v>0</v>
      </c>
      <c r="U52" s="111">
        <f t="shared" si="59"/>
        <v>0</v>
      </c>
      <c r="V52" s="108">
        <f>'bevételi tábla 4.sz.'!AF49</f>
        <v>0</v>
      </c>
      <c r="W52" s="108">
        <f>'bevételi tábla 4.sz.'!AG49</f>
        <v>0</v>
      </c>
      <c r="X52" s="108">
        <f>'bevételi tábla 4.sz.'!AH49</f>
        <v>0</v>
      </c>
      <c r="Y52" s="108">
        <f t="shared" si="50"/>
        <v>0</v>
      </c>
      <c r="Z52" s="108">
        <f>'bevételi tábla 4.sz.'!AJ49</f>
        <v>0</v>
      </c>
      <c r="AA52" s="108">
        <f>'bevételi tábla 4.sz.'!AK49</f>
        <v>0</v>
      </c>
      <c r="AB52" s="108">
        <f>'bevételi tábla 4.sz.'!AL49</f>
        <v>0</v>
      </c>
      <c r="AC52" s="109">
        <f t="shared" si="51"/>
        <v>0</v>
      </c>
      <c r="AD52" s="108">
        <f>'bevételi tábla 4.sz.'!AN49</f>
        <v>0</v>
      </c>
      <c r="AE52" s="108">
        <f>'bevételi tábla 4.sz.'!AO49</f>
        <v>0</v>
      </c>
      <c r="AF52" s="108">
        <f>'bevételi tábla 4.sz.'!AP49</f>
        <v>0</v>
      </c>
      <c r="AG52" s="109">
        <f t="shared" si="52"/>
        <v>0</v>
      </c>
      <c r="AH52" s="108">
        <v>31431</v>
      </c>
      <c r="AI52" s="108">
        <f>'bevételi tábla 4.sz.'!DY49</f>
        <v>0</v>
      </c>
      <c r="AJ52" s="108">
        <f>'bevételi tábla 4.sz.'!DZ49</f>
        <v>0</v>
      </c>
      <c r="AK52" s="109">
        <f t="shared" si="53"/>
        <v>31431</v>
      </c>
      <c r="AL52" s="108">
        <f>AL53</f>
        <v>38124</v>
      </c>
      <c r="AM52" s="108">
        <f>'bevételi tábla 4.sz.'!EC49</f>
        <v>0</v>
      </c>
      <c r="AN52" s="108">
        <f>'bevételi tábla 4.sz.'!ED49</f>
        <v>0</v>
      </c>
      <c r="AO52" s="109">
        <f t="shared" si="54"/>
        <v>38124</v>
      </c>
      <c r="AP52" s="108">
        <v>40815</v>
      </c>
      <c r="AQ52" s="108">
        <f>'bevételi tábla 4.sz.'!EG49</f>
        <v>0</v>
      </c>
      <c r="AR52" s="108">
        <f>'bevételi tábla 4.sz.'!EH49</f>
        <v>0</v>
      </c>
      <c r="AS52" s="109">
        <f t="shared" si="55"/>
        <v>40815</v>
      </c>
      <c r="AT52" s="269">
        <f t="shared" si="5"/>
        <v>31431</v>
      </c>
      <c r="AU52" s="269">
        <f t="shared" si="6"/>
        <v>0</v>
      </c>
      <c r="AV52" s="271">
        <f t="shared" si="39"/>
        <v>0</v>
      </c>
      <c r="AW52" s="299">
        <f t="shared" si="8"/>
        <v>31431</v>
      </c>
      <c r="AX52" s="271">
        <f t="shared" si="43"/>
        <v>38124</v>
      </c>
      <c r="AY52" s="271">
        <f t="shared" si="40"/>
        <v>0</v>
      </c>
      <c r="AZ52" s="271">
        <f t="shared" si="41"/>
        <v>0</v>
      </c>
      <c r="BA52" s="300">
        <f t="shared" si="44"/>
        <v>38124</v>
      </c>
      <c r="BB52" s="271">
        <f t="shared" si="45"/>
        <v>40815</v>
      </c>
      <c r="BC52" s="271">
        <f t="shared" si="56"/>
        <v>0</v>
      </c>
      <c r="BD52" s="271">
        <f t="shared" si="3"/>
        <v>0</v>
      </c>
      <c r="BE52" s="300">
        <f t="shared" si="42"/>
        <v>40815</v>
      </c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3"/>
      <c r="BQ52" s="243"/>
      <c r="BR52" s="243"/>
    </row>
    <row r="53" spans="1:70" s="250" customFormat="1" ht="15">
      <c r="A53" s="118"/>
      <c r="B53" s="115"/>
      <c r="C53" s="81"/>
      <c r="D53" s="115"/>
      <c r="E53" s="115"/>
      <c r="F53" s="115" t="s">
        <v>558</v>
      </c>
      <c r="G53" s="119" t="s">
        <v>596</v>
      </c>
      <c r="H53" s="119"/>
      <c r="I53" s="92" t="s">
        <v>595</v>
      </c>
      <c r="J53" s="108">
        <f>'bevételi tábla 4.sz.'!T50</f>
        <v>0</v>
      </c>
      <c r="K53" s="108">
        <f>'bevételi tábla 4.sz.'!U50</f>
        <v>0</v>
      </c>
      <c r="L53" s="108">
        <f>'bevételi tábla 4.sz.'!V50</f>
        <v>0</v>
      </c>
      <c r="M53" s="111">
        <f t="shared" si="57"/>
        <v>0</v>
      </c>
      <c r="N53" s="108">
        <f>'bevételi tábla 4.sz.'!X50</f>
        <v>0</v>
      </c>
      <c r="O53" s="108">
        <f>'bevételi tábla 4.sz.'!Y50</f>
        <v>0</v>
      </c>
      <c r="P53" s="108">
        <f>'bevételi tábla 4.sz.'!Z50</f>
        <v>0</v>
      </c>
      <c r="Q53" s="111">
        <f t="shared" si="58"/>
        <v>0</v>
      </c>
      <c r="R53" s="108">
        <f>'bevételi tábla 4.sz.'!AB50</f>
        <v>0</v>
      </c>
      <c r="S53" s="108">
        <f>'bevételi tábla 4.sz.'!AC50</f>
        <v>0</v>
      </c>
      <c r="T53" s="108">
        <f>'bevételi tábla 4.sz.'!AD50</f>
        <v>0</v>
      </c>
      <c r="U53" s="111">
        <f t="shared" si="59"/>
        <v>0</v>
      </c>
      <c r="V53" s="108">
        <f>'bevételi tábla 4.sz.'!AF50</f>
        <v>0</v>
      </c>
      <c r="W53" s="108">
        <f>'bevételi tábla 4.sz.'!AG50</f>
        <v>0</v>
      </c>
      <c r="X53" s="108">
        <f>'bevételi tábla 4.sz.'!AH50</f>
        <v>0</v>
      </c>
      <c r="Y53" s="108">
        <f t="shared" si="50"/>
        <v>0</v>
      </c>
      <c r="Z53" s="108">
        <f>'bevételi tábla 4.sz.'!AJ50</f>
        <v>0</v>
      </c>
      <c r="AA53" s="108">
        <f>'bevételi tábla 4.sz.'!AK50</f>
        <v>0</v>
      </c>
      <c r="AB53" s="108">
        <f>'bevételi tábla 4.sz.'!AL50</f>
        <v>0</v>
      </c>
      <c r="AC53" s="109">
        <f t="shared" si="51"/>
        <v>0</v>
      </c>
      <c r="AD53" s="108">
        <f>'bevételi tábla 4.sz.'!AN50</f>
        <v>0</v>
      </c>
      <c r="AE53" s="108">
        <f>'bevételi tábla 4.sz.'!AO50</f>
        <v>0</v>
      </c>
      <c r="AF53" s="108">
        <f>'bevételi tábla 4.sz.'!AP50</f>
        <v>0</v>
      </c>
      <c r="AG53" s="109">
        <f t="shared" si="52"/>
        <v>0</v>
      </c>
      <c r="AH53" s="108">
        <v>31431</v>
      </c>
      <c r="AI53" s="108">
        <f>'bevételi tábla 4.sz.'!DY50</f>
        <v>0</v>
      </c>
      <c r="AJ53" s="108">
        <f>'bevételi tábla 4.sz.'!DZ50</f>
        <v>0</v>
      </c>
      <c r="AK53" s="109">
        <f t="shared" si="53"/>
        <v>31431</v>
      </c>
      <c r="AL53" s="108">
        <f>31431+6693</f>
        <v>38124</v>
      </c>
      <c r="AM53" s="108">
        <f>'bevételi tábla 4.sz.'!EC50</f>
        <v>0</v>
      </c>
      <c r="AN53" s="108">
        <f>'bevételi tábla 4.sz.'!ED50</f>
        <v>0</v>
      </c>
      <c r="AO53" s="109">
        <f t="shared" si="54"/>
        <v>38124</v>
      </c>
      <c r="AP53" s="108">
        <v>40792</v>
      </c>
      <c r="AQ53" s="108">
        <f>'bevételi tábla 4.sz.'!EG50</f>
        <v>0</v>
      </c>
      <c r="AR53" s="108">
        <f>'bevételi tábla 4.sz.'!EH50</f>
        <v>0</v>
      </c>
      <c r="AS53" s="109">
        <f t="shared" si="55"/>
        <v>40792</v>
      </c>
      <c r="AT53" s="269">
        <f t="shared" si="5"/>
        <v>31431</v>
      </c>
      <c r="AU53" s="269">
        <f t="shared" si="6"/>
        <v>0</v>
      </c>
      <c r="AV53" s="271">
        <f t="shared" si="39"/>
        <v>0</v>
      </c>
      <c r="AW53" s="299">
        <f t="shared" si="8"/>
        <v>31431</v>
      </c>
      <c r="AX53" s="271">
        <f t="shared" si="43"/>
        <v>38124</v>
      </c>
      <c r="AY53" s="271">
        <f t="shared" si="40"/>
        <v>0</v>
      </c>
      <c r="AZ53" s="271">
        <f t="shared" si="41"/>
        <v>0</v>
      </c>
      <c r="BA53" s="300">
        <f t="shared" si="44"/>
        <v>38124</v>
      </c>
      <c r="BB53" s="271">
        <f t="shared" si="45"/>
        <v>40792</v>
      </c>
      <c r="BC53" s="271">
        <f t="shared" si="56"/>
        <v>0</v>
      </c>
      <c r="BD53" s="271">
        <f t="shared" si="3"/>
        <v>0</v>
      </c>
      <c r="BE53" s="300">
        <f t="shared" si="42"/>
        <v>40792</v>
      </c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3"/>
      <c r="BQ53" s="243"/>
      <c r="BR53" s="243"/>
    </row>
    <row r="54" spans="1:70" s="248" customFormat="1" ht="17.25" customHeight="1">
      <c r="A54" s="91"/>
      <c r="B54" s="115"/>
      <c r="C54" s="81"/>
      <c r="D54" s="100"/>
      <c r="E54" s="100"/>
      <c r="F54" s="115" t="s">
        <v>558</v>
      </c>
      <c r="G54" s="119" t="s">
        <v>597</v>
      </c>
      <c r="H54" s="119"/>
      <c r="I54" s="92" t="s">
        <v>595</v>
      </c>
      <c r="J54" s="108">
        <f>'bevételi tábla 4.sz.'!T51</f>
        <v>0</v>
      </c>
      <c r="K54" s="108">
        <f>'bevételi tábla 4.sz.'!U51</f>
        <v>0</v>
      </c>
      <c r="L54" s="108">
        <f>'bevételi tábla 4.sz.'!V51</f>
        <v>0</v>
      </c>
      <c r="M54" s="111">
        <f t="shared" si="57"/>
        <v>0</v>
      </c>
      <c r="N54" s="108">
        <f>'bevételi tábla 4.sz.'!X51</f>
        <v>0</v>
      </c>
      <c r="O54" s="108">
        <f>'bevételi tábla 4.sz.'!Y51</f>
        <v>0</v>
      </c>
      <c r="P54" s="108">
        <f>'bevételi tábla 4.sz.'!Z51</f>
        <v>0</v>
      </c>
      <c r="Q54" s="111">
        <f t="shared" si="58"/>
        <v>0</v>
      </c>
      <c r="R54" s="108">
        <f>'bevételi tábla 4.sz.'!AB51</f>
        <v>0</v>
      </c>
      <c r="S54" s="108">
        <f>'bevételi tábla 4.sz.'!AC51</f>
        <v>0</v>
      </c>
      <c r="T54" s="108">
        <f>'bevételi tábla 4.sz.'!AD51</f>
        <v>0</v>
      </c>
      <c r="U54" s="111">
        <f t="shared" si="59"/>
        <v>0</v>
      </c>
      <c r="V54" s="108">
        <f>'bevételi tábla 4.sz.'!AF51</f>
        <v>0</v>
      </c>
      <c r="W54" s="108">
        <f>'bevételi tábla 4.sz.'!AG51</f>
        <v>0</v>
      </c>
      <c r="X54" s="108">
        <f>'bevételi tábla 4.sz.'!AH51</f>
        <v>0</v>
      </c>
      <c r="Y54" s="108">
        <f t="shared" si="50"/>
        <v>0</v>
      </c>
      <c r="Z54" s="108">
        <f>'bevételi tábla 4.sz.'!AJ51</f>
        <v>0</v>
      </c>
      <c r="AA54" s="108">
        <f>'bevételi tábla 4.sz.'!AK51</f>
        <v>0</v>
      </c>
      <c r="AB54" s="108">
        <f>'bevételi tábla 4.sz.'!AL51</f>
        <v>0</v>
      </c>
      <c r="AC54" s="109">
        <f t="shared" si="51"/>
        <v>0</v>
      </c>
      <c r="AD54" s="108">
        <f>'bevételi tábla 4.sz.'!AN51</f>
        <v>0</v>
      </c>
      <c r="AE54" s="108">
        <f>'bevételi tábla 4.sz.'!AO51</f>
        <v>0</v>
      </c>
      <c r="AF54" s="108">
        <f>'bevételi tábla 4.sz.'!AP51</f>
        <v>0</v>
      </c>
      <c r="AG54" s="109">
        <f t="shared" si="52"/>
        <v>0</v>
      </c>
      <c r="AH54" s="108">
        <f>'bevételi tábla 4.sz.'!DX51</f>
        <v>0</v>
      </c>
      <c r="AI54" s="108">
        <f>'bevételi tábla 4.sz.'!DY51</f>
        <v>0</v>
      </c>
      <c r="AJ54" s="108">
        <f>'bevételi tábla 4.sz.'!DZ51</f>
        <v>0</v>
      </c>
      <c r="AK54" s="109">
        <f t="shared" si="53"/>
        <v>0</v>
      </c>
      <c r="AL54" s="108">
        <f>'bevételi tábla 4.sz.'!EB51</f>
        <v>0</v>
      </c>
      <c r="AM54" s="108">
        <f>'bevételi tábla 4.sz.'!EC51</f>
        <v>0</v>
      </c>
      <c r="AN54" s="108">
        <f>'bevételi tábla 4.sz.'!ED51</f>
        <v>0</v>
      </c>
      <c r="AO54" s="109">
        <f t="shared" si="54"/>
        <v>0</v>
      </c>
      <c r="AP54" s="108">
        <v>23</v>
      </c>
      <c r="AQ54" s="108">
        <f>'bevételi tábla 4.sz.'!EG51</f>
        <v>0</v>
      </c>
      <c r="AR54" s="108">
        <f>'bevételi tábla 4.sz.'!EH51</f>
        <v>0</v>
      </c>
      <c r="AS54" s="109">
        <f t="shared" si="55"/>
        <v>23</v>
      </c>
      <c r="AT54" s="269">
        <f t="shared" si="5"/>
        <v>0</v>
      </c>
      <c r="AU54" s="269">
        <f t="shared" si="6"/>
        <v>0</v>
      </c>
      <c r="AV54" s="271">
        <f t="shared" si="39"/>
        <v>0</v>
      </c>
      <c r="AW54" s="299">
        <f t="shared" si="8"/>
        <v>0</v>
      </c>
      <c r="AX54" s="271">
        <f t="shared" si="43"/>
        <v>0</v>
      </c>
      <c r="AY54" s="271">
        <f t="shared" si="40"/>
        <v>0</v>
      </c>
      <c r="AZ54" s="271">
        <f t="shared" si="41"/>
        <v>0</v>
      </c>
      <c r="BA54" s="300">
        <f t="shared" si="44"/>
        <v>0</v>
      </c>
      <c r="BB54" s="271">
        <f t="shared" si="45"/>
        <v>23</v>
      </c>
      <c r="BC54" s="271">
        <f t="shared" si="56"/>
        <v>0</v>
      </c>
      <c r="BD54" s="271">
        <f t="shared" si="3"/>
        <v>0</v>
      </c>
      <c r="BE54" s="300">
        <f t="shared" si="42"/>
        <v>23</v>
      </c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3"/>
      <c r="BQ54" s="243"/>
      <c r="BR54" s="243"/>
    </row>
    <row r="55" spans="1:70" ht="15">
      <c r="A55" s="101"/>
      <c r="B55" s="115"/>
      <c r="F55" s="115" t="s">
        <v>558</v>
      </c>
      <c r="G55" s="119" t="s">
        <v>598</v>
      </c>
      <c r="H55" s="119"/>
      <c r="I55" s="92" t="s">
        <v>595</v>
      </c>
      <c r="J55" s="108">
        <f>'bevételi tábla 4.sz.'!T52</f>
        <v>0</v>
      </c>
      <c r="K55" s="108">
        <f>'bevételi tábla 4.sz.'!U52</f>
        <v>0</v>
      </c>
      <c r="L55" s="108">
        <f>'bevételi tábla 4.sz.'!V52</f>
        <v>0</v>
      </c>
      <c r="M55" s="111">
        <f t="shared" si="57"/>
        <v>0</v>
      </c>
      <c r="N55" s="108">
        <f>'bevételi tábla 4.sz.'!X52</f>
        <v>0</v>
      </c>
      <c r="O55" s="108">
        <f>'bevételi tábla 4.sz.'!Y52</f>
        <v>0</v>
      </c>
      <c r="P55" s="108">
        <f>'bevételi tábla 4.sz.'!Z52</f>
        <v>0</v>
      </c>
      <c r="Q55" s="111">
        <f t="shared" si="58"/>
        <v>0</v>
      </c>
      <c r="R55" s="108">
        <f>'bevételi tábla 4.sz.'!AB52</f>
        <v>0</v>
      </c>
      <c r="S55" s="108">
        <f>'bevételi tábla 4.sz.'!AC52</f>
        <v>0</v>
      </c>
      <c r="T55" s="108">
        <f>'bevételi tábla 4.sz.'!AD52</f>
        <v>0</v>
      </c>
      <c r="U55" s="111">
        <f t="shared" si="59"/>
        <v>0</v>
      </c>
      <c r="V55" s="108">
        <f>'bevételi tábla 4.sz.'!AF52</f>
        <v>0</v>
      </c>
      <c r="W55" s="108">
        <f>'bevételi tábla 4.sz.'!AG52</f>
        <v>0</v>
      </c>
      <c r="X55" s="108">
        <f>'bevételi tábla 4.sz.'!AH52</f>
        <v>0</v>
      </c>
      <c r="Y55" s="108">
        <f t="shared" si="50"/>
        <v>0</v>
      </c>
      <c r="Z55" s="108">
        <f>'bevételi tábla 4.sz.'!AJ52</f>
        <v>0</v>
      </c>
      <c r="AA55" s="108">
        <f>'bevételi tábla 4.sz.'!AK52</f>
        <v>0</v>
      </c>
      <c r="AB55" s="108">
        <f>'bevételi tábla 4.sz.'!AL52</f>
        <v>0</v>
      </c>
      <c r="AC55" s="109">
        <f t="shared" si="51"/>
        <v>0</v>
      </c>
      <c r="AD55" s="108">
        <f>'bevételi tábla 4.sz.'!AN52</f>
        <v>0</v>
      </c>
      <c r="AE55" s="108">
        <f>'bevételi tábla 4.sz.'!AO52</f>
        <v>0</v>
      </c>
      <c r="AF55" s="108">
        <f>'bevételi tábla 4.sz.'!AP52</f>
        <v>0</v>
      </c>
      <c r="AG55" s="109">
        <f t="shared" si="52"/>
        <v>0</v>
      </c>
      <c r="AH55" s="108">
        <f>'bevételi tábla 4.sz.'!DX52</f>
        <v>0</v>
      </c>
      <c r="AI55" s="108">
        <f>'bevételi tábla 4.sz.'!DY52</f>
        <v>0</v>
      </c>
      <c r="AJ55" s="108">
        <f>'bevételi tábla 4.sz.'!DZ52</f>
        <v>0</v>
      </c>
      <c r="AK55" s="109">
        <f t="shared" si="53"/>
        <v>0</v>
      </c>
      <c r="AL55" s="108">
        <f>'bevételi tábla 4.sz.'!EB52</f>
        <v>0</v>
      </c>
      <c r="AM55" s="108">
        <f>'bevételi tábla 4.sz.'!EC52</f>
        <v>0</v>
      </c>
      <c r="AN55" s="108">
        <f>'bevételi tábla 4.sz.'!ED52</f>
        <v>0</v>
      </c>
      <c r="AO55" s="109">
        <f t="shared" si="54"/>
        <v>0</v>
      </c>
      <c r="AP55" s="108">
        <f>'bevételi tábla 4.sz.'!EF52</f>
        <v>0</v>
      </c>
      <c r="AQ55" s="108">
        <f>'bevételi tábla 4.sz.'!EG52</f>
        <v>0</v>
      </c>
      <c r="AR55" s="108">
        <f>'bevételi tábla 4.sz.'!EH52</f>
        <v>0</v>
      </c>
      <c r="AS55" s="109">
        <f t="shared" si="55"/>
        <v>0</v>
      </c>
      <c r="AT55" s="269">
        <f t="shared" si="5"/>
        <v>0</v>
      </c>
      <c r="AU55" s="269">
        <f t="shared" si="6"/>
        <v>0</v>
      </c>
      <c r="AV55" s="271">
        <f t="shared" si="39"/>
        <v>0</v>
      </c>
      <c r="AW55" s="299">
        <f t="shared" si="8"/>
        <v>0</v>
      </c>
      <c r="AX55" s="271">
        <f t="shared" si="43"/>
        <v>0</v>
      </c>
      <c r="AY55" s="271">
        <f t="shared" si="40"/>
        <v>0</v>
      </c>
      <c r="AZ55" s="271">
        <f t="shared" si="41"/>
        <v>0</v>
      </c>
      <c r="BA55" s="300">
        <f t="shared" si="44"/>
        <v>0</v>
      </c>
      <c r="BB55" s="271">
        <f t="shared" si="45"/>
        <v>0</v>
      </c>
      <c r="BC55" s="271">
        <f t="shared" si="56"/>
        <v>0</v>
      </c>
      <c r="BD55" s="271">
        <f t="shared" si="3"/>
        <v>0</v>
      </c>
      <c r="BE55" s="300">
        <f t="shared" si="42"/>
        <v>0</v>
      </c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3"/>
      <c r="BQ55" s="243"/>
      <c r="BR55" s="243"/>
    </row>
    <row r="56" spans="1:70" ht="15">
      <c r="A56" s="101"/>
      <c r="B56" s="115"/>
      <c r="D56" s="102">
        <v>5</v>
      </c>
      <c r="E56" s="92" t="s">
        <v>599</v>
      </c>
      <c r="F56" s="92"/>
      <c r="G56" s="92"/>
      <c r="H56" s="92"/>
      <c r="I56" s="92" t="s">
        <v>600</v>
      </c>
      <c r="J56" s="108">
        <f>'bevételi tábla 4.sz.'!T53</f>
        <v>0</v>
      </c>
      <c r="K56" s="108">
        <f>'bevételi tábla 4.sz.'!U53</f>
        <v>0</v>
      </c>
      <c r="L56" s="108">
        <f>'bevételi tábla 4.sz.'!V53</f>
        <v>0</v>
      </c>
      <c r="M56" s="111">
        <f t="shared" si="57"/>
        <v>0</v>
      </c>
      <c r="N56" s="108">
        <f>'bevételi tábla 4.sz.'!X53</f>
        <v>0</v>
      </c>
      <c r="O56" s="108">
        <f>'bevételi tábla 4.sz.'!Y53</f>
        <v>0</v>
      </c>
      <c r="P56" s="108">
        <f>'bevételi tábla 4.sz.'!Z53</f>
        <v>0</v>
      </c>
      <c r="Q56" s="111">
        <f t="shared" si="58"/>
        <v>0</v>
      </c>
      <c r="R56" s="108">
        <f>'bevételi tábla 4.sz.'!AB53</f>
        <v>0</v>
      </c>
      <c r="S56" s="108">
        <f>'bevételi tábla 4.sz.'!AC53</f>
        <v>0</v>
      </c>
      <c r="T56" s="108">
        <f>'bevételi tábla 4.sz.'!AD53</f>
        <v>0</v>
      </c>
      <c r="U56" s="111">
        <f t="shared" si="59"/>
        <v>0</v>
      </c>
      <c r="V56" s="108">
        <f>'bevételi tábla 4.sz.'!AF53</f>
        <v>0</v>
      </c>
      <c r="W56" s="108">
        <f>'bevételi tábla 4.sz.'!AG53</f>
        <v>0</v>
      </c>
      <c r="X56" s="108">
        <f>'bevételi tábla 4.sz.'!AH53</f>
        <v>0</v>
      </c>
      <c r="Y56" s="108">
        <f t="shared" si="50"/>
        <v>0</v>
      </c>
      <c r="Z56" s="108">
        <f>'bevételi tábla 4.sz.'!AJ53</f>
        <v>0</v>
      </c>
      <c r="AA56" s="108">
        <f>'bevételi tábla 4.sz.'!AK53</f>
        <v>0</v>
      </c>
      <c r="AB56" s="108">
        <f>'bevételi tábla 4.sz.'!AL53</f>
        <v>0</v>
      </c>
      <c r="AC56" s="109">
        <f t="shared" si="51"/>
        <v>0</v>
      </c>
      <c r="AD56" s="108">
        <f>'bevételi tábla 4.sz.'!AN53</f>
        <v>0</v>
      </c>
      <c r="AE56" s="108">
        <f>'bevételi tábla 4.sz.'!AO53</f>
        <v>0</v>
      </c>
      <c r="AF56" s="108">
        <f>'bevételi tábla 4.sz.'!AP53</f>
        <v>0</v>
      </c>
      <c r="AG56" s="109">
        <f t="shared" si="52"/>
        <v>0</v>
      </c>
      <c r="AH56" s="108">
        <v>12008</v>
      </c>
      <c r="AI56" s="108">
        <v>3464</v>
      </c>
      <c r="AJ56" s="108">
        <f>'bevételi tábla 4.sz.'!DZ53</f>
        <v>0</v>
      </c>
      <c r="AK56" s="109">
        <f t="shared" si="53"/>
        <v>15472</v>
      </c>
      <c r="AL56" s="108">
        <v>12008</v>
      </c>
      <c r="AM56" s="108">
        <v>3464</v>
      </c>
      <c r="AN56" s="108">
        <f>'bevételi tábla 4.sz.'!ED53</f>
        <v>0</v>
      </c>
      <c r="AO56" s="109">
        <f t="shared" si="54"/>
        <v>15472</v>
      </c>
      <c r="AP56" s="108">
        <v>14016</v>
      </c>
      <c r="AQ56" s="108">
        <v>190</v>
      </c>
      <c r="AR56" s="108">
        <f>'bevételi tábla 4.sz.'!EH53</f>
        <v>0</v>
      </c>
      <c r="AS56" s="109">
        <f t="shared" si="55"/>
        <v>14206</v>
      </c>
      <c r="AT56" s="269">
        <f t="shared" si="5"/>
        <v>12008</v>
      </c>
      <c r="AU56" s="269">
        <f t="shared" si="6"/>
        <v>3464</v>
      </c>
      <c r="AV56" s="271">
        <f t="shared" si="39"/>
        <v>0</v>
      </c>
      <c r="AW56" s="299">
        <f t="shared" si="8"/>
        <v>15472</v>
      </c>
      <c r="AX56" s="271">
        <f t="shared" si="43"/>
        <v>12008</v>
      </c>
      <c r="AY56" s="271">
        <f t="shared" si="40"/>
        <v>10582</v>
      </c>
      <c r="AZ56" s="271">
        <f t="shared" si="41"/>
        <v>0</v>
      </c>
      <c r="BA56" s="300">
        <f t="shared" si="44"/>
        <v>15472</v>
      </c>
      <c r="BB56" s="271">
        <f t="shared" si="45"/>
        <v>14016</v>
      </c>
      <c r="BC56" s="271">
        <f t="shared" si="56"/>
        <v>21164</v>
      </c>
      <c r="BD56" s="271">
        <f t="shared" si="3"/>
        <v>0</v>
      </c>
      <c r="BE56" s="300">
        <f t="shared" si="42"/>
        <v>14206</v>
      </c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3"/>
      <c r="BQ56" s="243"/>
      <c r="BR56" s="243"/>
    </row>
    <row r="57" spans="1:70" s="250" customFormat="1" ht="15">
      <c r="A57" s="118"/>
      <c r="B57" s="115"/>
      <c r="C57" s="81"/>
      <c r="D57" s="102">
        <v>6</v>
      </c>
      <c r="E57" s="81" t="s">
        <v>601</v>
      </c>
      <c r="F57" s="81"/>
      <c r="G57" s="107"/>
      <c r="H57" s="107"/>
      <c r="I57" s="107" t="s">
        <v>602</v>
      </c>
      <c r="J57" s="108">
        <f>'bevételi tábla 4.sz.'!T54</f>
        <v>0</v>
      </c>
      <c r="K57" s="108">
        <f>'bevételi tábla 4.sz.'!U54</f>
        <v>0</v>
      </c>
      <c r="L57" s="108">
        <f>'bevételi tábla 4.sz.'!V54</f>
        <v>0</v>
      </c>
      <c r="M57" s="111">
        <f t="shared" si="57"/>
        <v>0</v>
      </c>
      <c r="N57" s="108">
        <f>'bevételi tábla 4.sz.'!X54</f>
        <v>0</v>
      </c>
      <c r="O57" s="108">
        <f>'bevételi tábla 4.sz.'!Y54</f>
        <v>0</v>
      </c>
      <c r="P57" s="108">
        <f>'bevételi tábla 4.sz.'!Z54</f>
        <v>0</v>
      </c>
      <c r="Q57" s="111">
        <f t="shared" si="58"/>
        <v>0</v>
      </c>
      <c r="R57" s="108">
        <f>'bevételi tábla 4.sz.'!AB54</f>
        <v>0</v>
      </c>
      <c r="S57" s="108">
        <f>'bevételi tábla 4.sz.'!AC54</f>
        <v>0</v>
      </c>
      <c r="T57" s="108">
        <f>'bevételi tábla 4.sz.'!AD54</f>
        <v>0</v>
      </c>
      <c r="U57" s="111">
        <f t="shared" si="59"/>
        <v>0</v>
      </c>
      <c r="V57" s="108">
        <f>'bevételi tábla 4.sz.'!AF54</f>
        <v>0</v>
      </c>
      <c r="W57" s="108">
        <f>'bevételi tábla 4.sz.'!AG54</f>
        <v>0</v>
      </c>
      <c r="X57" s="108">
        <f>'bevételi tábla 4.sz.'!AH54</f>
        <v>0</v>
      </c>
      <c r="Y57" s="108">
        <f t="shared" si="50"/>
        <v>0</v>
      </c>
      <c r="Z57" s="108">
        <f>'bevételi tábla 4.sz.'!AJ54</f>
        <v>0</v>
      </c>
      <c r="AA57" s="108">
        <f>'bevételi tábla 4.sz.'!AK54</f>
        <v>0</v>
      </c>
      <c r="AB57" s="108">
        <f>'bevételi tábla 4.sz.'!AL54</f>
        <v>0</v>
      </c>
      <c r="AC57" s="109">
        <f t="shared" si="51"/>
        <v>0</v>
      </c>
      <c r="AD57" s="108">
        <f>'bevételi tábla 4.sz.'!AN54</f>
        <v>0</v>
      </c>
      <c r="AE57" s="108">
        <f>'bevételi tábla 4.sz.'!AO54</f>
        <v>0</v>
      </c>
      <c r="AF57" s="108">
        <f>'bevételi tábla 4.sz.'!AP54</f>
        <v>0</v>
      </c>
      <c r="AG57" s="109">
        <f t="shared" si="52"/>
        <v>0</v>
      </c>
      <c r="AH57" s="108">
        <v>20827</v>
      </c>
      <c r="AI57" s="108">
        <v>936</v>
      </c>
      <c r="AJ57" s="108">
        <f>'bevételi tábla 4.sz.'!DZ54</f>
        <v>0</v>
      </c>
      <c r="AK57" s="109">
        <f t="shared" si="53"/>
        <v>21763</v>
      </c>
      <c r="AL57" s="108">
        <f>20827+1807</f>
        <v>22634</v>
      </c>
      <c r="AM57" s="108">
        <v>936</v>
      </c>
      <c r="AN57" s="108">
        <f>'bevételi tábla 4.sz.'!ED54</f>
        <v>0</v>
      </c>
      <c r="AO57" s="109">
        <f t="shared" si="54"/>
        <v>23570</v>
      </c>
      <c r="AP57" s="108">
        <v>20310</v>
      </c>
      <c r="AQ57" s="108">
        <v>1065</v>
      </c>
      <c r="AR57" s="108">
        <f>'bevételi tábla 4.sz.'!EH54</f>
        <v>0</v>
      </c>
      <c r="AS57" s="109">
        <f t="shared" si="55"/>
        <v>21375</v>
      </c>
      <c r="AT57" s="269">
        <f t="shared" si="5"/>
        <v>20827</v>
      </c>
      <c r="AU57" s="269">
        <f t="shared" si="6"/>
        <v>936</v>
      </c>
      <c r="AV57" s="271">
        <f t="shared" si="39"/>
        <v>0</v>
      </c>
      <c r="AW57" s="299">
        <f t="shared" si="8"/>
        <v>21763</v>
      </c>
      <c r="AX57" s="271">
        <f t="shared" si="43"/>
        <v>22634</v>
      </c>
      <c r="AY57" s="271">
        <f t="shared" si="40"/>
        <v>3873</v>
      </c>
      <c r="AZ57" s="271">
        <f t="shared" si="41"/>
        <v>0</v>
      </c>
      <c r="BA57" s="300">
        <f t="shared" si="44"/>
        <v>23570</v>
      </c>
      <c r="BB57" s="271">
        <f t="shared" si="45"/>
        <v>20310</v>
      </c>
      <c r="BC57" s="271">
        <f t="shared" si="56"/>
        <v>7746</v>
      </c>
      <c r="BD57" s="271">
        <f t="shared" si="3"/>
        <v>0</v>
      </c>
      <c r="BE57" s="300">
        <f t="shared" si="42"/>
        <v>21375</v>
      </c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3"/>
      <c r="BQ57" s="243"/>
      <c r="BR57" s="243"/>
    </row>
    <row r="58" spans="1:70" s="250" customFormat="1" ht="15">
      <c r="A58" s="118"/>
      <c r="B58" s="115"/>
      <c r="C58" s="81"/>
      <c r="D58" s="102">
        <v>7</v>
      </c>
      <c r="E58" s="81" t="s">
        <v>603</v>
      </c>
      <c r="F58" s="81"/>
      <c r="G58" s="81"/>
      <c r="H58" s="92"/>
      <c r="I58" s="92" t="s">
        <v>604</v>
      </c>
      <c r="J58" s="108">
        <f>'bevételi tábla 4.sz.'!T55</f>
        <v>0</v>
      </c>
      <c r="K58" s="108">
        <f>'bevételi tábla 4.sz.'!U55</f>
        <v>0</v>
      </c>
      <c r="L58" s="108">
        <f>'bevételi tábla 4.sz.'!V55</f>
        <v>0</v>
      </c>
      <c r="M58" s="111">
        <f t="shared" si="57"/>
        <v>0</v>
      </c>
      <c r="N58" s="108">
        <f>'bevételi tábla 4.sz.'!X55</f>
        <v>0</v>
      </c>
      <c r="O58" s="108">
        <f>'bevételi tábla 4.sz.'!Y55</f>
        <v>0</v>
      </c>
      <c r="P58" s="108">
        <f>'bevételi tábla 4.sz.'!Z55</f>
        <v>0</v>
      </c>
      <c r="Q58" s="111">
        <f t="shared" si="58"/>
        <v>0</v>
      </c>
      <c r="R58" s="108">
        <f>'bevételi tábla 4.sz.'!AB55</f>
        <v>0</v>
      </c>
      <c r="S58" s="108">
        <f>'bevételi tábla 4.sz.'!AC55</f>
        <v>0</v>
      </c>
      <c r="T58" s="108">
        <f>'bevételi tábla 4.sz.'!AD55</f>
        <v>0</v>
      </c>
      <c r="U58" s="111">
        <f t="shared" si="59"/>
        <v>0</v>
      </c>
      <c r="V58" s="108">
        <f>'bevételi tábla 4.sz.'!AF55</f>
        <v>0</v>
      </c>
      <c r="W58" s="108">
        <f>'bevételi tábla 4.sz.'!AG55</f>
        <v>0</v>
      </c>
      <c r="X58" s="108">
        <f>'bevételi tábla 4.sz.'!AH55</f>
        <v>0</v>
      </c>
      <c r="Y58" s="108">
        <f t="shared" si="50"/>
        <v>0</v>
      </c>
      <c r="Z58" s="108">
        <f>'bevételi tábla 4.sz.'!AJ55</f>
        <v>0</v>
      </c>
      <c r="AA58" s="108">
        <f>'bevételi tábla 4.sz.'!AK55</f>
        <v>0</v>
      </c>
      <c r="AB58" s="108">
        <f>'bevételi tábla 4.sz.'!AL55</f>
        <v>0</v>
      </c>
      <c r="AC58" s="109">
        <f t="shared" si="51"/>
        <v>0</v>
      </c>
      <c r="AD58" s="108">
        <f>'bevételi tábla 4.sz.'!AN55</f>
        <v>0</v>
      </c>
      <c r="AE58" s="108">
        <f>'bevételi tábla 4.sz.'!AO55</f>
        <v>0</v>
      </c>
      <c r="AF58" s="108">
        <f>'bevételi tábla 4.sz.'!AP55</f>
        <v>0</v>
      </c>
      <c r="AG58" s="109">
        <f t="shared" si="52"/>
        <v>0</v>
      </c>
      <c r="AH58" s="108">
        <f>'bevételi tábla 4.sz.'!DX55</f>
        <v>0</v>
      </c>
      <c r="AI58" s="108">
        <f>'bevételi tábla 4.sz.'!DY55</f>
        <v>0</v>
      </c>
      <c r="AJ58" s="108">
        <f>'bevételi tábla 4.sz.'!DZ55</f>
        <v>0</v>
      </c>
      <c r="AK58" s="109">
        <f t="shared" si="53"/>
        <v>0</v>
      </c>
      <c r="AL58" s="108">
        <f>'bevételi tábla 4.sz.'!EB55</f>
        <v>0</v>
      </c>
      <c r="AM58" s="108">
        <f>'bevételi tábla 4.sz.'!EC55</f>
        <v>0</v>
      </c>
      <c r="AN58" s="108">
        <f>'bevételi tábla 4.sz.'!ED55</f>
        <v>0</v>
      </c>
      <c r="AO58" s="109">
        <f t="shared" si="54"/>
        <v>0</v>
      </c>
      <c r="AP58" s="108">
        <f>'bevételi tábla 4.sz.'!EF55</f>
        <v>0</v>
      </c>
      <c r="AQ58" s="108">
        <f>'bevételi tábla 4.sz.'!EG55</f>
        <v>0</v>
      </c>
      <c r="AR58" s="108">
        <f>'bevételi tábla 4.sz.'!EH55</f>
        <v>0</v>
      </c>
      <c r="AS58" s="109">
        <f t="shared" si="55"/>
        <v>0</v>
      </c>
      <c r="AT58" s="269">
        <f t="shared" si="5"/>
        <v>0</v>
      </c>
      <c r="AU58" s="269">
        <f t="shared" si="6"/>
        <v>0</v>
      </c>
      <c r="AV58" s="271">
        <f t="shared" si="39"/>
        <v>0</v>
      </c>
      <c r="AW58" s="299">
        <f t="shared" si="8"/>
        <v>0</v>
      </c>
      <c r="AX58" s="271">
        <f t="shared" si="43"/>
        <v>0</v>
      </c>
      <c r="AY58" s="271">
        <f t="shared" si="40"/>
        <v>0</v>
      </c>
      <c r="AZ58" s="271">
        <f t="shared" si="41"/>
        <v>0</v>
      </c>
      <c r="BA58" s="300">
        <f t="shared" si="44"/>
        <v>0</v>
      </c>
      <c r="BB58" s="271">
        <f t="shared" si="45"/>
        <v>0</v>
      </c>
      <c r="BC58" s="271">
        <f t="shared" si="56"/>
        <v>0</v>
      </c>
      <c r="BD58" s="271">
        <f t="shared" si="3"/>
        <v>0</v>
      </c>
      <c r="BE58" s="300">
        <f t="shared" si="42"/>
        <v>0</v>
      </c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3"/>
      <c r="BQ58" s="243"/>
      <c r="BR58" s="243"/>
    </row>
    <row r="59" spans="1:70" s="250" customFormat="1" ht="15">
      <c r="A59" s="118"/>
      <c r="B59" s="81"/>
      <c r="C59" s="81"/>
      <c r="D59" s="102">
        <v>8</v>
      </c>
      <c r="E59" s="92" t="s">
        <v>123</v>
      </c>
      <c r="F59" s="92"/>
      <c r="G59" s="92"/>
      <c r="H59" s="92"/>
      <c r="I59" s="92" t="s">
        <v>605</v>
      </c>
      <c r="J59" s="108">
        <f>'bevételi tábla 4.sz.'!T56</f>
        <v>0</v>
      </c>
      <c r="K59" s="108">
        <f>'bevételi tábla 4.sz.'!U56</f>
        <v>0</v>
      </c>
      <c r="L59" s="108">
        <f>'bevételi tábla 4.sz.'!V56</f>
        <v>0</v>
      </c>
      <c r="M59" s="111">
        <f t="shared" si="57"/>
        <v>0</v>
      </c>
      <c r="N59" s="108">
        <f>'bevételi tábla 4.sz.'!X56</f>
        <v>0</v>
      </c>
      <c r="O59" s="108">
        <f>'bevételi tábla 4.sz.'!Y56</f>
        <v>0</v>
      </c>
      <c r="P59" s="108">
        <f>'bevételi tábla 4.sz.'!Z56</f>
        <v>0</v>
      </c>
      <c r="Q59" s="111">
        <f t="shared" si="58"/>
        <v>0</v>
      </c>
      <c r="R59" s="108">
        <f>'bevételi tábla 4.sz.'!AB56</f>
        <v>0</v>
      </c>
      <c r="S59" s="108">
        <f>'bevételi tábla 4.sz.'!AC56</f>
        <v>0</v>
      </c>
      <c r="T59" s="108">
        <f>'bevételi tábla 4.sz.'!AD56</f>
        <v>0</v>
      </c>
      <c r="U59" s="111">
        <f t="shared" si="59"/>
        <v>0</v>
      </c>
      <c r="V59" s="108">
        <f>'bevételi tábla 4.sz.'!AF56</f>
        <v>0</v>
      </c>
      <c r="W59" s="108">
        <f>'bevételi tábla 4.sz.'!AG56</f>
        <v>0</v>
      </c>
      <c r="X59" s="108">
        <f>'bevételi tábla 4.sz.'!AH56</f>
        <v>0</v>
      </c>
      <c r="Y59" s="108">
        <f t="shared" si="50"/>
        <v>0</v>
      </c>
      <c r="Z59" s="108">
        <f>'bevételi tábla 4.sz.'!AJ56</f>
        <v>0</v>
      </c>
      <c r="AA59" s="108">
        <f>'bevételi tábla 4.sz.'!AK56</f>
        <v>0</v>
      </c>
      <c r="AB59" s="108">
        <f>'bevételi tábla 4.sz.'!AL56</f>
        <v>0</v>
      </c>
      <c r="AC59" s="109">
        <f t="shared" si="51"/>
        <v>0</v>
      </c>
      <c r="AD59" s="108">
        <v>1</v>
      </c>
      <c r="AE59" s="108">
        <f>'bevételi tábla 4.sz.'!AO56</f>
        <v>0</v>
      </c>
      <c r="AF59" s="108">
        <f>'bevételi tábla 4.sz.'!AP56</f>
        <v>0</v>
      </c>
      <c r="AG59" s="109">
        <f t="shared" si="52"/>
        <v>1</v>
      </c>
      <c r="AH59" s="108">
        <f>'bevételi tábla 4.sz.'!DX56</f>
        <v>0</v>
      </c>
      <c r="AI59" s="108">
        <f>'bevételi tábla 4.sz.'!DY56</f>
        <v>0</v>
      </c>
      <c r="AJ59" s="108">
        <f>'bevételi tábla 4.sz.'!DZ56</f>
        <v>0</v>
      </c>
      <c r="AK59" s="109">
        <f t="shared" si="53"/>
        <v>0</v>
      </c>
      <c r="AL59" s="108">
        <f>'bevételi tábla 4.sz.'!EB56</f>
        <v>0</v>
      </c>
      <c r="AM59" s="108">
        <f>'bevételi tábla 4.sz.'!EC56</f>
        <v>0</v>
      </c>
      <c r="AN59" s="108">
        <f>'bevételi tábla 4.sz.'!ED56</f>
        <v>0</v>
      </c>
      <c r="AO59" s="109">
        <f t="shared" si="54"/>
        <v>0</v>
      </c>
      <c r="AP59" s="108">
        <v>3600</v>
      </c>
      <c r="AQ59" s="108">
        <f>'bevételi tábla 4.sz.'!EG56</f>
        <v>0</v>
      </c>
      <c r="AR59" s="108">
        <f>'bevételi tábla 4.sz.'!EH56</f>
        <v>0</v>
      </c>
      <c r="AS59" s="109">
        <f t="shared" si="55"/>
        <v>3600</v>
      </c>
      <c r="AT59" s="269">
        <f t="shared" si="5"/>
        <v>0</v>
      </c>
      <c r="AU59" s="269">
        <f t="shared" si="6"/>
        <v>0</v>
      </c>
      <c r="AV59" s="271">
        <f t="shared" si="39"/>
        <v>0</v>
      </c>
      <c r="AW59" s="299">
        <f t="shared" si="8"/>
        <v>0</v>
      </c>
      <c r="AX59" s="271">
        <f t="shared" si="43"/>
        <v>0</v>
      </c>
      <c r="AY59" s="271">
        <f t="shared" si="40"/>
        <v>0</v>
      </c>
      <c r="AZ59" s="271">
        <f t="shared" si="41"/>
        <v>0</v>
      </c>
      <c r="BA59" s="300">
        <f t="shared" si="44"/>
        <v>0</v>
      </c>
      <c r="BB59" s="271">
        <f t="shared" si="45"/>
        <v>3601</v>
      </c>
      <c r="BC59" s="271">
        <f t="shared" si="56"/>
        <v>0</v>
      </c>
      <c r="BD59" s="271">
        <f t="shared" si="3"/>
        <v>0</v>
      </c>
      <c r="BE59" s="300">
        <f t="shared" si="42"/>
        <v>3601</v>
      </c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3"/>
      <c r="BQ59" s="243"/>
      <c r="BR59" s="243"/>
    </row>
    <row r="60" spans="1:70" s="250" customFormat="1" ht="15" hidden="1" customHeight="1">
      <c r="A60" s="118"/>
      <c r="B60" s="81"/>
      <c r="C60" s="115"/>
      <c r="D60" s="115"/>
      <c r="E60" s="115"/>
      <c r="F60" s="115" t="s">
        <v>558</v>
      </c>
      <c r="G60" s="119" t="s">
        <v>606</v>
      </c>
      <c r="H60" s="115"/>
      <c r="I60" s="92" t="s">
        <v>605</v>
      </c>
      <c r="J60" s="108">
        <f>'bevételi tábla 4.sz.'!T57</f>
        <v>0</v>
      </c>
      <c r="K60" s="108">
        <f>'bevételi tábla 4.sz.'!U57</f>
        <v>0</v>
      </c>
      <c r="L60" s="108">
        <f>'bevételi tábla 4.sz.'!V57</f>
        <v>0</v>
      </c>
      <c r="M60" s="111">
        <f t="shared" si="57"/>
        <v>0</v>
      </c>
      <c r="N60" s="108">
        <f>'bevételi tábla 4.sz.'!X57</f>
        <v>0</v>
      </c>
      <c r="O60" s="108">
        <f>'bevételi tábla 4.sz.'!Y57</f>
        <v>0</v>
      </c>
      <c r="P60" s="108">
        <f>'bevételi tábla 4.sz.'!Z57</f>
        <v>0</v>
      </c>
      <c r="Q60" s="111">
        <f t="shared" si="58"/>
        <v>0</v>
      </c>
      <c r="R60" s="108">
        <f>'bevételi tábla 4.sz.'!AB57</f>
        <v>0</v>
      </c>
      <c r="S60" s="108">
        <f>'bevételi tábla 4.sz.'!AC57</f>
        <v>0</v>
      </c>
      <c r="T60" s="108">
        <f>'bevételi tábla 4.sz.'!AD57</f>
        <v>0</v>
      </c>
      <c r="U60" s="111">
        <f t="shared" si="59"/>
        <v>0</v>
      </c>
      <c r="V60" s="108">
        <f>'bevételi tábla 4.sz.'!AF57</f>
        <v>0</v>
      </c>
      <c r="W60" s="108">
        <f>'bevételi tábla 4.sz.'!AG57</f>
        <v>0</v>
      </c>
      <c r="X60" s="108">
        <f>'bevételi tábla 4.sz.'!AH57</f>
        <v>0</v>
      </c>
      <c r="Y60" s="108">
        <f t="shared" si="50"/>
        <v>0</v>
      </c>
      <c r="Z60" s="108">
        <f>'bevételi tábla 4.sz.'!AJ57</f>
        <v>0</v>
      </c>
      <c r="AA60" s="108">
        <f>'bevételi tábla 4.sz.'!AK57</f>
        <v>0</v>
      </c>
      <c r="AB60" s="108">
        <f>'bevételi tábla 4.sz.'!AL57</f>
        <v>0</v>
      </c>
      <c r="AC60" s="109">
        <f t="shared" si="51"/>
        <v>0</v>
      </c>
      <c r="AD60" s="108">
        <f>'bevételi tábla 4.sz.'!AN57</f>
        <v>0</v>
      </c>
      <c r="AE60" s="108">
        <f>'bevételi tábla 4.sz.'!AO57</f>
        <v>0</v>
      </c>
      <c r="AF60" s="108">
        <f>'bevételi tábla 4.sz.'!AP57</f>
        <v>0</v>
      </c>
      <c r="AG60" s="109">
        <f t="shared" si="52"/>
        <v>0</v>
      </c>
      <c r="AH60" s="108">
        <f>'bevételi tábla 4.sz.'!DX57</f>
        <v>0</v>
      </c>
      <c r="AI60" s="108">
        <f>'bevételi tábla 4.sz.'!DY57</f>
        <v>0</v>
      </c>
      <c r="AJ60" s="108">
        <f>'bevételi tábla 4.sz.'!DZ57</f>
        <v>0</v>
      </c>
      <c r="AK60" s="109">
        <f t="shared" si="53"/>
        <v>0</v>
      </c>
      <c r="AL60" s="108">
        <f>'bevételi tábla 4.sz.'!EB57</f>
        <v>0</v>
      </c>
      <c r="AM60" s="108">
        <f>'bevételi tábla 4.sz.'!EC57</f>
        <v>0</v>
      </c>
      <c r="AN60" s="108">
        <f>'bevételi tábla 4.sz.'!ED57</f>
        <v>0</v>
      </c>
      <c r="AO60" s="109">
        <f t="shared" si="54"/>
        <v>0</v>
      </c>
      <c r="AP60" s="108">
        <f>'bevételi tábla 4.sz.'!EF57</f>
        <v>0</v>
      </c>
      <c r="AQ60" s="108">
        <f>'bevételi tábla 4.sz.'!EG57</f>
        <v>0</v>
      </c>
      <c r="AR60" s="108">
        <f>'bevételi tábla 4.sz.'!EH57</f>
        <v>0</v>
      </c>
      <c r="AS60" s="109">
        <f t="shared" si="55"/>
        <v>0</v>
      </c>
      <c r="AT60" s="269">
        <f t="shared" si="5"/>
        <v>0</v>
      </c>
      <c r="AU60" s="269">
        <f t="shared" si="6"/>
        <v>0</v>
      </c>
      <c r="AV60" s="271">
        <f t="shared" si="39"/>
        <v>0</v>
      </c>
      <c r="AW60" s="299">
        <f t="shared" si="8"/>
        <v>0</v>
      </c>
      <c r="AX60" s="271">
        <f t="shared" si="43"/>
        <v>0</v>
      </c>
      <c r="AY60" s="271">
        <f t="shared" si="40"/>
        <v>0</v>
      </c>
      <c r="AZ60" s="271">
        <f t="shared" si="41"/>
        <v>0</v>
      </c>
      <c r="BA60" s="300">
        <f t="shared" si="44"/>
        <v>0</v>
      </c>
      <c r="BB60" s="271">
        <f t="shared" si="45"/>
        <v>0</v>
      </c>
      <c r="BC60" s="271">
        <f t="shared" si="56"/>
        <v>0</v>
      </c>
      <c r="BD60" s="271">
        <f t="shared" si="3"/>
        <v>0</v>
      </c>
      <c r="BE60" s="300">
        <f t="shared" si="42"/>
        <v>0</v>
      </c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3"/>
      <c r="BQ60" s="243"/>
      <c r="BR60" s="243"/>
    </row>
    <row r="61" spans="1:70" s="250" customFormat="1" ht="15">
      <c r="A61" s="118"/>
      <c r="B61" s="81"/>
      <c r="C61" s="81"/>
      <c r="D61" s="102">
        <v>9</v>
      </c>
      <c r="E61" s="81" t="s">
        <v>607</v>
      </c>
      <c r="F61" s="81"/>
      <c r="G61" s="107"/>
      <c r="H61" s="107"/>
      <c r="I61" s="107" t="s">
        <v>608</v>
      </c>
      <c r="J61" s="108">
        <f>'bevételi tábla 4.sz.'!T58</f>
        <v>0</v>
      </c>
      <c r="K61" s="108">
        <f>'bevételi tábla 4.sz.'!U58</f>
        <v>0</v>
      </c>
      <c r="L61" s="108">
        <f>'bevételi tábla 4.sz.'!V58</f>
        <v>0</v>
      </c>
      <c r="M61" s="111">
        <f t="shared" si="57"/>
        <v>0</v>
      </c>
      <c r="N61" s="108">
        <f>'bevételi tábla 4.sz.'!X58</f>
        <v>0</v>
      </c>
      <c r="O61" s="108">
        <f>'bevételi tábla 4.sz.'!Y58</f>
        <v>0</v>
      </c>
      <c r="P61" s="108">
        <f>'bevételi tábla 4.sz.'!Z58</f>
        <v>0</v>
      </c>
      <c r="Q61" s="111">
        <f t="shared" si="58"/>
        <v>0</v>
      </c>
      <c r="R61" s="108">
        <f>'bevételi tábla 4.sz.'!AB58</f>
        <v>0</v>
      </c>
      <c r="S61" s="108">
        <f>'bevételi tábla 4.sz.'!AC58</f>
        <v>0</v>
      </c>
      <c r="T61" s="108">
        <f>'bevételi tábla 4.sz.'!AD58</f>
        <v>0</v>
      </c>
      <c r="U61" s="111">
        <f t="shared" si="59"/>
        <v>0</v>
      </c>
      <c r="V61" s="108">
        <f>'bevételi tábla 4.sz.'!AF58</f>
        <v>0</v>
      </c>
      <c r="W61" s="108">
        <f>'bevételi tábla 4.sz.'!AG58</f>
        <v>0</v>
      </c>
      <c r="X61" s="108">
        <f>'bevételi tábla 4.sz.'!AH58</f>
        <v>0</v>
      </c>
      <c r="Y61" s="108">
        <f t="shared" si="50"/>
        <v>0</v>
      </c>
      <c r="Z61" s="108">
        <f>'bevételi tábla 4.sz.'!AJ58</f>
        <v>0</v>
      </c>
      <c r="AA61" s="108">
        <f>'bevételi tábla 4.sz.'!AK58</f>
        <v>0</v>
      </c>
      <c r="AB61" s="108">
        <f>'bevételi tábla 4.sz.'!AL58</f>
        <v>0</v>
      </c>
      <c r="AC61" s="109">
        <f t="shared" si="51"/>
        <v>0</v>
      </c>
      <c r="AD61" s="108">
        <f>'bevételi tábla 4.sz.'!AN58</f>
        <v>0</v>
      </c>
      <c r="AE61" s="108">
        <f>'bevételi tábla 4.sz.'!AO58</f>
        <v>0</v>
      </c>
      <c r="AF61" s="108">
        <f>'bevételi tábla 4.sz.'!AP58</f>
        <v>0</v>
      </c>
      <c r="AG61" s="109">
        <f t="shared" si="52"/>
        <v>0</v>
      </c>
      <c r="AH61" s="108">
        <f>'bevételi tábla 4.sz.'!DX58</f>
        <v>0</v>
      </c>
      <c r="AI61" s="108">
        <f>'bevételi tábla 4.sz.'!DY58</f>
        <v>0</v>
      </c>
      <c r="AJ61" s="108">
        <f>'bevételi tábla 4.sz.'!DZ58</f>
        <v>0</v>
      </c>
      <c r="AK61" s="109">
        <f t="shared" si="53"/>
        <v>0</v>
      </c>
      <c r="AL61" s="108">
        <f>'bevételi tábla 4.sz.'!EB58</f>
        <v>0</v>
      </c>
      <c r="AM61" s="108">
        <f>'bevételi tábla 4.sz.'!EC58</f>
        <v>0</v>
      </c>
      <c r="AN61" s="108">
        <f>'bevételi tábla 4.sz.'!ED58</f>
        <v>0</v>
      </c>
      <c r="AO61" s="109">
        <f t="shared" si="54"/>
        <v>0</v>
      </c>
      <c r="AP61" s="108">
        <v>230</v>
      </c>
      <c r="AQ61" s="108">
        <f>'bevételi tábla 4.sz.'!EG58</f>
        <v>0</v>
      </c>
      <c r="AR61" s="108">
        <f>'bevételi tábla 4.sz.'!EH58</f>
        <v>0</v>
      </c>
      <c r="AS61" s="109">
        <f t="shared" si="55"/>
        <v>230</v>
      </c>
      <c r="AT61" s="269">
        <f t="shared" si="5"/>
        <v>0</v>
      </c>
      <c r="AU61" s="269">
        <f t="shared" si="6"/>
        <v>0</v>
      </c>
      <c r="AV61" s="271">
        <f t="shared" si="39"/>
        <v>0</v>
      </c>
      <c r="AW61" s="299">
        <f t="shared" si="8"/>
        <v>0</v>
      </c>
      <c r="AX61" s="271">
        <f t="shared" si="43"/>
        <v>0</v>
      </c>
      <c r="AY61" s="271">
        <f t="shared" si="40"/>
        <v>0</v>
      </c>
      <c r="AZ61" s="271">
        <f t="shared" si="41"/>
        <v>0</v>
      </c>
      <c r="BA61" s="300">
        <f t="shared" si="44"/>
        <v>0</v>
      </c>
      <c r="BB61" s="271">
        <f t="shared" si="45"/>
        <v>230</v>
      </c>
      <c r="BC61" s="271">
        <f t="shared" si="56"/>
        <v>0</v>
      </c>
      <c r="BD61" s="271">
        <f t="shared" si="3"/>
        <v>0</v>
      </c>
      <c r="BE61" s="300">
        <f t="shared" si="42"/>
        <v>230</v>
      </c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3"/>
      <c r="BQ61" s="243"/>
      <c r="BR61" s="243"/>
    </row>
    <row r="62" spans="1:70" s="250" customFormat="1" ht="15" hidden="1" customHeight="1">
      <c r="A62" s="118"/>
      <c r="B62" s="115"/>
      <c r="C62" s="115"/>
      <c r="D62" s="102"/>
      <c r="E62" s="115"/>
      <c r="F62" s="115" t="s">
        <v>558</v>
      </c>
      <c r="G62" s="119" t="s">
        <v>609</v>
      </c>
      <c r="H62" s="115"/>
      <c r="I62" s="107" t="s">
        <v>608</v>
      </c>
      <c r="J62" s="108">
        <f>'bevételi tábla 4.sz.'!T59</f>
        <v>0</v>
      </c>
      <c r="K62" s="108">
        <f>'bevételi tábla 4.sz.'!U59</f>
        <v>0</v>
      </c>
      <c r="L62" s="108">
        <f>'bevételi tábla 4.sz.'!V59</f>
        <v>0</v>
      </c>
      <c r="M62" s="111">
        <f t="shared" si="57"/>
        <v>0</v>
      </c>
      <c r="N62" s="108">
        <f>'bevételi tábla 4.sz.'!X59</f>
        <v>0</v>
      </c>
      <c r="O62" s="108">
        <f>'bevételi tábla 4.sz.'!Y59</f>
        <v>0</v>
      </c>
      <c r="P62" s="108">
        <f>'bevételi tábla 4.sz.'!Z59</f>
        <v>0</v>
      </c>
      <c r="Q62" s="111">
        <f t="shared" si="58"/>
        <v>0</v>
      </c>
      <c r="R62" s="108">
        <f>'bevételi tábla 4.sz.'!AB59</f>
        <v>0</v>
      </c>
      <c r="S62" s="108">
        <f>'bevételi tábla 4.sz.'!AC59</f>
        <v>0</v>
      </c>
      <c r="T62" s="108">
        <f>'bevételi tábla 4.sz.'!AD59</f>
        <v>0</v>
      </c>
      <c r="U62" s="111">
        <f t="shared" si="59"/>
        <v>0</v>
      </c>
      <c r="V62" s="108">
        <f>'bevételi tábla 4.sz.'!AF59</f>
        <v>0</v>
      </c>
      <c r="W62" s="108">
        <f>'bevételi tábla 4.sz.'!AG59</f>
        <v>0</v>
      </c>
      <c r="X62" s="108">
        <f>'bevételi tábla 4.sz.'!AH59</f>
        <v>0</v>
      </c>
      <c r="Y62" s="108">
        <f t="shared" si="50"/>
        <v>0</v>
      </c>
      <c r="Z62" s="108">
        <f>'bevételi tábla 4.sz.'!AJ59</f>
        <v>0</v>
      </c>
      <c r="AA62" s="108">
        <f>'bevételi tábla 4.sz.'!AK59</f>
        <v>0</v>
      </c>
      <c r="AB62" s="108">
        <f>'bevételi tábla 4.sz.'!AL59</f>
        <v>0</v>
      </c>
      <c r="AC62" s="109">
        <f t="shared" si="51"/>
        <v>0</v>
      </c>
      <c r="AD62" s="108">
        <f>'bevételi tábla 4.sz.'!AN59</f>
        <v>0</v>
      </c>
      <c r="AE62" s="108">
        <f>'bevételi tábla 4.sz.'!AO59</f>
        <v>0</v>
      </c>
      <c r="AF62" s="108">
        <f>'bevételi tábla 4.sz.'!AP59</f>
        <v>0</v>
      </c>
      <c r="AG62" s="109">
        <f t="shared" si="52"/>
        <v>0</v>
      </c>
      <c r="AH62" s="108">
        <f>'bevételi tábla 4.sz.'!DX59</f>
        <v>0</v>
      </c>
      <c r="AI62" s="108">
        <f>'bevételi tábla 4.sz.'!DY59</f>
        <v>0</v>
      </c>
      <c r="AJ62" s="108">
        <f>'bevételi tábla 4.sz.'!DZ59</f>
        <v>0</v>
      </c>
      <c r="AK62" s="109">
        <f t="shared" si="53"/>
        <v>0</v>
      </c>
      <c r="AL62" s="108">
        <f>'bevételi tábla 4.sz.'!EB59</f>
        <v>0</v>
      </c>
      <c r="AM62" s="108">
        <f>'bevételi tábla 4.sz.'!EC59</f>
        <v>0</v>
      </c>
      <c r="AN62" s="108">
        <f>'bevételi tábla 4.sz.'!ED59</f>
        <v>0</v>
      </c>
      <c r="AO62" s="109">
        <f t="shared" si="54"/>
        <v>0</v>
      </c>
      <c r="AP62" s="108">
        <f>'bevételi tábla 4.sz.'!EF59</f>
        <v>0</v>
      </c>
      <c r="AQ62" s="108">
        <f>'bevételi tábla 4.sz.'!EG59</f>
        <v>0</v>
      </c>
      <c r="AR62" s="108">
        <f>'bevételi tábla 4.sz.'!EH59</f>
        <v>0</v>
      </c>
      <c r="AS62" s="109">
        <f t="shared" si="55"/>
        <v>0</v>
      </c>
      <c r="AT62" s="269">
        <f t="shared" si="5"/>
        <v>0</v>
      </c>
      <c r="AU62" s="269">
        <f t="shared" si="6"/>
        <v>0</v>
      </c>
      <c r="AV62" s="271">
        <f t="shared" si="39"/>
        <v>0</v>
      </c>
      <c r="AW62" s="299">
        <f t="shared" si="8"/>
        <v>0</v>
      </c>
      <c r="AX62" s="271">
        <f t="shared" si="43"/>
        <v>0</v>
      </c>
      <c r="AY62" s="271">
        <f t="shared" si="40"/>
        <v>0</v>
      </c>
      <c r="AZ62" s="271">
        <f t="shared" si="41"/>
        <v>0</v>
      </c>
      <c r="BA62" s="300">
        <f t="shared" si="44"/>
        <v>0</v>
      </c>
      <c r="BB62" s="271">
        <f t="shared" si="45"/>
        <v>0</v>
      </c>
      <c r="BC62" s="271">
        <f t="shared" si="56"/>
        <v>0</v>
      </c>
      <c r="BD62" s="271">
        <f t="shared" si="3"/>
        <v>0</v>
      </c>
      <c r="BE62" s="300">
        <f t="shared" si="42"/>
        <v>0</v>
      </c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3"/>
      <c r="BQ62" s="243"/>
      <c r="BR62" s="243"/>
    </row>
    <row r="63" spans="1:70" s="250" customFormat="1" ht="15">
      <c r="A63" s="118"/>
      <c r="B63" s="115"/>
      <c r="C63" s="81"/>
      <c r="D63" s="102">
        <v>10</v>
      </c>
      <c r="E63" s="81" t="s">
        <v>610</v>
      </c>
      <c r="F63" s="81"/>
      <c r="G63" s="107"/>
      <c r="H63" s="107"/>
      <c r="I63" s="107" t="s">
        <v>611</v>
      </c>
      <c r="J63" s="108">
        <f>'bevételi tábla 4.sz.'!T60</f>
        <v>300</v>
      </c>
      <c r="K63" s="108">
        <f>'bevételi tábla 4.sz.'!U60</f>
        <v>0</v>
      </c>
      <c r="L63" s="108">
        <f>'bevételi tábla 4.sz.'!V60</f>
        <v>0</v>
      </c>
      <c r="M63" s="111">
        <f t="shared" si="57"/>
        <v>300</v>
      </c>
      <c r="N63" s="108">
        <v>300</v>
      </c>
      <c r="O63" s="108">
        <f>'bevételi tábla 4.sz.'!Y60</f>
        <v>0</v>
      </c>
      <c r="P63" s="108">
        <f>'bevételi tábla 4.sz.'!Z60</f>
        <v>0</v>
      </c>
      <c r="Q63" s="111">
        <f t="shared" si="58"/>
        <v>300</v>
      </c>
      <c r="R63" s="108"/>
      <c r="S63" s="108">
        <f>'bevételi tábla 4.sz.'!AC60</f>
        <v>0</v>
      </c>
      <c r="T63" s="108">
        <f>'bevételi tábla 4.sz.'!AD60</f>
        <v>0</v>
      </c>
      <c r="U63" s="111">
        <f t="shared" si="59"/>
        <v>0</v>
      </c>
      <c r="V63" s="108">
        <f>'bevételi tábla 4.sz.'!AF60</f>
        <v>0</v>
      </c>
      <c r="W63" s="108">
        <f>'bevételi tábla 4.sz.'!AG60</f>
        <v>0</v>
      </c>
      <c r="X63" s="108">
        <f>'bevételi tábla 4.sz.'!AH60</f>
        <v>0</v>
      </c>
      <c r="Y63" s="108">
        <f t="shared" si="50"/>
        <v>0</v>
      </c>
      <c r="Z63" s="108">
        <f>'bevételi tábla 4.sz.'!AJ60</f>
        <v>0</v>
      </c>
      <c r="AA63" s="108">
        <f>'bevételi tábla 4.sz.'!AK60</f>
        <v>0</v>
      </c>
      <c r="AB63" s="108">
        <f>'bevételi tábla 4.sz.'!AL60</f>
        <v>0</v>
      </c>
      <c r="AC63" s="109">
        <f t="shared" si="51"/>
        <v>0</v>
      </c>
      <c r="AD63" s="108">
        <f>'bevételi tábla 4.sz.'!AN60</f>
        <v>0</v>
      </c>
      <c r="AE63" s="108">
        <f>'bevételi tábla 4.sz.'!AO60</f>
        <v>0</v>
      </c>
      <c r="AF63" s="108">
        <f>'bevételi tábla 4.sz.'!AP60</f>
        <v>0</v>
      </c>
      <c r="AG63" s="109">
        <f t="shared" si="52"/>
        <v>0</v>
      </c>
      <c r="AH63" s="108">
        <f>'bevételi tábla 4.sz.'!DX60</f>
        <v>0</v>
      </c>
      <c r="AI63" s="108">
        <f>'bevételi tábla 4.sz.'!DY60</f>
        <v>0</v>
      </c>
      <c r="AJ63" s="108">
        <f>'bevételi tábla 4.sz.'!DZ60</f>
        <v>0</v>
      </c>
      <c r="AK63" s="109">
        <f t="shared" si="53"/>
        <v>0</v>
      </c>
      <c r="AL63" s="108">
        <f>'bevételi tábla 4.sz.'!EB60</f>
        <v>0</v>
      </c>
      <c r="AM63" s="108">
        <f>'bevételi tábla 4.sz.'!EC60</f>
        <v>0</v>
      </c>
      <c r="AN63" s="108">
        <f>'bevételi tábla 4.sz.'!ED60</f>
        <v>0</v>
      </c>
      <c r="AO63" s="109">
        <f t="shared" si="54"/>
        <v>0</v>
      </c>
      <c r="AP63" s="108">
        <v>650</v>
      </c>
      <c r="AQ63" s="108">
        <f>'bevételi tábla 4.sz.'!EG60</f>
        <v>0</v>
      </c>
      <c r="AR63" s="108">
        <f>'bevételi tábla 4.sz.'!EH60</f>
        <v>0</v>
      </c>
      <c r="AS63" s="109">
        <f t="shared" si="55"/>
        <v>650</v>
      </c>
      <c r="AT63" s="269">
        <f t="shared" si="5"/>
        <v>300</v>
      </c>
      <c r="AU63" s="269">
        <f t="shared" si="6"/>
        <v>0</v>
      </c>
      <c r="AV63" s="271">
        <f t="shared" si="39"/>
        <v>0</v>
      </c>
      <c r="AW63" s="299">
        <f t="shared" si="8"/>
        <v>300</v>
      </c>
      <c r="AX63" s="271">
        <f t="shared" si="43"/>
        <v>300</v>
      </c>
      <c r="AY63" s="271">
        <f t="shared" si="40"/>
        <v>0</v>
      </c>
      <c r="AZ63" s="271">
        <f t="shared" si="41"/>
        <v>0</v>
      </c>
      <c r="BA63" s="300">
        <f t="shared" si="44"/>
        <v>300</v>
      </c>
      <c r="BB63" s="271">
        <f t="shared" si="45"/>
        <v>650</v>
      </c>
      <c r="BC63" s="271">
        <f t="shared" si="56"/>
        <v>0</v>
      </c>
      <c r="BD63" s="271">
        <f t="shared" si="3"/>
        <v>0</v>
      </c>
      <c r="BE63" s="300">
        <f t="shared" si="42"/>
        <v>650</v>
      </c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3"/>
      <c r="BQ63" s="243"/>
      <c r="BR63" s="243"/>
    </row>
    <row r="64" spans="1:70" s="250" customFormat="1" ht="15" hidden="1" customHeight="1">
      <c r="A64" s="118"/>
      <c r="B64" s="115"/>
      <c r="C64" s="81"/>
      <c r="D64" s="102"/>
      <c r="E64" s="119"/>
      <c r="F64" s="81"/>
      <c r="G64" s="107"/>
      <c r="H64" s="107"/>
      <c r="I64" s="107"/>
      <c r="J64" s="108"/>
      <c r="K64" s="108"/>
      <c r="L64" s="108"/>
      <c r="M64" s="109"/>
      <c r="N64" s="108"/>
      <c r="O64" s="108"/>
      <c r="P64" s="108"/>
      <c r="Q64" s="109"/>
      <c r="R64" s="108"/>
      <c r="S64" s="108"/>
      <c r="T64" s="108"/>
      <c r="U64" s="109"/>
      <c r="V64" s="108"/>
      <c r="W64" s="108"/>
      <c r="X64" s="108"/>
      <c r="Y64" s="108"/>
      <c r="Z64" s="108"/>
      <c r="AA64" s="108"/>
      <c r="AB64" s="108"/>
      <c r="AC64" s="109"/>
      <c r="AD64" s="108"/>
      <c r="AE64" s="108"/>
      <c r="AF64" s="108"/>
      <c r="AG64" s="109"/>
      <c r="AH64" s="108"/>
      <c r="AI64" s="108"/>
      <c r="AJ64" s="108"/>
      <c r="AK64" s="109"/>
      <c r="AL64" s="108"/>
      <c r="AM64" s="108"/>
      <c r="AN64" s="108"/>
      <c r="AO64" s="109"/>
      <c r="AP64" s="108"/>
      <c r="AQ64" s="108"/>
      <c r="AR64" s="108"/>
      <c r="AS64" s="109"/>
      <c r="AT64" s="269">
        <f t="shared" si="5"/>
        <v>0</v>
      </c>
      <c r="AU64" s="269">
        <f t="shared" si="6"/>
        <v>0</v>
      </c>
      <c r="AV64" s="271">
        <f t="shared" si="39"/>
        <v>0</v>
      </c>
      <c r="AW64" s="299">
        <f t="shared" si="8"/>
        <v>0</v>
      </c>
      <c r="AX64" s="271">
        <f t="shared" si="43"/>
        <v>0</v>
      </c>
      <c r="AY64" s="271">
        <f t="shared" si="40"/>
        <v>0</v>
      </c>
      <c r="AZ64" s="271">
        <f t="shared" si="41"/>
        <v>0</v>
      </c>
      <c r="BA64" s="300">
        <f t="shared" si="44"/>
        <v>0</v>
      </c>
      <c r="BB64" s="271">
        <f t="shared" si="45"/>
        <v>0</v>
      </c>
      <c r="BC64" s="271">
        <f t="shared" si="56"/>
        <v>0</v>
      </c>
      <c r="BD64" s="271">
        <f t="shared" si="3"/>
        <v>0</v>
      </c>
      <c r="BE64" s="300">
        <f t="shared" si="42"/>
        <v>0</v>
      </c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3"/>
      <c r="BQ64" s="243"/>
      <c r="BR64" s="243"/>
    </row>
    <row r="65" spans="1:70" ht="17.25" customHeight="1">
      <c r="A65" s="118"/>
      <c r="B65" s="92"/>
      <c r="C65" s="93">
        <v>4</v>
      </c>
      <c r="D65" s="94" t="s">
        <v>368</v>
      </c>
      <c r="E65" s="94"/>
      <c r="F65" s="94"/>
      <c r="G65" s="94"/>
      <c r="H65" s="94"/>
      <c r="I65" s="95" t="s">
        <v>612</v>
      </c>
      <c r="J65" s="98">
        <f t="shared" ref="J65:AS65" si="60">SUM(J66:J68)</f>
        <v>0</v>
      </c>
      <c r="K65" s="98">
        <f t="shared" si="60"/>
        <v>0</v>
      </c>
      <c r="L65" s="98">
        <f t="shared" si="60"/>
        <v>0</v>
      </c>
      <c r="M65" s="99">
        <f t="shared" si="60"/>
        <v>0</v>
      </c>
      <c r="N65" s="98">
        <f t="shared" si="60"/>
        <v>0</v>
      </c>
      <c r="O65" s="98">
        <f t="shared" si="60"/>
        <v>0</v>
      </c>
      <c r="P65" s="98">
        <f t="shared" si="60"/>
        <v>0</v>
      </c>
      <c r="Q65" s="99">
        <f t="shared" si="60"/>
        <v>0</v>
      </c>
      <c r="R65" s="98">
        <f t="shared" si="60"/>
        <v>0</v>
      </c>
      <c r="S65" s="98">
        <f t="shared" si="60"/>
        <v>0</v>
      </c>
      <c r="T65" s="98">
        <f t="shared" si="60"/>
        <v>0</v>
      </c>
      <c r="U65" s="99">
        <f t="shared" si="60"/>
        <v>0</v>
      </c>
      <c r="V65" s="98">
        <f t="shared" si="60"/>
        <v>0</v>
      </c>
      <c r="W65" s="98">
        <f t="shared" si="60"/>
        <v>0</v>
      </c>
      <c r="X65" s="98">
        <f t="shared" si="60"/>
        <v>0</v>
      </c>
      <c r="Y65" s="98">
        <f t="shared" si="60"/>
        <v>0</v>
      </c>
      <c r="Z65" s="98">
        <f t="shared" si="60"/>
        <v>0</v>
      </c>
      <c r="AA65" s="98">
        <f t="shared" si="60"/>
        <v>0</v>
      </c>
      <c r="AB65" s="98">
        <f t="shared" si="60"/>
        <v>0</v>
      </c>
      <c r="AC65" s="99">
        <f t="shared" si="60"/>
        <v>0</v>
      </c>
      <c r="AD65" s="98">
        <f t="shared" si="60"/>
        <v>1630</v>
      </c>
      <c r="AE65" s="98">
        <f t="shared" si="60"/>
        <v>0</v>
      </c>
      <c r="AF65" s="98">
        <f t="shared" si="60"/>
        <v>0</v>
      </c>
      <c r="AG65" s="99">
        <f t="shared" si="60"/>
        <v>1630</v>
      </c>
      <c r="AH65" s="98">
        <f t="shared" si="60"/>
        <v>0</v>
      </c>
      <c r="AI65" s="98">
        <f t="shared" si="60"/>
        <v>0</v>
      </c>
      <c r="AJ65" s="98">
        <f t="shared" si="60"/>
        <v>0</v>
      </c>
      <c r="AK65" s="99">
        <f t="shared" si="60"/>
        <v>0</v>
      </c>
      <c r="AL65" s="98">
        <f t="shared" si="60"/>
        <v>0</v>
      </c>
      <c r="AM65" s="98">
        <f t="shared" si="60"/>
        <v>0</v>
      </c>
      <c r="AN65" s="98">
        <f t="shared" si="60"/>
        <v>0</v>
      </c>
      <c r="AO65" s="99">
        <f t="shared" si="60"/>
        <v>0</v>
      </c>
      <c r="AP65" s="98">
        <f t="shared" si="60"/>
        <v>460</v>
      </c>
      <c r="AQ65" s="98">
        <f t="shared" si="60"/>
        <v>0</v>
      </c>
      <c r="AR65" s="98">
        <f t="shared" si="60"/>
        <v>0</v>
      </c>
      <c r="AS65" s="99">
        <f t="shared" si="60"/>
        <v>460</v>
      </c>
      <c r="AT65" s="269">
        <f t="shared" si="5"/>
        <v>0</v>
      </c>
      <c r="AU65" s="269">
        <f t="shared" si="6"/>
        <v>0</v>
      </c>
      <c r="AV65" s="270">
        <f t="shared" si="39"/>
        <v>0</v>
      </c>
      <c r="AW65" s="299">
        <f t="shared" si="8"/>
        <v>0</v>
      </c>
      <c r="AX65" s="271">
        <f t="shared" si="43"/>
        <v>0</v>
      </c>
      <c r="AY65" s="270">
        <f t="shared" si="40"/>
        <v>0</v>
      </c>
      <c r="AZ65" s="270">
        <f t="shared" si="41"/>
        <v>0</v>
      </c>
      <c r="BA65" s="300">
        <f t="shared" si="44"/>
        <v>0</v>
      </c>
      <c r="BB65" s="271">
        <f t="shared" si="45"/>
        <v>2090</v>
      </c>
      <c r="BC65" s="270">
        <f t="shared" si="56"/>
        <v>0</v>
      </c>
      <c r="BD65" s="270">
        <f t="shared" si="3"/>
        <v>0</v>
      </c>
      <c r="BE65" s="300">
        <f t="shared" si="42"/>
        <v>2090</v>
      </c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3"/>
      <c r="BQ65" s="243"/>
      <c r="BR65" s="243"/>
    </row>
    <row r="66" spans="1:70" ht="15">
      <c r="A66" s="118"/>
      <c r="B66" s="115"/>
      <c r="D66" s="102">
        <v>1</v>
      </c>
      <c r="E66" s="92" t="s">
        <v>613</v>
      </c>
      <c r="F66" s="107"/>
      <c r="G66" s="107"/>
      <c r="H66" s="107"/>
      <c r="I66" s="107" t="s">
        <v>614</v>
      </c>
      <c r="J66" s="108">
        <f>'bevételi tábla 4.sz.'!T63</f>
        <v>0</v>
      </c>
      <c r="K66" s="108">
        <f>'bevételi tábla 4.sz.'!U63</f>
        <v>0</v>
      </c>
      <c r="L66" s="108">
        <f>'bevételi tábla 4.sz.'!V63</f>
        <v>0</v>
      </c>
      <c r="M66" s="111">
        <f>SUM(J66:L66)</f>
        <v>0</v>
      </c>
      <c r="N66" s="108">
        <f>'bevételi tábla 4.sz.'!X63</f>
        <v>0</v>
      </c>
      <c r="O66" s="108">
        <f>'bevételi tábla 4.sz.'!Y63</f>
        <v>0</v>
      </c>
      <c r="P66" s="108">
        <f>'bevételi tábla 4.sz.'!Z63</f>
        <v>0</v>
      </c>
      <c r="Q66" s="111">
        <f>SUM(N66:P66)</f>
        <v>0</v>
      </c>
      <c r="R66" s="108">
        <f>'bevételi tábla 4.sz.'!AB63</f>
        <v>0</v>
      </c>
      <c r="S66" s="108">
        <f>'bevételi tábla 4.sz.'!AC63</f>
        <v>0</v>
      </c>
      <c r="T66" s="108">
        <f>'bevételi tábla 4.sz.'!AD63</f>
        <v>0</v>
      </c>
      <c r="U66" s="111">
        <f>SUM(R66:T66)</f>
        <v>0</v>
      </c>
      <c r="V66" s="108">
        <f>'bevételi tábla 4.sz.'!AF63</f>
        <v>0</v>
      </c>
      <c r="W66" s="108">
        <f>'bevételi tábla 4.sz.'!AG63</f>
        <v>0</v>
      </c>
      <c r="X66" s="108">
        <f>'bevételi tábla 4.sz.'!AH63</f>
        <v>0</v>
      </c>
      <c r="Y66" s="108">
        <f>SUM(V66:X66)</f>
        <v>0</v>
      </c>
      <c r="Z66" s="108">
        <f>'bevételi tábla 4.sz.'!AJ63</f>
        <v>0</v>
      </c>
      <c r="AA66" s="108">
        <f>'bevételi tábla 4.sz.'!AK63</f>
        <v>0</v>
      </c>
      <c r="AB66" s="108">
        <f>'bevételi tábla 4.sz.'!AL63</f>
        <v>0</v>
      </c>
      <c r="AC66" s="109">
        <f>SUM(Z66:AB66)</f>
        <v>0</v>
      </c>
      <c r="AD66" s="108">
        <f>'bevételi tábla 4.sz.'!AN63</f>
        <v>0</v>
      </c>
      <c r="AE66" s="108">
        <f>'bevételi tábla 4.sz.'!AO63</f>
        <v>0</v>
      </c>
      <c r="AF66" s="108">
        <f>'bevételi tábla 4.sz.'!AP63</f>
        <v>0</v>
      </c>
      <c r="AG66" s="109">
        <f>SUM(AD66:AF66)</f>
        <v>0</v>
      </c>
      <c r="AH66" s="108">
        <f>'bevételi tábla 4.sz.'!DX63</f>
        <v>0</v>
      </c>
      <c r="AI66" s="108">
        <f>'bevételi tábla 4.sz.'!DY63</f>
        <v>0</v>
      </c>
      <c r="AJ66" s="108">
        <f>'bevételi tábla 4.sz.'!DZ63</f>
        <v>0</v>
      </c>
      <c r="AK66" s="109">
        <f>SUM(AH66:AJ66)</f>
        <v>0</v>
      </c>
      <c r="AL66" s="108">
        <f>'bevételi tábla 4.sz.'!EB63</f>
        <v>0</v>
      </c>
      <c r="AM66" s="108">
        <f>'bevételi tábla 4.sz.'!EC63</f>
        <v>0</v>
      </c>
      <c r="AN66" s="108">
        <f>'bevételi tábla 4.sz.'!ED63</f>
        <v>0</v>
      </c>
      <c r="AO66" s="109">
        <f>SUM(AL66:AN66)</f>
        <v>0</v>
      </c>
      <c r="AP66" s="108">
        <f>'bevételi tábla 4.sz.'!EF63</f>
        <v>0</v>
      </c>
      <c r="AQ66" s="108">
        <f>'bevételi tábla 4.sz.'!EG63</f>
        <v>0</v>
      </c>
      <c r="AR66" s="108">
        <f>'bevételi tábla 4.sz.'!EH63</f>
        <v>0</v>
      </c>
      <c r="AS66" s="109">
        <f>SUM(AP66:AR66)</f>
        <v>0</v>
      </c>
      <c r="AT66" s="269">
        <f t="shared" si="5"/>
        <v>0</v>
      </c>
      <c r="AU66" s="269">
        <f t="shared" si="6"/>
        <v>0</v>
      </c>
      <c r="AV66" s="271">
        <f t="shared" si="39"/>
        <v>0</v>
      </c>
      <c r="AW66" s="299">
        <f t="shared" si="8"/>
        <v>0</v>
      </c>
      <c r="AX66" s="271">
        <f t="shared" si="43"/>
        <v>0</v>
      </c>
      <c r="AY66" s="271">
        <f t="shared" si="40"/>
        <v>0</v>
      </c>
      <c r="AZ66" s="271">
        <f t="shared" si="41"/>
        <v>0</v>
      </c>
      <c r="BA66" s="300">
        <f t="shared" si="44"/>
        <v>0</v>
      </c>
      <c r="BB66" s="271">
        <f t="shared" si="45"/>
        <v>0</v>
      </c>
      <c r="BC66" s="271">
        <f t="shared" si="56"/>
        <v>0</v>
      </c>
      <c r="BD66" s="271">
        <f t="shared" si="3"/>
        <v>0</v>
      </c>
      <c r="BE66" s="300">
        <f t="shared" si="42"/>
        <v>0</v>
      </c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3"/>
      <c r="BQ66" s="243"/>
      <c r="BR66" s="243"/>
    </row>
    <row r="67" spans="1:70" ht="15">
      <c r="A67" s="118"/>
      <c r="B67" s="115"/>
      <c r="D67" s="102">
        <v>2</v>
      </c>
      <c r="E67" s="92" t="s">
        <v>615</v>
      </c>
      <c r="F67" s="107"/>
      <c r="G67" s="107"/>
      <c r="H67" s="107"/>
      <c r="I67" s="107" t="s">
        <v>616</v>
      </c>
      <c r="J67" s="108">
        <f>'bevételi tábla 4.sz.'!T64</f>
        <v>0</v>
      </c>
      <c r="K67" s="108">
        <f>'bevételi tábla 4.sz.'!U64</f>
        <v>0</v>
      </c>
      <c r="L67" s="108">
        <f>'bevételi tábla 4.sz.'!V64</f>
        <v>0</v>
      </c>
      <c r="M67" s="111">
        <f>SUM(J67:L67)</f>
        <v>0</v>
      </c>
      <c r="N67" s="108">
        <f>'bevételi tábla 4.sz.'!X64</f>
        <v>0</v>
      </c>
      <c r="O67" s="108">
        <f>'bevételi tábla 4.sz.'!Y64</f>
        <v>0</v>
      </c>
      <c r="P67" s="108">
        <f>'bevételi tábla 4.sz.'!Z64</f>
        <v>0</v>
      </c>
      <c r="Q67" s="111">
        <f>SUM(N67:P67)</f>
        <v>0</v>
      </c>
      <c r="R67" s="108">
        <f>'bevételi tábla 4.sz.'!AB64</f>
        <v>0</v>
      </c>
      <c r="S67" s="108">
        <f>'bevételi tábla 4.sz.'!AC64</f>
        <v>0</v>
      </c>
      <c r="T67" s="108">
        <f>'bevételi tábla 4.sz.'!AD64</f>
        <v>0</v>
      </c>
      <c r="U67" s="111">
        <f>SUM(R67:T67)</f>
        <v>0</v>
      </c>
      <c r="V67" s="108">
        <f>'bevételi tábla 4.sz.'!AF64</f>
        <v>0</v>
      </c>
      <c r="W67" s="108">
        <f>'bevételi tábla 4.sz.'!AG64</f>
        <v>0</v>
      </c>
      <c r="X67" s="108">
        <f>'bevételi tábla 4.sz.'!AH64</f>
        <v>0</v>
      </c>
      <c r="Y67" s="108">
        <f>SUM(V67:X67)</f>
        <v>0</v>
      </c>
      <c r="Z67" s="108">
        <f>'bevételi tábla 4.sz.'!AJ64</f>
        <v>0</v>
      </c>
      <c r="AA67" s="108">
        <f>'bevételi tábla 4.sz.'!AK64</f>
        <v>0</v>
      </c>
      <c r="AB67" s="108">
        <f>'bevételi tábla 4.sz.'!AL64</f>
        <v>0</v>
      </c>
      <c r="AC67" s="109">
        <f>SUM(Z67:AB67)</f>
        <v>0</v>
      </c>
      <c r="AD67" s="108">
        <f>'bevételi tábla 4.sz.'!AN64</f>
        <v>0</v>
      </c>
      <c r="AE67" s="108">
        <f>'bevételi tábla 4.sz.'!AO64</f>
        <v>0</v>
      </c>
      <c r="AF67" s="108">
        <f>'bevételi tábla 4.sz.'!AP64</f>
        <v>0</v>
      </c>
      <c r="AG67" s="109">
        <f>SUM(AD67:AF67)</f>
        <v>0</v>
      </c>
      <c r="AH67" s="108">
        <f>'bevételi tábla 4.sz.'!DX64</f>
        <v>0</v>
      </c>
      <c r="AI67" s="108">
        <f>'bevételi tábla 4.sz.'!DY64</f>
        <v>0</v>
      </c>
      <c r="AJ67" s="108">
        <f>'bevételi tábla 4.sz.'!DZ64</f>
        <v>0</v>
      </c>
      <c r="AK67" s="109">
        <f>SUM(AH67:AJ67)</f>
        <v>0</v>
      </c>
      <c r="AL67" s="108">
        <f>'bevételi tábla 4.sz.'!EB64</f>
        <v>0</v>
      </c>
      <c r="AM67" s="108">
        <f>'bevételi tábla 4.sz.'!EC64</f>
        <v>0</v>
      </c>
      <c r="AN67" s="108">
        <f>'bevételi tábla 4.sz.'!ED64</f>
        <v>0</v>
      </c>
      <c r="AO67" s="109">
        <f>SUM(AL67:AN67)</f>
        <v>0</v>
      </c>
      <c r="AP67" s="108">
        <f>'bevételi tábla 4.sz.'!EF64</f>
        <v>0</v>
      </c>
      <c r="AQ67" s="108">
        <f>'bevételi tábla 4.sz.'!EG64</f>
        <v>0</v>
      </c>
      <c r="AR67" s="108">
        <f>'bevételi tábla 4.sz.'!EH64</f>
        <v>0</v>
      </c>
      <c r="AS67" s="109">
        <f>SUM(AP67:AR67)</f>
        <v>0</v>
      </c>
      <c r="AT67" s="269">
        <f t="shared" si="5"/>
        <v>0</v>
      </c>
      <c r="AU67" s="269">
        <f t="shared" si="6"/>
        <v>0</v>
      </c>
      <c r="AV67" s="271">
        <f t="shared" si="39"/>
        <v>0</v>
      </c>
      <c r="AW67" s="299">
        <f t="shared" si="8"/>
        <v>0</v>
      </c>
      <c r="AX67" s="271">
        <f t="shared" si="43"/>
        <v>0</v>
      </c>
      <c r="AY67" s="271">
        <f t="shared" si="40"/>
        <v>0</v>
      </c>
      <c r="AZ67" s="271">
        <f t="shared" si="41"/>
        <v>0</v>
      </c>
      <c r="BA67" s="300">
        <f t="shared" si="44"/>
        <v>0</v>
      </c>
      <c r="BB67" s="271">
        <f t="shared" si="45"/>
        <v>0</v>
      </c>
      <c r="BC67" s="271">
        <f t="shared" si="56"/>
        <v>0</v>
      </c>
      <c r="BD67" s="271">
        <f t="shared" si="3"/>
        <v>0</v>
      </c>
      <c r="BE67" s="300">
        <f t="shared" si="42"/>
        <v>0</v>
      </c>
      <c r="BF67" s="249"/>
      <c r="BG67" s="249"/>
      <c r="BH67" s="249"/>
      <c r="BI67" s="249"/>
      <c r="BJ67" s="249"/>
      <c r="BK67" s="249"/>
      <c r="BL67" s="249"/>
      <c r="BM67" s="249"/>
      <c r="BN67" s="249"/>
      <c r="BO67" s="249"/>
      <c r="BP67" s="243"/>
      <c r="BQ67" s="243"/>
      <c r="BR67" s="243"/>
    </row>
    <row r="68" spans="1:70" s="250" customFormat="1" ht="15">
      <c r="A68" s="118"/>
      <c r="B68" s="115"/>
      <c r="C68" s="81"/>
      <c r="D68" s="102">
        <v>3</v>
      </c>
      <c r="E68" s="92" t="s">
        <v>617</v>
      </c>
      <c r="F68" s="107"/>
      <c r="G68" s="107"/>
      <c r="H68" s="107"/>
      <c r="I68" s="107" t="s">
        <v>940</v>
      </c>
      <c r="J68" s="108">
        <f>'bevételi tábla 4.sz.'!T65</f>
        <v>0</v>
      </c>
      <c r="K68" s="108">
        <f>'bevételi tábla 4.sz.'!U65</f>
        <v>0</v>
      </c>
      <c r="L68" s="108">
        <f>'bevételi tábla 4.sz.'!V65</f>
        <v>0</v>
      </c>
      <c r="M68" s="111">
        <f>SUM(J68:L68)</f>
        <v>0</v>
      </c>
      <c r="N68" s="108">
        <f>'bevételi tábla 4.sz.'!X65</f>
        <v>0</v>
      </c>
      <c r="O68" s="108">
        <f>'bevételi tábla 4.sz.'!Y65</f>
        <v>0</v>
      </c>
      <c r="P68" s="108">
        <f>'bevételi tábla 4.sz.'!Z65</f>
        <v>0</v>
      </c>
      <c r="Q68" s="111">
        <f>SUM(N68:P68)</f>
        <v>0</v>
      </c>
      <c r="R68" s="108">
        <f>'bevételi tábla 4.sz.'!AB65</f>
        <v>0</v>
      </c>
      <c r="S68" s="108">
        <f>'bevételi tábla 4.sz.'!AC65</f>
        <v>0</v>
      </c>
      <c r="T68" s="108">
        <f>'bevételi tábla 4.sz.'!AD65</f>
        <v>0</v>
      </c>
      <c r="U68" s="111">
        <f>SUM(R68:T68)</f>
        <v>0</v>
      </c>
      <c r="V68" s="108">
        <f>'bevételi tábla 4.sz.'!AF65</f>
        <v>0</v>
      </c>
      <c r="W68" s="108">
        <f>'bevételi tábla 4.sz.'!AG65</f>
        <v>0</v>
      </c>
      <c r="X68" s="108">
        <f>'bevételi tábla 4.sz.'!AH65</f>
        <v>0</v>
      </c>
      <c r="Y68" s="108">
        <f>SUM(V68:X68)</f>
        <v>0</v>
      </c>
      <c r="Z68" s="108">
        <f>'bevételi tábla 4.sz.'!AJ65</f>
        <v>0</v>
      </c>
      <c r="AA68" s="108">
        <f>'bevételi tábla 4.sz.'!AK65</f>
        <v>0</v>
      </c>
      <c r="AB68" s="108">
        <f>'bevételi tábla 4.sz.'!AL65</f>
        <v>0</v>
      </c>
      <c r="AC68" s="109">
        <f>SUM(Z68:AB68)</f>
        <v>0</v>
      </c>
      <c r="AD68" s="108">
        <v>1630</v>
      </c>
      <c r="AE68" s="108">
        <f>'bevételi tábla 4.sz.'!AO65</f>
        <v>0</v>
      </c>
      <c r="AF68" s="108">
        <f>'bevételi tábla 4.sz.'!AP65</f>
        <v>0</v>
      </c>
      <c r="AG68" s="109">
        <f>SUM(AD68:AF68)</f>
        <v>1630</v>
      </c>
      <c r="AH68" s="108">
        <f>'bevételi tábla 4.sz.'!DX65</f>
        <v>0</v>
      </c>
      <c r="AI68" s="108">
        <f>'bevételi tábla 4.sz.'!DY65</f>
        <v>0</v>
      </c>
      <c r="AJ68" s="108">
        <f>'bevételi tábla 4.sz.'!DZ65</f>
        <v>0</v>
      </c>
      <c r="AK68" s="109">
        <f>SUM(AH68:AJ68)</f>
        <v>0</v>
      </c>
      <c r="AL68" s="108">
        <f>'bevételi tábla 4.sz.'!EB65</f>
        <v>0</v>
      </c>
      <c r="AM68" s="108">
        <f>'bevételi tábla 4.sz.'!EC65</f>
        <v>0</v>
      </c>
      <c r="AN68" s="108">
        <f>'bevételi tábla 4.sz.'!ED65</f>
        <v>0</v>
      </c>
      <c r="AO68" s="109">
        <f>SUM(AL68:AN68)</f>
        <v>0</v>
      </c>
      <c r="AP68" s="108">
        <v>460</v>
      </c>
      <c r="AQ68" s="108">
        <f>'bevételi tábla 4.sz.'!EG65</f>
        <v>0</v>
      </c>
      <c r="AR68" s="108">
        <f>'bevételi tábla 4.sz.'!EH65</f>
        <v>0</v>
      </c>
      <c r="AS68" s="109">
        <f>SUM(AP68:AR68)</f>
        <v>460</v>
      </c>
      <c r="AT68" s="269">
        <f t="shared" si="5"/>
        <v>0</v>
      </c>
      <c r="AU68" s="269">
        <f t="shared" si="6"/>
        <v>0</v>
      </c>
      <c r="AV68" s="271">
        <f t="shared" si="39"/>
        <v>0</v>
      </c>
      <c r="AW68" s="299">
        <f t="shared" si="8"/>
        <v>0</v>
      </c>
      <c r="AX68" s="271">
        <f t="shared" si="43"/>
        <v>0</v>
      </c>
      <c r="AY68" s="271">
        <f t="shared" si="40"/>
        <v>0</v>
      </c>
      <c r="AZ68" s="271">
        <f t="shared" si="41"/>
        <v>0</v>
      </c>
      <c r="BA68" s="300">
        <f t="shared" si="44"/>
        <v>0</v>
      </c>
      <c r="BB68" s="271">
        <f t="shared" si="45"/>
        <v>2090</v>
      </c>
      <c r="BC68" s="271">
        <f t="shared" si="56"/>
        <v>0</v>
      </c>
      <c r="BD68" s="271">
        <f t="shared" si="3"/>
        <v>0</v>
      </c>
      <c r="BE68" s="300">
        <f t="shared" si="42"/>
        <v>2090</v>
      </c>
      <c r="BF68" s="249"/>
      <c r="BG68" s="249"/>
      <c r="BH68" s="249"/>
      <c r="BI68" s="249"/>
      <c r="BJ68" s="249"/>
      <c r="BK68" s="249"/>
      <c r="BL68" s="249"/>
      <c r="BM68" s="249"/>
      <c r="BN68" s="249"/>
      <c r="BO68" s="249"/>
      <c r="BP68" s="243"/>
      <c r="BQ68" s="243"/>
      <c r="BR68" s="243"/>
    </row>
    <row r="69" spans="1:70" s="250" customFormat="1" ht="24.75" customHeight="1">
      <c r="A69" s="118"/>
      <c r="B69" s="86">
        <v>2</v>
      </c>
      <c r="C69" s="87" t="s">
        <v>619</v>
      </c>
      <c r="D69" s="87"/>
      <c r="E69" s="87"/>
      <c r="F69" s="87"/>
      <c r="G69" s="87"/>
      <c r="H69" s="87"/>
      <c r="I69" s="87"/>
      <c r="J69" s="123">
        <f t="shared" ref="J69:AS69" si="61">J70+J76+J86</f>
        <v>0</v>
      </c>
      <c r="K69" s="123">
        <f t="shared" si="61"/>
        <v>0</v>
      </c>
      <c r="L69" s="123">
        <f t="shared" si="61"/>
        <v>0</v>
      </c>
      <c r="M69" s="124">
        <f t="shared" si="61"/>
        <v>0</v>
      </c>
      <c r="N69" s="123">
        <f t="shared" si="61"/>
        <v>0</v>
      </c>
      <c r="O69" s="123">
        <f t="shared" si="61"/>
        <v>0</v>
      </c>
      <c r="P69" s="123">
        <f t="shared" si="61"/>
        <v>0</v>
      </c>
      <c r="Q69" s="124">
        <f t="shared" si="61"/>
        <v>0</v>
      </c>
      <c r="R69" s="123">
        <f t="shared" si="61"/>
        <v>0</v>
      </c>
      <c r="S69" s="123">
        <f t="shared" si="61"/>
        <v>0</v>
      </c>
      <c r="T69" s="123">
        <f t="shared" si="61"/>
        <v>0</v>
      </c>
      <c r="U69" s="124">
        <f t="shared" si="61"/>
        <v>0</v>
      </c>
      <c r="V69" s="123">
        <f t="shared" si="61"/>
        <v>0</v>
      </c>
      <c r="W69" s="123">
        <f t="shared" si="61"/>
        <v>0</v>
      </c>
      <c r="X69" s="123">
        <f t="shared" si="61"/>
        <v>0</v>
      </c>
      <c r="Y69" s="123">
        <f t="shared" si="61"/>
        <v>0</v>
      </c>
      <c r="Z69" s="123">
        <f t="shared" si="61"/>
        <v>0</v>
      </c>
      <c r="AA69" s="123">
        <f t="shared" si="61"/>
        <v>0</v>
      </c>
      <c r="AB69" s="123">
        <f t="shared" si="61"/>
        <v>0</v>
      </c>
      <c r="AC69" s="124">
        <f t="shared" si="61"/>
        <v>0</v>
      </c>
      <c r="AD69" s="123">
        <f t="shared" si="61"/>
        <v>0</v>
      </c>
      <c r="AE69" s="123">
        <f t="shared" si="61"/>
        <v>0</v>
      </c>
      <c r="AF69" s="123">
        <f t="shared" si="61"/>
        <v>0</v>
      </c>
      <c r="AG69" s="124">
        <f t="shared" si="61"/>
        <v>0</v>
      </c>
      <c r="AH69" s="123">
        <f t="shared" si="61"/>
        <v>0</v>
      </c>
      <c r="AI69" s="123">
        <f t="shared" si="61"/>
        <v>0</v>
      </c>
      <c r="AJ69" s="123">
        <f t="shared" si="61"/>
        <v>0</v>
      </c>
      <c r="AK69" s="124">
        <f t="shared" si="61"/>
        <v>0</v>
      </c>
      <c r="AL69" s="123">
        <f t="shared" si="61"/>
        <v>372030</v>
      </c>
      <c r="AM69" s="123">
        <f t="shared" si="61"/>
        <v>0</v>
      </c>
      <c r="AN69" s="123">
        <f t="shared" si="61"/>
        <v>0</v>
      </c>
      <c r="AO69" s="124">
        <f t="shared" si="61"/>
        <v>372030</v>
      </c>
      <c r="AP69" s="123">
        <f t="shared" si="61"/>
        <v>379405</v>
      </c>
      <c r="AQ69" s="123">
        <f t="shared" si="61"/>
        <v>0</v>
      </c>
      <c r="AR69" s="123">
        <f t="shared" si="61"/>
        <v>0</v>
      </c>
      <c r="AS69" s="124">
        <f t="shared" si="61"/>
        <v>379405</v>
      </c>
      <c r="AT69" s="269">
        <f t="shared" si="5"/>
        <v>0</v>
      </c>
      <c r="AU69" s="269">
        <f t="shared" si="6"/>
        <v>0</v>
      </c>
      <c r="AV69" s="269">
        <f t="shared" si="39"/>
        <v>0</v>
      </c>
      <c r="AW69" s="299">
        <f t="shared" si="8"/>
        <v>0</v>
      </c>
      <c r="AX69" s="271">
        <f t="shared" si="43"/>
        <v>372030</v>
      </c>
      <c r="AY69" s="269">
        <f>O69+AA69+AM69</f>
        <v>0</v>
      </c>
      <c r="AZ69" s="269">
        <f t="shared" si="41"/>
        <v>0</v>
      </c>
      <c r="BA69" s="300">
        <f t="shared" si="44"/>
        <v>372030</v>
      </c>
      <c r="BB69" s="271">
        <f t="shared" si="45"/>
        <v>379405</v>
      </c>
      <c r="BC69" s="269">
        <f>S69+AE69+AQ69</f>
        <v>0</v>
      </c>
      <c r="BD69" s="269">
        <f t="shared" si="3"/>
        <v>0</v>
      </c>
      <c r="BE69" s="300">
        <f t="shared" si="42"/>
        <v>379405</v>
      </c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3"/>
      <c r="BQ69" s="243"/>
      <c r="BR69" s="243"/>
    </row>
    <row r="70" spans="1:70" s="250" customFormat="1" ht="17.25" customHeight="1">
      <c r="A70" s="118"/>
      <c r="B70" s="92"/>
      <c r="C70" s="93">
        <v>1</v>
      </c>
      <c r="D70" s="94" t="s">
        <v>620</v>
      </c>
      <c r="E70" s="94"/>
      <c r="F70" s="94"/>
      <c r="G70" s="94"/>
      <c r="H70" s="94"/>
      <c r="I70" s="95" t="s">
        <v>621</v>
      </c>
      <c r="J70" s="98">
        <f t="shared" ref="J70:AS70" si="62">SUM(J71:J75)</f>
        <v>0</v>
      </c>
      <c r="K70" s="98">
        <f t="shared" si="62"/>
        <v>0</v>
      </c>
      <c r="L70" s="98">
        <f t="shared" si="62"/>
        <v>0</v>
      </c>
      <c r="M70" s="99">
        <f t="shared" si="62"/>
        <v>0</v>
      </c>
      <c r="N70" s="98">
        <f t="shared" si="62"/>
        <v>0</v>
      </c>
      <c r="O70" s="98">
        <f t="shared" si="62"/>
        <v>0</v>
      </c>
      <c r="P70" s="98">
        <f t="shared" si="62"/>
        <v>0</v>
      </c>
      <c r="Q70" s="99">
        <f t="shared" si="62"/>
        <v>0</v>
      </c>
      <c r="R70" s="98">
        <f t="shared" si="62"/>
        <v>0</v>
      </c>
      <c r="S70" s="98">
        <f t="shared" si="62"/>
        <v>0</v>
      </c>
      <c r="T70" s="98">
        <f t="shared" si="62"/>
        <v>0</v>
      </c>
      <c r="U70" s="99">
        <f t="shared" si="62"/>
        <v>0</v>
      </c>
      <c r="V70" s="98">
        <f t="shared" si="62"/>
        <v>0</v>
      </c>
      <c r="W70" s="98">
        <f t="shared" si="62"/>
        <v>0</v>
      </c>
      <c r="X70" s="98">
        <f t="shared" si="62"/>
        <v>0</v>
      </c>
      <c r="Y70" s="98">
        <f t="shared" si="62"/>
        <v>0</v>
      </c>
      <c r="Z70" s="98">
        <f t="shared" si="62"/>
        <v>0</v>
      </c>
      <c r="AA70" s="98">
        <f t="shared" si="62"/>
        <v>0</v>
      </c>
      <c r="AB70" s="98">
        <f t="shared" si="62"/>
        <v>0</v>
      </c>
      <c r="AC70" s="99">
        <f t="shared" si="62"/>
        <v>0</v>
      </c>
      <c r="AD70" s="98">
        <f t="shared" si="62"/>
        <v>0</v>
      </c>
      <c r="AE70" s="98">
        <f t="shared" si="62"/>
        <v>0</v>
      </c>
      <c r="AF70" s="98">
        <f t="shared" si="62"/>
        <v>0</v>
      </c>
      <c r="AG70" s="99">
        <f t="shared" si="62"/>
        <v>0</v>
      </c>
      <c r="AH70" s="98">
        <f t="shared" si="62"/>
        <v>0</v>
      </c>
      <c r="AI70" s="98">
        <f t="shared" si="62"/>
        <v>0</v>
      </c>
      <c r="AJ70" s="98">
        <f t="shared" si="62"/>
        <v>0</v>
      </c>
      <c r="AK70" s="99">
        <f t="shared" si="62"/>
        <v>0</v>
      </c>
      <c r="AL70" s="98">
        <f t="shared" si="62"/>
        <v>300000</v>
      </c>
      <c r="AM70" s="98">
        <f t="shared" si="62"/>
        <v>0</v>
      </c>
      <c r="AN70" s="98">
        <f t="shared" si="62"/>
        <v>0</v>
      </c>
      <c r="AO70" s="99">
        <f t="shared" si="62"/>
        <v>300000</v>
      </c>
      <c r="AP70" s="98">
        <f t="shared" si="62"/>
        <v>303341</v>
      </c>
      <c r="AQ70" s="98">
        <f t="shared" si="62"/>
        <v>0</v>
      </c>
      <c r="AR70" s="98">
        <f t="shared" si="62"/>
        <v>0</v>
      </c>
      <c r="AS70" s="99">
        <f t="shared" si="62"/>
        <v>303341</v>
      </c>
      <c r="AT70" s="269">
        <f t="shared" si="5"/>
        <v>0</v>
      </c>
      <c r="AU70" s="269">
        <f t="shared" si="6"/>
        <v>0</v>
      </c>
      <c r="AV70" s="270">
        <f t="shared" si="39"/>
        <v>0</v>
      </c>
      <c r="AW70" s="299">
        <f t="shared" si="8"/>
        <v>0</v>
      </c>
      <c r="AX70" s="271">
        <f t="shared" si="43"/>
        <v>300000</v>
      </c>
      <c r="AY70" s="270">
        <f t="shared" si="40"/>
        <v>0</v>
      </c>
      <c r="AZ70" s="270">
        <f t="shared" si="41"/>
        <v>0</v>
      </c>
      <c r="BA70" s="300">
        <f t="shared" si="44"/>
        <v>300000</v>
      </c>
      <c r="BB70" s="271">
        <f t="shared" si="45"/>
        <v>303341</v>
      </c>
      <c r="BC70" s="270">
        <f t="shared" ref="BC70:BC89" si="63">SUMIF($J$7:$AK$7,"Kötelező feladatok",AA70:BB70)</f>
        <v>0</v>
      </c>
      <c r="BD70" s="270">
        <f t="shared" si="3"/>
        <v>0</v>
      </c>
      <c r="BE70" s="300">
        <f t="shared" si="42"/>
        <v>303341</v>
      </c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3"/>
      <c r="BQ70" s="243"/>
      <c r="BR70" s="243"/>
    </row>
    <row r="71" spans="1:70" s="250" customFormat="1" ht="15">
      <c r="A71" s="118"/>
      <c r="B71" s="81"/>
      <c r="C71" s="81"/>
      <c r="D71" s="102">
        <v>1</v>
      </c>
      <c r="E71" s="81" t="s">
        <v>625</v>
      </c>
      <c r="F71" s="81"/>
      <c r="G71" s="81"/>
      <c r="H71" s="81"/>
      <c r="I71" s="92" t="s">
        <v>626</v>
      </c>
      <c r="J71" s="108">
        <f>'bevételi tábla 4.sz.'!T68</f>
        <v>0</v>
      </c>
      <c r="K71" s="108">
        <f>'bevételi tábla 4.sz.'!U68</f>
        <v>0</v>
      </c>
      <c r="L71" s="108">
        <f>'bevételi tábla 4.sz.'!V68</f>
        <v>0</v>
      </c>
      <c r="M71" s="111">
        <f t="shared" ref="M71:M80" si="64">SUM(J71:L71)</f>
        <v>0</v>
      </c>
      <c r="N71" s="108">
        <f>'bevételi tábla 4.sz.'!X68</f>
        <v>0</v>
      </c>
      <c r="O71" s="108">
        <f>'bevételi tábla 4.sz.'!Y68</f>
        <v>0</v>
      </c>
      <c r="P71" s="108">
        <f>'bevételi tábla 4.sz.'!Z68</f>
        <v>0</v>
      </c>
      <c r="Q71" s="111">
        <f>SUM(N71:P71)</f>
        <v>0</v>
      </c>
      <c r="R71" s="108">
        <f>'bevételi tábla 4.sz.'!AB68</f>
        <v>0</v>
      </c>
      <c r="S71" s="108">
        <f>'bevételi tábla 4.sz.'!AC68</f>
        <v>0</v>
      </c>
      <c r="T71" s="108">
        <f>'bevételi tábla 4.sz.'!AD68</f>
        <v>0</v>
      </c>
      <c r="U71" s="111">
        <f>SUM(R71:T71)</f>
        <v>0</v>
      </c>
      <c r="V71" s="108">
        <f>'bevételi tábla 4.sz.'!AF68</f>
        <v>0</v>
      </c>
      <c r="W71" s="108">
        <f>'bevételi tábla 4.sz.'!AG68</f>
        <v>0</v>
      </c>
      <c r="X71" s="108">
        <f>'bevételi tábla 4.sz.'!AH68</f>
        <v>0</v>
      </c>
      <c r="Y71" s="108">
        <f>SUM(V71:X71)</f>
        <v>0</v>
      </c>
      <c r="Z71" s="108">
        <f>'bevételi tábla 4.sz.'!AJ68</f>
        <v>0</v>
      </c>
      <c r="AA71" s="108">
        <f>'bevételi tábla 4.sz.'!AK68</f>
        <v>0</v>
      </c>
      <c r="AB71" s="108">
        <f>'bevételi tábla 4.sz.'!AL68</f>
        <v>0</v>
      </c>
      <c r="AC71" s="109">
        <f>SUM(Z71:AB71)</f>
        <v>0</v>
      </c>
      <c r="AD71" s="108">
        <f>'bevételi tábla 4.sz.'!AN68</f>
        <v>0</v>
      </c>
      <c r="AE71" s="108">
        <f>'bevételi tábla 4.sz.'!AO68</f>
        <v>0</v>
      </c>
      <c r="AF71" s="108">
        <f>'bevételi tábla 4.sz.'!AP68</f>
        <v>0</v>
      </c>
      <c r="AG71" s="109">
        <f>SUM(AD71:AF71)</f>
        <v>0</v>
      </c>
      <c r="AH71" s="108">
        <f>'bevételi tábla 4.sz.'!DX68</f>
        <v>0</v>
      </c>
      <c r="AI71" s="108">
        <f>'bevételi tábla 4.sz.'!DY68</f>
        <v>0</v>
      </c>
      <c r="AJ71" s="108">
        <f>'bevételi tábla 4.sz.'!DZ68</f>
        <v>0</v>
      </c>
      <c r="AK71" s="109">
        <f>SUM(AH71:AJ71)</f>
        <v>0</v>
      </c>
      <c r="AL71" s="108">
        <v>300000</v>
      </c>
      <c r="AM71" s="108">
        <f>'bevételi tábla 4.sz.'!EC68</f>
        <v>0</v>
      </c>
      <c r="AN71" s="108">
        <f>'bevételi tábla 4.sz.'!ED68</f>
        <v>0</v>
      </c>
      <c r="AO71" s="109">
        <f>SUM(AL71:AN71)</f>
        <v>300000</v>
      </c>
      <c r="AP71" s="108">
        <v>300191</v>
      </c>
      <c r="AQ71" s="108">
        <f>'bevételi tábla 4.sz.'!EG68</f>
        <v>0</v>
      </c>
      <c r="AR71" s="108">
        <f>'bevételi tábla 4.sz.'!EH68</f>
        <v>0</v>
      </c>
      <c r="AS71" s="109">
        <f>SUM(AP71:AR71)</f>
        <v>300191</v>
      </c>
      <c r="AT71" s="269">
        <f t="shared" si="5"/>
        <v>0</v>
      </c>
      <c r="AU71" s="269">
        <f t="shared" si="6"/>
        <v>0</v>
      </c>
      <c r="AV71" s="271">
        <f t="shared" si="39"/>
        <v>0</v>
      </c>
      <c r="AW71" s="299">
        <f t="shared" si="8"/>
        <v>0</v>
      </c>
      <c r="AX71" s="271">
        <f t="shared" si="43"/>
        <v>300000</v>
      </c>
      <c r="AY71" s="271">
        <f t="shared" si="40"/>
        <v>0</v>
      </c>
      <c r="AZ71" s="271">
        <f t="shared" si="41"/>
        <v>0</v>
      </c>
      <c r="BA71" s="300">
        <f t="shared" si="44"/>
        <v>300000</v>
      </c>
      <c r="BB71" s="271">
        <f t="shared" si="45"/>
        <v>300191</v>
      </c>
      <c r="BC71" s="271">
        <f t="shared" si="63"/>
        <v>0</v>
      </c>
      <c r="BD71" s="271">
        <f t="shared" si="3"/>
        <v>0</v>
      </c>
      <c r="BE71" s="300">
        <f t="shared" si="42"/>
        <v>300191</v>
      </c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3"/>
      <c r="BQ71" s="243"/>
      <c r="BR71" s="243"/>
    </row>
    <row r="72" spans="1:70" ht="17.25" customHeight="1">
      <c r="A72" s="101"/>
      <c r="D72" s="102">
        <v>2</v>
      </c>
      <c r="E72" s="81" t="s">
        <v>627</v>
      </c>
      <c r="F72" s="107"/>
      <c r="G72" s="107"/>
      <c r="H72" s="107"/>
      <c r="I72" s="107" t="s">
        <v>628</v>
      </c>
      <c r="J72" s="108">
        <f>'bevételi tábla 4.sz.'!T69</f>
        <v>0</v>
      </c>
      <c r="K72" s="108">
        <f>'bevételi tábla 4.sz.'!U69</f>
        <v>0</v>
      </c>
      <c r="L72" s="108">
        <f>'bevételi tábla 4.sz.'!V69</f>
        <v>0</v>
      </c>
      <c r="M72" s="111">
        <f t="shared" si="64"/>
        <v>0</v>
      </c>
      <c r="N72" s="108">
        <f>'bevételi tábla 4.sz.'!X69</f>
        <v>0</v>
      </c>
      <c r="O72" s="108">
        <f>'bevételi tábla 4.sz.'!Y69</f>
        <v>0</v>
      </c>
      <c r="P72" s="108">
        <f>'bevételi tábla 4.sz.'!Z69</f>
        <v>0</v>
      </c>
      <c r="Q72" s="111">
        <f>SUM(N72:P72)</f>
        <v>0</v>
      </c>
      <c r="R72" s="108">
        <f>'bevételi tábla 4.sz.'!AB69</f>
        <v>0</v>
      </c>
      <c r="S72" s="108">
        <f>'bevételi tábla 4.sz.'!AC69</f>
        <v>0</v>
      </c>
      <c r="T72" s="108">
        <f>'bevételi tábla 4.sz.'!AD69</f>
        <v>0</v>
      </c>
      <c r="U72" s="111">
        <f>SUM(R72:T72)</f>
        <v>0</v>
      </c>
      <c r="V72" s="108">
        <f>'bevételi tábla 4.sz.'!AF69</f>
        <v>0</v>
      </c>
      <c r="W72" s="108">
        <f>'bevételi tábla 4.sz.'!AG69</f>
        <v>0</v>
      </c>
      <c r="X72" s="108">
        <f>'bevételi tábla 4.sz.'!AH69</f>
        <v>0</v>
      </c>
      <c r="Y72" s="108">
        <f>SUM(V72:X72)</f>
        <v>0</v>
      </c>
      <c r="Z72" s="108">
        <f>'bevételi tábla 4.sz.'!AJ69</f>
        <v>0</v>
      </c>
      <c r="AA72" s="108">
        <f>'bevételi tábla 4.sz.'!AK69</f>
        <v>0</v>
      </c>
      <c r="AB72" s="108">
        <f>'bevételi tábla 4.sz.'!AL69</f>
        <v>0</v>
      </c>
      <c r="AC72" s="109">
        <f>SUM(Z72:AB72)</f>
        <v>0</v>
      </c>
      <c r="AD72" s="108">
        <f>'bevételi tábla 4.sz.'!AN69</f>
        <v>0</v>
      </c>
      <c r="AE72" s="108">
        <f>'bevételi tábla 4.sz.'!AO69</f>
        <v>0</v>
      </c>
      <c r="AF72" s="108">
        <f>'bevételi tábla 4.sz.'!AP69</f>
        <v>0</v>
      </c>
      <c r="AG72" s="109">
        <f>SUM(AD72:AF72)</f>
        <v>0</v>
      </c>
      <c r="AH72" s="108">
        <f>'bevételi tábla 4.sz.'!DX69</f>
        <v>0</v>
      </c>
      <c r="AI72" s="108">
        <f>'bevételi tábla 4.sz.'!DY69</f>
        <v>0</v>
      </c>
      <c r="AJ72" s="108">
        <f>'bevételi tábla 4.sz.'!DZ69</f>
        <v>0</v>
      </c>
      <c r="AK72" s="109">
        <f>SUM(AH72:AJ72)</f>
        <v>0</v>
      </c>
      <c r="AL72" s="108">
        <f>'bevételi tábla 4.sz.'!EB69</f>
        <v>0</v>
      </c>
      <c r="AM72" s="108">
        <f>'bevételi tábla 4.sz.'!EC69</f>
        <v>0</v>
      </c>
      <c r="AN72" s="108">
        <f>'bevételi tábla 4.sz.'!ED69</f>
        <v>0</v>
      </c>
      <c r="AO72" s="109">
        <f>SUM(AL72:AN72)</f>
        <v>0</v>
      </c>
      <c r="AP72" s="108">
        <f>'bevételi tábla 4.sz.'!EF69</f>
        <v>0</v>
      </c>
      <c r="AQ72" s="108">
        <f>'bevételi tábla 4.sz.'!EG69</f>
        <v>0</v>
      </c>
      <c r="AR72" s="108">
        <f>'bevételi tábla 4.sz.'!EH69</f>
        <v>0</v>
      </c>
      <c r="AS72" s="109">
        <f>SUM(AP72:AR72)</f>
        <v>0</v>
      </c>
      <c r="AT72" s="269">
        <f t="shared" si="5"/>
        <v>0</v>
      </c>
      <c r="AU72" s="269">
        <f t="shared" si="6"/>
        <v>0</v>
      </c>
      <c r="AV72" s="271">
        <f t="shared" ref="AV72:AV103" si="65">SUMIF($J$7:$AK$7,"Kötelező feladatok",P72:AU72)</f>
        <v>0</v>
      </c>
      <c r="AW72" s="299">
        <f t="shared" si="8"/>
        <v>0</v>
      </c>
      <c r="AX72" s="271">
        <f t="shared" si="43"/>
        <v>0</v>
      </c>
      <c r="AY72" s="271">
        <f t="shared" ref="AY72:AY103" si="66">SUMIF($J$7:$AK$7,"Kötelező feladatok",W72:AX72)</f>
        <v>0</v>
      </c>
      <c r="AZ72" s="271">
        <f t="shared" ref="AZ72:AZ103" si="67">SUMIF($J$7:$AK$7,"Kötelező feladatok",X72:AY72)</f>
        <v>0</v>
      </c>
      <c r="BA72" s="300">
        <f t="shared" si="44"/>
        <v>0</v>
      </c>
      <c r="BB72" s="271">
        <f t="shared" si="45"/>
        <v>0</v>
      </c>
      <c r="BC72" s="271">
        <f t="shared" si="63"/>
        <v>0</v>
      </c>
      <c r="BD72" s="271">
        <f t="shared" ref="BD72:BD103" si="68">SUMIF($J$7:$AK$7,"Kötelező feladatok",AB72:BC72)</f>
        <v>0</v>
      </c>
      <c r="BE72" s="300">
        <f t="shared" ref="BE72:BE104" si="69">U72+AG72+AS72</f>
        <v>0</v>
      </c>
      <c r="BF72" s="249"/>
      <c r="BG72" s="249"/>
      <c r="BH72" s="249"/>
      <c r="BI72" s="249"/>
      <c r="BJ72" s="249"/>
      <c r="BK72" s="249"/>
      <c r="BL72" s="249"/>
      <c r="BM72" s="249"/>
      <c r="BN72" s="249"/>
      <c r="BO72" s="249"/>
      <c r="BP72" s="243"/>
      <c r="BQ72" s="243"/>
      <c r="BR72" s="243"/>
    </row>
    <row r="73" spans="1:70" s="250" customFormat="1" ht="15">
      <c r="A73" s="118"/>
      <c r="B73" s="81"/>
      <c r="C73" s="81"/>
      <c r="D73" s="102">
        <v>3</v>
      </c>
      <c r="E73" s="81" t="s">
        <v>629</v>
      </c>
      <c r="F73" s="107"/>
      <c r="G73" s="107"/>
      <c r="H73" s="107"/>
      <c r="I73" s="107" t="s">
        <v>630</v>
      </c>
      <c r="J73" s="108">
        <f>'bevételi tábla 4.sz.'!T70</f>
        <v>0</v>
      </c>
      <c r="K73" s="108">
        <f>'bevételi tábla 4.sz.'!U70</f>
        <v>0</v>
      </c>
      <c r="L73" s="108">
        <f>'bevételi tábla 4.sz.'!V70</f>
        <v>0</v>
      </c>
      <c r="M73" s="111">
        <f t="shared" si="64"/>
        <v>0</v>
      </c>
      <c r="N73" s="108">
        <f>'bevételi tábla 4.sz.'!X70</f>
        <v>0</v>
      </c>
      <c r="O73" s="108">
        <f>'bevételi tábla 4.sz.'!Y70</f>
        <v>0</v>
      </c>
      <c r="P73" s="108">
        <f>'bevételi tábla 4.sz.'!Z70</f>
        <v>0</v>
      </c>
      <c r="Q73" s="111">
        <f>SUM(N73:P73)</f>
        <v>0</v>
      </c>
      <c r="R73" s="108">
        <f>'bevételi tábla 4.sz.'!AB70</f>
        <v>0</v>
      </c>
      <c r="S73" s="108">
        <f>'bevételi tábla 4.sz.'!AC70</f>
        <v>0</v>
      </c>
      <c r="T73" s="108">
        <f>'bevételi tábla 4.sz.'!AD70</f>
        <v>0</v>
      </c>
      <c r="U73" s="111">
        <f>SUM(R73:T73)</f>
        <v>0</v>
      </c>
      <c r="V73" s="108">
        <f>'bevételi tábla 4.sz.'!AF70</f>
        <v>0</v>
      </c>
      <c r="W73" s="108">
        <f>'bevételi tábla 4.sz.'!AG70</f>
        <v>0</v>
      </c>
      <c r="X73" s="108">
        <f>'bevételi tábla 4.sz.'!AH70</f>
        <v>0</v>
      </c>
      <c r="Y73" s="108">
        <f>SUM(V73:X73)</f>
        <v>0</v>
      </c>
      <c r="Z73" s="108">
        <f>'bevételi tábla 4.sz.'!AJ70</f>
        <v>0</v>
      </c>
      <c r="AA73" s="108">
        <f>'bevételi tábla 4.sz.'!AK70</f>
        <v>0</v>
      </c>
      <c r="AB73" s="108">
        <f>'bevételi tábla 4.sz.'!AL70</f>
        <v>0</v>
      </c>
      <c r="AC73" s="109">
        <f>SUM(Z73:AB73)</f>
        <v>0</v>
      </c>
      <c r="AD73" s="108">
        <f>'bevételi tábla 4.sz.'!AN70</f>
        <v>0</v>
      </c>
      <c r="AE73" s="108">
        <f>'bevételi tábla 4.sz.'!AO70</f>
        <v>0</v>
      </c>
      <c r="AF73" s="108">
        <f>'bevételi tábla 4.sz.'!AP70</f>
        <v>0</v>
      </c>
      <c r="AG73" s="109">
        <f>SUM(AD73:AF73)</f>
        <v>0</v>
      </c>
      <c r="AH73" s="108">
        <f>'bevételi tábla 4.sz.'!DX70</f>
        <v>0</v>
      </c>
      <c r="AI73" s="108">
        <f>'bevételi tábla 4.sz.'!DY70</f>
        <v>0</v>
      </c>
      <c r="AJ73" s="108">
        <f>'bevételi tábla 4.sz.'!DZ70</f>
        <v>0</v>
      </c>
      <c r="AK73" s="109">
        <f>SUM(AH73:AJ73)</f>
        <v>0</v>
      </c>
      <c r="AL73" s="108">
        <f>'bevételi tábla 4.sz.'!EB70</f>
        <v>0</v>
      </c>
      <c r="AM73" s="108">
        <f>'bevételi tábla 4.sz.'!EC70</f>
        <v>0</v>
      </c>
      <c r="AN73" s="108">
        <f>'bevételi tábla 4.sz.'!ED70</f>
        <v>0</v>
      </c>
      <c r="AO73" s="109">
        <f>SUM(AL73:AN73)</f>
        <v>0</v>
      </c>
      <c r="AP73" s="108">
        <f>'bevételi tábla 4.sz.'!EF70</f>
        <v>0</v>
      </c>
      <c r="AQ73" s="108">
        <f>'bevételi tábla 4.sz.'!EG70</f>
        <v>0</v>
      </c>
      <c r="AR73" s="108">
        <f>'bevételi tábla 4.sz.'!EH70</f>
        <v>0</v>
      </c>
      <c r="AS73" s="109">
        <f>SUM(AP73:AR73)</f>
        <v>0</v>
      </c>
      <c r="AT73" s="269">
        <f t="shared" ref="AT73:AT104" si="70">J73+V73+AH73</f>
        <v>0</v>
      </c>
      <c r="AU73" s="269">
        <f t="shared" ref="AU73:AU104" si="71">AI73</f>
        <v>0</v>
      </c>
      <c r="AV73" s="271">
        <f t="shared" si="65"/>
        <v>0</v>
      </c>
      <c r="AW73" s="299">
        <f t="shared" ref="AW73:AW104" si="72">M73+Y73+AK73</f>
        <v>0</v>
      </c>
      <c r="AX73" s="271">
        <f t="shared" ref="AX73:AX104" si="73">N73+Z73+AL73</f>
        <v>0</v>
      </c>
      <c r="AY73" s="271">
        <f t="shared" si="66"/>
        <v>0</v>
      </c>
      <c r="AZ73" s="271">
        <f t="shared" si="67"/>
        <v>0</v>
      </c>
      <c r="BA73" s="300">
        <f t="shared" ref="BA73:BA104" si="74">Q73+AC73+AO73</f>
        <v>0</v>
      </c>
      <c r="BB73" s="271">
        <f t="shared" ref="BB73:BB104" si="75">R73+AD73+AP73</f>
        <v>0</v>
      </c>
      <c r="BC73" s="271">
        <f t="shared" si="63"/>
        <v>0</v>
      </c>
      <c r="BD73" s="271">
        <f t="shared" si="68"/>
        <v>0</v>
      </c>
      <c r="BE73" s="300">
        <f t="shared" si="69"/>
        <v>0</v>
      </c>
      <c r="BF73" s="249"/>
      <c r="BG73" s="249"/>
      <c r="BH73" s="249"/>
      <c r="BI73" s="249"/>
      <c r="BJ73" s="249"/>
      <c r="BK73" s="249"/>
      <c r="BL73" s="249"/>
      <c r="BM73" s="249"/>
      <c r="BN73" s="249"/>
      <c r="BO73" s="249"/>
      <c r="BP73" s="243"/>
      <c r="BQ73" s="243"/>
      <c r="BR73" s="243"/>
    </row>
    <row r="74" spans="1:70" s="250" customFormat="1" ht="15">
      <c r="A74" s="118"/>
      <c r="B74" s="115"/>
      <c r="C74" s="81"/>
      <c r="D74" s="102">
        <v>4</v>
      </c>
      <c r="E74" s="81" t="s">
        <v>631</v>
      </c>
      <c r="F74" s="107"/>
      <c r="G74" s="107"/>
      <c r="H74" s="107"/>
      <c r="I74" s="107" t="s">
        <v>632</v>
      </c>
      <c r="J74" s="108">
        <f>'bevételi tábla 4.sz.'!T71</f>
        <v>0</v>
      </c>
      <c r="K74" s="108">
        <f>'bevételi tábla 4.sz.'!U71</f>
        <v>0</v>
      </c>
      <c r="L74" s="108">
        <f>'bevételi tábla 4.sz.'!V71</f>
        <v>0</v>
      </c>
      <c r="M74" s="111">
        <f t="shared" si="64"/>
        <v>0</v>
      </c>
      <c r="N74" s="108">
        <f>'bevételi tábla 4.sz.'!X71</f>
        <v>0</v>
      </c>
      <c r="O74" s="108">
        <f>'bevételi tábla 4.sz.'!Y71</f>
        <v>0</v>
      </c>
      <c r="P74" s="108">
        <f>'bevételi tábla 4.sz.'!Z71</f>
        <v>0</v>
      </c>
      <c r="Q74" s="111">
        <f>SUM(N74:P74)</f>
        <v>0</v>
      </c>
      <c r="R74" s="108">
        <f>'bevételi tábla 4.sz.'!AB71</f>
        <v>0</v>
      </c>
      <c r="S74" s="108">
        <f>'bevételi tábla 4.sz.'!AC71</f>
        <v>0</v>
      </c>
      <c r="T74" s="108">
        <f>'bevételi tábla 4.sz.'!AD71</f>
        <v>0</v>
      </c>
      <c r="U74" s="111">
        <f>SUM(R74:T74)</f>
        <v>0</v>
      </c>
      <c r="V74" s="108">
        <f>'bevételi tábla 4.sz.'!AF71</f>
        <v>0</v>
      </c>
      <c r="W74" s="108">
        <f>'bevételi tábla 4.sz.'!AG71</f>
        <v>0</v>
      </c>
      <c r="X74" s="108">
        <f>'bevételi tábla 4.sz.'!AH71</f>
        <v>0</v>
      </c>
      <c r="Y74" s="108">
        <f>SUM(V74:X74)</f>
        <v>0</v>
      </c>
      <c r="Z74" s="108">
        <f>'bevételi tábla 4.sz.'!AJ71</f>
        <v>0</v>
      </c>
      <c r="AA74" s="108">
        <f>'bevételi tábla 4.sz.'!AK71</f>
        <v>0</v>
      </c>
      <c r="AB74" s="108">
        <f>'bevételi tábla 4.sz.'!AL71</f>
        <v>0</v>
      </c>
      <c r="AC74" s="109">
        <f>SUM(Z74:AB74)</f>
        <v>0</v>
      </c>
      <c r="AD74" s="108">
        <f>'bevételi tábla 4.sz.'!AN71</f>
        <v>0</v>
      </c>
      <c r="AE74" s="108">
        <f>'bevételi tábla 4.sz.'!AO71</f>
        <v>0</v>
      </c>
      <c r="AF74" s="108">
        <f>'bevételi tábla 4.sz.'!AP71</f>
        <v>0</v>
      </c>
      <c r="AG74" s="109">
        <f>SUM(AD74:AF74)</f>
        <v>0</v>
      </c>
      <c r="AH74" s="108">
        <f>'bevételi tábla 4.sz.'!DX71</f>
        <v>0</v>
      </c>
      <c r="AI74" s="108">
        <f>'bevételi tábla 4.sz.'!DY71</f>
        <v>0</v>
      </c>
      <c r="AJ74" s="108">
        <f>'bevételi tábla 4.sz.'!DZ71</f>
        <v>0</v>
      </c>
      <c r="AK74" s="109">
        <f>SUM(AH74:AJ74)</f>
        <v>0</v>
      </c>
      <c r="AL74" s="108">
        <f>'bevételi tábla 4.sz.'!EB71</f>
        <v>0</v>
      </c>
      <c r="AM74" s="108">
        <f>'bevételi tábla 4.sz.'!EC71</f>
        <v>0</v>
      </c>
      <c r="AN74" s="108">
        <f>'bevételi tábla 4.sz.'!ED71</f>
        <v>0</v>
      </c>
      <c r="AO74" s="109">
        <f>SUM(AL74:AN74)</f>
        <v>0</v>
      </c>
      <c r="AP74" s="108">
        <f>'bevételi tábla 4.sz.'!EF71</f>
        <v>0</v>
      </c>
      <c r="AQ74" s="108">
        <f>'bevételi tábla 4.sz.'!EG71</f>
        <v>0</v>
      </c>
      <c r="AR74" s="108">
        <f>'bevételi tábla 4.sz.'!EH71</f>
        <v>0</v>
      </c>
      <c r="AS74" s="109">
        <f>SUM(AP74:AR74)</f>
        <v>0</v>
      </c>
      <c r="AT74" s="269">
        <f t="shared" si="70"/>
        <v>0</v>
      </c>
      <c r="AU74" s="269">
        <f t="shared" si="71"/>
        <v>0</v>
      </c>
      <c r="AV74" s="271">
        <f t="shared" si="65"/>
        <v>0</v>
      </c>
      <c r="AW74" s="299">
        <f t="shared" si="72"/>
        <v>0</v>
      </c>
      <c r="AX74" s="271">
        <f t="shared" si="73"/>
        <v>0</v>
      </c>
      <c r="AY74" s="271">
        <f t="shared" si="66"/>
        <v>0</v>
      </c>
      <c r="AZ74" s="271">
        <f t="shared" si="67"/>
        <v>0</v>
      </c>
      <c r="BA74" s="300">
        <f t="shared" si="74"/>
        <v>0</v>
      </c>
      <c r="BB74" s="271">
        <f t="shared" si="75"/>
        <v>0</v>
      </c>
      <c r="BC74" s="271">
        <f t="shared" si="63"/>
        <v>0</v>
      </c>
      <c r="BD74" s="271">
        <f t="shared" si="68"/>
        <v>0</v>
      </c>
      <c r="BE74" s="300">
        <f t="shared" si="69"/>
        <v>0</v>
      </c>
      <c r="BF74" s="249"/>
      <c r="BG74" s="249"/>
      <c r="BH74" s="249"/>
      <c r="BI74" s="249"/>
      <c r="BJ74" s="249"/>
      <c r="BK74" s="249"/>
      <c r="BL74" s="249"/>
      <c r="BM74" s="249"/>
      <c r="BN74" s="249"/>
      <c r="BO74" s="249"/>
      <c r="BP74" s="243"/>
      <c r="BQ74" s="243"/>
      <c r="BR74" s="243"/>
    </row>
    <row r="75" spans="1:70" s="250" customFormat="1" ht="15">
      <c r="A75" s="118"/>
      <c r="B75" s="115"/>
      <c r="C75" s="81"/>
      <c r="D75" s="102">
        <v>5</v>
      </c>
      <c r="E75" s="81" t="s">
        <v>633</v>
      </c>
      <c r="F75" s="107"/>
      <c r="G75" s="107"/>
      <c r="H75" s="107"/>
      <c r="I75" s="107" t="s">
        <v>634</v>
      </c>
      <c r="J75" s="108">
        <f>'bevételi tábla 4.sz.'!T72</f>
        <v>0</v>
      </c>
      <c r="K75" s="108">
        <f>'bevételi tábla 4.sz.'!U72</f>
        <v>0</v>
      </c>
      <c r="L75" s="108">
        <f>'bevételi tábla 4.sz.'!V72</f>
        <v>0</v>
      </c>
      <c r="M75" s="111">
        <f t="shared" si="64"/>
        <v>0</v>
      </c>
      <c r="N75" s="108">
        <f>'bevételi tábla 4.sz.'!X72</f>
        <v>0</v>
      </c>
      <c r="O75" s="108">
        <f>'bevételi tábla 4.sz.'!Y72</f>
        <v>0</v>
      </c>
      <c r="P75" s="108">
        <f>'bevételi tábla 4.sz.'!Z72</f>
        <v>0</v>
      </c>
      <c r="Q75" s="111">
        <f>SUM(N75:P75)</f>
        <v>0</v>
      </c>
      <c r="R75" s="108">
        <f>'bevételi tábla 4.sz.'!AB72</f>
        <v>0</v>
      </c>
      <c r="S75" s="108">
        <f>'bevételi tábla 4.sz.'!AC72</f>
        <v>0</v>
      </c>
      <c r="T75" s="108">
        <f>'bevételi tábla 4.sz.'!AD72</f>
        <v>0</v>
      </c>
      <c r="U75" s="111">
        <f>SUM(R75:T75)</f>
        <v>0</v>
      </c>
      <c r="V75" s="108">
        <f>'bevételi tábla 4.sz.'!AF72</f>
        <v>0</v>
      </c>
      <c r="W75" s="108">
        <f>'bevételi tábla 4.sz.'!AG72</f>
        <v>0</v>
      </c>
      <c r="X75" s="108">
        <f>'bevételi tábla 4.sz.'!AH72</f>
        <v>0</v>
      </c>
      <c r="Y75" s="108">
        <f>SUM(V75:X75)</f>
        <v>0</v>
      </c>
      <c r="Z75" s="108">
        <f>'bevételi tábla 4.sz.'!AJ72</f>
        <v>0</v>
      </c>
      <c r="AA75" s="108">
        <f>'bevételi tábla 4.sz.'!AK72</f>
        <v>0</v>
      </c>
      <c r="AB75" s="108">
        <f>'bevételi tábla 4.sz.'!AL72</f>
        <v>0</v>
      </c>
      <c r="AC75" s="109">
        <f>SUM(Z75:AB75)</f>
        <v>0</v>
      </c>
      <c r="AD75" s="108">
        <f>'bevételi tábla 4.sz.'!AN72</f>
        <v>0</v>
      </c>
      <c r="AE75" s="108">
        <f>'bevételi tábla 4.sz.'!AO72</f>
        <v>0</v>
      </c>
      <c r="AF75" s="108">
        <f>'bevételi tábla 4.sz.'!AP72</f>
        <v>0</v>
      </c>
      <c r="AG75" s="109">
        <f>SUM(AD75:AF75)</f>
        <v>0</v>
      </c>
      <c r="AH75" s="108"/>
      <c r="AI75" s="108">
        <f>'bevételi tábla 4.sz.'!DY72</f>
        <v>0</v>
      </c>
      <c r="AJ75" s="108">
        <f>'bevételi tábla 4.sz.'!DZ72</f>
        <v>0</v>
      </c>
      <c r="AK75" s="109">
        <f>SUM(AH75:AJ75)</f>
        <v>0</v>
      </c>
      <c r="AL75" s="108"/>
      <c r="AM75" s="108">
        <f>'bevételi tábla 4.sz.'!EC72</f>
        <v>0</v>
      </c>
      <c r="AN75" s="108">
        <f>'bevételi tábla 4.sz.'!ED72</f>
        <v>0</v>
      </c>
      <c r="AO75" s="109">
        <f>SUM(AL75:AN75)</f>
        <v>0</v>
      </c>
      <c r="AP75" s="108">
        <v>3150</v>
      </c>
      <c r="AQ75" s="108">
        <f>'bevételi tábla 4.sz.'!EG72</f>
        <v>0</v>
      </c>
      <c r="AR75" s="108">
        <f>'bevételi tábla 4.sz.'!EH72</f>
        <v>0</v>
      </c>
      <c r="AS75" s="109">
        <f>SUM(AP75:AR75)</f>
        <v>3150</v>
      </c>
      <c r="AT75" s="269">
        <f t="shared" si="70"/>
        <v>0</v>
      </c>
      <c r="AU75" s="269">
        <f t="shared" si="71"/>
        <v>0</v>
      </c>
      <c r="AV75" s="271">
        <f t="shared" si="65"/>
        <v>0</v>
      </c>
      <c r="AW75" s="299">
        <f t="shared" si="72"/>
        <v>0</v>
      </c>
      <c r="AX75" s="271">
        <f t="shared" si="73"/>
        <v>0</v>
      </c>
      <c r="AY75" s="271">
        <f t="shared" si="66"/>
        <v>0</v>
      </c>
      <c r="AZ75" s="271">
        <f t="shared" si="67"/>
        <v>0</v>
      </c>
      <c r="BA75" s="300">
        <f t="shared" si="74"/>
        <v>0</v>
      </c>
      <c r="BB75" s="271">
        <f t="shared" si="75"/>
        <v>3150</v>
      </c>
      <c r="BC75" s="271">
        <f t="shared" si="63"/>
        <v>0</v>
      </c>
      <c r="BD75" s="271">
        <f t="shared" si="68"/>
        <v>0</v>
      </c>
      <c r="BE75" s="300">
        <f t="shared" si="69"/>
        <v>3150</v>
      </c>
      <c r="BF75" s="249"/>
      <c r="BG75" s="249"/>
      <c r="BH75" s="249"/>
      <c r="BI75" s="249"/>
      <c r="BJ75" s="249"/>
      <c r="BK75" s="249"/>
      <c r="BL75" s="249"/>
      <c r="BM75" s="249"/>
      <c r="BN75" s="249"/>
      <c r="BO75" s="249"/>
      <c r="BP75" s="243"/>
      <c r="BQ75" s="243"/>
      <c r="BR75" s="243"/>
    </row>
    <row r="76" spans="1:70" s="250" customFormat="1" ht="17.25" customHeight="1">
      <c r="A76" s="118"/>
      <c r="B76" s="92"/>
      <c r="C76" s="93">
        <v>2</v>
      </c>
      <c r="D76" s="94" t="s">
        <v>635</v>
      </c>
      <c r="E76" s="94"/>
      <c r="F76" s="94"/>
      <c r="G76" s="94"/>
      <c r="H76" s="94"/>
      <c r="I76" s="95" t="s">
        <v>636</v>
      </c>
      <c r="J76" s="98">
        <f t="shared" ref="J76:AS76" si="76">SUM(J77:J80)</f>
        <v>0</v>
      </c>
      <c r="K76" s="98">
        <f t="shared" si="76"/>
        <v>0</v>
      </c>
      <c r="L76" s="98">
        <f t="shared" si="76"/>
        <v>0</v>
      </c>
      <c r="M76" s="99">
        <f t="shared" si="76"/>
        <v>0</v>
      </c>
      <c r="N76" s="98">
        <f t="shared" si="76"/>
        <v>0</v>
      </c>
      <c r="O76" s="98">
        <f t="shared" si="76"/>
        <v>0</v>
      </c>
      <c r="P76" s="98">
        <f t="shared" si="76"/>
        <v>0</v>
      </c>
      <c r="Q76" s="99">
        <f t="shared" si="76"/>
        <v>0</v>
      </c>
      <c r="R76" s="98">
        <f t="shared" si="76"/>
        <v>0</v>
      </c>
      <c r="S76" s="98">
        <f t="shared" si="76"/>
        <v>0</v>
      </c>
      <c r="T76" s="98">
        <f t="shared" si="76"/>
        <v>0</v>
      </c>
      <c r="U76" s="99">
        <f t="shared" si="76"/>
        <v>0</v>
      </c>
      <c r="V76" s="98">
        <f t="shared" si="76"/>
        <v>0</v>
      </c>
      <c r="W76" s="98">
        <f t="shared" si="76"/>
        <v>0</v>
      </c>
      <c r="X76" s="98">
        <f t="shared" si="76"/>
        <v>0</v>
      </c>
      <c r="Y76" s="98">
        <f t="shared" si="76"/>
        <v>0</v>
      </c>
      <c r="Z76" s="98">
        <f t="shared" si="76"/>
        <v>0</v>
      </c>
      <c r="AA76" s="98">
        <f t="shared" si="76"/>
        <v>0</v>
      </c>
      <c r="AB76" s="98">
        <f t="shared" si="76"/>
        <v>0</v>
      </c>
      <c r="AC76" s="99">
        <f t="shared" si="76"/>
        <v>0</v>
      </c>
      <c r="AD76" s="98">
        <f t="shared" si="76"/>
        <v>0</v>
      </c>
      <c r="AE76" s="98">
        <f t="shared" si="76"/>
        <v>0</v>
      </c>
      <c r="AF76" s="98">
        <f t="shared" si="76"/>
        <v>0</v>
      </c>
      <c r="AG76" s="99">
        <f t="shared" si="76"/>
        <v>0</v>
      </c>
      <c r="AH76" s="98">
        <f t="shared" si="76"/>
        <v>0</v>
      </c>
      <c r="AI76" s="98">
        <f t="shared" si="76"/>
        <v>0</v>
      </c>
      <c r="AJ76" s="98">
        <f t="shared" si="76"/>
        <v>0</v>
      </c>
      <c r="AK76" s="99">
        <f t="shared" si="76"/>
        <v>0</v>
      </c>
      <c r="AL76" s="98">
        <f t="shared" si="76"/>
        <v>71430</v>
      </c>
      <c r="AM76" s="98">
        <f t="shared" si="76"/>
        <v>0</v>
      </c>
      <c r="AN76" s="98">
        <f t="shared" si="76"/>
        <v>0</v>
      </c>
      <c r="AO76" s="99">
        <f t="shared" si="76"/>
        <v>71430</v>
      </c>
      <c r="AP76" s="98">
        <f t="shared" si="76"/>
        <v>75064</v>
      </c>
      <c r="AQ76" s="98">
        <f t="shared" si="76"/>
        <v>0</v>
      </c>
      <c r="AR76" s="98">
        <f t="shared" si="76"/>
        <v>0</v>
      </c>
      <c r="AS76" s="99">
        <f t="shared" si="76"/>
        <v>75064</v>
      </c>
      <c r="AT76" s="269">
        <f t="shared" si="70"/>
        <v>0</v>
      </c>
      <c r="AU76" s="269">
        <f t="shared" si="71"/>
        <v>0</v>
      </c>
      <c r="AV76" s="270">
        <f t="shared" si="65"/>
        <v>0</v>
      </c>
      <c r="AW76" s="299">
        <f t="shared" si="72"/>
        <v>0</v>
      </c>
      <c r="AX76" s="271">
        <f t="shared" si="73"/>
        <v>71430</v>
      </c>
      <c r="AY76" s="270">
        <f t="shared" si="66"/>
        <v>0</v>
      </c>
      <c r="AZ76" s="270">
        <f t="shared" si="67"/>
        <v>0</v>
      </c>
      <c r="BA76" s="300">
        <f t="shared" si="74"/>
        <v>71430</v>
      </c>
      <c r="BB76" s="271">
        <f t="shared" si="75"/>
        <v>75064</v>
      </c>
      <c r="BC76" s="270">
        <f t="shared" si="63"/>
        <v>0</v>
      </c>
      <c r="BD76" s="270">
        <f t="shared" si="68"/>
        <v>0</v>
      </c>
      <c r="BE76" s="300">
        <f t="shared" si="69"/>
        <v>75064</v>
      </c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3"/>
      <c r="BQ76" s="243"/>
      <c r="BR76" s="243"/>
    </row>
    <row r="77" spans="1:70" s="250" customFormat="1" ht="15">
      <c r="A77" s="118"/>
      <c r="B77" s="115"/>
      <c r="C77" s="81"/>
      <c r="D77" s="102">
        <v>1</v>
      </c>
      <c r="E77" s="81" t="s">
        <v>637</v>
      </c>
      <c r="F77" s="81"/>
      <c r="G77" s="81"/>
      <c r="H77" s="81"/>
      <c r="I77" s="92" t="s">
        <v>638</v>
      </c>
      <c r="J77" s="108">
        <f>'bevételi tábla 4.sz.'!T74</f>
        <v>0</v>
      </c>
      <c r="K77" s="108">
        <f>'bevételi tábla 4.sz.'!U74</f>
        <v>0</v>
      </c>
      <c r="L77" s="108">
        <f>'bevételi tábla 4.sz.'!V74</f>
        <v>0</v>
      </c>
      <c r="M77" s="111">
        <f t="shared" si="64"/>
        <v>0</v>
      </c>
      <c r="N77" s="108">
        <f>'bevételi tábla 4.sz.'!X74</f>
        <v>0</v>
      </c>
      <c r="O77" s="108">
        <f>'bevételi tábla 4.sz.'!Y74</f>
        <v>0</v>
      </c>
      <c r="P77" s="108">
        <f>'bevételi tábla 4.sz.'!Z74</f>
        <v>0</v>
      </c>
      <c r="Q77" s="111">
        <f>SUM(N77:P77)</f>
        <v>0</v>
      </c>
      <c r="R77" s="108">
        <f>'bevételi tábla 4.sz.'!AB74</f>
        <v>0</v>
      </c>
      <c r="S77" s="108">
        <f>'bevételi tábla 4.sz.'!AC74</f>
        <v>0</v>
      </c>
      <c r="T77" s="108">
        <f>'bevételi tábla 4.sz.'!AD74</f>
        <v>0</v>
      </c>
      <c r="U77" s="111">
        <f>SUM(R77:T77)</f>
        <v>0</v>
      </c>
      <c r="V77" s="108">
        <f>'bevételi tábla 4.sz.'!AF74</f>
        <v>0</v>
      </c>
      <c r="W77" s="108">
        <f>'bevételi tábla 4.sz.'!AG74</f>
        <v>0</v>
      </c>
      <c r="X77" s="108">
        <f>'bevételi tábla 4.sz.'!AH74</f>
        <v>0</v>
      </c>
      <c r="Y77" s="108">
        <f>SUM(V77:X77)</f>
        <v>0</v>
      </c>
      <c r="Z77" s="108">
        <f>'bevételi tábla 4.sz.'!AJ74</f>
        <v>0</v>
      </c>
      <c r="AA77" s="108">
        <f>'bevételi tábla 4.sz.'!AK74</f>
        <v>0</v>
      </c>
      <c r="AB77" s="108">
        <f>'bevételi tábla 4.sz.'!AL74</f>
        <v>0</v>
      </c>
      <c r="AC77" s="109">
        <f>SUM(Z77:AB77)</f>
        <v>0</v>
      </c>
      <c r="AD77" s="108">
        <f>'bevételi tábla 4.sz.'!AN74</f>
        <v>0</v>
      </c>
      <c r="AE77" s="108">
        <f>'bevételi tábla 4.sz.'!AO74</f>
        <v>0</v>
      </c>
      <c r="AF77" s="108">
        <f>'bevételi tábla 4.sz.'!AP74</f>
        <v>0</v>
      </c>
      <c r="AG77" s="109">
        <f>SUM(AD77:AF77)</f>
        <v>0</v>
      </c>
      <c r="AH77" s="108">
        <f>'bevételi tábla 4.sz.'!DX74</f>
        <v>0</v>
      </c>
      <c r="AI77" s="108">
        <f>'bevételi tábla 4.sz.'!DY74</f>
        <v>0</v>
      </c>
      <c r="AJ77" s="108">
        <f>'bevételi tábla 4.sz.'!DZ74</f>
        <v>0</v>
      </c>
      <c r="AK77" s="109">
        <f>SUM(AH77:AJ77)</f>
        <v>0</v>
      </c>
      <c r="AL77" s="108">
        <f>'bevételi tábla 4.sz.'!EB74</f>
        <v>0</v>
      </c>
      <c r="AM77" s="108">
        <f>'bevételi tábla 4.sz.'!EC74</f>
        <v>0</v>
      </c>
      <c r="AN77" s="108">
        <f>'bevételi tábla 4.sz.'!ED74</f>
        <v>0</v>
      </c>
      <c r="AO77" s="109">
        <f>SUM(AL77:AN77)</f>
        <v>0</v>
      </c>
      <c r="AP77" s="108">
        <f>'bevételi tábla 4.sz.'!EF74</f>
        <v>0</v>
      </c>
      <c r="AQ77" s="108">
        <f>'bevételi tábla 4.sz.'!EG74</f>
        <v>0</v>
      </c>
      <c r="AR77" s="108">
        <f>'bevételi tábla 4.sz.'!EH74</f>
        <v>0</v>
      </c>
      <c r="AS77" s="109">
        <f>SUM(AP77:AR77)</f>
        <v>0</v>
      </c>
      <c r="AT77" s="269">
        <f t="shared" si="70"/>
        <v>0</v>
      </c>
      <c r="AU77" s="269">
        <f t="shared" si="71"/>
        <v>0</v>
      </c>
      <c r="AV77" s="271">
        <f t="shared" si="65"/>
        <v>0</v>
      </c>
      <c r="AW77" s="299">
        <f t="shared" si="72"/>
        <v>0</v>
      </c>
      <c r="AX77" s="271">
        <f t="shared" si="73"/>
        <v>0</v>
      </c>
      <c r="AY77" s="271">
        <f t="shared" si="66"/>
        <v>0</v>
      </c>
      <c r="AZ77" s="271">
        <f t="shared" si="67"/>
        <v>0</v>
      </c>
      <c r="BA77" s="300">
        <f t="shared" si="74"/>
        <v>0</v>
      </c>
      <c r="BB77" s="271">
        <f t="shared" si="75"/>
        <v>0</v>
      </c>
      <c r="BC77" s="271">
        <f t="shared" si="63"/>
        <v>0</v>
      </c>
      <c r="BD77" s="271">
        <f t="shared" si="68"/>
        <v>0</v>
      </c>
      <c r="BE77" s="300">
        <f t="shared" si="69"/>
        <v>0</v>
      </c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3"/>
      <c r="BQ77" s="243"/>
      <c r="BR77" s="243"/>
    </row>
    <row r="78" spans="1:70" s="250" customFormat="1" ht="15">
      <c r="A78" s="118"/>
      <c r="B78" s="115"/>
      <c r="C78" s="81"/>
      <c r="D78" s="102">
        <v>2</v>
      </c>
      <c r="E78" s="81" t="s">
        <v>639</v>
      </c>
      <c r="F78" s="81"/>
      <c r="G78" s="81"/>
      <c r="H78" s="81"/>
      <c r="I78" s="92" t="s">
        <v>640</v>
      </c>
      <c r="J78" s="108">
        <f>'bevételi tábla 4.sz.'!T75</f>
        <v>0</v>
      </c>
      <c r="K78" s="108">
        <f>'bevételi tábla 4.sz.'!U75</f>
        <v>0</v>
      </c>
      <c r="L78" s="108">
        <f>'bevételi tábla 4.sz.'!V75</f>
        <v>0</v>
      </c>
      <c r="M78" s="111">
        <f t="shared" si="64"/>
        <v>0</v>
      </c>
      <c r="N78" s="108">
        <f>'bevételi tábla 4.sz.'!X75</f>
        <v>0</v>
      </c>
      <c r="O78" s="108">
        <f>'bevételi tábla 4.sz.'!Y75</f>
        <v>0</v>
      </c>
      <c r="P78" s="108">
        <f>'bevételi tábla 4.sz.'!Z75</f>
        <v>0</v>
      </c>
      <c r="Q78" s="111">
        <f>SUM(N78:P78)</f>
        <v>0</v>
      </c>
      <c r="R78" s="108">
        <f>'bevételi tábla 4.sz.'!AB75</f>
        <v>0</v>
      </c>
      <c r="S78" s="108">
        <f>'bevételi tábla 4.sz.'!AC75</f>
        <v>0</v>
      </c>
      <c r="T78" s="108">
        <f>'bevételi tábla 4.sz.'!AD75</f>
        <v>0</v>
      </c>
      <c r="U78" s="111">
        <f>SUM(R78:T78)</f>
        <v>0</v>
      </c>
      <c r="V78" s="108">
        <f>'bevételi tábla 4.sz.'!AF75</f>
        <v>0</v>
      </c>
      <c r="W78" s="108">
        <f>'bevételi tábla 4.sz.'!AG75</f>
        <v>0</v>
      </c>
      <c r="X78" s="108">
        <f>'bevételi tábla 4.sz.'!AH75</f>
        <v>0</v>
      </c>
      <c r="Y78" s="108">
        <f>SUM(V78:X78)</f>
        <v>0</v>
      </c>
      <c r="Z78" s="108">
        <f>'bevételi tábla 4.sz.'!AJ75</f>
        <v>0</v>
      </c>
      <c r="AA78" s="108">
        <f>'bevételi tábla 4.sz.'!AK75</f>
        <v>0</v>
      </c>
      <c r="AB78" s="108">
        <f>'bevételi tábla 4.sz.'!AL75</f>
        <v>0</v>
      </c>
      <c r="AC78" s="109">
        <f>SUM(Z78:AB78)</f>
        <v>0</v>
      </c>
      <c r="AD78" s="108">
        <f>'bevételi tábla 4.sz.'!AN75</f>
        <v>0</v>
      </c>
      <c r="AE78" s="108">
        <f>'bevételi tábla 4.sz.'!AO75</f>
        <v>0</v>
      </c>
      <c r="AF78" s="108">
        <f>'bevételi tábla 4.sz.'!AP75</f>
        <v>0</v>
      </c>
      <c r="AG78" s="109">
        <f>SUM(AD78:AF78)</f>
        <v>0</v>
      </c>
      <c r="AH78" s="108">
        <f>'bevételi tábla 4.sz.'!DX75</f>
        <v>0</v>
      </c>
      <c r="AI78" s="108">
        <f>'bevételi tábla 4.sz.'!DY75</f>
        <v>0</v>
      </c>
      <c r="AJ78" s="108">
        <f>'bevételi tábla 4.sz.'!DZ75</f>
        <v>0</v>
      </c>
      <c r="AK78" s="109">
        <f>SUM(AH78:AJ78)</f>
        <v>0</v>
      </c>
      <c r="AL78" s="108">
        <v>66277</v>
      </c>
      <c r="AM78" s="108">
        <f>'bevételi tábla 4.sz.'!EC75</f>
        <v>0</v>
      </c>
      <c r="AN78" s="108">
        <f>'bevételi tábla 4.sz.'!ED75</f>
        <v>0</v>
      </c>
      <c r="AO78" s="109">
        <f>SUM(AL78:AN78)</f>
        <v>66277</v>
      </c>
      <c r="AP78" s="108">
        <v>67612</v>
      </c>
      <c r="AQ78" s="108">
        <f>'bevételi tábla 4.sz.'!EG75</f>
        <v>0</v>
      </c>
      <c r="AR78" s="108">
        <f>'bevételi tábla 4.sz.'!EH75</f>
        <v>0</v>
      </c>
      <c r="AS78" s="109">
        <f>SUM(AP78:AR78)</f>
        <v>67612</v>
      </c>
      <c r="AT78" s="269">
        <f t="shared" si="70"/>
        <v>0</v>
      </c>
      <c r="AU78" s="269">
        <f t="shared" si="71"/>
        <v>0</v>
      </c>
      <c r="AV78" s="271">
        <f t="shared" si="65"/>
        <v>0</v>
      </c>
      <c r="AW78" s="299">
        <f t="shared" si="72"/>
        <v>0</v>
      </c>
      <c r="AX78" s="271">
        <f t="shared" si="73"/>
        <v>66277</v>
      </c>
      <c r="AY78" s="271">
        <f t="shared" si="66"/>
        <v>0</v>
      </c>
      <c r="AZ78" s="271">
        <f t="shared" si="67"/>
        <v>0</v>
      </c>
      <c r="BA78" s="300">
        <f t="shared" si="74"/>
        <v>66277</v>
      </c>
      <c r="BB78" s="271">
        <f t="shared" si="75"/>
        <v>67612</v>
      </c>
      <c r="BC78" s="271">
        <f t="shared" si="63"/>
        <v>0</v>
      </c>
      <c r="BD78" s="271">
        <f t="shared" si="68"/>
        <v>0</v>
      </c>
      <c r="BE78" s="300">
        <f t="shared" si="69"/>
        <v>67612</v>
      </c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3"/>
      <c r="BQ78" s="243"/>
      <c r="BR78" s="243"/>
    </row>
    <row r="79" spans="1:70" s="250" customFormat="1" ht="15">
      <c r="A79" s="118"/>
      <c r="B79" s="115"/>
      <c r="C79" s="81"/>
      <c r="D79" s="102">
        <v>3</v>
      </c>
      <c r="E79" s="81" t="s">
        <v>641</v>
      </c>
      <c r="F79" s="81"/>
      <c r="G79" s="81"/>
      <c r="H79" s="81"/>
      <c r="I79" s="92" t="s">
        <v>642</v>
      </c>
      <c r="J79" s="108">
        <f>'bevételi tábla 4.sz.'!T76</f>
        <v>0</v>
      </c>
      <c r="K79" s="108">
        <f>'bevételi tábla 4.sz.'!U76</f>
        <v>0</v>
      </c>
      <c r="L79" s="108">
        <f>'bevételi tábla 4.sz.'!V76</f>
        <v>0</v>
      </c>
      <c r="M79" s="111">
        <f t="shared" si="64"/>
        <v>0</v>
      </c>
      <c r="N79" s="108">
        <f>'bevételi tábla 4.sz.'!X76</f>
        <v>0</v>
      </c>
      <c r="O79" s="108">
        <f>'bevételi tábla 4.sz.'!Y76</f>
        <v>0</v>
      </c>
      <c r="P79" s="108">
        <f>'bevételi tábla 4.sz.'!Z76</f>
        <v>0</v>
      </c>
      <c r="Q79" s="111">
        <f>SUM(N79:P79)</f>
        <v>0</v>
      </c>
      <c r="R79" s="108">
        <f>'bevételi tábla 4.sz.'!AB76</f>
        <v>0</v>
      </c>
      <c r="S79" s="108">
        <f>'bevételi tábla 4.sz.'!AC76</f>
        <v>0</v>
      </c>
      <c r="T79" s="108">
        <f>'bevételi tábla 4.sz.'!AD76</f>
        <v>0</v>
      </c>
      <c r="U79" s="111">
        <f>SUM(R79:T79)</f>
        <v>0</v>
      </c>
      <c r="V79" s="108">
        <f>'bevételi tábla 4.sz.'!AF76</f>
        <v>0</v>
      </c>
      <c r="W79" s="108">
        <f>'bevételi tábla 4.sz.'!AG76</f>
        <v>0</v>
      </c>
      <c r="X79" s="108">
        <f>'bevételi tábla 4.sz.'!AH76</f>
        <v>0</v>
      </c>
      <c r="Y79" s="108">
        <f>SUM(V79:X79)</f>
        <v>0</v>
      </c>
      <c r="Z79" s="108">
        <f>'bevételi tábla 4.sz.'!AJ76</f>
        <v>0</v>
      </c>
      <c r="AA79" s="108">
        <f>'bevételi tábla 4.sz.'!AK76</f>
        <v>0</v>
      </c>
      <c r="AB79" s="108">
        <f>'bevételi tábla 4.sz.'!AL76</f>
        <v>0</v>
      </c>
      <c r="AC79" s="109">
        <f>SUM(Z79:AB79)</f>
        <v>0</v>
      </c>
      <c r="AD79" s="108">
        <f>'bevételi tábla 4.sz.'!AN76</f>
        <v>0</v>
      </c>
      <c r="AE79" s="108">
        <f>'bevételi tábla 4.sz.'!AO76</f>
        <v>0</v>
      </c>
      <c r="AF79" s="108">
        <f>'bevételi tábla 4.sz.'!AP76</f>
        <v>0</v>
      </c>
      <c r="AG79" s="109">
        <f>SUM(AD79:AF79)</f>
        <v>0</v>
      </c>
      <c r="AH79" s="108">
        <f>'bevételi tábla 4.sz.'!DX76</f>
        <v>0</v>
      </c>
      <c r="AI79" s="108">
        <f>'bevételi tábla 4.sz.'!DY76</f>
        <v>0</v>
      </c>
      <c r="AJ79" s="108">
        <f>'bevételi tábla 4.sz.'!DZ76</f>
        <v>0</v>
      </c>
      <c r="AK79" s="109">
        <f>SUM(AH79:AJ79)</f>
        <v>0</v>
      </c>
      <c r="AL79" s="108">
        <v>5153</v>
      </c>
      <c r="AM79" s="108">
        <f>'bevételi tábla 4.sz.'!EC76</f>
        <v>0</v>
      </c>
      <c r="AN79" s="108">
        <f>'bevételi tábla 4.sz.'!ED76</f>
        <v>0</v>
      </c>
      <c r="AO79" s="109">
        <f>SUM(AL79:AN79)</f>
        <v>5153</v>
      </c>
      <c r="AP79" s="108">
        <v>7452</v>
      </c>
      <c r="AQ79" s="108">
        <f>'bevételi tábla 4.sz.'!EG76</f>
        <v>0</v>
      </c>
      <c r="AR79" s="108">
        <f>'bevételi tábla 4.sz.'!EH76</f>
        <v>0</v>
      </c>
      <c r="AS79" s="109">
        <f>SUM(AP79:AR79)</f>
        <v>7452</v>
      </c>
      <c r="AT79" s="269">
        <f t="shared" si="70"/>
        <v>0</v>
      </c>
      <c r="AU79" s="269">
        <f t="shared" si="71"/>
        <v>0</v>
      </c>
      <c r="AV79" s="271">
        <f t="shared" si="65"/>
        <v>0</v>
      </c>
      <c r="AW79" s="299">
        <f t="shared" si="72"/>
        <v>0</v>
      </c>
      <c r="AX79" s="271">
        <f t="shared" si="73"/>
        <v>5153</v>
      </c>
      <c r="AY79" s="271">
        <f t="shared" si="66"/>
        <v>0</v>
      </c>
      <c r="AZ79" s="271">
        <f t="shared" si="67"/>
        <v>0</v>
      </c>
      <c r="BA79" s="300">
        <f t="shared" si="74"/>
        <v>5153</v>
      </c>
      <c r="BB79" s="271">
        <f t="shared" si="75"/>
        <v>7452</v>
      </c>
      <c r="BC79" s="271">
        <f t="shared" si="63"/>
        <v>0</v>
      </c>
      <c r="BD79" s="271">
        <f t="shared" si="68"/>
        <v>0</v>
      </c>
      <c r="BE79" s="300">
        <f t="shared" si="69"/>
        <v>7452</v>
      </c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3"/>
      <c r="BQ79" s="243"/>
      <c r="BR79" s="243"/>
    </row>
    <row r="80" spans="1:70" s="250" customFormat="1" ht="15">
      <c r="A80" s="118"/>
      <c r="B80" s="115"/>
      <c r="C80" s="81"/>
      <c r="D80" s="102">
        <v>4</v>
      </c>
      <c r="E80" s="81" t="s">
        <v>643</v>
      </c>
      <c r="F80" s="81"/>
      <c r="G80" s="81"/>
      <c r="H80" s="81"/>
      <c r="I80" s="92" t="s">
        <v>644</v>
      </c>
      <c r="J80" s="108">
        <f>'bevételi tábla 4.sz.'!T77</f>
        <v>0</v>
      </c>
      <c r="K80" s="108">
        <f>'bevételi tábla 4.sz.'!U77</f>
        <v>0</v>
      </c>
      <c r="L80" s="108">
        <f>'bevételi tábla 4.sz.'!V77</f>
        <v>0</v>
      </c>
      <c r="M80" s="111">
        <f t="shared" si="64"/>
        <v>0</v>
      </c>
      <c r="N80" s="108">
        <f>'bevételi tábla 4.sz.'!X77</f>
        <v>0</v>
      </c>
      <c r="O80" s="108">
        <f>'bevételi tábla 4.sz.'!Y77</f>
        <v>0</v>
      </c>
      <c r="P80" s="108">
        <f>'bevételi tábla 4.sz.'!Z77</f>
        <v>0</v>
      </c>
      <c r="Q80" s="111">
        <f>SUM(N80:P80)</f>
        <v>0</v>
      </c>
      <c r="R80" s="108">
        <f>'bevételi tábla 4.sz.'!AB77</f>
        <v>0</v>
      </c>
      <c r="S80" s="108">
        <f>'bevételi tábla 4.sz.'!AC77</f>
        <v>0</v>
      </c>
      <c r="T80" s="108">
        <f>'bevételi tábla 4.sz.'!AD77</f>
        <v>0</v>
      </c>
      <c r="U80" s="111">
        <f>SUM(R80:T80)</f>
        <v>0</v>
      </c>
      <c r="V80" s="108">
        <f>'bevételi tábla 4.sz.'!AF77</f>
        <v>0</v>
      </c>
      <c r="W80" s="108">
        <f>'bevételi tábla 4.sz.'!AG77</f>
        <v>0</v>
      </c>
      <c r="X80" s="108">
        <f>'bevételi tábla 4.sz.'!AH77</f>
        <v>0</v>
      </c>
      <c r="Y80" s="108">
        <f>SUM(V80:X80)</f>
        <v>0</v>
      </c>
      <c r="Z80" s="108">
        <f>'bevételi tábla 4.sz.'!AJ77</f>
        <v>0</v>
      </c>
      <c r="AA80" s="108">
        <f>'bevételi tábla 4.sz.'!AK77</f>
        <v>0</v>
      </c>
      <c r="AB80" s="108">
        <f>'bevételi tábla 4.sz.'!AL77</f>
        <v>0</v>
      </c>
      <c r="AC80" s="109">
        <f>SUM(Z80:AB80)</f>
        <v>0</v>
      </c>
      <c r="AD80" s="108">
        <f>'bevételi tábla 4.sz.'!AN77</f>
        <v>0</v>
      </c>
      <c r="AE80" s="108">
        <f>'bevételi tábla 4.sz.'!AO77</f>
        <v>0</v>
      </c>
      <c r="AF80" s="108">
        <f>'bevételi tábla 4.sz.'!AP77</f>
        <v>0</v>
      </c>
      <c r="AG80" s="109">
        <f>SUM(AD80:AF80)</f>
        <v>0</v>
      </c>
      <c r="AH80" s="108">
        <f>'bevételi tábla 4.sz.'!DX77</f>
        <v>0</v>
      </c>
      <c r="AI80" s="108">
        <f>'bevételi tábla 4.sz.'!DY77</f>
        <v>0</v>
      </c>
      <c r="AJ80" s="108">
        <f>'bevételi tábla 4.sz.'!DZ77</f>
        <v>0</v>
      </c>
      <c r="AK80" s="109">
        <f>SUM(AH80:AJ80)</f>
        <v>0</v>
      </c>
      <c r="AL80" s="108">
        <f>'bevételi tábla 4.sz.'!EB77</f>
        <v>0</v>
      </c>
      <c r="AM80" s="108">
        <f>'bevételi tábla 4.sz.'!EC77</f>
        <v>0</v>
      </c>
      <c r="AN80" s="108">
        <f>'bevételi tábla 4.sz.'!ED77</f>
        <v>0</v>
      </c>
      <c r="AO80" s="109">
        <f>SUM(AL80:AN80)</f>
        <v>0</v>
      </c>
      <c r="AP80" s="108">
        <f>'bevételi tábla 4.sz.'!EF77</f>
        <v>0</v>
      </c>
      <c r="AQ80" s="108">
        <f>'bevételi tábla 4.sz.'!EG77</f>
        <v>0</v>
      </c>
      <c r="AR80" s="108">
        <f>'bevételi tábla 4.sz.'!EH77</f>
        <v>0</v>
      </c>
      <c r="AS80" s="109">
        <f>SUM(AP80:AR80)</f>
        <v>0</v>
      </c>
      <c r="AT80" s="269">
        <f t="shared" si="70"/>
        <v>0</v>
      </c>
      <c r="AU80" s="269">
        <f t="shared" si="71"/>
        <v>0</v>
      </c>
      <c r="AV80" s="271">
        <f t="shared" si="65"/>
        <v>0</v>
      </c>
      <c r="AW80" s="299">
        <f t="shared" si="72"/>
        <v>0</v>
      </c>
      <c r="AX80" s="271">
        <f t="shared" si="73"/>
        <v>0</v>
      </c>
      <c r="AY80" s="271">
        <f t="shared" si="66"/>
        <v>0</v>
      </c>
      <c r="AZ80" s="271">
        <f t="shared" si="67"/>
        <v>0</v>
      </c>
      <c r="BA80" s="300">
        <f t="shared" si="74"/>
        <v>0</v>
      </c>
      <c r="BB80" s="271">
        <f t="shared" si="75"/>
        <v>0</v>
      </c>
      <c r="BC80" s="271">
        <f t="shared" si="63"/>
        <v>0</v>
      </c>
      <c r="BD80" s="271">
        <f t="shared" si="68"/>
        <v>0</v>
      </c>
      <c r="BE80" s="300">
        <f t="shared" si="69"/>
        <v>0</v>
      </c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3"/>
      <c r="BQ80" s="243"/>
      <c r="BR80" s="243"/>
    </row>
    <row r="81" spans="1:70" s="250" customFormat="1" ht="13.5" hidden="1" customHeight="1">
      <c r="A81" s="118"/>
      <c r="B81" s="115"/>
      <c r="C81" s="115"/>
      <c r="D81" s="102" t="s">
        <v>558</v>
      </c>
      <c r="E81" s="1009" t="s">
        <v>645</v>
      </c>
      <c r="F81" s="1009"/>
      <c r="G81" s="1009"/>
      <c r="H81" s="1009"/>
      <c r="I81" s="119" t="s">
        <v>644</v>
      </c>
      <c r="J81" s="126"/>
      <c r="K81" s="126"/>
      <c r="L81" s="126"/>
      <c r="M81" s="127"/>
      <c r="N81" s="126"/>
      <c r="O81" s="126"/>
      <c r="P81" s="126"/>
      <c r="Q81" s="127"/>
      <c r="R81" s="126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7"/>
      <c r="AD81" s="126"/>
      <c r="AE81" s="126"/>
      <c r="AF81" s="126"/>
      <c r="AG81" s="127"/>
      <c r="AH81" s="126"/>
      <c r="AI81" s="126"/>
      <c r="AJ81" s="126"/>
      <c r="AK81" s="127"/>
      <c r="AL81" s="126"/>
      <c r="AM81" s="126"/>
      <c r="AN81" s="126"/>
      <c r="AO81" s="127"/>
      <c r="AP81" s="126"/>
      <c r="AQ81" s="126"/>
      <c r="AR81" s="126"/>
      <c r="AS81" s="127"/>
      <c r="AT81" s="269">
        <f t="shared" si="70"/>
        <v>0</v>
      </c>
      <c r="AU81" s="269">
        <f t="shared" si="71"/>
        <v>0</v>
      </c>
      <c r="AV81" s="271">
        <f t="shared" si="65"/>
        <v>0</v>
      </c>
      <c r="AW81" s="299">
        <f t="shared" si="72"/>
        <v>0</v>
      </c>
      <c r="AX81" s="271">
        <f t="shared" si="73"/>
        <v>0</v>
      </c>
      <c r="AY81" s="271">
        <f t="shared" si="66"/>
        <v>0</v>
      </c>
      <c r="AZ81" s="271">
        <f t="shared" si="67"/>
        <v>0</v>
      </c>
      <c r="BA81" s="300">
        <f t="shared" si="74"/>
        <v>0</v>
      </c>
      <c r="BB81" s="271">
        <f t="shared" si="75"/>
        <v>0</v>
      </c>
      <c r="BC81" s="271">
        <f t="shared" si="63"/>
        <v>0</v>
      </c>
      <c r="BD81" s="271">
        <f t="shared" si="68"/>
        <v>0</v>
      </c>
      <c r="BE81" s="300">
        <f t="shared" si="69"/>
        <v>0</v>
      </c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43"/>
      <c r="BQ81" s="243"/>
      <c r="BR81" s="243"/>
    </row>
    <row r="82" spans="1:70" s="250" customFormat="1" ht="15" hidden="1" customHeight="1">
      <c r="A82" s="118"/>
      <c r="B82" s="115"/>
      <c r="C82" s="81"/>
      <c r="D82" s="102">
        <v>5</v>
      </c>
      <c r="E82" s="81" t="s">
        <v>646</v>
      </c>
      <c r="F82" s="81"/>
      <c r="G82" s="81"/>
      <c r="H82" s="81"/>
      <c r="I82" s="92" t="s">
        <v>647</v>
      </c>
      <c r="J82" s="110"/>
      <c r="K82" s="110"/>
      <c r="L82" s="110"/>
      <c r="M82" s="111"/>
      <c r="N82" s="110"/>
      <c r="O82" s="110"/>
      <c r="P82" s="110"/>
      <c r="Q82" s="111"/>
      <c r="R82" s="110"/>
      <c r="S82" s="110"/>
      <c r="T82" s="110"/>
      <c r="U82" s="111"/>
      <c r="V82" s="110"/>
      <c r="W82" s="110"/>
      <c r="X82" s="110"/>
      <c r="Y82" s="110"/>
      <c r="Z82" s="110"/>
      <c r="AA82" s="110"/>
      <c r="AB82" s="110"/>
      <c r="AC82" s="111"/>
      <c r="AD82" s="110"/>
      <c r="AE82" s="110"/>
      <c r="AF82" s="110"/>
      <c r="AG82" s="111"/>
      <c r="AH82" s="110"/>
      <c r="AI82" s="110"/>
      <c r="AJ82" s="110"/>
      <c r="AK82" s="111"/>
      <c r="AL82" s="110"/>
      <c r="AM82" s="110"/>
      <c r="AN82" s="110"/>
      <c r="AO82" s="111"/>
      <c r="AP82" s="110"/>
      <c r="AQ82" s="110"/>
      <c r="AR82" s="110"/>
      <c r="AS82" s="111"/>
      <c r="AT82" s="269">
        <f t="shared" si="70"/>
        <v>0</v>
      </c>
      <c r="AU82" s="269">
        <f t="shared" si="71"/>
        <v>0</v>
      </c>
      <c r="AV82" s="271">
        <f t="shared" si="65"/>
        <v>0</v>
      </c>
      <c r="AW82" s="299">
        <f t="shared" si="72"/>
        <v>0</v>
      </c>
      <c r="AX82" s="271">
        <f t="shared" si="73"/>
        <v>0</v>
      </c>
      <c r="AY82" s="271">
        <f t="shared" si="66"/>
        <v>0</v>
      </c>
      <c r="AZ82" s="271">
        <f t="shared" si="67"/>
        <v>0</v>
      </c>
      <c r="BA82" s="300">
        <f t="shared" si="74"/>
        <v>0</v>
      </c>
      <c r="BB82" s="271">
        <f t="shared" si="75"/>
        <v>0</v>
      </c>
      <c r="BC82" s="271">
        <f t="shared" si="63"/>
        <v>0</v>
      </c>
      <c r="BD82" s="271">
        <f t="shared" si="68"/>
        <v>0</v>
      </c>
      <c r="BE82" s="300">
        <f t="shared" si="69"/>
        <v>0</v>
      </c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3"/>
      <c r="BQ82" s="243"/>
      <c r="BR82" s="243"/>
    </row>
    <row r="83" spans="1:70" s="250" customFormat="1" ht="15" hidden="1" customHeight="1">
      <c r="A83" s="118"/>
      <c r="B83" s="115"/>
      <c r="C83" s="81"/>
      <c r="D83" s="115"/>
      <c r="E83" s="115"/>
      <c r="F83" s="115"/>
      <c r="G83" s="115"/>
      <c r="H83" s="115"/>
      <c r="I83" s="115"/>
      <c r="J83" s="126"/>
      <c r="K83" s="126"/>
      <c r="L83" s="126"/>
      <c r="M83" s="127"/>
      <c r="N83" s="126"/>
      <c r="O83" s="126"/>
      <c r="P83" s="126"/>
      <c r="Q83" s="127"/>
      <c r="R83" s="126"/>
      <c r="S83" s="126"/>
      <c r="T83" s="126"/>
      <c r="U83" s="127"/>
      <c r="V83" s="126"/>
      <c r="W83" s="126"/>
      <c r="X83" s="126"/>
      <c r="Y83" s="126"/>
      <c r="Z83" s="126"/>
      <c r="AA83" s="126"/>
      <c r="AB83" s="126"/>
      <c r="AC83" s="127"/>
      <c r="AD83" s="126"/>
      <c r="AE83" s="126"/>
      <c r="AF83" s="126"/>
      <c r="AG83" s="127"/>
      <c r="AH83" s="126"/>
      <c r="AI83" s="126"/>
      <c r="AJ83" s="126"/>
      <c r="AK83" s="127"/>
      <c r="AL83" s="126"/>
      <c r="AM83" s="126"/>
      <c r="AN83" s="126"/>
      <c r="AO83" s="127"/>
      <c r="AP83" s="126"/>
      <c r="AQ83" s="126"/>
      <c r="AR83" s="126"/>
      <c r="AS83" s="127"/>
      <c r="AT83" s="269">
        <f t="shared" si="70"/>
        <v>0</v>
      </c>
      <c r="AU83" s="269">
        <f t="shared" si="71"/>
        <v>0</v>
      </c>
      <c r="AV83" s="271">
        <f t="shared" si="65"/>
        <v>0</v>
      </c>
      <c r="AW83" s="299">
        <f t="shared" si="72"/>
        <v>0</v>
      </c>
      <c r="AX83" s="271">
        <f t="shared" si="73"/>
        <v>0</v>
      </c>
      <c r="AY83" s="271">
        <f t="shared" si="66"/>
        <v>0</v>
      </c>
      <c r="AZ83" s="271">
        <f t="shared" si="67"/>
        <v>0</v>
      </c>
      <c r="BA83" s="300">
        <f t="shared" si="74"/>
        <v>0</v>
      </c>
      <c r="BB83" s="271">
        <f t="shared" si="75"/>
        <v>0</v>
      </c>
      <c r="BC83" s="271">
        <f t="shared" si="63"/>
        <v>0</v>
      </c>
      <c r="BD83" s="271">
        <f t="shared" si="68"/>
        <v>0</v>
      </c>
      <c r="BE83" s="300">
        <f t="shared" si="69"/>
        <v>0</v>
      </c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43"/>
      <c r="BQ83" s="243"/>
      <c r="BR83" s="243"/>
    </row>
    <row r="84" spans="1:70" s="250" customFormat="1" ht="15" hidden="1" customHeight="1">
      <c r="A84" s="118"/>
      <c r="B84" s="115"/>
      <c r="C84" s="81"/>
      <c r="D84" s="115"/>
      <c r="E84" s="1009"/>
      <c r="F84" s="1009"/>
      <c r="G84" s="1009"/>
      <c r="H84" s="1009"/>
      <c r="I84" s="119"/>
      <c r="J84" s="126"/>
      <c r="K84" s="126"/>
      <c r="L84" s="126"/>
      <c r="M84" s="127"/>
      <c r="N84" s="126"/>
      <c r="O84" s="126"/>
      <c r="P84" s="126"/>
      <c r="Q84" s="127"/>
      <c r="R84" s="126"/>
      <c r="S84" s="126"/>
      <c r="T84" s="126"/>
      <c r="U84" s="127"/>
      <c r="V84" s="126"/>
      <c r="W84" s="126"/>
      <c r="X84" s="126"/>
      <c r="Y84" s="126"/>
      <c r="Z84" s="126"/>
      <c r="AA84" s="126"/>
      <c r="AB84" s="126"/>
      <c r="AC84" s="127"/>
      <c r="AD84" s="126"/>
      <c r="AE84" s="126"/>
      <c r="AF84" s="126"/>
      <c r="AG84" s="127"/>
      <c r="AH84" s="126"/>
      <c r="AI84" s="126"/>
      <c r="AJ84" s="126"/>
      <c r="AK84" s="127"/>
      <c r="AL84" s="126"/>
      <c r="AM84" s="126"/>
      <c r="AN84" s="126"/>
      <c r="AO84" s="127"/>
      <c r="AP84" s="126"/>
      <c r="AQ84" s="126"/>
      <c r="AR84" s="126"/>
      <c r="AS84" s="127"/>
      <c r="AT84" s="269">
        <f t="shared" si="70"/>
        <v>0</v>
      </c>
      <c r="AU84" s="269">
        <f t="shared" si="71"/>
        <v>0</v>
      </c>
      <c r="AV84" s="271">
        <f t="shared" si="65"/>
        <v>0</v>
      </c>
      <c r="AW84" s="299">
        <f t="shared" si="72"/>
        <v>0</v>
      </c>
      <c r="AX84" s="271">
        <f t="shared" si="73"/>
        <v>0</v>
      </c>
      <c r="AY84" s="271">
        <f t="shared" si="66"/>
        <v>0</v>
      </c>
      <c r="AZ84" s="271">
        <f t="shared" si="67"/>
        <v>0</v>
      </c>
      <c r="BA84" s="300">
        <f t="shared" si="74"/>
        <v>0</v>
      </c>
      <c r="BB84" s="271">
        <f t="shared" si="75"/>
        <v>0</v>
      </c>
      <c r="BC84" s="271">
        <f t="shared" si="63"/>
        <v>0</v>
      </c>
      <c r="BD84" s="271">
        <f t="shared" si="68"/>
        <v>0</v>
      </c>
      <c r="BE84" s="300">
        <f t="shared" si="69"/>
        <v>0</v>
      </c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43"/>
      <c r="BQ84" s="243"/>
      <c r="BR84" s="243"/>
    </row>
    <row r="85" spans="1:70" s="250" customFormat="1" ht="15" hidden="1" customHeight="1">
      <c r="A85" s="118"/>
      <c r="B85" s="115"/>
      <c r="C85" s="115"/>
      <c r="D85" s="115"/>
      <c r="E85" s="115"/>
      <c r="F85" s="115"/>
      <c r="G85" s="115"/>
      <c r="H85" s="115"/>
      <c r="I85" s="115"/>
      <c r="J85" s="126"/>
      <c r="K85" s="126"/>
      <c r="L85" s="126"/>
      <c r="M85" s="127"/>
      <c r="N85" s="126"/>
      <c r="O85" s="126"/>
      <c r="P85" s="126"/>
      <c r="Q85" s="127"/>
      <c r="R85" s="126"/>
      <c r="S85" s="126"/>
      <c r="T85" s="126"/>
      <c r="U85" s="127"/>
      <c r="V85" s="126"/>
      <c r="W85" s="126"/>
      <c r="X85" s="126"/>
      <c r="Y85" s="126"/>
      <c r="Z85" s="126"/>
      <c r="AA85" s="126"/>
      <c r="AB85" s="126"/>
      <c r="AC85" s="127"/>
      <c r="AD85" s="126"/>
      <c r="AE85" s="126"/>
      <c r="AF85" s="126"/>
      <c r="AG85" s="127"/>
      <c r="AH85" s="126"/>
      <c r="AI85" s="126"/>
      <c r="AJ85" s="126"/>
      <c r="AK85" s="127"/>
      <c r="AL85" s="126"/>
      <c r="AM85" s="126"/>
      <c r="AN85" s="126"/>
      <c r="AO85" s="127"/>
      <c r="AP85" s="126"/>
      <c r="AQ85" s="126"/>
      <c r="AR85" s="126"/>
      <c r="AS85" s="127"/>
      <c r="AT85" s="269">
        <f t="shared" si="70"/>
        <v>0</v>
      </c>
      <c r="AU85" s="269">
        <f t="shared" si="71"/>
        <v>0</v>
      </c>
      <c r="AV85" s="271">
        <f t="shared" si="65"/>
        <v>0</v>
      </c>
      <c r="AW85" s="299">
        <f t="shared" si="72"/>
        <v>0</v>
      </c>
      <c r="AX85" s="271">
        <f t="shared" si="73"/>
        <v>0</v>
      </c>
      <c r="AY85" s="271">
        <f t="shared" si="66"/>
        <v>0</v>
      </c>
      <c r="AZ85" s="271">
        <f t="shared" si="67"/>
        <v>0</v>
      </c>
      <c r="BA85" s="300">
        <f t="shared" si="74"/>
        <v>0</v>
      </c>
      <c r="BB85" s="271">
        <f t="shared" si="75"/>
        <v>0</v>
      </c>
      <c r="BC85" s="271">
        <f t="shared" si="63"/>
        <v>0</v>
      </c>
      <c r="BD85" s="271">
        <f t="shared" si="68"/>
        <v>0</v>
      </c>
      <c r="BE85" s="300">
        <f t="shared" si="69"/>
        <v>0</v>
      </c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43"/>
      <c r="BQ85" s="243"/>
      <c r="BR85" s="243"/>
    </row>
    <row r="86" spans="1:70" s="250" customFormat="1" ht="17.25" customHeight="1">
      <c r="A86" s="118"/>
      <c r="B86" s="92"/>
      <c r="C86" s="93">
        <v>3</v>
      </c>
      <c r="D86" s="94" t="s">
        <v>662</v>
      </c>
      <c r="E86" s="94"/>
      <c r="F86" s="94"/>
      <c r="G86" s="94"/>
      <c r="H86" s="94"/>
      <c r="I86" s="95" t="s">
        <v>663</v>
      </c>
      <c r="J86" s="113">
        <f t="shared" ref="J86:AS86" si="77">SUM(J87:J89)</f>
        <v>0</v>
      </c>
      <c r="K86" s="113">
        <f t="shared" si="77"/>
        <v>0</v>
      </c>
      <c r="L86" s="113">
        <f t="shared" si="77"/>
        <v>0</v>
      </c>
      <c r="M86" s="114">
        <f t="shared" si="77"/>
        <v>0</v>
      </c>
      <c r="N86" s="113">
        <f t="shared" si="77"/>
        <v>0</v>
      </c>
      <c r="O86" s="113">
        <f t="shared" si="77"/>
        <v>0</v>
      </c>
      <c r="P86" s="113">
        <f t="shared" si="77"/>
        <v>0</v>
      </c>
      <c r="Q86" s="114">
        <f t="shared" si="77"/>
        <v>0</v>
      </c>
      <c r="R86" s="113">
        <f t="shared" si="77"/>
        <v>0</v>
      </c>
      <c r="S86" s="113">
        <f t="shared" si="77"/>
        <v>0</v>
      </c>
      <c r="T86" s="113">
        <f t="shared" si="77"/>
        <v>0</v>
      </c>
      <c r="U86" s="114">
        <f t="shared" si="77"/>
        <v>0</v>
      </c>
      <c r="V86" s="113">
        <f t="shared" si="77"/>
        <v>0</v>
      </c>
      <c r="W86" s="113">
        <f t="shared" si="77"/>
        <v>0</v>
      </c>
      <c r="X86" s="113">
        <f t="shared" si="77"/>
        <v>0</v>
      </c>
      <c r="Y86" s="113">
        <f t="shared" si="77"/>
        <v>0</v>
      </c>
      <c r="Z86" s="113">
        <f t="shared" si="77"/>
        <v>0</v>
      </c>
      <c r="AA86" s="113">
        <f t="shared" si="77"/>
        <v>0</v>
      </c>
      <c r="AB86" s="113">
        <f t="shared" si="77"/>
        <v>0</v>
      </c>
      <c r="AC86" s="114">
        <f t="shared" si="77"/>
        <v>0</v>
      </c>
      <c r="AD86" s="113">
        <f t="shared" si="77"/>
        <v>0</v>
      </c>
      <c r="AE86" s="113">
        <f t="shared" si="77"/>
        <v>0</v>
      </c>
      <c r="AF86" s="113">
        <f t="shared" si="77"/>
        <v>0</v>
      </c>
      <c r="AG86" s="114">
        <f t="shared" si="77"/>
        <v>0</v>
      </c>
      <c r="AH86" s="113">
        <f t="shared" si="77"/>
        <v>0</v>
      </c>
      <c r="AI86" s="113">
        <f t="shared" si="77"/>
        <v>0</v>
      </c>
      <c r="AJ86" s="113">
        <f t="shared" si="77"/>
        <v>0</v>
      </c>
      <c r="AK86" s="114">
        <f t="shared" si="77"/>
        <v>0</v>
      </c>
      <c r="AL86" s="113">
        <f t="shared" si="77"/>
        <v>600</v>
      </c>
      <c r="AM86" s="113">
        <f t="shared" si="77"/>
        <v>0</v>
      </c>
      <c r="AN86" s="113">
        <f t="shared" si="77"/>
        <v>0</v>
      </c>
      <c r="AO86" s="114">
        <f t="shared" si="77"/>
        <v>600</v>
      </c>
      <c r="AP86" s="113">
        <f t="shared" si="77"/>
        <v>1000</v>
      </c>
      <c r="AQ86" s="113">
        <f t="shared" si="77"/>
        <v>0</v>
      </c>
      <c r="AR86" s="113">
        <f t="shared" si="77"/>
        <v>0</v>
      </c>
      <c r="AS86" s="114">
        <f t="shared" si="77"/>
        <v>1000</v>
      </c>
      <c r="AT86" s="269">
        <f t="shared" si="70"/>
        <v>0</v>
      </c>
      <c r="AU86" s="269">
        <f t="shared" si="71"/>
        <v>0</v>
      </c>
      <c r="AV86" s="270">
        <f t="shared" si="65"/>
        <v>0</v>
      </c>
      <c r="AW86" s="299">
        <f t="shared" si="72"/>
        <v>0</v>
      </c>
      <c r="AX86" s="271">
        <f t="shared" si="73"/>
        <v>600</v>
      </c>
      <c r="AY86" s="270">
        <f t="shared" si="66"/>
        <v>0</v>
      </c>
      <c r="AZ86" s="270">
        <f t="shared" si="67"/>
        <v>0</v>
      </c>
      <c r="BA86" s="300">
        <f t="shared" si="74"/>
        <v>600</v>
      </c>
      <c r="BB86" s="271">
        <f t="shared" si="75"/>
        <v>1000</v>
      </c>
      <c r="BC86" s="270">
        <f t="shared" si="63"/>
        <v>0</v>
      </c>
      <c r="BD86" s="270">
        <f t="shared" si="68"/>
        <v>0</v>
      </c>
      <c r="BE86" s="300">
        <f t="shared" si="69"/>
        <v>1000</v>
      </c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3"/>
      <c r="BQ86" s="243"/>
      <c r="BR86" s="243"/>
    </row>
    <row r="87" spans="1:70" s="250" customFormat="1" ht="15" customHeight="1">
      <c r="A87" s="118"/>
      <c r="B87" s="115"/>
      <c r="C87" s="81"/>
      <c r="D87" s="102">
        <v>1</v>
      </c>
      <c r="E87" s="92" t="s">
        <v>664</v>
      </c>
      <c r="F87" s="107"/>
      <c r="G87" s="107"/>
      <c r="H87" s="107"/>
      <c r="I87" s="107" t="s">
        <v>665</v>
      </c>
      <c r="J87" s="108">
        <f>'bevételi tábla 4.sz.'!T84</f>
        <v>0</v>
      </c>
      <c r="K87" s="108">
        <f>'bevételi tábla 4.sz.'!U84</f>
        <v>0</v>
      </c>
      <c r="L87" s="108">
        <f>'bevételi tábla 4.sz.'!V84</f>
        <v>0</v>
      </c>
      <c r="M87" s="111">
        <f>SUM(J87:L87)</f>
        <v>0</v>
      </c>
      <c r="N87" s="108">
        <f>'bevételi tábla 4.sz.'!X84</f>
        <v>0</v>
      </c>
      <c r="O87" s="108">
        <f>'bevételi tábla 4.sz.'!Y84</f>
        <v>0</v>
      </c>
      <c r="P87" s="108">
        <f>'bevételi tábla 4.sz.'!Z84</f>
        <v>0</v>
      </c>
      <c r="Q87" s="111">
        <f>SUM(N87:P87)</f>
        <v>0</v>
      </c>
      <c r="R87" s="108">
        <f>'bevételi tábla 4.sz.'!AB84</f>
        <v>0</v>
      </c>
      <c r="S87" s="108">
        <f>'bevételi tábla 4.sz.'!AC84</f>
        <v>0</v>
      </c>
      <c r="T87" s="108">
        <f>'bevételi tábla 4.sz.'!AD84</f>
        <v>0</v>
      </c>
      <c r="U87" s="111">
        <f>SUM(R87:T87)</f>
        <v>0</v>
      </c>
      <c r="V87" s="108">
        <f>'bevételi tábla 4.sz.'!AF84</f>
        <v>0</v>
      </c>
      <c r="W87" s="108">
        <f>'bevételi tábla 4.sz.'!AG84</f>
        <v>0</v>
      </c>
      <c r="X87" s="108">
        <f>'bevételi tábla 4.sz.'!AH84</f>
        <v>0</v>
      </c>
      <c r="Y87" s="108">
        <f>SUM(V87:X87)</f>
        <v>0</v>
      </c>
      <c r="Z87" s="108">
        <f>'bevételi tábla 4.sz.'!AJ84</f>
        <v>0</v>
      </c>
      <c r="AA87" s="108">
        <f>'bevételi tábla 4.sz.'!AK84</f>
        <v>0</v>
      </c>
      <c r="AB87" s="108">
        <f>'bevételi tábla 4.sz.'!AL84</f>
        <v>0</v>
      </c>
      <c r="AC87" s="109">
        <f>SUM(Z87:AB87)</f>
        <v>0</v>
      </c>
      <c r="AD87" s="108">
        <f>'bevételi tábla 4.sz.'!AN84</f>
        <v>0</v>
      </c>
      <c r="AE87" s="108">
        <f>'bevételi tábla 4.sz.'!AO84</f>
        <v>0</v>
      </c>
      <c r="AF87" s="108">
        <f>'bevételi tábla 4.sz.'!AP84</f>
        <v>0</v>
      </c>
      <c r="AG87" s="109">
        <f>SUM(AD87:AF87)</f>
        <v>0</v>
      </c>
      <c r="AH87" s="108">
        <f>'bevételi tábla 4.sz.'!DX84</f>
        <v>0</v>
      </c>
      <c r="AI87" s="108">
        <f>'bevételi tábla 4.sz.'!DY84</f>
        <v>0</v>
      </c>
      <c r="AJ87" s="108">
        <f>'bevételi tábla 4.sz.'!DZ84</f>
        <v>0</v>
      </c>
      <c r="AK87" s="109">
        <f>SUM(AH87:AJ87)</f>
        <v>0</v>
      </c>
      <c r="AL87" s="108">
        <f>'bevételi tábla 4.sz.'!EB84</f>
        <v>0</v>
      </c>
      <c r="AM87" s="108">
        <f>'bevételi tábla 4.sz.'!EC84</f>
        <v>0</v>
      </c>
      <c r="AN87" s="108">
        <f>'bevételi tábla 4.sz.'!ED84</f>
        <v>0</v>
      </c>
      <c r="AO87" s="109">
        <f>SUM(AL87:AN87)</f>
        <v>0</v>
      </c>
      <c r="AP87" s="108">
        <f>'bevételi tábla 4.sz.'!EF84</f>
        <v>0</v>
      </c>
      <c r="AQ87" s="108">
        <f>'bevételi tábla 4.sz.'!EG84</f>
        <v>0</v>
      </c>
      <c r="AR87" s="108">
        <f>'bevételi tábla 4.sz.'!EH84</f>
        <v>0</v>
      </c>
      <c r="AS87" s="109">
        <f>SUM(AP87:AR87)</f>
        <v>0</v>
      </c>
      <c r="AT87" s="269">
        <f t="shared" si="70"/>
        <v>0</v>
      </c>
      <c r="AU87" s="269">
        <f t="shared" si="71"/>
        <v>0</v>
      </c>
      <c r="AV87" s="271">
        <f t="shared" si="65"/>
        <v>0</v>
      </c>
      <c r="AW87" s="299">
        <f t="shared" si="72"/>
        <v>0</v>
      </c>
      <c r="AX87" s="271">
        <f t="shared" si="73"/>
        <v>0</v>
      </c>
      <c r="AY87" s="271">
        <f t="shared" si="66"/>
        <v>0</v>
      </c>
      <c r="AZ87" s="271">
        <f t="shared" si="67"/>
        <v>0</v>
      </c>
      <c r="BA87" s="300">
        <f t="shared" si="74"/>
        <v>0</v>
      </c>
      <c r="BB87" s="271">
        <f t="shared" si="75"/>
        <v>0</v>
      </c>
      <c r="BC87" s="271">
        <f t="shared" si="63"/>
        <v>0</v>
      </c>
      <c r="BD87" s="271">
        <f t="shared" si="68"/>
        <v>0</v>
      </c>
      <c r="BE87" s="300">
        <f t="shared" si="69"/>
        <v>0</v>
      </c>
      <c r="BF87" s="249"/>
      <c r="BG87" s="249"/>
      <c r="BH87" s="249"/>
      <c r="BI87" s="249"/>
      <c r="BJ87" s="249"/>
      <c r="BK87" s="249"/>
      <c r="BL87" s="249"/>
      <c r="BM87" s="249"/>
      <c r="BN87" s="249"/>
      <c r="BO87" s="249"/>
      <c r="BP87" s="243"/>
      <c r="BQ87" s="243"/>
      <c r="BR87" s="243"/>
    </row>
    <row r="88" spans="1:70" s="250" customFormat="1" ht="14.25" customHeight="1">
      <c r="A88" s="118"/>
      <c r="B88" s="115"/>
      <c r="C88" s="81"/>
      <c r="D88" s="102">
        <v>2</v>
      </c>
      <c r="E88" s="92" t="s">
        <v>666</v>
      </c>
      <c r="F88" s="107"/>
      <c r="G88" s="107"/>
      <c r="H88" s="107"/>
      <c r="I88" s="107" t="s">
        <v>667</v>
      </c>
      <c r="J88" s="108">
        <f>'bevételi tábla 4.sz.'!T85</f>
        <v>0</v>
      </c>
      <c r="K88" s="108">
        <f>'bevételi tábla 4.sz.'!U85</f>
        <v>0</v>
      </c>
      <c r="L88" s="108">
        <f>'bevételi tábla 4.sz.'!V85</f>
        <v>0</v>
      </c>
      <c r="M88" s="111">
        <f>SUM(J88:L88)</f>
        <v>0</v>
      </c>
      <c r="N88" s="108">
        <f>'bevételi tábla 4.sz.'!X85</f>
        <v>0</v>
      </c>
      <c r="O88" s="108">
        <f>'bevételi tábla 4.sz.'!Y85</f>
        <v>0</v>
      </c>
      <c r="P88" s="108">
        <f>'bevételi tábla 4.sz.'!Z85</f>
        <v>0</v>
      </c>
      <c r="Q88" s="111">
        <f>SUM(N88:P88)</f>
        <v>0</v>
      </c>
      <c r="R88" s="108">
        <f>'bevételi tábla 4.sz.'!AB85</f>
        <v>0</v>
      </c>
      <c r="S88" s="108">
        <f>'bevételi tábla 4.sz.'!AC85</f>
        <v>0</v>
      </c>
      <c r="T88" s="108">
        <f>'bevételi tábla 4.sz.'!AD85</f>
        <v>0</v>
      </c>
      <c r="U88" s="111">
        <f>SUM(R88:T88)</f>
        <v>0</v>
      </c>
      <c r="V88" s="108">
        <f>'bevételi tábla 4.sz.'!AF85</f>
        <v>0</v>
      </c>
      <c r="W88" s="108">
        <f>'bevételi tábla 4.sz.'!AG85</f>
        <v>0</v>
      </c>
      <c r="X88" s="108">
        <f>'bevételi tábla 4.sz.'!AH85</f>
        <v>0</v>
      </c>
      <c r="Y88" s="108">
        <f>SUM(V88:X88)</f>
        <v>0</v>
      </c>
      <c r="Z88" s="108">
        <f>'bevételi tábla 4.sz.'!AJ85</f>
        <v>0</v>
      </c>
      <c r="AA88" s="108">
        <f>'bevételi tábla 4.sz.'!AK85</f>
        <v>0</v>
      </c>
      <c r="AB88" s="108">
        <f>'bevételi tábla 4.sz.'!AL85</f>
        <v>0</v>
      </c>
      <c r="AC88" s="109">
        <f>SUM(Z88:AB88)</f>
        <v>0</v>
      </c>
      <c r="AD88" s="108">
        <f>'bevételi tábla 4.sz.'!AN85</f>
        <v>0</v>
      </c>
      <c r="AE88" s="108">
        <f>'bevételi tábla 4.sz.'!AO85</f>
        <v>0</v>
      </c>
      <c r="AF88" s="108">
        <f>'bevételi tábla 4.sz.'!AP85</f>
        <v>0</v>
      </c>
      <c r="AG88" s="109">
        <f>SUM(AD88:AF88)</f>
        <v>0</v>
      </c>
      <c r="AH88" s="108">
        <f>'bevételi tábla 4.sz.'!DX85</f>
        <v>0</v>
      </c>
      <c r="AI88" s="108"/>
      <c r="AJ88" s="108">
        <f>'bevételi tábla 4.sz.'!DZ85</f>
        <v>0</v>
      </c>
      <c r="AK88" s="109">
        <f>SUM(AH88:AJ88)</f>
        <v>0</v>
      </c>
      <c r="AL88" s="108">
        <f>'bevételi tábla 4.sz.'!EB85</f>
        <v>0</v>
      </c>
      <c r="AM88" s="108"/>
      <c r="AN88" s="108">
        <f>'bevételi tábla 4.sz.'!ED85</f>
        <v>0</v>
      </c>
      <c r="AO88" s="109">
        <f>SUM(AL88:AN88)</f>
        <v>0</v>
      </c>
      <c r="AP88" s="108">
        <f>'bevételi tábla 4.sz.'!EF85</f>
        <v>0</v>
      </c>
      <c r="AQ88" s="108"/>
      <c r="AR88" s="108">
        <f>'bevételi tábla 4.sz.'!EH85</f>
        <v>0</v>
      </c>
      <c r="AS88" s="109">
        <f>SUM(AP88:AR88)</f>
        <v>0</v>
      </c>
      <c r="AT88" s="269">
        <f t="shared" si="70"/>
        <v>0</v>
      </c>
      <c r="AU88" s="269">
        <f t="shared" si="71"/>
        <v>0</v>
      </c>
      <c r="AV88" s="271">
        <f t="shared" si="65"/>
        <v>0</v>
      </c>
      <c r="AW88" s="299">
        <f t="shared" si="72"/>
        <v>0</v>
      </c>
      <c r="AX88" s="271">
        <f t="shared" si="73"/>
        <v>0</v>
      </c>
      <c r="AY88" s="271">
        <f t="shared" si="66"/>
        <v>0</v>
      </c>
      <c r="AZ88" s="271">
        <f t="shared" si="67"/>
        <v>0</v>
      </c>
      <c r="BA88" s="300">
        <f t="shared" si="74"/>
        <v>0</v>
      </c>
      <c r="BB88" s="271">
        <f t="shared" si="75"/>
        <v>0</v>
      </c>
      <c r="BC88" s="271">
        <f t="shared" si="63"/>
        <v>0</v>
      </c>
      <c r="BD88" s="271">
        <f t="shared" si="68"/>
        <v>0</v>
      </c>
      <c r="BE88" s="300">
        <f t="shared" si="69"/>
        <v>0</v>
      </c>
      <c r="BF88" s="249"/>
      <c r="BG88" s="249"/>
      <c r="BH88" s="249"/>
      <c r="BI88" s="249"/>
      <c r="BJ88" s="249"/>
      <c r="BK88" s="249"/>
      <c r="BL88" s="249"/>
      <c r="BM88" s="249"/>
      <c r="BN88" s="249"/>
      <c r="BO88" s="249"/>
      <c r="BP88" s="243"/>
      <c r="BQ88" s="243"/>
      <c r="BR88" s="243"/>
    </row>
    <row r="89" spans="1:70" s="250" customFormat="1" ht="15" customHeight="1">
      <c r="A89" s="118"/>
      <c r="B89" s="115"/>
      <c r="C89" s="81"/>
      <c r="D89" s="102">
        <v>3</v>
      </c>
      <c r="E89" s="92" t="s">
        <v>668</v>
      </c>
      <c r="F89" s="107"/>
      <c r="G89" s="107"/>
      <c r="H89" s="107"/>
      <c r="I89" s="107" t="s">
        <v>669</v>
      </c>
      <c r="J89" s="108">
        <f>'bevételi tábla 4.sz.'!T86</f>
        <v>0</v>
      </c>
      <c r="K89" s="108">
        <f>'bevételi tábla 4.sz.'!U86</f>
        <v>0</v>
      </c>
      <c r="L89" s="108">
        <f>'bevételi tábla 4.sz.'!V86</f>
        <v>0</v>
      </c>
      <c r="M89" s="111">
        <f>SUM(J89:L89)</f>
        <v>0</v>
      </c>
      <c r="N89" s="108">
        <f>'bevételi tábla 4.sz.'!X86</f>
        <v>0</v>
      </c>
      <c r="O89" s="108">
        <f>'bevételi tábla 4.sz.'!Y86</f>
        <v>0</v>
      </c>
      <c r="P89" s="108">
        <f>'bevételi tábla 4.sz.'!Z86</f>
        <v>0</v>
      </c>
      <c r="Q89" s="111">
        <f>SUM(N89:P89)</f>
        <v>0</v>
      </c>
      <c r="R89" s="108">
        <f>'bevételi tábla 4.sz.'!AB86</f>
        <v>0</v>
      </c>
      <c r="S89" s="108">
        <f>'bevételi tábla 4.sz.'!AC86</f>
        <v>0</v>
      </c>
      <c r="T89" s="108">
        <f>'bevételi tábla 4.sz.'!AD86</f>
        <v>0</v>
      </c>
      <c r="U89" s="111">
        <f>SUM(R89:T89)</f>
        <v>0</v>
      </c>
      <c r="V89" s="108">
        <f>'bevételi tábla 4.sz.'!AF86</f>
        <v>0</v>
      </c>
      <c r="W89" s="108">
        <f>'bevételi tábla 4.sz.'!AG86</f>
        <v>0</v>
      </c>
      <c r="X89" s="108">
        <f>'bevételi tábla 4.sz.'!AH86</f>
        <v>0</v>
      </c>
      <c r="Y89" s="108">
        <f>SUM(V89:X89)</f>
        <v>0</v>
      </c>
      <c r="Z89" s="108">
        <f>'bevételi tábla 4.sz.'!AJ86</f>
        <v>0</v>
      </c>
      <c r="AA89" s="108">
        <f>'bevételi tábla 4.sz.'!AK86</f>
        <v>0</v>
      </c>
      <c r="AB89" s="108">
        <f>'bevételi tábla 4.sz.'!AL86</f>
        <v>0</v>
      </c>
      <c r="AC89" s="109">
        <f>SUM(Z89:AB89)</f>
        <v>0</v>
      </c>
      <c r="AD89" s="108">
        <f>'bevételi tábla 4.sz.'!AN86</f>
        <v>0</v>
      </c>
      <c r="AE89" s="108">
        <f>'bevételi tábla 4.sz.'!AO86</f>
        <v>0</v>
      </c>
      <c r="AF89" s="108">
        <f>'bevételi tábla 4.sz.'!AP86</f>
        <v>0</v>
      </c>
      <c r="AG89" s="109">
        <f>SUM(AD89:AF89)</f>
        <v>0</v>
      </c>
      <c r="AH89" s="108"/>
      <c r="AI89" s="108">
        <f>'bevételi tábla 4.sz.'!DY86</f>
        <v>0</v>
      </c>
      <c r="AJ89" s="108">
        <f>'bevételi tábla 4.sz.'!DZ86</f>
        <v>0</v>
      </c>
      <c r="AK89" s="109">
        <f>SUM(AH89:AJ89)</f>
        <v>0</v>
      </c>
      <c r="AL89" s="108">
        <v>600</v>
      </c>
      <c r="AM89" s="108">
        <f>'bevételi tábla 4.sz.'!EC86</f>
        <v>0</v>
      </c>
      <c r="AN89" s="108">
        <f>'bevételi tábla 4.sz.'!ED86</f>
        <v>0</v>
      </c>
      <c r="AO89" s="109">
        <f>SUM(AL89:AN89)</f>
        <v>600</v>
      </c>
      <c r="AP89" s="108">
        <v>1000</v>
      </c>
      <c r="AQ89" s="108">
        <f>'bevételi tábla 4.sz.'!EG86</f>
        <v>0</v>
      </c>
      <c r="AR89" s="108">
        <f>'bevételi tábla 4.sz.'!EH86</f>
        <v>0</v>
      </c>
      <c r="AS89" s="109">
        <f>SUM(AP89:AR89)</f>
        <v>1000</v>
      </c>
      <c r="AT89" s="269">
        <f t="shared" si="70"/>
        <v>0</v>
      </c>
      <c r="AU89" s="269">
        <f t="shared" si="71"/>
        <v>0</v>
      </c>
      <c r="AV89" s="271">
        <f t="shared" si="65"/>
        <v>0</v>
      </c>
      <c r="AW89" s="299">
        <f t="shared" si="72"/>
        <v>0</v>
      </c>
      <c r="AX89" s="271">
        <f t="shared" si="73"/>
        <v>600</v>
      </c>
      <c r="AY89" s="271">
        <f t="shared" si="66"/>
        <v>0</v>
      </c>
      <c r="AZ89" s="271">
        <f t="shared" si="67"/>
        <v>0</v>
      </c>
      <c r="BA89" s="300">
        <f t="shared" si="74"/>
        <v>600</v>
      </c>
      <c r="BB89" s="271">
        <f t="shared" si="75"/>
        <v>1000</v>
      </c>
      <c r="BC89" s="271">
        <f t="shared" si="63"/>
        <v>0</v>
      </c>
      <c r="BD89" s="271">
        <f t="shared" si="68"/>
        <v>0</v>
      </c>
      <c r="BE89" s="300">
        <f t="shared" si="69"/>
        <v>1000</v>
      </c>
      <c r="BF89" s="249"/>
      <c r="BG89" s="249"/>
      <c r="BH89" s="249"/>
      <c r="BI89" s="249"/>
      <c r="BJ89" s="249"/>
      <c r="BK89" s="249"/>
      <c r="BL89" s="249"/>
      <c r="BM89" s="249"/>
      <c r="BN89" s="249"/>
      <c r="BO89" s="249"/>
      <c r="BP89" s="243"/>
      <c r="BQ89" s="243"/>
      <c r="BR89" s="243"/>
    </row>
    <row r="90" spans="1:70" s="250" customFormat="1" ht="27" customHeight="1">
      <c r="A90" s="1014" t="s">
        <v>670</v>
      </c>
      <c r="B90" s="1015"/>
      <c r="C90" s="1015"/>
      <c r="D90" s="1015"/>
      <c r="E90" s="1015"/>
      <c r="F90" s="1015"/>
      <c r="G90" s="1015"/>
      <c r="H90" s="1015"/>
      <c r="I90" s="128"/>
      <c r="J90" s="131">
        <f t="shared" ref="J90:AS90" si="78">J8+J69</f>
        <v>100294</v>
      </c>
      <c r="K90" s="131">
        <f t="shared" si="78"/>
        <v>0</v>
      </c>
      <c r="L90" s="131">
        <f t="shared" si="78"/>
        <v>0</v>
      </c>
      <c r="M90" s="132">
        <f t="shared" si="78"/>
        <v>100294</v>
      </c>
      <c r="N90" s="131">
        <f t="shared" si="78"/>
        <v>101310</v>
      </c>
      <c r="O90" s="131">
        <f t="shared" si="78"/>
        <v>0</v>
      </c>
      <c r="P90" s="131">
        <f t="shared" si="78"/>
        <v>0</v>
      </c>
      <c r="Q90" s="132">
        <f t="shared" si="78"/>
        <v>101310</v>
      </c>
      <c r="R90" s="131">
        <f t="shared" si="78"/>
        <v>101035</v>
      </c>
      <c r="S90" s="131">
        <f t="shared" si="78"/>
        <v>0</v>
      </c>
      <c r="T90" s="131">
        <f t="shared" si="78"/>
        <v>0</v>
      </c>
      <c r="U90" s="132">
        <f t="shared" si="78"/>
        <v>101035</v>
      </c>
      <c r="V90" s="131">
        <f t="shared" si="78"/>
        <v>9043</v>
      </c>
      <c r="W90" s="131">
        <f t="shared" si="78"/>
        <v>0</v>
      </c>
      <c r="X90" s="131">
        <f t="shared" si="78"/>
        <v>0</v>
      </c>
      <c r="Y90" s="131">
        <f t="shared" si="78"/>
        <v>9043</v>
      </c>
      <c r="Z90" s="131">
        <f t="shared" si="78"/>
        <v>9403</v>
      </c>
      <c r="AA90" s="131">
        <f t="shared" si="78"/>
        <v>0</v>
      </c>
      <c r="AB90" s="131">
        <f t="shared" si="78"/>
        <v>0</v>
      </c>
      <c r="AC90" s="132">
        <f t="shared" si="78"/>
        <v>9403</v>
      </c>
      <c r="AD90" s="131">
        <f t="shared" si="78"/>
        <v>15406</v>
      </c>
      <c r="AE90" s="131">
        <f t="shared" si="78"/>
        <v>0</v>
      </c>
      <c r="AF90" s="131">
        <f t="shared" si="78"/>
        <v>0</v>
      </c>
      <c r="AG90" s="132">
        <f t="shared" si="78"/>
        <v>15406</v>
      </c>
      <c r="AH90" s="131">
        <f t="shared" si="78"/>
        <v>907411</v>
      </c>
      <c r="AI90" s="131">
        <f t="shared" si="78"/>
        <v>4400</v>
      </c>
      <c r="AJ90" s="131">
        <f t="shared" si="78"/>
        <v>0</v>
      </c>
      <c r="AK90" s="132">
        <f t="shared" si="78"/>
        <v>911811</v>
      </c>
      <c r="AL90" s="131">
        <f t="shared" si="78"/>
        <v>1323270</v>
      </c>
      <c r="AM90" s="131">
        <f t="shared" si="78"/>
        <v>4400</v>
      </c>
      <c r="AN90" s="131">
        <f t="shared" si="78"/>
        <v>0</v>
      </c>
      <c r="AO90" s="132">
        <f t="shared" si="78"/>
        <v>1327670</v>
      </c>
      <c r="AP90" s="131">
        <f t="shared" si="78"/>
        <v>1358751</v>
      </c>
      <c r="AQ90" s="131">
        <f t="shared" si="78"/>
        <v>44624</v>
      </c>
      <c r="AR90" s="131">
        <f t="shared" si="78"/>
        <v>0</v>
      </c>
      <c r="AS90" s="132">
        <f t="shared" si="78"/>
        <v>1403375</v>
      </c>
      <c r="AT90" s="269">
        <f t="shared" si="70"/>
        <v>1016748</v>
      </c>
      <c r="AU90" s="269">
        <f t="shared" si="71"/>
        <v>4400</v>
      </c>
      <c r="AV90" s="272">
        <f t="shared" si="65"/>
        <v>0</v>
      </c>
      <c r="AW90" s="299">
        <f t="shared" si="72"/>
        <v>1021148</v>
      </c>
      <c r="AX90" s="271">
        <f t="shared" si="73"/>
        <v>1433983</v>
      </c>
      <c r="AY90" s="270">
        <f>O90+AA90+AM90</f>
        <v>4400</v>
      </c>
      <c r="AZ90" s="272">
        <f t="shared" si="67"/>
        <v>0</v>
      </c>
      <c r="BA90" s="300">
        <f t="shared" si="74"/>
        <v>1438383</v>
      </c>
      <c r="BB90" s="271">
        <f t="shared" si="75"/>
        <v>1475192</v>
      </c>
      <c r="BC90" s="270">
        <f>S90+AE90+AQ90</f>
        <v>44624</v>
      </c>
      <c r="BD90" s="272">
        <f t="shared" si="68"/>
        <v>0</v>
      </c>
      <c r="BE90" s="300">
        <f t="shared" si="69"/>
        <v>1519816</v>
      </c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3"/>
      <c r="BQ90" s="243"/>
      <c r="BR90" s="243"/>
    </row>
    <row r="91" spans="1:70" s="250" customFormat="1" ht="24" customHeight="1">
      <c r="A91" s="1016" t="s">
        <v>671</v>
      </c>
      <c r="B91" s="1017"/>
      <c r="C91" s="1017"/>
      <c r="D91" s="1017"/>
      <c r="E91" s="1017"/>
      <c r="F91" s="1017"/>
      <c r="G91" s="1017"/>
      <c r="H91" s="1017"/>
      <c r="I91" s="134"/>
      <c r="J91" s="135"/>
      <c r="K91" s="135"/>
      <c r="L91" s="135"/>
      <c r="M91" s="136"/>
      <c r="N91" s="135"/>
      <c r="O91" s="135"/>
      <c r="P91" s="135"/>
      <c r="Q91" s="136"/>
      <c r="R91" s="135"/>
      <c r="S91" s="135"/>
      <c r="T91" s="135"/>
      <c r="U91" s="136"/>
      <c r="V91" s="135"/>
      <c r="W91" s="135"/>
      <c r="X91" s="135"/>
      <c r="Y91" s="135"/>
      <c r="Z91" s="135"/>
      <c r="AA91" s="135"/>
      <c r="AB91" s="135"/>
      <c r="AC91" s="136"/>
      <c r="AD91" s="135"/>
      <c r="AE91" s="135"/>
      <c r="AF91" s="135"/>
      <c r="AG91" s="136"/>
      <c r="AH91" s="135"/>
      <c r="AI91" s="135"/>
      <c r="AJ91" s="135"/>
      <c r="AK91" s="136"/>
      <c r="AL91" s="135"/>
      <c r="AM91" s="135"/>
      <c r="AN91" s="135"/>
      <c r="AO91" s="136"/>
      <c r="AP91" s="135"/>
      <c r="AQ91" s="135"/>
      <c r="AR91" s="135"/>
      <c r="AS91" s="136"/>
      <c r="AT91" s="269">
        <f t="shared" si="70"/>
        <v>0</v>
      </c>
      <c r="AU91" s="269">
        <f t="shared" si="71"/>
        <v>0</v>
      </c>
      <c r="AV91" s="271">
        <f t="shared" si="65"/>
        <v>0</v>
      </c>
      <c r="AW91" s="299">
        <f t="shared" si="72"/>
        <v>0</v>
      </c>
      <c r="AX91" s="271">
        <f t="shared" si="73"/>
        <v>0</v>
      </c>
      <c r="AY91" s="271">
        <f t="shared" si="66"/>
        <v>0</v>
      </c>
      <c r="AZ91" s="271">
        <f t="shared" si="67"/>
        <v>0</v>
      </c>
      <c r="BA91" s="300">
        <f t="shared" si="74"/>
        <v>0</v>
      </c>
      <c r="BB91" s="271">
        <f t="shared" si="75"/>
        <v>0</v>
      </c>
      <c r="BC91" s="271">
        <f>SUMIF($J$7:$AK$7,"Kötelező feladatok",AA91:BB91)</f>
        <v>0</v>
      </c>
      <c r="BD91" s="271">
        <f t="shared" si="68"/>
        <v>0</v>
      </c>
      <c r="BE91" s="300">
        <f t="shared" si="69"/>
        <v>0</v>
      </c>
      <c r="BF91" s="252"/>
      <c r="BG91" s="252"/>
      <c r="BH91" s="252"/>
      <c r="BI91" s="252"/>
      <c r="BJ91" s="252"/>
      <c r="BK91" s="252"/>
      <c r="BL91" s="252"/>
      <c r="BM91" s="252"/>
      <c r="BN91" s="252"/>
      <c r="BO91" s="252"/>
      <c r="BP91" s="243"/>
      <c r="BQ91" s="243"/>
      <c r="BR91" s="243"/>
    </row>
    <row r="92" spans="1:70" s="250" customFormat="1" ht="24.75" customHeight="1">
      <c r="A92" s="118"/>
      <c r="B92" s="86">
        <v>3</v>
      </c>
      <c r="C92" s="137" t="s">
        <v>672</v>
      </c>
      <c r="D92" s="137"/>
      <c r="E92" s="137"/>
      <c r="F92" s="137"/>
      <c r="G92" s="137"/>
      <c r="H92" s="137"/>
      <c r="I92" s="138" t="s">
        <v>673</v>
      </c>
      <c r="J92" s="139">
        <f t="shared" ref="J92:AS92" si="79">J93</f>
        <v>47559</v>
      </c>
      <c r="K92" s="139">
        <f t="shared" si="79"/>
        <v>0</v>
      </c>
      <c r="L92" s="139">
        <f t="shared" si="79"/>
        <v>0</v>
      </c>
      <c r="M92" s="140">
        <f t="shared" si="79"/>
        <v>47559</v>
      </c>
      <c r="N92" s="139">
        <f t="shared" si="79"/>
        <v>46818</v>
      </c>
      <c r="O92" s="139">
        <f t="shared" si="79"/>
        <v>0</v>
      </c>
      <c r="P92" s="139">
        <f t="shared" si="79"/>
        <v>0</v>
      </c>
      <c r="Q92" s="140">
        <f t="shared" si="79"/>
        <v>46818</v>
      </c>
      <c r="R92" s="139">
        <f t="shared" si="79"/>
        <v>146112</v>
      </c>
      <c r="S92" s="139">
        <f t="shared" si="79"/>
        <v>0</v>
      </c>
      <c r="T92" s="139">
        <f t="shared" si="79"/>
        <v>0</v>
      </c>
      <c r="U92" s="140">
        <f t="shared" si="79"/>
        <v>146112</v>
      </c>
      <c r="V92" s="139">
        <f t="shared" si="79"/>
        <v>52161</v>
      </c>
      <c r="W92" s="139">
        <f t="shared" si="79"/>
        <v>0</v>
      </c>
      <c r="X92" s="139">
        <f t="shared" si="79"/>
        <v>0</v>
      </c>
      <c r="Y92" s="139">
        <f t="shared" si="79"/>
        <v>52161</v>
      </c>
      <c r="Z92" s="139">
        <f t="shared" si="79"/>
        <v>51246</v>
      </c>
      <c r="AA92" s="139">
        <f t="shared" si="79"/>
        <v>0</v>
      </c>
      <c r="AB92" s="139">
        <f t="shared" si="79"/>
        <v>0</v>
      </c>
      <c r="AC92" s="140">
        <f t="shared" si="79"/>
        <v>51246</v>
      </c>
      <c r="AD92" s="139">
        <f t="shared" si="79"/>
        <v>54397</v>
      </c>
      <c r="AE92" s="139">
        <f t="shared" si="79"/>
        <v>0</v>
      </c>
      <c r="AF92" s="139">
        <f t="shared" si="79"/>
        <v>0</v>
      </c>
      <c r="AG92" s="140">
        <f t="shared" si="79"/>
        <v>54397</v>
      </c>
      <c r="AH92" s="139">
        <f t="shared" si="79"/>
        <v>229470</v>
      </c>
      <c r="AI92" s="139">
        <f t="shared" si="79"/>
        <v>0</v>
      </c>
      <c r="AJ92" s="139">
        <f t="shared" si="79"/>
        <v>0</v>
      </c>
      <c r="AK92" s="140">
        <f t="shared" si="79"/>
        <v>229470</v>
      </c>
      <c r="AL92" s="139">
        <f t="shared" si="79"/>
        <v>227903</v>
      </c>
      <c r="AM92" s="139">
        <f t="shared" si="79"/>
        <v>0</v>
      </c>
      <c r="AN92" s="139">
        <f t="shared" si="79"/>
        <v>0</v>
      </c>
      <c r="AO92" s="140">
        <f t="shared" si="79"/>
        <v>227903</v>
      </c>
      <c r="AP92" s="139">
        <f t="shared" si="79"/>
        <v>242315</v>
      </c>
      <c r="AQ92" s="139">
        <f t="shared" si="79"/>
        <v>0</v>
      </c>
      <c r="AR92" s="139">
        <f t="shared" si="79"/>
        <v>0</v>
      </c>
      <c r="AS92" s="140">
        <f t="shared" si="79"/>
        <v>242315</v>
      </c>
      <c r="AT92" s="269">
        <f t="shared" si="70"/>
        <v>329190</v>
      </c>
      <c r="AU92" s="269">
        <f t="shared" si="71"/>
        <v>0</v>
      </c>
      <c r="AV92" s="269">
        <f t="shared" si="65"/>
        <v>0</v>
      </c>
      <c r="AW92" s="299">
        <f t="shared" si="72"/>
        <v>329190</v>
      </c>
      <c r="AX92" s="271">
        <f t="shared" si="73"/>
        <v>325967</v>
      </c>
      <c r="AY92" s="269">
        <f>O92+AA92+AM92</f>
        <v>0</v>
      </c>
      <c r="AZ92" s="269">
        <f t="shared" si="67"/>
        <v>0</v>
      </c>
      <c r="BA92" s="300">
        <f t="shared" si="74"/>
        <v>325967</v>
      </c>
      <c r="BB92" s="271">
        <f t="shared" si="75"/>
        <v>442824</v>
      </c>
      <c r="BC92" s="269">
        <f>S92+AE92+AQ92</f>
        <v>0</v>
      </c>
      <c r="BD92" s="269">
        <f t="shared" si="68"/>
        <v>0</v>
      </c>
      <c r="BE92" s="300">
        <f t="shared" si="69"/>
        <v>442824</v>
      </c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3"/>
      <c r="BQ92" s="243"/>
      <c r="BR92" s="243"/>
    </row>
    <row r="93" spans="1:70" s="250" customFormat="1" ht="15">
      <c r="A93" s="118"/>
      <c r="B93" s="115"/>
      <c r="C93" s="93">
        <v>1</v>
      </c>
      <c r="D93" s="1018" t="s">
        <v>674</v>
      </c>
      <c r="E93" s="1018"/>
      <c r="F93" s="1018"/>
      <c r="G93" s="1018"/>
      <c r="H93" s="1018"/>
      <c r="I93" s="95" t="s">
        <v>675</v>
      </c>
      <c r="J93" s="98">
        <f t="shared" ref="J93:AS93" si="80">J94+J98+J99+J102+J103</f>
        <v>47559</v>
      </c>
      <c r="K93" s="98">
        <f t="shared" si="80"/>
        <v>0</v>
      </c>
      <c r="L93" s="98">
        <f t="shared" si="80"/>
        <v>0</v>
      </c>
      <c r="M93" s="99">
        <f t="shared" si="80"/>
        <v>47559</v>
      </c>
      <c r="N93" s="98">
        <f t="shared" si="80"/>
        <v>46818</v>
      </c>
      <c r="O93" s="98">
        <f t="shared" si="80"/>
        <v>0</v>
      </c>
      <c r="P93" s="98">
        <f t="shared" si="80"/>
        <v>0</v>
      </c>
      <c r="Q93" s="99">
        <f t="shared" si="80"/>
        <v>46818</v>
      </c>
      <c r="R93" s="98">
        <f t="shared" si="80"/>
        <v>146112</v>
      </c>
      <c r="S93" s="98">
        <f t="shared" si="80"/>
        <v>0</v>
      </c>
      <c r="T93" s="98">
        <f t="shared" si="80"/>
        <v>0</v>
      </c>
      <c r="U93" s="99">
        <f t="shared" si="80"/>
        <v>146112</v>
      </c>
      <c r="V93" s="98">
        <f t="shared" si="80"/>
        <v>52161</v>
      </c>
      <c r="W93" s="98">
        <f t="shared" si="80"/>
        <v>0</v>
      </c>
      <c r="X93" s="98">
        <f t="shared" si="80"/>
        <v>0</v>
      </c>
      <c r="Y93" s="98">
        <f t="shared" si="80"/>
        <v>52161</v>
      </c>
      <c r="Z93" s="98">
        <f t="shared" si="80"/>
        <v>51246</v>
      </c>
      <c r="AA93" s="98">
        <f t="shared" si="80"/>
        <v>0</v>
      </c>
      <c r="AB93" s="98">
        <f t="shared" si="80"/>
        <v>0</v>
      </c>
      <c r="AC93" s="99">
        <f t="shared" si="80"/>
        <v>51246</v>
      </c>
      <c r="AD93" s="98">
        <f t="shared" si="80"/>
        <v>54397</v>
      </c>
      <c r="AE93" s="98">
        <f t="shared" si="80"/>
        <v>0</v>
      </c>
      <c r="AF93" s="98">
        <f t="shared" si="80"/>
        <v>0</v>
      </c>
      <c r="AG93" s="99">
        <f t="shared" si="80"/>
        <v>54397</v>
      </c>
      <c r="AH93" s="98">
        <f t="shared" si="80"/>
        <v>229470</v>
      </c>
      <c r="AI93" s="98">
        <f t="shared" si="80"/>
        <v>0</v>
      </c>
      <c r="AJ93" s="98">
        <f t="shared" si="80"/>
        <v>0</v>
      </c>
      <c r="AK93" s="99">
        <f t="shared" si="80"/>
        <v>229470</v>
      </c>
      <c r="AL93" s="98">
        <f t="shared" si="80"/>
        <v>227903</v>
      </c>
      <c r="AM93" s="98">
        <f t="shared" si="80"/>
        <v>0</v>
      </c>
      <c r="AN93" s="98">
        <f t="shared" si="80"/>
        <v>0</v>
      </c>
      <c r="AO93" s="99">
        <f t="shared" si="80"/>
        <v>227903</v>
      </c>
      <c r="AP93" s="98">
        <f t="shared" si="80"/>
        <v>242315</v>
      </c>
      <c r="AQ93" s="98">
        <f t="shared" si="80"/>
        <v>0</v>
      </c>
      <c r="AR93" s="98">
        <f t="shared" si="80"/>
        <v>0</v>
      </c>
      <c r="AS93" s="99">
        <f t="shared" si="80"/>
        <v>242315</v>
      </c>
      <c r="AT93" s="269">
        <f t="shared" si="70"/>
        <v>329190</v>
      </c>
      <c r="AU93" s="269">
        <f t="shared" si="71"/>
        <v>0</v>
      </c>
      <c r="AV93" s="270">
        <f t="shared" si="65"/>
        <v>0</v>
      </c>
      <c r="AW93" s="299">
        <f t="shared" si="72"/>
        <v>329190</v>
      </c>
      <c r="AX93" s="271">
        <f t="shared" si="73"/>
        <v>325967</v>
      </c>
      <c r="AY93" s="270">
        <f t="shared" si="66"/>
        <v>0</v>
      </c>
      <c r="AZ93" s="270">
        <f t="shared" si="67"/>
        <v>0</v>
      </c>
      <c r="BA93" s="300">
        <f t="shared" si="74"/>
        <v>325967</v>
      </c>
      <c r="BB93" s="271">
        <f t="shared" si="75"/>
        <v>442824</v>
      </c>
      <c r="BC93" s="270">
        <f t="shared" ref="BC93:BC104" si="81">SUMIF($J$7:$AK$7,"Kötelező feladatok",AA93:BB93)</f>
        <v>0</v>
      </c>
      <c r="BD93" s="270">
        <f t="shared" si="68"/>
        <v>0</v>
      </c>
      <c r="BE93" s="300">
        <f t="shared" si="69"/>
        <v>442824</v>
      </c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3"/>
      <c r="BQ93" s="243"/>
      <c r="BR93" s="243"/>
    </row>
    <row r="94" spans="1:70" s="250" customFormat="1" ht="15">
      <c r="A94" s="118"/>
      <c r="B94" s="115"/>
      <c r="C94" s="141"/>
      <c r="D94" s="102">
        <v>1</v>
      </c>
      <c r="E94" s="81" t="s">
        <v>676</v>
      </c>
      <c r="F94" s="81"/>
      <c r="G94" s="81"/>
      <c r="H94" s="81"/>
      <c r="I94" s="81" t="s">
        <v>677</v>
      </c>
      <c r="J94" s="142">
        <f t="shared" ref="J94:AS94" si="82">SUM(J95:J97)</f>
        <v>0</v>
      </c>
      <c r="K94" s="142">
        <f t="shared" si="82"/>
        <v>0</v>
      </c>
      <c r="L94" s="142">
        <f t="shared" si="82"/>
        <v>0</v>
      </c>
      <c r="M94" s="143">
        <f t="shared" si="82"/>
        <v>0</v>
      </c>
      <c r="N94" s="142">
        <f t="shared" si="82"/>
        <v>0</v>
      </c>
      <c r="O94" s="142">
        <f t="shared" si="82"/>
        <v>0</v>
      </c>
      <c r="P94" s="142">
        <f t="shared" si="82"/>
        <v>0</v>
      </c>
      <c r="Q94" s="143">
        <f t="shared" si="82"/>
        <v>0</v>
      </c>
      <c r="R94" s="142">
        <f t="shared" si="82"/>
        <v>0</v>
      </c>
      <c r="S94" s="142">
        <f t="shared" si="82"/>
        <v>0</v>
      </c>
      <c r="T94" s="142">
        <f t="shared" si="82"/>
        <v>0</v>
      </c>
      <c r="U94" s="143">
        <f t="shared" si="82"/>
        <v>0</v>
      </c>
      <c r="V94" s="142">
        <f t="shared" si="82"/>
        <v>0</v>
      </c>
      <c r="W94" s="142">
        <f t="shared" si="82"/>
        <v>0</v>
      </c>
      <c r="X94" s="142">
        <f t="shared" si="82"/>
        <v>0</v>
      </c>
      <c r="Y94" s="142">
        <f t="shared" si="82"/>
        <v>0</v>
      </c>
      <c r="Z94" s="142">
        <f t="shared" si="82"/>
        <v>0</v>
      </c>
      <c r="AA94" s="142">
        <f t="shared" si="82"/>
        <v>0</v>
      </c>
      <c r="AB94" s="142">
        <f t="shared" si="82"/>
        <v>0</v>
      </c>
      <c r="AC94" s="143">
        <f t="shared" si="82"/>
        <v>0</v>
      </c>
      <c r="AD94" s="142">
        <f t="shared" si="82"/>
        <v>0</v>
      </c>
      <c r="AE94" s="142">
        <f t="shared" si="82"/>
        <v>0</v>
      </c>
      <c r="AF94" s="142">
        <f t="shared" si="82"/>
        <v>0</v>
      </c>
      <c r="AG94" s="143">
        <f t="shared" si="82"/>
        <v>0</v>
      </c>
      <c r="AH94" s="142">
        <f t="shared" si="82"/>
        <v>0</v>
      </c>
      <c r="AI94" s="142">
        <f t="shared" si="82"/>
        <v>0</v>
      </c>
      <c r="AJ94" s="142">
        <f t="shared" si="82"/>
        <v>0</v>
      </c>
      <c r="AK94" s="143">
        <f t="shared" si="82"/>
        <v>0</v>
      </c>
      <c r="AL94" s="142">
        <f t="shared" si="82"/>
        <v>0</v>
      </c>
      <c r="AM94" s="142">
        <f t="shared" si="82"/>
        <v>0</v>
      </c>
      <c r="AN94" s="142">
        <f t="shared" si="82"/>
        <v>0</v>
      </c>
      <c r="AO94" s="143">
        <f t="shared" si="82"/>
        <v>0</v>
      </c>
      <c r="AP94" s="142">
        <f t="shared" si="82"/>
        <v>0</v>
      </c>
      <c r="AQ94" s="142">
        <f t="shared" si="82"/>
        <v>0</v>
      </c>
      <c r="AR94" s="142">
        <f t="shared" si="82"/>
        <v>0</v>
      </c>
      <c r="AS94" s="143">
        <f t="shared" si="82"/>
        <v>0</v>
      </c>
      <c r="AT94" s="269">
        <f t="shared" si="70"/>
        <v>0</v>
      </c>
      <c r="AU94" s="269">
        <f t="shared" si="71"/>
        <v>0</v>
      </c>
      <c r="AV94" s="271">
        <f t="shared" si="65"/>
        <v>0</v>
      </c>
      <c r="AW94" s="299">
        <f t="shared" si="72"/>
        <v>0</v>
      </c>
      <c r="AX94" s="271">
        <f t="shared" si="73"/>
        <v>0</v>
      </c>
      <c r="AY94" s="271">
        <f t="shared" si="66"/>
        <v>0</v>
      </c>
      <c r="AZ94" s="271">
        <f t="shared" si="67"/>
        <v>0</v>
      </c>
      <c r="BA94" s="300">
        <f t="shared" si="74"/>
        <v>0</v>
      </c>
      <c r="BB94" s="271">
        <f t="shared" si="75"/>
        <v>0</v>
      </c>
      <c r="BC94" s="271">
        <f t="shared" si="81"/>
        <v>0</v>
      </c>
      <c r="BD94" s="271">
        <f t="shared" si="68"/>
        <v>0</v>
      </c>
      <c r="BE94" s="300">
        <f t="shared" si="69"/>
        <v>0</v>
      </c>
      <c r="BF94" s="245"/>
      <c r="BG94" s="245"/>
      <c r="BH94" s="245"/>
      <c r="BI94" s="245"/>
      <c r="BJ94" s="245"/>
      <c r="BK94" s="245"/>
      <c r="BL94" s="245"/>
      <c r="BM94" s="245"/>
      <c r="BN94" s="245"/>
      <c r="BO94" s="245"/>
      <c r="BP94" s="243"/>
      <c r="BQ94" s="243"/>
      <c r="BR94" s="243"/>
    </row>
    <row r="95" spans="1:70" s="250" customFormat="1" ht="15">
      <c r="A95" s="118"/>
      <c r="B95" s="115"/>
      <c r="C95" s="141"/>
      <c r="D95" s="100"/>
      <c r="E95" s="102">
        <v>1</v>
      </c>
      <c r="F95" s="1011" t="s">
        <v>678</v>
      </c>
      <c r="G95" s="1011"/>
      <c r="H95" s="1011"/>
      <c r="I95" s="92" t="s">
        <v>679</v>
      </c>
      <c r="J95" s="108">
        <f>'bevételi tábla 4.sz.'!T92</f>
        <v>0</v>
      </c>
      <c r="K95" s="108">
        <f>'bevételi tábla 4.sz.'!U92</f>
        <v>0</v>
      </c>
      <c r="L95" s="108">
        <f>'bevételi tábla 4.sz.'!V92</f>
        <v>0</v>
      </c>
      <c r="M95" s="111">
        <f>SUM(J95:L95)</f>
        <v>0</v>
      </c>
      <c r="N95" s="108">
        <f>'bevételi tábla 4.sz.'!X92</f>
        <v>0</v>
      </c>
      <c r="O95" s="108">
        <f>'bevételi tábla 4.sz.'!Y92</f>
        <v>0</v>
      </c>
      <c r="P95" s="108">
        <f>'bevételi tábla 4.sz.'!Z92</f>
        <v>0</v>
      </c>
      <c r="Q95" s="111">
        <f>SUM(N95:P95)</f>
        <v>0</v>
      </c>
      <c r="R95" s="108">
        <f>'bevételi tábla 4.sz.'!AB92</f>
        <v>0</v>
      </c>
      <c r="S95" s="108">
        <f>'bevételi tábla 4.sz.'!AC92</f>
        <v>0</v>
      </c>
      <c r="T95" s="108">
        <f>'bevételi tábla 4.sz.'!AD92</f>
        <v>0</v>
      </c>
      <c r="U95" s="111">
        <f>SUM(R95:T95)</f>
        <v>0</v>
      </c>
      <c r="V95" s="108">
        <f>'bevételi tábla 4.sz.'!AF92</f>
        <v>0</v>
      </c>
      <c r="W95" s="108">
        <f>'bevételi tábla 4.sz.'!AG92</f>
        <v>0</v>
      </c>
      <c r="X95" s="108">
        <f>'bevételi tábla 4.sz.'!AH92</f>
        <v>0</v>
      </c>
      <c r="Y95" s="108">
        <f t="shared" ref="Y95:Y103" si="83">SUM(V95:X95)</f>
        <v>0</v>
      </c>
      <c r="Z95" s="108">
        <f>'bevételi tábla 4.sz.'!AJ92</f>
        <v>0</v>
      </c>
      <c r="AA95" s="108">
        <f>'bevételi tábla 4.sz.'!AK92</f>
        <v>0</v>
      </c>
      <c r="AB95" s="108">
        <f>'bevételi tábla 4.sz.'!AL92</f>
        <v>0</v>
      </c>
      <c r="AC95" s="109">
        <f>SUM(Z95:AB95)</f>
        <v>0</v>
      </c>
      <c r="AD95" s="108">
        <f>'bevételi tábla 4.sz.'!AN92</f>
        <v>0</v>
      </c>
      <c r="AE95" s="108">
        <f>'bevételi tábla 4.sz.'!AO92</f>
        <v>0</v>
      </c>
      <c r="AF95" s="108">
        <f>'bevételi tábla 4.sz.'!AP92</f>
        <v>0</v>
      </c>
      <c r="AG95" s="109">
        <f>SUM(AD95:AF95)</f>
        <v>0</v>
      </c>
      <c r="AH95" s="108">
        <f>'bevételi tábla 4.sz.'!DX92</f>
        <v>0</v>
      </c>
      <c r="AI95" s="108">
        <f>'bevételi tábla 4.sz.'!DY92</f>
        <v>0</v>
      </c>
      <c r="AJ95" s="108">
        <f>'bevételi tábla 4.sz.'!DZ92</f>
        <v>0</v>
      </c>
      <c r="AK95" s="109">
        <f>SUM(AH95:AJ95)</f>
        <v>0</v>
      </c>
      <c r="AL95" s="108">
        <f>'bevételi tábla 4.sz.'!EB92</f>
        <v>0</v>
      </c>
      <c r="AM95" s="108">
        <f>'bevételi tábla 4.sz.'!EC92</f>
        <v>0</v>
      </c>
      <c r="AN95" s="108">
        <f>'bevételi tábla 4.sz.'!ED92</f>
        <v>0</v>
      </c>
      <c r="AO95" s="109">
        <f>SUM(AL95:AN95)</f>
        <v>0</v>
      </c>
      <c r="AP95" s="108">
        <f>'bevételi tábla 4.sz.'!EF92</f>
        <v>0</v>
      </c>
      <c r="AQ95" s="108">
        <f>'bevételi tábla 4.sz.'!EG92</f>
        <v>0</v>
      </c>
      <c r="AR95" s="108">
        <f>'bevételi tábla 4.sz.'!EH92</f>
        <v>0</v>
      </c>
      <c r="AS95" s="109">
        <f>SUM(AP95:AR95)</f>
        <v>0</v>
      </c>
      <c r="AT95" s="269">
        <f t="shared" si="70"/>
        <v>0</v>
      </c>
      <c r="AU95" s="269">
        <f t="shared" si="71"/>
        <v>0</v>
      </c>
      <c r="AV95" s="271">
        <f t="shared" si="65"/>
        <v>0</v>
      </c>
      <c r="AW95" s="299">
        <f t="shared" si="72"/>
        <v>0</v>
      </c>
      <c r="AX95" s="271">
        <f t="shared" si="73"/>
        <v>0</v>
      </c>
      <c r="AY95" s="271">
        <f t="shared" si="66"/>
        <v>0</v>
      </c>
      <c r="AZ95" s="271">
        <f t="shared" si="67"/>
        <v>0</v>
      </c>
      <c r="BA95" s="300">
        <f t="shared" si="74"/>
        <v>0</v>
      </c>
      <c r="BB95" s="271">
        <f t="shared" si="75"/>
        <v>0</v>
      </c>
      <c r="BC95" s="271">
        <f t="shared" si="81"/>
        <v>0</v>
      </c>
      <c r="BD95" s="271">
        <f t="shared" si="68"/>
        <v>0</v>
      </c>
      <c r="BE95" s="300">
        <f t="shared" si="69"/>
        <v>0</v>
      </c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3"/>
      <c r="BQ95" s="243"/>
      <c r="BR95" s="243"/>
    </row>
    <row r="96" spans="1:70" s="248" customFormat="1" ht="15" customHeight="1">
      <c r="A96" s="91"/>
      <c r="B96" s="100"/>
      <c r="C96" s="100"/>
      <c r="D96" s="100"/>
      <c r="E96" s="102">
        <v>2</v>
      </c>
      <c r="F96" s="1011" t="s">
        <v>680</v>
      </c>
      <c r="G96" s="1011"/>
      <c r="H96" s="1011"/>
      <c r="I96" s="92" t="s">
        <v>681</v>
      </c>
      <c r="J96" s="108">
        <f>'bevételi tábla 4.sz.'!T93</f>
        <v>0</v>
      </c>
      <c r="K96" s="108">
        <f>'bevételi tábla 4.sz.'!U93</f>
        <v>0</v>
      </c>
      <c r="L96" s="108">
        <f>'bevételi tábla 4.sz.'!V93</f>
        <v>0</v>
      </c>
      <c r="M96" s="111">
        <f>SUM(J96:L96)</f>
        <v>0</v>
      </c>
      <c r="N96" s="108">
        <f>'bevételi tábla 4.sz.'!X93</f>
        <v>0</v>
      </c>
      <c r="O96" s="108">
        <f>'bevételi tábla 4.sz.'!Y93</f>
        <v>0</v>
      </c>
      <c r="P96" s="108">
        <f>'bevételi tábla 4.sz.'!Z93</f>
        <v>0</v>
      </c>
      <c r="Q96" s="111">
        <f>SUM(N96:P96)</f>
        <v>0</v>
      </c>
      <c r="R96" s="108">
        <f>'bevételi tábla 4.sz.'!AB93</f>
        <v>0</v>
      </c>
      <c r="S96" s="108">
        <f>'bevételi tábla 4.sz.'!AC93</f>
        <v>0</v>
      </c>
      <c r="T96" s="108">
        <f>'bevételi tábla 4.sz.'!AD93</f>
        <v>0</v>
      </c>
      <c r="U96" s="111">
        <f>SUM(R96:T96)</f>
        <v>0</v>
      </c>
      <c r="V96" s="108">
        <f>'bevételi tábla 4.sz.'!AF93</f>
        <v>0</v>
      </c>
      <c r="W96" s="108">
        <f>'bevételi tábla 4.sz.'!AG93</f>
        <v>0</v>
      </c>
      <c r="X96" s="108">
        <f>'bevételi tábla 4.sz.'!AH93</f>
        <v>0</v>
      </c>
      <c r="Y96" s="108">
        <f t="shared" si="83"/>
        <v>0</v>
      </c>
      <c r="Z96" s="108">
        <f>'bevételi tábla 4.sz.'!AJ93</f>
        <v>0</v>
      </c>
      <c r="AA96" s="108">
        <f>'bevételi tábla 4.sz.'!AK93</f>
        <v>0</v>
      </c>
      <c r="AB96" s="108">
        <f>'bevételi tábla 4.sz.'!AL93</f>
        <v>0</v>
      </c>
      <c r="AC96" s="109">
        <f>SUM(Z96:AB96)</f>
        <v>0</v>
      </c>
      <c r="AD96" s="108">
        <f>'bevételi tábla 4.sz.'!AN93</f>
        <v>0</v>
      </c>
      <c r="AE96" s="108">
        <f>'bevételi tábla 4.sz.'!AO93</f>
        <v>0</v>
      </c>
      <c r="AF96" s="108">
        <f>'bevételi tábla 4.sz.'!AP93</f>
        <v>0</v>
      </c>
      <c r="AG96" s="109">
        <f>SUM(AD96:AF96)</f>
        <v>0</v>
      </c>
      <c r="AH96" s="108"/>
      <c r="AI96" s="108">
        <f>'bevételi tábla 4.sz.'!DY93</f>
        <v>0</v>
      </c>
      <c r="AJ96" s="108">
        <f>'bevételi tábla 4.sz.'!DZ93</f>
        <v>0</v>
      </c>
      <c r="AK96" s="109">
        <f>SUM(AH96:AJ96)</f>
        <v>0</v>
      </c>
      <c r="AL96" s="108"/>
      <c r="AM96" s="108">
        <f>'bevételi tábla 4.sz.'!EC93</f>
        <v>0</v>
      </c>
      <c r="AN96" s="108">
        <f>'bevételi tábla 4.sz.'!ED93</f>
        <v>0</v>
      </c>
      <c r="AO96" s="109">
        <f>SUM(AL96:AN96)</f>
        <v>0</v>
      </c>
      <c r="AP96" s="108"/>
      <c r="AQ96" s="108">
        <f>'bevételi tábla 4.sz.'!EG93</f>
        <v>0</v>
      </c>
      <c r="AR96" s="108">
        <f>'bevételi tábla 4.sz.'!EH93</f>
        <v>0</v>
      </c>
      <c r="AS96" s="109">
        <f>SUM(AP96:AR96)</f>
        <v>0</v>
      </c>
      <c r="AT96" s="269">
        <f t="shared" si="70"/>
        <v>0</v>
      </c>
      <c r="AU96" s="269">
        <f t="shared" si="71"/>
        <v>0</v>
      </c>
      <c r="AV96" s="271">
        <f t="shared" si="65"/>
        <v>0</v>
      </c>
      <c r="AW96" s="299">
        <f t="shared" si="72"/>
        <v>0</v>
      </c>
      <c r="AX96" s="271">
        <f t="shared" si="73"/>
        <v>0</v>
      </c>
      <c r="AY96" s="271">
        <f t="shared" si="66"/>
        <v>0</v>
      </c>
      <c r="AZ96" s="271">
        <f t="shared" si="67"/>
        <v>0</v>
      </c>
      <c r="BA96" s="300">
        <f t="shared" si="74"/>
        <v>0</v>
      </c>
      <c r="BB96" s="271">
        <f t="shared" si="75"/>
        <v>0</v>
      </c>
      <c r="BC96" s="271">
        <f t="shared" si="81"/>
        <v>0</v>
      </c>
      <c r="BD96" s="271">
        <f t="shared" si="68"/>
        <v>0</v>
      </c>
      <c r="BE96" s="300">
        <f t="shared" si="69"/>
        <v>0</v>
      </c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3"/>
      <c r="BQ96" s="243"/>
      <c r="BR96" s="243"/>
    </row>
    <row r="97" spans="1:70" ht="15" customHeight="1">
      <c r="A97" s="101"/>
      <c r="D97" s="100"/>
      <c r="E97" s="102">
        <v>3</v>
      </c>
      <c r="F97" s="1011" t="s">
        <v>682</v>
      </c>
      <c r="G97" s="1011"/>
      <c r="H97" s="1011"/>
      <c r="I97" s="92" t="s">
        <v>683</v>
      </c>
      <c r="J97" s="108">
        <f>'bevételi tábla 4.sz.'!T94</f>
        <v>0</v>
      </c>
      <c r="K97" s="108">
        <f>'bevételi tábla 4.sz.'!U94</f>
        <v>0</v>
      </c>
      <c r="L97" s="108">
        <f>'bevételi tábla 4.sz.'!V94</f>
        <v>0</v>
      </c>
      <c r="M97" s="111">
        <f>SUM(J97:L97)</f>
        <v>0</v>
      </c>
      <c r="N97" s="108">
        <f>'bevételi tábla 4.sz.'!X94</f>
        <v>0</v>
      </c>
      <c r="O97" s="108">
        <f>'bevételi tábla 4.sz.'!Y94</f>
        <v>0</v>
      </c>
      <c r="P97" s="108">
        <f>'bevételi tábla 4.sz.'!Z94</f>
        <v>0</v>
      </c>
      <c r="Q97" s="111">
        <f>SUM(N97:P97)</f>
        <v>0</v>
      </c>
      <c r="R97" s="108">
        <f>'bevételi tábla 4.sz.'!AB94</f>
        <v>0</v>
      </c>
      <c r="S97" s="108">
        <f>'bevételi tábla 4.sz.'!AC94</f>
        <v>0</v>
      </c>
      <c r="T97" s="108">
        <f>'bevételi tábla 4.sz.'!AD94</f>
        <v>0</v>
      </c>
      <c r="U97" s="111">
        <f>SUM(R97:T97)</f>
        <v>0</v>
      </c>
      <c r="V97" s="108">
        <f>'bevételi tábla 4.sz.'!AF94</f>
        <v>0</v>
      </c>
      <c r="W97" s="108">
        <f>'bevételi tábla 4.sz.'!AG94</f>
        <v>0</v>
      </c>
      <c r="X97" s="108">
        <f>'bevételi tábla 4.sz.'!AH94</f>
        <v>0</v>
      </c>
      <c r="Y97" s="108">
        <f t="shared" si="83"/>
        <v>0</v>
      </c>
      <c r="Z97" s="108">
        <f>'bevételi tábla 4.sz.'!AJ94</f>
        <v>0</v>
      </c>
      <c r="AA97" s="108">
        <f>'bevételi tábla 4.sz.'!AK94</f>
        <v>0</v>
      </c>
      <c r="AB97" s="108">
        <f>'bevételi tábla 4.sz.'!AL94</f>
        <v>0</v>
      </c>
      <c r="AC97" s="109">
        <f>SUM(Z97:AB97)</f>
        <v>0</v>
      </c>
      <c r="AD97" s="108">
        <f>'bevételi tábla 4.sz.'!AN94</f>
        <v>0</v>
      </c>
      <c r="AE97" s="108">
        <f>'bevételi tábla 4.sz.'!AO94</f>
        <v>0</v>
      </c>
      <c r="AF97" s="108">
        <f>'bevételi tábla 4.sz.'!AP94</f>
        <v>0</v>
      </c>
      <c r="AG97" s="109">
        <f>SUM(AD97:AF97)</f>
        <v>0</v>
      </c>
      <c r="AH97" s="108">
        <f>'bevételi tábla 4.sz.'!DX94</f>
        <v>0</v>
      </c>
      <c r="AI97" s="108">
        <f>'bevételi tábla 4.sz.'!DY94</f>
        <v>0</v>
      </c>
      <c r="AJ97" s="108">
        <f>'bevételi tábla 4.sz.'!DZ94</f>
        <v>0</v>
      </c>
      <c r="AK97" s="109">
        <f>SUM(AH97:AJ97)</f>
        <v>0</v>
      </c>
      <c r="AL97" s="108">
        <f>'bevételi tábla 4.sz.'!EB94</f>
        <v>0</v>
      </c>
      <c r="AM97" s="108">
        <f>'bevételi tábla 4.sz.'!EC94</f>
        <v>0</v>
      </c>
      <c r="AN97" s="108">
        <f>'bevételi tábla 4.sz.'!ED94</f>
        <v>0</v>
      </c>
      <c r="AO97" s="109">
        <f>SUM(AL97:AN97)</f>
        <v>0</v>
      </c>
      <c r="AP97" s="108">
        <f>'bevételi tábla 4.sz.'!EF94</f>
        <v>0</v>
      </c>
      <c r="AQ97" s="108">
        <f>'bevételi tábla 4.sz.'!EG94</f>
        <v>0</v>
      </c>
      <c r="AR97" s="108">
        <f>'bevételi tábla 4.sz.'!EH94</f>
        <v>0</v>
      </c>
      <c r="AS97" s="109">
        <f>SUM(AP97:AR97)</f>
        <v>0</v>
      </c>
      <c r="AT97" s="269">
        <f t="shared" si="70"/>
        <v>0</v>
      </c>
      <c r="AU97" s="269">
        <f t="shared" si="71"/>
        <v>0</v>
      </c>
      <c r="AV97" s="271">
        <f t="shared" si="65"/>
        <v>0</v>
      </c>
      <c r="AW97" s="299">
        <f t="shared" si="72"/>
        <v>0</v>
      </c>
      <c r="AX97" s="271">
        <f t="shared" si="73"/>
        <v>0</v>
      </c>
      <c r="AY97" s="271">
        <f t="shared" si="66"/>
        <v>0</v>
      </c>
      <c r="AZ97" s="271">
        <f t="shared" si="67"/>
        <v>0</v>
      </c>
      <c r="BA97" s="300">
        <f t="shared" si="74"/>
        <v>0</v>
      </c>
      <c r="BB97" s="271">
        <f t="shared" si="75"/>
        <v>0</v>
      </c>
      <c r="BC97" s="271">
        <f t="shared" si="81"/>
        <v>0</v>
      </c>
      <c r="BD97" s="271">
        <f t="shared" si="68"/>
        <v>0</v>
      </c>
      <c r="BE97" s="300">
        <f t="shared" si="69"/>
        <v>0</v>
      </c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3"/>
      <c r="BQ97" s="243"/>
      <c r="BR97" s="243"/>
    </row>
    <row r="98" spans="1:70" ht="15">
      <c r="A98" s="101"/>
      <c r="D98" s="102">
        <v>2</v>
      </c>
      <c r="E98" s="92" t="s">
        <v>684</v>
      </c>
      <c r="F98" s="107"/>
      <c r="G98" s="107"/>
      <c r="H98" s="107"/>
      <c r="I98" s="107" t="s">
        <v>685</v>
      </c>
      <c r="J98" s="108">
        <f>'bevételi tábla 4.sz.'!T95</f>
        <v>0</v>
      </c>
      <c r="K98" s="108">
        <f>'bevételi tábla 4.sz.'!U95</f>
        <v>0</v>
      </c>
      <c r="L98" s="108">
        <f>'bevételi tábla 4.sz.'!V95</f>
        <v>0</v>
      </c>
      <c r="M98" s="111">
        <f>SUM(J98:L98)</f>
        <v>0</v>
      </c>
      <c r="N98" s="108">
        <f>'bevételi tábla 4.sz.'!X95</f>
        <v>0</v>
      </c>
      <c r="O98" s="108">
        <f>'bevételi tábla 4.sz.'!Y95</f>
        <v>0</v>
      </c>
      <c r="P98" s="108">
        <f>'bevételi tábla 4.sz.'!Z95</f>
        <v>0</v>
      </c>
      <c r="Q98" s="111">
        <f>SUM(N98:P98)</f>
        <v>0</v>
      </c>
      <c r="R98" s="108">
        <f>'bevételi tábla 4.sz.'!AB95</f>
        <v>0</v>
      </c>
      <c r="S98" s="108">
        <f>'bevételi tábla 4.sz.'!AC95</f>
        <v>0</v>
      </c>
      <c r="T98" s="108">
        <f>'bevételi tábla 4.sz.'!AD95</f>
        <v>0</v>
      </c>
      <c r="U98" s="111">
        <f>SUM(R98:T98)</f>
        <v>0</v>
      </c>
      <c r="V98" s="108">
        <f>'bevételi tábla 4.sz.'!AF95</f>
        <v>0</v>
      </c>
      <c r="W98" s="108">
        <f>'bevételi tábla 4.sz.'!AG95</f>
        <v>0</v>
      </c>
      <c r="X98" s="108">
        <f>'bevételi tábla 4.sz.'!AH95</f>
        <v>0</v>
      </c>
      <c r="Y98" s="108">
        <f t="shared" si="83"/>
        <v>0</v>
      </c>
      <c r="Z98" s="108">
        <f>'bevételi tábla 4.sz.'!AJ95</f>
        <v>0</v>
      </c>
      <c r="AA98" s="108">
        <f>'bevételi tábla 4.sz.'!AK95</f>
        <v>0</v>
      </c>
      <c r="AB98" s="108">
        <f>'bevételi tábla 4.sz.'!AL95</f>
        <v>0</v>
      </c>
      <c r="AC98" s="109">
        <f>SUM(Z98:AB98)</f>
        <v>0</v>
      </c>
      <c r="AD98" s="108">
        <f>'bevételi tábla 4.sz.'!AN95</f>
        <v>0</v>
      </c>
      <c r="AE98" s="108">
        <f>'bevételi tábla 4.sz.'!AO95</f>
        <v>0</v>
      </c>
      <c r="AF98" s="108">
        <f>'bevételi tábla 4.sz.'!AP95</f>
        <v>0</v>
      </c>
      <c r="AG98" s="109">
        <f>SUM(AD98:AF98)</f>
        <v>0</v>
      </c>
      <c r="AH98" s="108">
        <f>'bevételi tábla 4.sz.'!DX95</f>
        <v>0</v>
      </c>
      <c r="AI98" s="108">
        <f>'bevételi tábla 4.sz.'!DY95</f>
        <v>0</v>
      </c>
      <c r="AJ98" s="108">
        <f>'bevételi tábla 4.sz.'!DZ95</f>
        <v>0</v>
      </c>
      <c r="AK98" s="109">
        <f>SUM(AH98:AJ98)</f>
        <v>0</v>
      </c>
      <c r="AL98" s="108">
        <f>'bevételi tábla 4.sz.'!EB95</f>
        <v>0</v>
      </c>
      <c r="AM98" s="108">
        <f>'bevételi tábla 4.sz.'!EC95</f>
        <v>0</v>
      </c>
      <c r="AN98" s="108">
        <f>'bevételi tábla 4.sz.'!ED95</f>
        <v>0</v>
      </c>
      <c r="AO98" s="109">
        <f>SUM(AL98:AN98)</f>
        <v>0</v>
      </c>
      <c r="AP98" s="108">
        <f>'bevételi tábla 4.sz.'!EF95</f>
        <v>0</v>
      </c>
      <c r="AQ98" s="108">
        <f>'bevételi tábla 4.sz.'!EG95</f>
        <v>0</v>
      </c>
      <c r="AR98" s="108">
        <f>'bevételi tábla 4.sz.'!EH95</f>
        <v>0</v>
      </c>
      <c r="AS98" s="109">
        <f>SUM(AP98:AR98)</f>
        <v>0</v>
      </c>
      <c r="AT98" s="269">
        <f t="shared" si="70"/>
        <v>0</v>
      </c>
      <c r="AU98" s="269">
        <f t="shared" si="71"/>
        <v>0</v>
      </c>
      <c r="AV98" s="271">
        <f t="shared" si="65"/>
        <v>0</v>
      </c>
      <c r="AW98" s="299">
        <f t="shared" si="72"/>
        <v>0</v>
      </c>
      <c r="AX98" s="271">
        <f t="shared" si="73"/>
        <v>0</v>
      </c>
      <c r="AY98" s="271">
        <f t="shared" si="66"/>
        <v>0</v>
      </c>
      <c r="AZ98" s="271">
        <f t="shared" si="67"/>
        <v>0</v>
      </c>
      <c r="BA98" s="300">
        <f t="shared" si="74"/>
        <v>0</v>
      </c>
      <c r="BB98" s="271">
        <f t="shared" si="75"/>
        <v>0</v>
      </c>
      <c r="BC98" s="271">
        <f t="shared" si="81"/>
        <v>0</v>
      </c>
      <c r="BD98" s="271">
        <f t="shared" si="68"/>
        <v>0</v>
      </c>
      <c r="BE98" s="300">
        <f t="shared" si="69"/>
        <v>0</v>
      </c>
      <c r="BF98" s="249"/>
      <c r="BG98" s="249"/>
      <c r="BH98" s="249"/>
      <c r="BI98" s="249"/>
      <c r="BJ98" s="249"/>
      <c r="BK98" s="249"/>
      <c r="BL98" s="249"/>
      <c r="BM98" s="249"/>
      <c r="BN98" s="249"/>
      <c r="BO98" s="249"/>
      <c r="BP98" s="243"/>
      <c r="BQ98" s="243"/>
      <c r="BR98" s="243"/>
    </row>
    <row r="99" spans="1:70" ht="15">
      <c r="A99" s="101"/>
      <c r="D99" s="102">
        <v>3</v>
      </c>
      <c r="E99" s="92" t="s">
        <v>686</v>
      </c>
      <c r="F99" s="107"/>
      <c r="G99" s="107"/>
      <c r="H99" s="107"/>
      <c r="I99" s="107" t="s">
        <v>687</v>
      </c>
      <c r="J99" s="142">
        <f t="shared" ref="J99:O99" si="84">SUM(J100:J101)</f>
        <v>4793</v>
      </c>
      <c r="K99" s="142">
        <f t="shared" si="84"/>
        <v>0</v>
      </c>
      <c r="L99" s="142">
        <f t="shared" si="84"/>
        <v>0</v>
      </c>
      <c r="M99" s="143">
        <f t="shared" si="84"/>
        <v>4793</v>
      </c>
      <c r="N99" s="142">
        <f t="shared" si="84"/>
        <v>4052</v>
      </c>
      <c r="O99" s="142">
        <f t="shared" si="84"/>
        <v>0</v>
      </c>
      <c r="P99" s="142"/>
      <c r="Q99" s="143">
        <f>SUM(Q100:Q101)</f>
        <v>4052</v>
      </c>
      <c r="R99" s="142">
        <f>SUM(R100:R101)</f>
        <v>4052</v>
      </c>
      <c r="S99" s="142">
        <f>SUM(S100:S101)</f>
        <v>0</v>
      </c>
      <c r="T99" s="142"/>
      <c r="U99" s="143">
        <f>SUM(U100:U101)</f>
        <v>4052</v>
      </c>
      <c r="V99" s="142">
        <f>SUM(V100:V101)</f>
        <v>2163</v>
      </c>
      <c r="W99" s="142">
        <f>SUM(W100:W101)</f>
        <v>0</v>
      </c>
      <c r="X99" s="142">
        <f>SUM(X100:X101)</f>
        <v>0</v>
      </c>
      <c r="Y99" s="108">
        <f t="shared" si="83"/>
        <v>2163</v>
      </c>
      <c r="Z99" s="142">
        <f t="shared" ref="Z99:AS99" si="85">SUM(Z100:Z101)</f>
        <v>1248</v>
      </c>
      <c r="AA99" s="142">
        <f t="shared" si="85"/>
        <v>0</v>
      </c>
      <c r="AB99" s="142">
        <f t="shared" si="85"/>
        <v>0</v>
      </c>
      <c r="AC99" s="143">
        <f t="shared" si="85"/>
        <v>1248</v>
      </c>
      <c r="AD99" s="142">
        <f t="shared" si="85"/>
        <v>1249</v>
      </c>
      <c r="AE99" s="142">
        <f t="shared" si="85"/>
        <v>0</v>
      </c>
      <c r="AF99" s="142">
        <f t="shared" si="85"/>
        <v>0</v>
      </c>
      <c r="AG99" s="143">
        <f t="shared" si="85"/>
        <v>1249</v>
      </c>
      <c r="AH99" s="142">
        <f t="shared" si="85"/>
        <v>229470</v>
      </c>
      <c r="AI99" s="142">
        <f t="shared" si="85"/>
        <v>0</v>
      </c>
      <c r="AJ99" s="142">
        <f t="shared" si="85"/>
        <v>0</v>
      </c>
      <c r="AK99" s="143">
        <f t="shared" si="85"/>
        <v>229470</v>
      </c>
      <c r="AL99" s="142">
        <f t="shared" si="85"/>
        <v>227903</v>
      </c>
      <c r="AM99" s="142">
        <f t="shared" si="85"/>
        <v>0</v>
      </c>
      <c r="AN99" s="142">
        <f t="shared" si="85"/>
        <v>0</v>
      </c>
      <c r="AO99" s="143">
        <f t="shared" si="85"/>
        <v>227903</v>
      </c>
      <c r="AP99" s="142">
        <f t="shared" si="85"/>
        <v>227903</v>
      </c>
      <c r="AQ99" s="142">
        <f t="shared" si="85"/>
        <v>0</v>
      </c>
      <c r="AR99" s="142">
        <f t="shared" si="85"/>
        <v>0</v>
      </c>
      <c r="AS99" s="143">
        <f t="shared" si="85"/>
        <v>227903</v>
      </c>
      <c r="AT99" s="269">
        <f t="shared" si="70"/>
        <v>236426</v>
      </c>
      <c r="AU99" s="269">
        <f t="shared" si="71"/>
        <v>0</v>
      </c>
      <c r="AV99" s="271">
        <f t="shared" si="65"/>
        <v>0</v>
      </c>
      <c r="AW99" s="299">
        <f t="shared" si="72"/>
        <v>236426</v>
      </c>
      <c r="AX99" s="271">
        <f t="shared" si="73"/>
        <v>233203</v>
      </c>
      <c r="AY99" s="271">
        <f t="shared" si="66"/>
        <v>0</v>
      </c>
      <c r="AZ99" s="271">
        <f t="shared" si="67"/>
        <v>0</v>
      </c>
      <c r="BA99" s="300">
        <f t="shared" si="74"/>
        <v>233203</v>
      </c>
      <c r="BB99" s="271">
        <f t="shared" si="75"/>
        <v>233204</v>
      </c>
      <c r="BC99" s="271">
        <f t="shared" si="81"/>
        <v>0</v>
      </c>
      <c r="BD99" s="271">
        <f t="shared" si="68"/>
        <v>0</v>
      </c>
      <c r="BE99" s="300">
        <f t="shared" si="69"/>
        <v>233204</v>
      </c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3"/>
      <c r="BQ99" s="243"/>
      <c r="BR99" s="243"/>
    </row>
    <row r="100" spans="1:70" ht="15">
      <c r="A100" s="101"/>
      <c r="E100" s="102">
        <v>1</v>
      </c>
      <c r="F100" s="1011" t="s">
        <v>688</v>
      </c>
      <c r="G100" s="1011"/>
      <c r="H100" s="1011"/>
      <c r="I100" s="92" t="s">
        <v>689</v>
      </c>
      <c r="J100" s="108">
        <v>4793</v>
      </c>
      <c r="K100" s="108">
        <f>'bevételi tábla 4.sz.'!U97</f>
        <v>0</v>
      </c>
      <c r="L100" s="108">
        <f>'bevételi tábla 4.sz.'!V97</f>
        <v>0</v>
      </c>
      <c r="M100" s="111">
        <f>SUM(J100:L100)</f>
        <v>4793</v>
      </c>
      <c r="N100" s="108">
        <v>4052</v>
      </c>
      <c r="O100" s="108">
        <f>'bevételi tábla 4.sz.'!Y97</f>
        <v>0</v>
      </c>
      <c r="P100" s="108"/>
      <c r="Q100" s="111">
        <f>SUM(N100:P100)</f>
        <v>4052</v>
      </c>
      <c r="R100" s="108">
        <v>4052</v>
      </c>
      <c r="S100" s="108">
        <f>'bevételi tábla 4.sz.'!AC97</f>
        <v>0</v>
      </c>
      <c r="T100" s="108"/>
      <c r="U100" s="111">
        <f>SUM(R100:T100)</f>
        <v>4052</v>
      </c>
      <c r="V100" s="108">
        <v>2163</v>
      </c>
      <c r="W100" s="108">
        <f>'bevételi tábla 4.sz.'!AG97</f>
        <v>0</v>
      </c>
      <c r="X100" s="108">
        <f>'bevételi tábla 4.sz.'!AH97</f>
        <v>0</v>
      </c>
      <c r="Y100" s="108">
        <f t="shared" si="83"/>
        <v>2163</v>
      </c>
      <c r="Z100" s="108">
        <v>1248</v>
      </c>
      <c r="AA100" s="108">
        <f>'bevételi tábla 4.sz.'!AK97</f>
        <v>0</v>
      </c>
      <c r="AB100" s="108">
        <f>'bevételi tábla 4.sz.'!AL97</f>
        <v>0</v>
      </c>
      <c r="AC100" s="109">
        <f>SUM(Z100:AB100)</f>
        <v>1248</v>
      </c>
      <c r="AD100" s="108">
        <v>1249</v>
      </c>
      <c r="AE100" s="108">
        <f>'bevételi tábla 4.sz.'!AO97</f>
        <v>0</v>
      </c>
      <c r="AF100" s="108">
        <f>'bevételi tábla 4.sz.'!AP97</f>
        <v>0</v>
      </c>
      <c r="AG100" s="109">
        <f>SUM(AD100:AF100)</f>
        <v>1249</v>
      </c>
      <c r="AH100" s="108">
        <v>229470</v>
      </c>
      <c r="AI100" s="108">
        <f>'bevételi tábla 4.sz.'!DY97</f>
        <v>0</v>
      </c>
      <c r="AJ100" s="108">
        <f>'bevételi tábla 4.sz.'!DZ97</f>
        <v>0</v>
      </c>
      <c r="AK100" s="109">
        <f>SUM(AH100:AJ100)</f>
        <v>229470</v>
      </c>
      <c r="AL100" s="108">
        <v>227903</v>
      </c>
      <c r="AM100" s="108">
        <f>'bevételi tábla 4.sz.'!EC97</f>
        <v>0</v>
      </c>
      <c r="AN100" s="108">
        <f>'bevételi tábla 4.sz.'!ED97</f>
        <v>0</v>
      </c>
      <c r="AO100" s="109">
        <f>SUM(AL100:AN100)</f>
        <v>227903</v>
      </c>
      <c r="AP100" s="108">
        <v>227903</v>
      </c>
      <c r="AQ100" s="108">
        <f>'bevételi tábla 4.sz.'!EG97</f>
        <v>0</v>
      </c>
      <c r="AR100" s="108">
        <f>'bevételi tábla 4.sz.'!EH97</f>
        <v>0</v>
      </c>
      <c r="AS100" s="109">
        <f>SUM(AP100:AR100)</f>
        <v>227903</v>
      </c>
      <c r="AT100" s="269">
        <f t="shared" si="70"/>
        <v>236426</v>
      </c>
      <c r="AU100" s="269">
        <f t="shared" si="71"/>
        <v>0</v>
      </c>
      <c r="AV100" s="271">
        <f t="shared" si="65"/>
        <v>0</v>
      </c>
      <c r="AW100" s="299">
        <f t="shared" si="72"/>
        <v>236426</v>
      </c>
      <c r="AX100" s="271">
        <f t="shared" si="73"/>
        <v>233203</v>
      </c>
      <c r="AY100" s="271">
        <f t="shared" si="66"/>
        <v>0</v>
      </c>
      <c r="AZ100" s="271">
        <f t="shared" si="67"/>
        <v>0</v>
      </c>
      <c r="BA100" s="300">
        <f t="shared" si="74"/>
        <v>233203</v>
      </c>
      <c r="BB100" s="271">
        <f t="shared" si="75"/>
        <v>233204</v>
      </c>
      <c r="BC100" s="271">
        <f t="shared" si="81"/>
        <v>0</v>
      </c>
      <c r="BD100" s="271">
        <f t="shared" si="68"/>
        <v>0</v>
      </c>
      <c r="BE100" s="300">
        <f t="shared" si="69"/>
        <v>233204</v>
      </c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3"/>
      <c r="BQ100" s="243"/>
      <c r="BR100" s="243"/>
    </row>
    <row r="101" spans="1:70" ht="15">
      <c r="A101" s="101"/>
      <c r="E101" s="102">
        <v>2</v>
      </c>
      <c r="F101" s="1011" t="s">
        <v>690</v>
      </c>
      <c r="G101" s="1011"/>
      <c r="H101" s="1011"/>
      <c r="I101" s="92" t="s">
        <v>691</v>
      </c>
      <c r="J101" s="108">
        <f>'bevételi tábla 4.sz.'!T98</f>
        <v>0</v>
      </c>
      <c r="K101" s="108">
        <f>'bevételi tábla 4.sz.'!U98</f>
        <v>0</v>
      </c>
      <c r="L101" s="108">
        <f>'bevételi tábla 4.sz.'!V98</f>
        <v>0</v>
      </c>
      <c r="M101" s="111">
        <f>SUM(J101:L101)</f>
        <v>0</v>
      </c>
      <c r="N101" s="108">
        <f>'bevételi tábla 4.sz.'!X98</f>
        <v>0</v>
      </c>
      <c r="O101" s="108">
        <f>'bevételi tábla 4.sz.'!Y98</f>
        <v>0</v>
      </c>
      <c r="P101" s="108">
        <f>'bevételi tábla 4.sz.'!Z98</f>
        <v>0</v>
      </c>
      <c r="Q101" s="111">
        <f>SUM(N101:P101)</f>
        <v>0</v>
      </c>
      <c r="R101" s="108">
        <f>'bevételi tábla 4.sz.'!AB98</f>
        <v>0</v>
      </c>
      <c r="S101" s="108">
        <f>'bevételi tábla 4.sz.'!AC98</f>
        <v>0</v>
      </c>
      <c r="T101" s="108">
        <f>'bevételi tábla 4.sz.'!AD98</f>
        <v>0</v>
      </c>
      <c r="U101" s="111">
        <f>SUM(R101:T101)</f>
        <v>0</v>
      </c>
      <c r="V101" s="108">
        <f>'bevételi tábla 4.sz.'!AF98</f>
        <v>0</v>
      </c>
      <c r="W101" s="108">
        <f>'bevételi tábla 4.sz.'!AG98</f>
        <v>0</v>
      </c>
      <c r="X101" s="108">
        <f>'bevételi tábla 4.sz.'!AH98</f>
        <v>0</v>
      </c>
      <c r="Y101" s="108">
        <f t="shared" si="83"/>
        <v>0</v>
      </c>
      <c r="Z101" s="108">
        <f>'bevételi tábla 4.sz.'!AJ98</f>
        <v>0</v>
      </c>
      <c r="AA101" s="108">
        <f>'bevételi tábla 4.sz.'!AK98</f>
        <v>0</v>
      </c>
      <c r="AB101" s="108">
        <f>'bevételi tábla 4.sz.'!AL98</f>
        <v>0</v>
      </c>
      <c r="AC101" s="109">
        <f>SUM(Z101:AB101)</f>
        <v>0</v>
      </c>
      <c r="AD101" s="108">
        <f>'bevételi tábla 4.sz.'!AN98</f>
        <v>0</v>
      </c>
      <c r="AE101" s="108">
        <f>'bevételi tábla 4.sz.'!AO98</f>
        <v>0</v>
      </c>
      <c r="AF101" s="108">
        <f>'bevételi tábla 4.sz.'!AP98</f>
        <v>0</v>
      </c>
      <c r="AG101" s="109">
        <f>SUM(AD101:AF101)</f>
        <v>0</v>
      </c>
      <c r="AH101" s="108">
        <f>'bevételi tábla 4.sz.'!DX98</f>
        <v>0</v>
      </c>
      <c r="AI101" s="108">
        <f>'bevételi tábla 4.sz.'!DY98</f>
        <v>0</v>
      </c>
      <c r="AJ101" s="108">
        <f>'bevételi tábla 4.sz.'!DZ98</f>
        <v>0</v>
      </c>
      <c r="AK101" s="109">
        <f>SUM(AH101:AJ101)</f>
        <v>0</v>
      </c>
      <c r="AL101" s="108">
        <f>'bevételi tábla 4.sz.'!EB98</f>
        <v>0</v>
      </c>
      <c r="AM101" s="108">
        <f>'bevételi tábla 4.sz.'!EC98</f>
        <v>0</v>
      </c>
      <c r="AN101" s="108">
        <f>'bevételi tábla 4.sz.'!ED98</f>
        <v>0</v>
      </c>
      <c r="AO101" s="109">
        <f>SUM(AL101:AN101)</f>
        <v>0</v>
      </c>
      <c r="AP101" s="108">
        <f>'bevételi tábla 4.sz.'!EF98</f>
        <v>0</v>
      </c>
      <c r="AQ101" s="108">
        <f>'bevételi tábla 4.sz.'!EG98</f>
        <v>0</v>
      </c>
      <c r="AR101" s="108">
        <f>'bevételi tábla 4.sz.'!EH98</f>
        <v>0</v>
      </c>
      <c r="AS101" s="109">
        <f>SUM(AP101:AR101)</f>
        <v>0</v>
      </c>
      <c r="AT101" s="269">
        <f t="shared" si="70"/>
        <v>0</v>
      </c>
      <c r="AU101" s="269">
        <f t="shared" si="71"/>
        <v>0</v>
      </c>
      <c r="AV101" s="271">
        <f t="shared" si="65"/>
        <v>0</v>
      </c>
      <c r="AW101" s="299">
        <f t="shared" si="72"/>
        <v>0</v>
      </c>
      <c r="AX101" s="271">
        <f t="shared" si="73"/>
        <v>0</v>
      </c>
      <c r="AY101" s="271">
        <f t="shared" si="66"/>
        <v>0</v>
      </c>
      <c r="AZ101" s="271">
        <f t="shared" si="67"/>
        <v>0</v>
      </c>
      <c r="BA101" s="300">
        <f t="shared" si="74"/>
        <v>0</v>
      </c>
      <c r="BB101" s="271">
        <f t="shared" si="75"/>
        <v>0</v>
      </c>
      <c r="BC101" s="271">
        <f t="shared" si="81"/>
        <v>0</v>
      </c>
      <c r="BD101" s="271">
        <f t="shared" si="68"/>
        <v>0</v>
      </c>
      <c r="BE101" s="300">
        <f t="shared" si="69"/>
        <v>0</v>
      </c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3"/>
      <c r="BQ101" s="243"/>
      <c r="BR101" s="243"/>
    </row>
    <row r="102" spans="1:70" ht="15">
      <c r="A102" s="101"/>
      <c r="D102" s="102">
        <v>4</v>
      </c>
      <c r="E102" s="92" t="s">
        <v>692</v>
      </c>
      <c r="F102" s="107"/>
      <c r="G102" s="107"/>
      <c r="H102" s="107"/>
      <c r="I102" s="107" t="s">
        <v>693</v>
      </c>
      <c r="J102" s="108">
        <v>42766</v>
      </c>
      <c r="K102" s="108">
        <f>'bevételi tábla 4.sz.'!U99</f>
        <v>0</v>
      </c>
      <c r="L102" s="108">
        <f>'bevételi tábla 4.sz.'!V99</f>
        <v>0</v>
      </c>
      <c r="M102" s="111">
        <f>SUM(J102:L102)</f>
        <v>42766</v>
      </c>
      <c r="N102" s="108">
        <v>42766</v>
      </c>
      <c r="O102" s="108">
        <f>'bevételi tábla 4.sz.'!Y99</f>
        <v>0</v>
      </c>
      <c r="P102" s="108"/>
      <c r="Q102" s="111">
        <f>SUM(N102:P102)</f>
        <v>42766</v>
      </c>
      <c r="R102" s="108">
        <v>142060</v>
      </c>
      <c r="S102" s="108"/>
      <c r="T102" s="108"/>
      <c r="U102" s="111">
        <f>SUM(R102:T102)</f>
        <v>142060</v>
      </c>
      <c r="V102" s="108">
        <v>49998</v>
      </c>
      <c r="W102" s="108">
        <f>'bevételi tábla 4.sz.'!AG99</f>
        <v>0</v>
      </c>
      <c r="X102" s="108">
        <f>'bevételi tábla 4.sz.'!AH99</f>
        <v>0</v>
      </c>
      <c r="Y102" s="108">
        <f t="shared" si="83"/>
        <v>49998</v>
      </c>
      <c r="Z102" s="108">
        <v>49998</v>
      </c>
      <c r="AA102" s="108">
        <f>'bevételi tábla 4.sz.'!AK99</f>
        <v>0</v>
      </c>
      <c r="AB102" s="108">
        <f>'bevételi tábla 4.sz.'!AL99</f>
        <v>0</v>
      </c>
      <c r="AC102" s="109">
        <f>SUM(Z102:AB102)</f>
        <v>49998</v>
      </c>
      <c r="AD102" s="108">
        <v>53148</v>
      </c>
      <c r="AE102" s="108">
        <f>'bevételi tábla 4.sz.'!AO99</f>
        <v>0</v>
      </c>
      <c r="AF102" s="108">
        <f>'bevételi tábla 4.sz.'!AP99</f>
        <v>0</v>
      </c>
      <c r="AG102" s="109">
        <f>SUM(AD102:AF102)</f>
        <v>53148</v>
      </c>
      <c r="AH102" s="108">
        <f>'bevételi tábla 4.sz.'!DX99</f>
        <v>0</v>
      </c>
      <c r="AI102" s="108">
        <f>'bevételi tábla 4.sz.'!DY99</f>
        <v>0</v>
      </c>
      <c r="AJ102" s="108">
        <f>'bevételi tábla 4.sz.'!DZ99</f>
        <v>0</v>
      </c>
      <c r="AK102" s="109">
        <f>SUM(AH102:AJ102)</f>
        <v>0</v>
      </c>
      <c r="AL102" s="108">
        <f>'bevételi tábla 4.sz.'!EB99</f>
        <v>0</v>
      </c>
      <c r="AM102" s="108">
        <f>'bevételi tábla 4.sz.'!EC99</f>
        <v>0</v>
      </c>
      <c r="AN102" s="108">
        <f>'bevételi tábla 4.sz.'!ED99</f>
        <v>0</v>
      </c>
      <c r="AO102" s="109">
        <f>SUM(AL102:AN102)</f>
        <v>0</v>
      </c>
      <c r="AP102" s="108">
        <f>'bevételi tábla 4.sz.'!EF99</f>
        <v>0</v>
      </c>
      <c r="AQ102" s="108">
        <f>'bevételi tábla 4.sz.'!EG99</f>
        <v>0</v>
      </c>
      <c r="AR102" s="108">
        <f>'bevételi tábla 4.sz.'!EH99</f>
        <v>0</v>
      </c>
      <c r="AS102" s="109">
        <f>SUM(AP102:AR102)</f>
        <v>0</v>
      </c>
      <c r="AT102" s="269">
        <f t="shared" si="70"/>
        <v>92764</v>
      </c>
      <c r="AU102" s="269">
        <f t="shared" si="71"/>
        <v>0</v>
      </c>
      <c r="AV102" s="271">
        <f t="shared" si="65"/>
        <v>0</v>
      </c>
      <c r="AW102" s="299">
        <f t="shared" si="72"/>
        <v>92764</v>
      </c>
      <c r="AX102" s="271">
        <f t="shared" si="73"/>
        <v>92764</v>
      </c>
      <c r="AY102" s="271">
        <f t="shared" si="66"/>
        <v>0</v>
      </c>
      <c r="AZ102" s="271">
        <f t="shared" si="67"/>
        <v>0</v>
      </c>
      <c r="BA102" s="300">
        <f t="shared" si="74"/>
        <v>92764</v>
      </c>
      <c r="BB102" s="271">
        <f t="shared" si="75"/>
        <v>195208</v>
      </c>
      <c r="BC102" s="271">
        <f t="shared" si="81"/>
        <v>0</v>
      </c>
      <c r="BD102" s="271">
        <f t="shared" si="68"/>
        <v>0</v>
      </c>
      <c r="BE102" s="300">
        <f t="shared" si="69"/>
        <v>195208</v>
      </c>
      <c r="BF102" s="249"/>
      <c r="BG102" s="249"/>
      <c r="BH102" s="249"/>
      <c r="BI102" s="249"/>
      <c r="BJ102" s="249"/>
      <c r="BK102" s="249"/>
      <c r="BL102" s="249"/>
      <c r="BM102" s="249"/>
      <c r="BN102" s="249"/>
      <c r="BO102" s="249"/>
      <c r="BP102" s="243"/>
      <c r="BQ102" s="243"/>
      <c r="BR102" s="243"/>
    </row>
    <row r="103" spans="1:70" ht="14.25" customHeight="1">
      <c r="A103" s="101"/>
      <c r="D103" s="102">
        <v>5</v>
      </c>
      <c r="E103" s="92" t="s">
        <v>959</v>
      </c>
      <c r="F103" s="107"/>
      <c r="G103" s="107"/>
      <c r="H103" s="107"/>
      <c r="I103" s="107" t="s">
        <v>695</v>
      </c>
      <c r="J103" s="108">
        <f>'bevételi tábla 4.sz.'!T100</f>
        <v>0</v>
      </c>
      <c r="K103" s="108">
        <f>'bevételi tábla 4.sz.'!U100</f>
        <v>0</v>
      </c>
      <c r="L103" s="108">
        <f>'bevételi tábla 4.sz.'!V100</f>
        <v>0</v>
      </c>
      <c r="M103" s="111">
        <f>SUM(J103:L103)</f>
        <v>0</v>
      </c>
      <c r="N103" s="108">
        <f>'bevételi tábla 4.sz.'!X100</f>
        <v>0</v>
      </c>
      <c r="O103" s="108">
        <f>'bevételi tábla 4.sz.'!Y100</f>
        <v>0</v>
      </c>
      <c r="P103" s="108">
        <f>'bevételi tábla 4.sz.'!Z100</f>
        <v>0</v>
      </c>
      <c r="Q103" s="111">
        <f>SUM(N103:P103)</f>
        <v>0</v>
      </c>
      <c r="R103" s="108">
        <f>'bevételi tábla 4.sz.'!AB100</f>
        <v>0</v>
      </c>
      <c r="S103" s="108">
        <f>'bevételi tábla 4.sz.'!AC100</f>
        <v>0</v>
      </c>
      <c r="T103" s="108">
        <f>'bevételi tábla 4.sz.'!AD100</f>
        <v>0</v>
      </c>
      <c r="U103" s="111">
        <f>SUM(R103:T103)</f>
        <v>0</v>
      </c>
      <c r="V103" s="108">
        <f>'bevételi tábla 4.sz.'!AF100</f>
        <v>0</v>
      </c>
      <c r="W103" s="108">
        <f>'bevételi tábla 4.sz.'!AG100</f>
        <v>0</v>
      </c>
      <c r="X103" s="108">
        <f>'bevételi tábla 4.sz.'!AH100</f>
        <v>0</v>
      </c>
      <c r="Y103" s="108">
        <f t="shared" si="83"/>
        <v>0</v>
      </c>
      <c r="Z103" s="108">
        <f>'bevételi tábla 4.sz.'!AJ100</f>
        <v>0</v>
      </c>
      <c r="AA103" s="108">
        <f>'bevételi tábla 4.sz.'!AK100</f>
        <v>0</v>
      </c>
      <c r="AB103" s="108">
        <f>'bevételi tábla 4.sz.'!AL100</f>
        <v>0</v>
      </c>
      <c r="AC103" s="109">
        <f>SUM(Z103:AB103)</f>
        <v>0</v>
      </c>
      <c r="AD103" s="108">
        <f>'bevételi tábla 4.sz.'!AN100</f>
        <v>0</v>
      </c>
      <c r="AE103" s="108">
        <f>'bevételi tábla 4.sz.'!AO100</f>
        <v>0</v>
      </c>
      <c r="AF103" s="108">
        <f>'bevételi tábla 4.sz.'!AP100</f>
        <v>0</v>
      </c>
      <c r="AG103" s="109">
        <f>SUM(AD103:AF103)</f>
        <v>0</v>
      </c>
      <c r="AH103" s="108">
        <f>'bevételi tábla 4.sz.'!DX100</f>
        <v>0</v>
      </c>
      <c r="AI103" s="108">
        <f>'bevételi tábla 4.sz.'!DY100</f>
        <v>0</v>
      </c>
      <c r="AJ103" s="108">
        <f>'bevételi tábla 4.sz.'!DZ100</f>
        <v>0</v>
      </c>
      <c r="AK103" s="109">
        <f>SUM(AH103:AJ103)</f>
        <v>0</v>
      </c>
      <c r="AL103" s="108">
        <f>'bevételi tábla 4.sz.'!EB100</f>
        <v>0</v>
      </c>
      <c r="AM103" s="108">
        <f>'bevételi tábla 4.sz.'!EC100</f>
        <v>0</v>
      </c>
      <c r="AN103" s="108">
        <f>'bevételi tábla 4.sz.'!ED100</f>
        <v>0</v>
      </c>
      <c r="AO103" s="109">
        <f>SUM(AL103:AN103)</f>
        <v>0</v>
      </c>
      <c r="AP103" s="108">
        <v>14412</v>
      </c>
      <c r="AQ103" s="108">
        <f>'bevételi tábla 4.sz.'!EG100</f>
        <v>0</v>
      </c>
      <c r="AR103" s="108">
        <f>'bevételi tábla 4.sz.'!EH100</f>
        <v>0</v>
      </c>
      <c r="AS103" s="109">
        <f>SUM(AP103:AR103)</f>
        <v>14412</v>
      </c>
      <c r="AT103" s="269">
        <f t="shared" si="70"/>
        <v>0</v>
      </c>
      <c r="AU103" s="269">
        <f t="shared" si="71"/>
        <v>0</v>
      </c>
      <c r="AV103" s="271">
        <f t="shared" si="65"/>
        <v>0</v>
      </c>
      <c r="AW103" s="299">
        <f t="shared" si="72"/>
        <v>0</v>
      </c>
      <c r="AX103" s="271">
        <f t="shared" si="73"/>
        <v>0</v>
      </c>
      <c r="AY103" s="271">
        <f t="shared" si="66"/>
        <v>0</v>
      </c>
      <c r="AZ103" s="271">
        <f t="shared" si="67"/>
        <v>0</v>
      </c>
      <c r="BA103" s="300">
        <f t="shared" si="74"/>
        <v>0</v>
      </c>
      <c r="BB103" s="271">
        <f t="shared" si="75"/>
        <v>14412</v>
      </c>
      <c r="BC103" s="271">
        <f t="shared" si="81"/>
        <v>0</v>
      </c>
      <c r="BD103" s="271">
        <f t="shared" si="68"/>
        <v>0</v>
      </c>
      <c r="BE103" s="300">
        <f t="shared" si="69"/>
        <v>14412</v>
      </c>
      <c r="BF103" s="249"/>
      <c r="BG103" s="249"/>
      <c r="BH103" s="249"/>
      <c r="BI103" s="249"/>
      <c r="BJ103" s="249"/>
      <c r="BK103" s="249"/>
      <c r="BL103" s="249"/>
      <c r="BM103" s="249"/>
      <c r="BN103" s="249"/>
      <c r="BO103" s="249"/>
      <c r="BP103" s="243"/>
      <c r="BQ103" s="243"/>
      <c r="BR103" s="243"/>
    </row>
    <row r="104" spans="1:70" ht="15" hidden="1" customHeight="1">
      <c r="A104" s="101"/>
      <c r="B104" s="134"/>
      <c r="C104" s="102">
        <v>2</v>
      </c>
      <c r="D104" s="92"/>
      <c r="E104" s="107"/>
      <c r="F104" s="107"/>
      <c r="G104" s="107"/>
      <c r="H104" s="107"/>
      <c r="I104" s="107" t="s">
        <v>696</v>
      </c>
      <c r="J104" s="108"/>
      <c r="K104" s="108"/>
      <c r="L104" s="108"/>
      <c r="M104" s="109"/>
      <c r="N104" s="108"/>
      <c r="O104" s="108"/>
      <c r="P104" s="108"/>
      <c r="Q104" s="109"/>
      <c r="R104" s="108"/>
      <c r="S104" s="108"/>
      <c r="T104" s="108"/>
      <c r="U104" s="109"/>
      <c r="V104" s="108"/>
      <c r="W104" s="108"/>
      <c r="X104" s="108"/>
      <c r="Y104" s="108"/>
      <c r="Z104" s="108"/>
      <c r="AA104" s="108"/>
      <c r="AB104" s="108"/>
      <c r="AC104" s="109"/>
      <c r="AD104" s="108"/>
      <c r="AE104" s="108"/>
      <c r="AF104" s="108"/>
      <c r="AG104" s="109"/>
      <c r="AH104" s="108"/>
      <c r="AI104" s="108"/>
      <c r="AJ104" s="108"/>
      <c r="AK104" s="109"/>
      <c r="AL104" s="108"/>
      <c r="AM104" s="108"/>
      <c r="AN104" s="108"/>
      <c r="AO104" s="109"/>
      <c r="AP104" s="108"/>
      <c r="AQ104" s="108"/>
      <c r="AR104" s="108"/>
      <c r="AS104" s="109"/>
      <c r="AT104" s="269">
        <f t="shared" si="70"/>
        <v>0</v>
      </c>
      <c r="AU104" s="269">
        <f t="shared" si="71"/>
        <v>0</v>
      </c>
      <c r="AV104" s="271">
        <f>SUMIF($J$7:$AK$7,"Kötelező feladatok",P104:AU104)</f>
        <v>0</v>
      </c>
      <c r="AW104" s="299">
        <f t="shared" si="72"/>
        <v>0</v>
      </c>
      <c r="AX104" s="271">
        <f t="shared" si="73"/>
        <v>0</v>
      </c>
      <c r="AY104" s="271">
        <f>SUMIF($J$7:$AK$7,"Kötelező feladatok",W104:AX104)</f>
        <v>0</v>
      </c>
      <c r="AZ104" s="271">
        <f>SUMIF($J$7:$AK$7,"Kötelező feladatok",X104:AY104)</f>
        <v>0</v>
      </c>
      <c r="BA104" s="300">
        <f t="shared" si="74"/>
        <v>0</v>
      </c>
      <c r="BB104" s="271">
        <f t="shared" si="75"/>
        <v>0</v>
      </c>
      <c r="BC104" s="271">
        <f t="shared" si="81"/>
        <v>0</v>
      </c>
      <c r="BD104" s="271">
        <f>SUMIF($J$7:$AK$7,"Kötelező feladatok",AB104:BC104)</f>
        <v>0</v>
      </c>
      <c r="BE104" s="300">
        <f t="shared" si="69"/>
        <v>0</v>
      </c>
      <c r="BF104" s="249"/>
      <c r="BG104" s="249"/>
      <c r="BH104" s="249"/>
      <c r="BI104" s="249"/>
      <c r="BJ104" s="249"/>
      <c r="BK104" s="249"/>
      <c r="BL104" s="249"/>
      <c r="BM104" s="249"/>
      <c r="BN104" s="249"/>
      <c r="BO104" s="249"/>
      <c r="BP104" s="243"/>
      <c r="BQ104" s="243"/>
      <c r="BR104" s="243"/>
    </row>
    <row r="105" spans="1:70" ht="27" customHeight="1">
      <c r="A105" s="1014" t="s">
        <v>697</v>
      </c>
      <c r="B105" s="1015"/>
      <c r="C105" s="1015"/>
      <c r="D105" s="1015"/>
      <c r="E105" s="1015"/>
      <c r="F105" s="1015"/>
      <c r="G105" s="1015"/>
      <c r="H105" s="1015"/>
      <c r="I105" s="128"/>
      <c r="J105" s="131">
        <f>J90+J92-J102</f>
        <v>105087</v>
      </c>
      <c r="K105" s="131">
        <f t="shared" ref="K105:BA105" si="86">K90+K92-K102</f>
        <v>0</v>
      </c>
      <c r="L105" s="131">
        <f t="shared" si="86"/>
        <v>0</v>
      </c>
      <c r="M105" s="131">
        <f t="shared" si="86"/>
        <v>105087</v>
      </c>
      <c r="N105" s="131">
        <f t="shared" si="86"/>
        <v>105362</v>
      </c>
      <c r="O105" s="131">
        <f t="shared" si="86"/>
        <v>0</v>
      </c>
      <c r="P105" s="131">
        <f t="shared" si="86"/>
        <v>0</v>
      </c>
      <c r="Q105" s="131">
        <f t="shared" si="86"/>
        <v>105362</v>
      </c>
      <c r="R105" s="131">
        <f>R90+R92-R102</f>
        <v>105087</v>
      </c>
      <c r="S105" s="131">
        <f>S90+S92-S102</f>
        <v>0</v>
      </c>
      <c r="T105" s="131">
        <f>T90+T92-T102</f>
        <v>0</v>
      </c>
      <c r="U105" s="131">
        <f>U90+U92-U102</f>
        <v>105087</v>
      </c>
      <c r="V105" s="131">
        <f t="shared" si="86"/>
        <v>11206</v>
      </c>
      <c r="W105" s="131">
        <f t="shared" si="86"/>
        <v>0</v>
      </c>
      <c r="X105" s="131">
        <f t="shared" si="86"/>
        <v>0</v>
      </c>
      <c r="Y105" s="131">
        <f t="shared" si="86"/>
        <v>11206</v>
      </c>
      <c r="Z105" s="131">
        <f t="shared" si="86"/>
        <v>10651</v>
      </c>
      <c r="AA105" s="131">
        <f t="shared" si="86"/>
        <v>0</v>
      </c>
      <c r="AB105" s="131">
        <f t="shared" si="86"/>
        <v>0</v>
      </c>
      <c r="AC105" s="131">
        <f t="shared" si="86"/>
        <v>10651</v>
      </c>
      <c r="AD105" s="131">
        <f>AD90+AD92-AD102</f>
        <v>16655</v>
      </c>
      <c r="AE105" s="131">
        <f>AE90+AE92-AE102</f>
        <v>0</v>
      </c>
      <c r="AF105" s="131">
        <f>AF90+AF92-AF102</f>
        <v>0</v>
      </c>
      <c r="AG105" s="131">
        <f>AG90+AG92-AG102</f>
        <v>16655</v>
      </c>
      <c r="AH105" s="131">
        <f t="shared" si="86"/>
        <v>1136881</v>
      </c>
      <c r="AI105" s="131">
        <f t="shared" si="86"/>
        <v>4400</v>
      </c>
      <c r="AJ105" s="131">
        <f t="shared" si="86"/>
        <v>0</v>
      </c>
      <c r="AK105" s="131">
        <f t="shared" si="86"/>
        <v>1141281</v>
      </c>
      <c r="AL105" s="131">
        <f t="shared" si="86"/>
        <v>1551173</v>
      </c>
      <c r="AM105" s="131">
        <f t="shared" si="86"/>
        <v>4400</v>
      </c>
      <c r="AN105" s="131">
        <f t="shared" si="86"/>
        <v>0</v>
      </c>
      <c r="AO105" s="131">
        <f t="shared" si="86"/>
        <v>1555573</v>
      </c>
      <c r="AP105" s="131">
        <f>AP90+AP92-AP102</f>
        <v>1601066</v>
      </c>
      <c r="AQ105" s="131">
        <f>AQ90+AQ92-AQ102</f>
        <v>44624</v>
      </c>
      <c r="AR105" s="131">
        <f>AR90+AR92-AR102</f>
        <v>0</v>
      </c>
      <c r="AS105" s="131">
        <f>AS90+AS92-AS102</f>
        <v>1645690</v>
      </c>
      <c r="AT105" s="131">
        <f t="shared" si="86"/>
        <v>1253174</v>
      </c>
      <c r="AU105" s="131">
        <f t="shared" si="86"/>
        <v>4400</v>
      </c>
      <c r="AV105" s="131">
        <f t="shared" si="86"/>
        <v>0</v>
      </c>
      <c r="AW105" s="131">
        <f t="shared" si="86"/>
        <v>1257574</v>
      </c>
      <c r="AX105" s="131">
        <f t="shared" si="86"/>
        <v>1667186</v>
      </c>
      <c r="AY105" s="131">
        <f t="shared" si="86"/>
        <v>4400</v>
      </c>
      <c r="AZ105" s="131">
        <f t="shared" si="86"/>
        <v>0</v>
      </c>
      <c r="BA105" s="131">
        <f t="shared" si="86"/>
        <v>1671586</v>
      </c>
      <c r="BB105" s="131">
        <f>BB90+BB92-BB102</f>
        <v>1722808</v>
      </c>
      <c r="BC105" s="131">
        <f>BC90+BC92-BC102</f>
        <v>44624</v>
      </c>
      <c r="BD105" s="131">
        <f>BD90+BD92-BD102</f>
        <v>0</v>
      </c>
      <c r="BE105" s="131">
        <f>BE90+BE92-BE102</f>
        <v>1767432</v>
      </c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3"/>
      <c r="BQ105" s="243"/>
      <c r="BR105" s="243"/>
    </row>
    <row r="106" spans="1:70" ht="23.25" customHeight="1">
      <c r="A106" s="1012" t="s">
        <v>698</v>
      </c>
      <c r="B106" s="1013"/>
      <c r="C106" s="1013"/>
      <c r="D106" s="1013"/>
      <c r="E106" s="1013"/>
      <c r="F106" s="1013"/>
      <c r="G106" s="1013"/>
      <c r="H106" s="1013"/>
      <c r="I106" s="258"/>
      <c r="J106" s="273"/>
      <c r="K106" s="273"/>
      <c r="L106" s="274"/>
      <c r="M106" s="274"/>
      <c r="N106" s="273"/>
      <c r="O106" s="273"/>
      <c r="P106" s="274"/>
      <c r="Q106" s="274"/>
      <c r="R106" s="273"/>
      <c r="S106" s="273"/>
      <c r="T106" s="274"/>
      <c r="U106" s="274"/>
      <c r="V106" s="273"/>
      <c r="W106" s="273"/>
      <c r="X106" s="274"/>
      <c r="Y106" s="274"/>
      <c r="Z106" s="273"/>
      <c r="AA106" s="273"/>
      <c r="AB106" s="274"/>
      <c r="AC106" s="274"/>
      <c r="AD106" s="273"/>
      <c r="AE106" s="273"/>
      <c r="AF106" s="274"/>
      <c r="AG106" s="274"/>
      <c r="AH106" s="273"/>
      <c r="AI106" s="273"/>
      <c r="AJ106" s="274"/>
      <c r="AK106" s="274"/>
      <c r="AL106" s="273"/>
      <c r="AM106" s="273"/>
      <c r="AN106" s="274"/>
      <c r="AO106" s="274"/>
      <c r="AP106" s="273"/>
      <c r="AQ106" s="273"/>
      <c r="AR106" s="274"/>
      <c r="AS106" s="274"/>
      <c r="AT106" s="275"/>
      <c r="AU106" s="275"/>
      <c r="AV106" s="276"/>
      <c r="AW106" s="276"/>
      <c r="AX106" s="275"/>
      <c r="AY106" s="275"/>
      <c r="AZ106" s="276"/>
      <c r="BA106" s="276"/>
      <c r="BB106" s="275"/>
      <c r="BC106" s="275"/>
      <c r="BD106" s="276"/>
      <c r="BE106" s="276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3"/>
      <c r="BQ106" s="243"/>
      <c r="BR106" s="243"/>
    </row>
    <row r="107" spans="1:70" ht="15">
      <c r="A107" s="262"/>
      <c r="B107" s="262"/>
      <c r="C107" s="262"/>
      <c r="D107" s="262"/>
      <c r="E107" s="262"/>
      <c r="F107" s="262"/>
      <c r="G107" s="262"/>
      <c r="H107" s="262"/>
      <c r="I107" s="262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>
        <v>147853</v>
      </c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263"/>
      <c r="AQ107" s="263"/>
      <c r="AR107" s="263"/>
      <c r="AS107" s="263"/>
      <c r="AT107" s="244"/>
      <c r="AU107" s="244"/>
      <c r="AV107" s="244"/>
      <c r="AW107" s="244">
        <f>AW105-AW102</f>
        <v>1164810</v>
      </c>
      <c r="AX107" s="244"/>
      <c r="AY107" s="244"/>
      <c r="AZ107" s="244"/>
      <c r="BA107" s="244">
        <v>1671586</v>
      </c>
      <c r="BB107" s="244"/>
      <c r="BC107" s="244"/>
      <c r="BD107" s="244"/>
      <c r="BE107" s="244">
        <v>1962640</v>
      </c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</row>
    <row r="108" spans="1:70" ht="15">
      <c r="A108" s="262"/>
      <c r="B108" s="262"/>
      <c r="C108" s="262"/>
      <c r="D108" s="262"/>
      <c r="E108" s="262"/>
      <c r="F108" s="262"/>
      <c r="G108" s="262"/>
      <c r="H108" s="262"/>
      <c r="I108" s="262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263"/>
      <c r="AG108" s="263"/>
      <c r="AH108" s="263"/>
      <c r="AI108" s="263"/>
      <c r="AJ108" s="263"/>
      <c r="AK108" s="263"/>
      <c r="AL108" s="263"/>
      <c r="AM108" s="263"/>
      <c r="AN108" s="263"/>
      <c r="AO108" s="263"/>
      <c r="AP108" s="263"/>
      <c r="AQ108" s="263"/>
      <c r="AR108" s="263"/>
      <c r="AS108" s="263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</row>
    <row r="109" spans="1:70" ht="15">
      <c r="A109" s="262"/>
      <c r="B109" s="262"/>
      <c r="C109" s="262"/>
      <c r="D109" s="262"/>
      <c r="E109" s="262"/>
      <c r="F109" s="262"/>
      <c r="G109" s="262"/>
      <c r="H109" s="262"/>
      <c r="I109" s="262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263"/>
      <c r="AG109" s="263"/>
      <c r="AH109" s="263"/>
      <c r="AI109" s="263"/>
      <c r="AJ109" s="263"/>
      <c r="AK109" s="263"/>
      <c r="AL109" s="263"/>
      <c r="AM109" s="263"/>
      <c r="AN109" s="263"/>
      <c r="AO109" s="263"/>
      <c r="AP109" s="263"/>
      <c r="AQ109" s="263"/>
      <c r="AR109" s="263"/>
      <c r="AS109" s="263"/>
      <c r="AT109" s="263"/>
      <c r="AU109" s="263"/>
      <c r="AV109" s="263"/>
      <c r="AW109" s="244">
        <f>AW105-AW107</f>
        <v>92764</v>
      </c>
      <c r="AX109" s="263"/>
      <c r="AY109" s="263"/>
      <c r="AZ109" s="263"/>
      <c r="BA109" s="244">
        <f>BA105-BA107</f>
        <v>0</v>
      </c>
      <c r="BB109" s="263"/>
      <c r="BC109" s="263"/>
      <c r="BD109" s="263"/>
      <c r="BE109" s="244">
        <f>BE105-BE107</f>
        <v>-195208</v>
      </c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</row>
    <row r="110" spans="1:70" ht="15">
      <c r="A110" s="262"/>
      <c r="B110" s="262"/>
      <c r="C110" s="262"/>
      <c r="D110" s="262"/>
      <c r="E110" s="262"/>
      <c r="F110" s="262"/>
      <c r="G110" s="262"/>
      <c r="H110" s="262"/>
      <c r="I110" s="262"/>
      <c r="J110" s="263"/>
      <c r="K110" s="263"/>
      <c r="L110" s="263"/>
      <c r="M110" s="263"/>
      <c r="N110" s="263"/>
      <c r="O110" s="263"/>
      <c r="P110" s="263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263"/>
      <c r="AG110" s="263"/>
      <c r="AH110" s="263"/>
      <c r="AI110" s="263"/>
      <c r="AJ110" s="263"/>
      <c r="AK110" s="263"/>
      <c r="AL110" s="263"/>
      <c r="AM110" s="263"/>
      <c r="AN110" s="263"/>
      <c r="AO110" s="263"/>
      <c r="AP110" s="263"/>
      <c r="AQ110" s="263"/>
      <c r="AR110" s="263"/>
      <c r="AS110" s="263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</row>
    <row r="111" spans="1:70" s="250" customFormat="1" ht="15">
      <c r="A111" s="264"/>
      <c r="B111" s="262"/>
      <c r="C111" s="264"/>
      <c r="D111" s="264"/>
      <c r="E111" s="264"/>
      <c r="F111" s="264"/>
      <c r="G111" s="264"/>
      <c r="H111" s="264"/>
      <c r="I111" s="264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8"/>
      <c r="Z111" s="278"/>
      <c r="AA111" s="278"/>
      <c r="AB111" s="278"/>
      <c r="AC111" s="278"/>
      <c r="AD111" s="278"/>
      <c r="AE111" s="278"/>
      <c r="AF111" s="278"/>
      <c r="AG111" s="278"/>
      <c r="AH111" s="278"/>
      <c r="AI111" s="278"/>
      <c r="AJ111" s="278"/>
      <c r="AK111" s="278"/>
      <c r="AL111" s="278"/>
      <c r="AM111" s="278"/>
      <c r="AN111" s="278"/>
      <c r="AO111" s="278"/>
      <c r="AP111" s="278"/>
      <c r="AQ111" s="278"/>
      <c r="AR111" s="278"/>
      <c r="AS111" s="278"/>
      <c r="AT111" s="278"/>
      <c r="AU111" s="278"/>
      <c r="AV111" s="278"/>
      <c r="AW111" s="278"/>
      <c r="AX111" s="278"/>
      <c r="AY111" s="278"/>
      <c r="AZ111" s="278"/>
      <c r="BA111" s="278"/>
      <c r="BB111" s="278"/>
      <c r="BC111" s="278"/>
      <c r="BD111" s="278"/>
      <c r="BE111" s="278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</row>
    <row r="112" spans="1:70" ht="15" customHeight="1">
      <c r="A112" s="262"/>
      <c r="B112" s="264"/>
      <c r="C112" s="262"/>
      <c r="D112" s="262"/>
      <c r="E112" s="262"/>
      <c r="F112" s="262"/>
      <c r="G112" s="262"/>
      <c r="H112" s="262"/>
      <c r="I112" s="262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3"/>
      <c r="AL112" s="263"/>
      <c r="AM112" s="263"/>
      <c r="AN112" s="263"/>
      <c r="AO112" s="263"/>
      <c r="AP112" s="263"/>
      <c r="AQ112" s="263"/>
      <c r="AR112" s="263"/>
      <c r="AS112" s="263"/>
      <c r="AT112" s="263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</row>
    <row r="113" spans="1:70" ht="15">
      <c r="A113" s="262"/>
      <c r="B113" s="264"/>
      <c r="C113" s="262"/>
      <c r="D113" s="262"/>
      <c r="E113" s="262"/>
      <c r="F113" s="262"/>
      <c r="G113" s="262"/>
      <c r="H113" s="262"/>
      <c r="I113" s="262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3"/>
      <c r="AL113" s="263"/>
      <c r="AM113" s="263"/>
      <c r="AN113" s="263"/>
      <c r="AO113" s="263"/>
      <c r="AP113" s="263"/>
      <c r="AQ113" s="263"/>
      <c r="AR113" s="263"/>
      <c r="AS113" s="263"/>
      <c r="AT113" s="263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>
        <v>1962640</v>
      </c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</row>
    <row r="114" spans="1:70" ht="15">
      <c r="A114" s="262"/>
      <c r="B114" s="262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>
        <v>-1767432</v>
      </c>
    </row>
    <row r="115" spans="1:70" ht="15">
      <c r="A115" s="262"/>
      <c r="B115" s="264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827">
        <f>SUM(BE113:BE114)</f>
        <v>195208</v>
      </c>
    </row>
    <row r="116" spans="1:70" ht="27" customHeight="1">
      <c r="A116" s="262"/>
      <c r="B116" s="264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</row>
    <row r="117" spans="1:70" ht="23.25" customHeight="1">
      <c r="A117" s="262"/>
      <c r="B117" s="264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</row>
    <row r="118" spans="1:70" ht="24" customHeight="1">
      <c r="A118" s="261"/>
      <c r="B118" s="264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</row>
    <row r="119" spans="1:70" s="248" customFormat="1" ht="17.25" customHeight="1">
      <c r="A119" s="265"/>
      <c r="B119" s="264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65"/>
      <c r="AR119" s="265"/>
      <c r="AS119" s="265"/>
      <c r="AT119" s="265"/>
      <c r="AU119" s="265"/>
      <c r="AV119" s="265"/>
      <c r="AW119" s="265"/>
      <c r="AX119" s="265"/>
      <c r="AY119" s="265"/>
      <c r="AZ119" s="265"/>
      <c r="BA119" s="265"/>
      <c r="BB119" s="265"/>
      <c r="BC119" s="265"/>
      <c r="BD119" s="265"/>
      <c r="BE119" s="265"/>
    </row>
    <row r="120" spans="1:70" ht="15">
      <c r="A120" s="262"/>
      <c r="B120" s="264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</row>
    <row r="121" spans="1:70" ht="15">
      <c r="A121" s="262"/>
      <c r="B121" s="264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</row>
    <row r="122" spans="1:70" s="250" customFormat="1" ht="15">
      <c r="A122" s="264"/>
      <c r="B122" s="264"/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</row>
    <row r="123" spans="1:70" s="250" customFormat="1" ht="15">
      <c r="A123" s="264"/>
      <c r="B123" s="264"/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</row>
    <row r="124" spans="1:70" s="250" customFormat="1" ht="15">
      <c r="A124" s="264"/>
      <c r="B124" s="264"/>
      <c r="C124" s="262"/>
      <c r="D124" s="1008"/>
      <c r="E124" s="1008"/>
      <c r="F124" s="1008"/>
      <c r="G124" s="1008"/>
      <c r="H124" s="1008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53"/>
      <c r="BG124" s="253"/>
      <c r="BH124" s="253"/>
      <c r="BI124" s="253"/>
      <c r="BJ124" s="253"/>
      <c r="BK124" s="253"/>
      <c r="BL124" s="253"/>
      <c r="BM124" s="253"/>
      <c r="BN124" s="253"/>
      <c r="BO124" s="253"/>
      <c r="BP124" s="253"/>
      <c r="BQ124" s="253"/>
      <c r="BR124" s="253"/>
    </row>
    <row r="125" spans="1:70" ht="15">
      <c r="A125" s="262"/>
      <c r="B125" s="262"/>
      <c r="C125" s="262"/>
      <c r="D125" s="1008"/>
      <c r="E125" s="1008"/>
      <c r="F125" s="1008"/>
      <c r="G125" s="1008"/>
      <c r="H125" s="1008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53"/>
      <c r="BG125" s="253"/>
      <c r="BH125" s="253"/>
      <c r="BI125" s="253"/>
      <c r="BJ125" s="253"/>
      <c r="BK125" s="253"/>
      <c r="BL125" s="253"/>
      <c r="BM125" s="253"/>
      <c r="BN125" s="253"/>
      <c r="BO125" s="253"/>
      <c r="BP125" s="253"/>
      <c r="BQ125" s="253"/>
      <c r="BR125" s="253"/>
    </row>
    <row r="126" spans="1:70" s="250" customFormat="1" ht="27" customHeight="1">
      <c r="A126" s="1010"/>
      <c r="B126" s="1010"/>
      <c r="C126" s="1010"/>
      <c r="D126" s="1010"/>
      <c r="E126" s="1010"/>
      <c r="F126" s="1010"/>
      <c r="G126" s="1010"/>
      <c r="H126" s="1010"/>
      <c r="I126" s="261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1"/>
      <c r="AL126" s="261"/>
      <c r="AM126" s="261"/>
      <c r="AN126" s="261"/>
      <c r="AO126" s="261"/>
      <c r="AP126" s="261"/>
      <c r="AQ126" s="261"/>
      <c r="AR126" s="261"/>
      <c r="AS126" s="261"/>
      <c r="AT126" s="261"/>
      <c r="AU126" s="261"/>
      <c r="AV126" s="261"/>
      <c r="AW126" s="261"/>
      <c r="AX126" s="261"/>
      <c r="AY126" s="261"/>
      <c r="AZ126" s="261"/>
      <c r="BA126" s="261"/>
      <c r="BB126" s="261"/>
      <c r="BC126" s="261"/>
      <c r="BD126" s="261"/>
      <c r="BE126" s="261"/>
      <c r="BF126" s="254"/>
      <c r="BG126" s="254"/>
      <c r="BH126" s="254"/>
      <c r="BI126" s="254"/>
      <c r="BJ126" s="254"/>
      <c r="BK126" s="254"/>
      <c r="BL126" s="254"/>
      <c r="BM126" s="254"/>
      <c r="BN126" s="254"/>
      <c r="BO126" s="254"/>
      <c r="BP126" s="254"/>
      <c r="BQ126" s="254"/>
      <c r="BR126" s="254"/>
    </row>
    <row r="127" spans="1:70" s="248" customFormat="1" ht="23.25" customHeight="1">
      <c r="A127" s="993"/>
      <c r="B127" s="993"/>
      <c r="C127" s="993"/>
      <c r="D127" s="993"/>
      <c r="E127" s="993"/>
      <c r="F127" s="993"/>
      <c r="G127" s="993"/>
      <c r="H127" s="993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</row>
    <row r="128" spans="1:70" ht="15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</row>
    <row r="129" spans="1:70" ht="15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</row>
    <row r="130" spans="1:70" ht="15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</row>
    <row r="131" spans="1:70" ht="12.75" hidden="1" customHeight="1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</row>
    <row r="132" spans="1:70" s="256" customFormat="1" ht="15" hidden="1" customHeight="1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</row>
    <row r="133" spans="1:70" s="256" customFormat="1" ht="15" hidden="1" customHeight="1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</row>
    <row r="134" spans="1:70" s="256" customFormat="1" ht="15" hidden="1" customHeight="1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</row>
    <row r="135" spans="1:70" s="256" customFormat="1" ht="15" hidden="1" customHeight="1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</row>
    <row r="136" spans="1:70" s="256" customFormat="1" ht="15" hidden="1" customHeight="1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</row>
    <row r="137" spans="1:70" s="256" customFormat="1" ht="15" hidden="1" customHeight="1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</row>
    <row r="138" spans="1:70" s="256" customFormat="1" ht="15" hidden="1" customHeight="1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</row>
    <row r="139" spans="1:70" s="256" customFormat="1" ht="15" hidden="1" customHeight="1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</row>
    <row r="140" spans="1:70" s="256" customFormat="1" ht="15" hidden="1" customHeight="1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</row>
    <row r="141" spans="1:70" s="256" customFormat="1" ht="15" hidden="1" customHeight="1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</row>
    <row r="142" spans="1:70" s="256" customFormat="1" ht="15" hidden="1" customHeight="1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</row>
    <row r="143" spans="1:70" s="256" customFormat="1" ht="15" hidden="1" customHeight="1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</row>
    <row r="144" spans="1:70" ht="15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</row>
    <row r="145" spans="1:57" ht="15">
      <c r="A145" s="262"/>
      <c r="B145" s="262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</row>
    <row r="146" spans="1:57" ht="0" hidden="1" customHeight="1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277"/>
      <c r="N146" s="152"/>
      <c r="O146" s="152"/>
      <c r="P146" s="152"/>
      <c r="Q146" s="277"/>
      <c r="R146" s="152"/>
      <c r="S146" s="152"/>
      <c r="T146" s="152"/>
      <c r="U146" s="277"/>
      <c r="V146" s="152"/>
      <c r="W146" s="152"/>
      <c r="X146" s="152"/>
      <c r="Y146" s="277"/>
      <c r="Z146" s="152"/>
      <c r="AA146" s="152"/>
      <c r="AB146" s="152"/>
      <c r="AC146" s="277"/>
      <c r="AD146" s="152"/>
      <c r="AE146" s="152"/>
      <c r="AF146" s="152"/>
      <c r="AG146" s="277"/>
      <c r="AH146" s="152"/>
      <c r="AI146" s="152"/>
      <c r="AJ146" s="152"/>
      <c r="AK146" s="277"/>
      <c r="AL146" s="152"/>
      <c r="AM146" s="152"/>
      <c r="AN146" s="152"/>
      <c r="AO146" s="277"/>
      <c r="AP146" s="152"/>
      <c r="AQ146" s="152"/>
      <c r="AR146" s="152"/>
      <c r="AS146" s="277"/>
      <c r="AT146" s="152"/>
      <c r="AU146" s="152"/>
      <c r="AV146" s="152"/>
      <c r="AW146" s="277"/>
      <c r="AX146" s="152"/>
      <c r="AY146" s="152"/>
      <c r="AZ146" s="152"/>
      <c r="BA146" s="277"/>
      <c r="BB146" s="152"/>
      <c r="BC146" s="152"/>
      <c r="BD146" s="152"/>
      <c r="BE146" s="277"/>
    </row>
  </sheetData>
  <mergeCells count="50">
    <mergeCell ref="B5:B7"/>
    <mergeCell ref="AH5:AK5"/>
    <mergeCell ref="AH6:AK6"/>
    <mergeCell ref="J5:M5"/>
    <mergeCell ref="J6:M6"/>
    <mergeCell ref="I5:I6"/>
    <mergeCell ref="D5:D7"/>
    <mergeCell ref="Z6:AC6"/>
    <mergeCell ref="C5:C7"/>
    <mergeCell ref="AD6:AG6"/>
    <mergeCell ref="AL5:AO5"/>
    <mergeCell ref="AL6:AO6"/>
    <mergeCell ref="N5:Q5"/>
    <mergeCell ref="N6:Q6"/>
    <mergeCell ref="V5:Y5"/>
    <mergeCell ref="V6:Y6"/>
    <mergeCell ref="Z5:AC5"/>
    <mergeCell ref="R5:U5"/>
    <mergeCell ref="R6:U6"/>
    <mergeCell ref="AD5:AG5"/>
    <mergeCell ref="G43:H43"/>
    <mergeCell ref="E84:H84"/>
    <mergeCell ref="A90:H90"/>
    <mergeCell ref="D93:H93"/>
    <mergeCell ref="G44:H44"/>
    <mergeCell ref="G45:H45"/>
    <mergeCell ref="A127:H127"/>
    <mergeCell ref="E5:H7"/>
    <mergeCell ref="A5:A7"/>
    <mergeCell ref="G25:H25"/>
    <mergeCell ref="D125:H125"/>
    <mergeCell ref="E81:H81"/>
    <mergeCell ref="D124:H124"/>
    <mergeCell ref="A126:H126"/>
    <mergeCell ref="F97:H97"/>
    <mergeCell ref="A106:H106"/>
    <mergeCell ref="F100:H100"/>
    <mergeCell ref="F101:H101"/>
    <mergeCell ref="A105:H105"/>
    <mergeCell ref="F95:H95"/>
    <mergeCell ref="F96:H96"/>
    <mergeCell ref="A91:H91"/>
    <mergeCell ref="AP5:AS5"/>
    <mergeCell ref="AP6:AS6"/>
    <mergeCell ref="BB5:BE5"/>
    <mergeCell ref="BB6:BE6"/>
    <mergeCell ref="AT5:AW5"/>
    <mergeCell ref="AT6:AW6"/>
    <mergeCell ref="AX5:BA5"/>
    <mergeCell ref="AX6:BA6"/>
  </mergeCells>
  <phoneticPr fontId="20" type="noConversion"/>
  <pageMargins left="0.78740157480314965" right="0.55118110236220474" top="0.98425196850393704" bottom="0.19685039370078741" header="0.59055118110236227" footer="0.15748031496062992"/>
  <pageSetup paperSize="8" scale="48" orientation="landscape" horizontalDpi="300" verticalDpi="300" r:id="rId1"/>
  <headerFooter alignWithMargins="0">
    <oddHeader>&amp;L2/2016. (II.26.) sz. rendelet a 9/2017.(V.30.) számú módosítással egységes szerkezetben&amp;CHarkány Város Önkormányzat 201 6. évi költségvetésének tervezett bevételei ( Főtábla )&amp;R1.sz. melléklet</oddHeader>
  </headerFooter>
  <colBreaks count="1" manualBreakCount="1">
    <brk id="3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G30"/>
  <sheetViews>
    <sheetView zoomScaleNormal="100" workbookViewId="0">
      <selection sqref="A1:H36"/>
    </sheetView>
  </sheetViews>
  <sheetFormatPr defaultRowHeight="12.75"/>
  <cols>
    <col min="1" max="1" width="9.140625" style="213"/>
    <col min="2" max="2" width="63.7109375" style="229" customWidth="1"/>
    <col min="3" max="3" width="11.28515625" style="230" hidden="1" customWidth="1"/>
    <col min="4" max="5" width="13" style="230" customWidth="1"/>
    <col min="6" max="6" width="12.42578125" style="230" customWidth="1"/>
    <col min="7" max="7" width="12.85546875" style="230" customWidth="1"/>
    <col min="8" max="16384" width="9.140625" style="213"/>
  </cols>
  <sheetData>
    <row r="1" spans="1:7" ht="75.75" customHeight="1">
      <c r="A1" s="1302" t="s">
        <v>942</v>
      </c>
      <c r="B1" s="1302"/>
      <c r="C1" s="1302"/>
      <c r="D1" s="1302"/>
      <c r="E1" s="1302"/>
      <c r="F1" s="1302"/>
      <c r="G1" s="1302"/>
    </row>
    <row r="2" spans="1:7" ht="16.5" customHeight="1">
      <c r="A2" s="214"/>
      <c r="B2" s="214"/>
      <c r="C2" s="214"/>
      <c r="D2" s="1303" t="s">
        <v>65</v>
      </c>
      <c r="E2" s="1303"/>
      <c r="F2" s="1303"/>
      <c r="G2" s="1303"/>
    </row>
    <row r="3" spans="1:7">
      <c r="A3" s="215" t="s">
        <v>240</v>
      </c>
      <c r="B3" s="215" t="s">
        <v>120</v>
      </c>
      <c r="C3" s="216" t="s">
        <v>219</v>
      </c>
      <c r="D3" s="216" t="s">
        <v>943</v>
      </c>
      <c r="E3" s="216">
        <v>2017</v>
      </c>
      <c r="F3" s="216" t="s">
        <v>300</v>
      </c>
      <c r="G3" s="216" t="s">
        <v>809</v>
      </c>
    </row>
    <row r="4" spans="1:7">
      <c r="A4" s="217" t="s">
        <v>66</v>
      </c>
      <c r="B4" s="218" t="s">
        <v>67</v>
      </c>
      <c r="C4" s="219">
        <v>2250000</v>
      </c>
      <c r="D4" s="219">
        <f>435951-D6</f>
        <v>423381</v>
      </c>
      <c r="E4" s="219">
        <v>420000</v>
      </c>
      <c r="F4" s="219">
        <v>420000</v>
      </c>
      <c r="G4" s="219">
        <v>425000</v>
      </c>
    </row>
    <row r="5" spans="1:7">
      <c r="A5" s="217" t="s">
        <v>68</v>
      </c>
      <c r="B5" s="218" t="s">
        <v>69</v>
      </c>
      <c r="C5" s="219"/>
      <c r="D5" s="219">
        <v>38124</v>
      </c>
      <c r="E5" s="219">
        <v>6699</v>
      </c>
      <c r="F5" s="219">
        <v>6699</v>
      </c>
      <c r="G5" s="219">
        <v>6699</v>
      </c>
    </row>
    <row r="6" spans="1:7">
      <c r="A6" s="217" t="s">
        <v>70</v>
      </c>
      <c r="B6" s="218" t="s">
        <v>71</v>
      </c>
      <c r="C6" s="219">
        <v>1000</v>
      </c>
      <c r="D6" s="219">
        <v>12570</v>
      </c>
      <c r="E6" s="219">
        <v>2500</v>
      </c>
      <c r="F6" s="219">
        <v>2500</v>
      </c>
      <c r="G6" s="219">
        <v>2500</v>
      </c>
    </row>
    <row r="7" spans="1:7" ht="25.5">
      <c r="A7" s="217" t="s">
        <v>72</v>
      </c>
      <c r="B7" s="218" t="s">
        <v>73</v>
      </c>
      <c r="C7" s="219">
        <v>197039</v>
      </c>
      <c r="D7" s="219"/>
      <c r="E7" s="219"/>
      <c r="F7" s="219"/>
      <c r="G7" s="219"/>
    </row>
    <row r="8" spans="1:7">
      <c r="A8" s="217" t="s">
        <v>74</v>
      </c>
      <c r="B8" s="218" t="s">
        <v>75</v>
      </c>
      <c r="C8" s="219"/>
      <c r="D8" s="219"/>
      <c r="E8" s="219"/>
      <c r="F8" s="219"/>
      <c r="G8" s="219"/>
    </row>
    <row r="9" spans="1:7">
      <c r="A9" s="217" t="s">
        <v>76</v>
      </c>
      <c r="B9" s="218" t="s">
        <v>77</v>
      </c>
      <c r="C9" s="219"/>
      <c r="D9" s="219"/>
      <c r="E9" s="219"/>
      <c r="F9" s="219"/>
      <c r="G9" s="219"/>
    </row>
    <row r="10" spans="1:7">
      <c r="A10" s="217" t="s">
        <v>78</v>
      </c>
      <c r="B10" s="218" t="s">
        <v>79</v>
      </c>
      <c r="C10" s="219"/>
      <c r="D10" s="219"/>
      <c r="E10" s="219"/>
      <c r="F10" s="219"/>
      <c r="G10" s="219"/>
    </row>
    <row r="11" spans="1:7">
      <c r="A11" s="220" t="s">
        <v>80</v>
      </c>
      <c r="B11" s="221" t="s">
        <v>81</v>
      </c>
      <c r="C11" s="222">
        <f>SUM(C4:C10)</f>
        <v>2448039</v>
      </c>
      <c r="D11" s="222">
        <f>SUM(D4:D10)</f>
        <v>474075</v>
      </c>
      <c r="E11" s="222">
        <f>SUM(E4:E10)</f>
        <v>429199</v>
      </c>
      <c r="F11" s="222">
        <f>SUM(F4:F10)</f>
        <v>429199</v>
      </c>
      <c r="G11" s="222">
        <f>SUM(G4:G10)</f>
        <v>434199</v>
      </c>
    </row>
    <row r="12" spans="1:7">
      <c r="A12" s="223" t="s">
        <v>82</v>
      </c>
      <c r="B12" s="224" t="s">
        <v>83</v>
      </c>
      <c r="C12" s="225">
        <f>C11*0.5</f>
        <v>1224019.5</v>
      </c>
      <c r="D12" s="225">
        <f>D11*0.5</f>
        <v>237037.5</v>
      </c>
      <c r="E12" s="225">
        <f>E11*0.5</f>
        <v>214599.5</v>
      </c>
      <c r="F12" s="225">
        <f>F11*0.5</f>
        <v>214599.5</v>
      </c>
      <c r="G12" s="225">
        <f>G11*0.5</f>
        <v>217099.5</v>
      </c>
    </row>
    <row r="13" spans="1:7" ht="25.5">
      <c r="A13" s="220" t="s">
        <v>84</v>
      </c>
      <c r="B13" s="221" t="s">
        <v>85</v>
      </c>
      <c r="C13" s="222">
        <f>SUM(C14:C20)</f>
        <v>36501</v>
      </c>
      <c r="D13" s="222">
        <f>SUM(D14:D20)</f>
        <v>0</v>
      </c>
      <c r="E13" s="222">
        <f>SUM(E14:E20)</f>
        <v>0</v>
      </c>
      <c r="F13" s="222">
        <f>SUM(F14:F20)</f>
        <v>0</v>
      </c>
      <c r="G13" s="222">
        <f>SUM(G14:G20)</f>
        <v>0</v>
      </c>
    </row>
    <row r="14" spans="1:7">
      <c r="A14" s="217" t="s">
        <v>86</v>
      </c>
      <c r="B14" s="218" t="s">
        <v>87</v>
      </c>
      <c r="C14" s="219">
        <v>11457</v>
      </c>
      <c r="D14" s="219"/>
      <c r="E14" s="219"/>
      <c r="F14" s="219"/>
      <c r="G14" s="219"/>
    </row>
    <row r="15" spans="1:7">
      <c r="A15" s="217" t="s">
        <v>88</v>
      </c>
      <c r="B15" s="218" t="s">
        <v>89</v>
      </c>
      <c r="C15" s="219"/>
      <c r="D15" s="219"/>
      <c r="E15" s="219"/>
      <c r="F15" s="219"/>
      <c r="G15" s="219"/>
    </row>
    <row r="16" spans="1:7">
      <c r="A16" s="217" t="s">
        <v>90</v>
      </c>
      <c r="B16" s="218" t="s">
        <v>91</v>
      </c>
      <c r="C16" s="219"/>
      <c r="D16" s="219"/>
      <c r="E16" s="219"/>
      <c r="F16" s="219"/>
      <c r="G16" s="219"/>
    </row>
    <row r="17" spans="1:7">
      <c r="A17" s="217" t="s">
        <v>92</v>
      </c>
      <c r="B17" s="218" t="s">
        <v>93</v>
      </c>
      <c r="C17" s="219"/>
      <c r="D17" s="219"/>
      <c r="E17" s="219"/>
      <c r="F17" s="219"/>
      <c r="G17" s="219"/>
    </row>
    <row r="18" spans="1:7">
      <c r="A18" s="217" t="s">
        <v>94</v>
      </c>
      <c r="B18" s="218" t="s">
        <v>95</v>
      </c>
      <c r="C18" s="219"/>
      <c r="D18" s="219"/>
      <c r="E18" s="219"/>
      <c r="F18" s="219"/>
      <c r="G18" s="219"/>
    </row>
    <row r="19" spans="1:7">
      <c r="A19" s="217" t="s">
        <v>96</v>
      </c>
      <c r="B19" s="218" t="s">
        <v>100</v>
      </c>
      <c r="C19" s="219"/>
      <c r="D19" s="219"/>
      <c r="E19" s="219"/>
      <c r="F19" s="219"/>
      <c r="G19" s="219"/>
    </row>
    <row r="20" spans="1:7">
      <c r="A20" s="217" t="s">
        <v>101</v>
      </c>
      <c r="B20" s="218" t="s">
        <v>102</v>
      </c>
      <c r="C20" s="219">
        <v>25044</v>
      </c>
      <c r="D20" s="219"/>
      <c r="E20" s="219"/>
      <c r="F20" s="219"/>
      <c r="G20" s="219"/>
    </row>
    <row r="21" spans="1:7" ht="25.5">
      <c r="A21" s="220" t="s">
        <v>103</v>
      </c>
      <c r="B21" s="221" t="s">
        <v>104</v>
      </c>
      <c r="C21" s="222">
        <f>SUM(C22:C28)</f>
        <v>0</v>
      </c>
      <c r="D21" s="222">
        <f>SUM(D22:D28)</f>
        <v>0</v>
      </c>
      <c r="E21" s="222">
        <f>SUM(E22:E28)</f>
        <v>0</v>
      </c>
      <c r="F21" s="222">
        <f>SUM(F22:F28)</f>
        <v>0</v>
      </c>
      <c r="G21" s="222">
        <f>SUM(G22:G28)</f>
        <v>0</v>
      </c>
    </row>
    <row r="22" spans="1:7">
      <c r="A22" s="217" t="s">
        <v>105</v>
      </c>
      <c r="B22" s="218" t="s">
        <v>87</v>
      </c>
      <c r="C22" s="219"/>
      <c r="D22" s="219"/>
      <c r="E22" s="219"/>
      <c r="F22" s="219"/>
      <c r="G22" s="219"/>
    </row>
    <row r="23" spans="1:7">
      <c r="A23" s="217" t="s">
        <v>106</v>
      </c>
      <c r="B23" s="218" t="s">
        <v>89</v>
      </c>
      <c r="C23" s="219"/>
      <c r="D23" s="219"/>
      <c r="E23" s="219"/>
      <c r="F23" s="219"/>
      <c r="G23" s="219"/>
    </row>
    <row r="24" spans="1:7">
      <c r="A24" s="217" t="s">
        <v>107</v>
      </c>
      <c r="B24" s="218" t="s">
        <v>91</v>
      </c>
      <c r="C24" s="219"/>
      <c r="D24" s="219"/>
      <c r="E24" s="219"/>
      <c r="F24" s="219"/>
      <c r="G24" s="219"/>
    </row>
    <row r="25" spans="1:7">
      <c r="A25" s="217" t="s">
        <v>108</v>
      </c>
      <c r="B25" s="218" t="s">
        <v>93</v>
      </c>
      <c r="C25" s="219"/>
      <c r="D25" s="219"/>
      <c r="E25" s="219"/>
      <c r="F25" s="219"/>
      <c r="G25" s="219"/>
    </row>
    <row r="26" spans="1:7">
      <c r="A26" s="217" t="s">
        <v>109</v>
      </c>
      <c r="B26" s="218" t="s">
        <v>95</v>
      </c>
      <c r="C26" s="219"/>
      <c r="D26" s="219"/>
      <c r="E26" s="219"/>
      <c r="F26" s="219"/>
      <c r="G26" s="219"/>
    </row>
    <row r="27" spans="1:7">
      <c r="A27" s="217" t="s">
        <v>112</v>
      </c>
      <c r="B27" s="218" t="s">
        <v>100</v>
      </c>
      <c r="C27" s="219"/>
      <c r="D27" s="219"/>
      <c r="E27" s="219"/>
      <c r="F27" s="219"/>
      <c r="G27" s="219"/>
    </row>
    <row r="28" spans="1:7">
      <c r="A28" s="217" t="s">
        <v>113</v>
      </c>
      <c r="B28" s="218" t="s">
        <v>102</v>
      </c>
      <c r="C28" s="219"/>
      <c r="D28" s="219"/>
      <c r="E28" s="219"/>
      <c r="F28" s="219"/>
      <c r="G28" s="219"/>
    </row>
    <row r="29" spans="1:7">
      <c r="A29" s="223" t="s">
        <v>114</v>
      </c>
      <c r="B29" s="224" t="s">
        <v>115</v>
      </c>
      <c r="C29" s="225">
        <f>C13+C21</f>
        <v>36501</v>
      </c>
      <c r="D29" s="225">
        <f>D13+D21</f>
        <v>0</v>
      </c>
      <c r="E29" s="225">
        <f>E13+E21</f>
        <v>0</v>
      </c>
      <c r="F29" s="225">
        <f>F13+F21</f>
        <v>0</v>
      </c>
      <c r="G29" s="225">
        <f>G13+G21</f>
        <v>0</v>
      </c>
    </row>
    <row r="30" spans="1:7">
      <c r="A30" s="226" t="s">
        <v>116</v>
      </c>
      <c r="B30" s="227" t="s">
        <v>117</v>
      </c>
      <c r="C30" s="228">
        <f>C12-C29</f>
        <v>1187518.5</v>
      </c>
      <c r="D30" s="228">
        <f>D12-D29</f>
        <v>237037.5</v>
      </c>
      <c r="E30" s="228">
        <f>E12-E29</f>
        <v>214599.5</v>
      </c>
      <c r="F30" s="228">
        <f>F12-F29</f>
        <v>214599.5</v>
      </c>
      <c r="G30" s="228">
        <f>G12-G29</f>
        <v>217099.5</v>
      </c>
    </row>
  </sheetData>
  <mergeCells count="2">
    <mergeCell ref="A1:G1"/>
    <mergeCell ref="D2:G2"/>
  </mergeCells>
  <phoneticPr fontId="40" type="noConversion"/>
  <pageMargins left="0" right="0" top="0.98425196850393704" bottom="0.98425196850393704" header="0.51181102362204722" footer="0.51181102362204722"/>
  <pageSetup paperSize="9" scale="83" orientation="portrait" r:id="rId1"/>
  <headerFooter alignWithMargins="0">
    <oddHeader>&amp;L2/2016. (II.26.) sz. rendelet a 9/2017.(V.30.) számú módosítással egységes szerkezetben&amp;R6.sz. melléklet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J80"/>
  <sheetViews>
    <sheetView topLeftCell="D70" zoomScaleNormal="100" workbookViewId="0">
      <selection activeCell="K84" sqref="A1:K84"/>
    </sheetView>
  </sheetViews>
  <sheetFormatPr defaultRowHeight="12.75"/>
  <cols>
    <col min="1" max="1" width="56.42578125" style="767" customWidth="1"/>
    <col min="2" max="2" width="19.140625" style="767" customWidth="1"/>
    <col min="3" max="3" width="10" style="767" customWidth="1"/>
    <col min="4" max="4" width="9.140625" style="767" customWidth="1"/>
    <col min="5" max="6" width="9" style="767" customWidth="1"/>
    <col min="7" max="7" width="10.85546875" style="767" customWidth="1"/>
    <col min="8" max="8" width="20.42578125" style="767" customWidth="1"/>
    <col min="9" max="9" width="17.28515625" style="767" customWidth="1"/>
    <col min="10" max="10" width="14.5703125" style="767" customWidth="1"/>
    <col min="11" max="11" width="14" style="767" customWidth="1"/>
    <col min="12" max="12" width="17.85546875" style="767" customWidth="1"/>
    <col min="13" max="16384" width="9.140625" style="767"/>
  </cols>
  <sheetData>
    <row r="1" spans="1:9">
      <c r="A1" s="1304" t="s">
        <v>721</v>
      </c>
      <c r="B1" s="1304"/>
      <c r="C1" s="1304"/>
      <c r="D1" s="1304"/>
      <c r="E1" s="1304"/>
      <c r="F1" s="1304"/>
      <c r="G1" s="1304"/>
      <c r="H1" s="1304"/>
    </row>
    <row r="2" spans="1:9">
      <c r="A2" s="768"/>
      <c r="B2" s="768"/>
      <c r="C2" s="768"/>
      <c r="D2" s="768"/>
      <c r="E2" s="768"/>
      <c r="F2" s="768"/>
      <c r="G2" s="768"/>
      <c r="H2" s="768"/>
    </row>
    <row r="3" spans="1:9" ht="28.5" customHeight="1">
      <c r="A3" s="919" t="s">
        <v>385</v>
      </c>
      <c r="B3" s="920" t="s">
        <v>386</v>
      </c>
      <c r="C3" s="920" t="s">
        <v>387</v>
      </c>
      <c r="D3" s="1305" t="s">
        <v>388</v>
      </c>
      <c r="E3" s="1305"/>
      <c r="F3" s="920" t="s">
        <v>948</v>
      </c>
      <c r="G3" s="920" t="s">
        <v>389</v>
      </c>
      <c r="H3" s="1306" t="s">
        <v>722</v>
      </c>
      <c r="I3" s="1306" t="s">
        <v>952</v>
      </c>
    </row>
    <row r="4" spans="1:9">
      <c r="A4" s="921"/>
      <c r="B4" s="921"/>
      <c r="C4" s="921"/>
      <c r="D4" s="921" t="s">
        <v>171</v>
      </c>
      <c r="E4" s="921" t="s">
        <v>386</v>
      </c>
      <c r="F4" s="921"/>
      <c r="G4" s="921"/>
      <c r="H4" s="1307"/>
      <c r="I4" s="1307"/>
    </row>
    <row r="5" spans="1:9">
      <c r="A5" s="922" t="s">
        <v>452</v>
      </c>
      <c r="B5" s="923" t="s">
        <v>390</v>
      </c>
      <c r="C5" s="923"/>
      <c r="D5" s="923" t="s">
        <v>299</v>
      </c>
      <c r="E5" s="924">
        <v>21.68</v>
      </c>
      <c r="F5" s="924">
        <v>21.68</v>
      </c>
      <c r="G5" s="925">
        <v>4580000</v>
      </c>
      <c r="H5" s="926">
        <f>E5*G5</f>
        <v>99294400</v>
      </c>
      <c r="I5" s="926">
        <f>F5*G5</f>
        <v>99294400</v>
      </c>
    </row>
    <row r="6" spans="1:9">
      <c r="A6" s="768"/>
      <c r="B6" s="923"/>
      <c r="C6" s="923"/>
      <c r="D6" s="923"/>
      <c r="E6" s="925"/>
      <c r="F6" s="925"/>
      <c r="G6" s="925"/>
      <c r="H6" s="925"/>
      <c r="I6" s="925"/>
    </row>
    <row r="7" spans="1:9" ht="16.5" customHeight="1">
      <c r="A7" s="922" t="s">
        <v>453</v>
      </c>
      <c r="B7" s="923"/>
      <c r="C7" s="923"/>
      <c r="D7" s="923"/>
      <c r="E7" s="925"/>
      <c r="F7" s="925"/>
      <c r="G7" s="925"/>
      <c r="H7" s="925"/>
      <c r="I7" s="925"/>
    </row>
    <row r="8" spans="1:9" ht="17.25" customHeight="1">
      <c r="A8" s="923" t="s">
        <v>391</v>
      </c>
      <c r="B8" s="923" t="s">
        <v>392</v>
      </c>
      <c r="C8" s="923"/>
      <c r="D8" s="923" t="s">
        <v>393</v>
      </c>
      <c r="E8" s="927"/>
      <c r="F8" s="927"/>
      <c r="G8" s="925"/>
      <c r="H8" s="925">
        <v>9513180</v>
      </c>
      <c r="I8" s="925">
        <v>9513180</v>
      </c>
    </row>
    <row r="9" spans="1:9" ht="17.25" customHeight="1">
      <c r="A9" s="923" t="s">
        <v>209</v>
      </c>
      <c r="B9" s="923" t="s">
        <v>394</v>
      </c>
      <c r="C9" s="923"/>
      <c r="D9" s="923"/>
      <c r="E9" s="925"/>
      <c r="F9" s="925"/>
      <c r="G9" s="925"/>
      <c r="H9" s="925">
        <v>19904000</v>
      </c>
      <c r="I9" s="925">
        <v>19904000</v>
      </c>
    </row>
    <row r="10" spans="1:9" ht="17.25" customHeight="1">
      <c r="A10" s="923" t="s">
        <v>395</v>
      </c>
      <c r="B10" s="923" t="s">
        <v>396</v>
      </c>
      <c r="C10" s="923"/>
      <c r="D10" s="923" t="s">
        <v>397</v>
      </c>
      <c r="E10" s="925"/>
      <c r="F10" s="925"/>
      <c r="G10" s="925"/>
      <c r="H10" s="925">
        <v>1264632</v>
      </c>
      <c r="I10" s="925">
        <v>1264632</v>
      </c>
    </row>
    <row r="11" spans="1:9" ht="17.25" customHeight="1">
      <c r="A11" s="923" t="s">
        <v>398</v>
      </c>
      <c r="B11" s="923" t="s">
        <v>399</v>
      </c>
      <c r="C11" s="923"/>
      <c r="D11" s="923" t="s">
        <v>400</v>
      </c>
      <c r="E11" s="925"/>
      <c r="F11" s="925"/>
      <c r="G11" s="925"/>
      <c r="H11" s="925">
        <v>7588610</v>
      </c>
      <c r="I11" s="925">
        <v>7588610</v>
      </c>
    </row>
    <row r="12" spans="1:9" ht="17.25" customHeight="1">
      <c r="A12" s="923" t="s">
        <v>401</v>
      </c>
      <c r="B12" s="923" t="s">
        <v>402</v>
      </c>
      <c r="C12" s="923"/>
      <c r="D12" s="923"/>
      <c r="E12" s="925"/>
      <c r="F12" s="925"/>
      <c r="G12" s="925"/>
      <c r="H12" s="925">
        <f>SUM(H8:H11)</f>
        <v>38270422</v>
      </c>
      <c r="I12" s="925">
        <f>SUM(I8:I11)</f>
        <v>38270422</v>
      </c>
    </row>
    <row r="13" spans="1:9" ht="17.25" customHeight="1">
      <c r="A13" s="768" t="s">
        <v>404</v>
      </c>
      <c r="B13" s="923"/>
      <c r="C13" s="923"/>
      <c r="D13" s="923"/>
      <c r="E13" s="925"/>
      <c r="F13" s="925"/>
      <c r="G13" s="925"/>
      <c r="H13" s="925">
        <v>0</v>
      </c>
      <c r="I13" s="925">
        <v>0</v>
      </c>
    </row>
    <row r="14" spans="1:9" ht="18" customHeight="1">
      <c r="A14" s="768" t="s">
        <v>451</v>
      </c>
      <c r="B14" s="923" t="s">
        <v>403</v>
      </c>
      <c r="C14" s="923"/>
      <c r="D14" s="923" t="s">
        <v>299</v>
      </c>
      <c r="E14" s="925">
        <v>4336</v>
      </c>
      <c r="F14" s="925">
        <v>4336</v>
      </c>
      <c r="G14" s="925">
        <v>2700</v>
      </c>
      <c r="H14" s="925">
        <f>E14*G14</f>
        <v>11707200</v>
      </c>
      <c r="I14" s="925">
        <f>F14*G14</f>
        <v>11707200</v>
      </c>
    </row>
    <row r="15" spans="1:9" ht="17.25" customHeight="1">
      <c r="A15" s="768" t="s">
        <v>404</v>
      </c>
      <c r="C15" s="768"/>
      <c r="D15" s="768"/>
      <c r="E15" s="768"/>
      <c r="F15" s="768"/>
      <c r="G15" s="768"/>
      <c r="H15" s="928"/>
      <c r="I15" s="928"/>
    </row>
    <row r="16" spans="1:9" ht="17.25" customHeight="1">
      <c r="A16" s="768" t="s">
        <v>450</v>
      </c>
      <c r="B16" s="923" t="s">
        <v>313</v>
      </c>
      <c r="C16" s="768"/>
      <c r="D16" s="768"/>
      <c r="E16" s="768"/>
      <c r="F16" s="768"/>
      <c r="G16" s="768"/>
      <c r="H16" s="928">
        <v>321300</v>
      </c>
      <c r="I16" s="928">
        <v>321300</v>
      </c>
    </row>
    <row r="17" spans="1:9" ht="17.25" customHeight="1">
      <c r="A17" s="768" t="s">
        <v>118</v>
      </c>
      <c r="B17" s="923" t="s">
        <v>314</v>
      </c>
      <c r="C17" s="768"/>
      <c r="D17" s="768"/>
      <c r="E17" s="768"/>
      <c r="F17" s="768"/>
      <c r="G17" s="768"/>
      <c r="H17" s="928">
        <v>125054000</v>
      </c>
      <c r="I17" s="928">
        <v>125054000</v>
      </c>
    </row>
    <row r="18" spans="1:9" ht="17.25" customHeight="1">
      <c r="A18" s="923" t="s">
        <v>404</v>
      </c>
      <c r="C18" s="768"/>
      <c r="D18" s="768"/>
      <c r="E18" s="768"/>
      <c r="F18" s="768"/>
      <c r="G18" s="768"/>
      <c r="H18" s="928">
        <v>-24693335</v>
      </c>
      <c r="I18" s="928">
        <v>-24693335</v>
      </c>
    </row>
    <row r="19" spans="1:9">
      <c r="A19" s="929" t="s">
        <v>945</v>
      </c>
      <c r="B19" s="768" t="s">
        <v>944</v>
      </c>
      <c r="D19" s="768" t="s">
        <v>946</v>
      </c>
      <c r="E19" s="768" t="s">
        <v>947</v>
      </c>
      <c r="F19" s="768" t="s">
        <v>947</v>
      </c>
      <c r="G19" s="768" t="s">
        <v>947</v>
      </c>
      <c r="I19" s="928">
        <v>716620</v>
      </c>
    </row>
    <row r="20" spans="1:9" ht="17.25" customHeight="1">
      <c r="A20" s="922" t="s">
        <v>723</v>
      </c>
      <c r="B20" s="922"/>
      <c r="C20" s="922"/>
      <c r="D20" s="922"/>
      <c r="E20" s="922"/>
      <c r="F20" s="922"/>
      <c r="G20" s="922"/>
      <c r="H20" s="930">
        <f>SUM(H12:H19)</f>
        <v>150659587</v>
      </c>
      <c r="I20" s="930">
        <f>SUM(I12:I19)</f>
        <v>151376207</v>
      </c>
    </row>
    <row r="21" spans="1:9" ht="17.25" customHeight="1">
      <c r="A21" s="922" t="s">
        <v>953</v>
      </c>
      <c r="B21" s="768"/>
      <c r="C21" s="768"/>
      <c r="D21" s="768"/>
      <c r="E21" s="768"/>
      <c r="F21" s="768"/>
      <c r="G21" s="768"/>
      <c r="H21" s="930">
        <f>H5+H20</f>
        <v>249953987</v>
      </c>
      <c r="I21" s="931">
        <f>I5+I20</f>
        <v>250670607</v>
      </c>
    </row>
    <row r="22" spans="1:9" ht="17.25" customHeight="1">
      <c r="A22" s="932" t="s">
        <v>405</v>
      </c>
      <c r="B22" s="768"/>
      <c r="C22" s="768"/>
      <c r="D22" s="768"/>
      <c r="E22" s="768"/>
      <c r="F22" s="768"/>
      <c r="G22" s="768"/>
      <c r="H22" s="928"/>
      <c r="I22" s="928"/>
    </row>
    <row r="23" spans="1:9" ht="17.25" customHeight="1">
      <c r="A23" s="933" t="s">
        <v>405</v>
      </c>
      <c r="B23" s="934" t="s">
        <v>406</v>
      </c>
      <c r="C23" s="934" t="s">
        <v>315</v>
      </c>
      <c r="D23" s="768" t="s">
        <v>299</v>
      </c>
      <c r="E23" s="935">
        <v>15</v>
      </c>
      <c r="F23" s="935">
        <v>14.8</v>
      </c>
      <c r="G23" s="928">
        <v>4308000</v>
      </c>
      <c r="H23" s="928">
        <f>E23*G23/3*2</f>
        <v>43080000</v>
      </c>
      <c r="I23" s="928">
        <f>F23*G23/3*2</f>
        <v>42505600</v>
      </c>
    </row>
    <row r="24" spans="1:9" ht="25.5">
      <c r="A24" s="933" t="s">
        <v>407</v>
      </c>
      <c r="B24" s="934" t="s">
        <v>406</v>
      </c>
      <c r="C24" s="934" t="s">
        <v>315</v>
      </c>
      <c r="D24" s="768" t="s">
        <v>299</v>
      </c>
      <c r="E24" s="935">
        <v>10</v>
      </c>
      <c r="F24" s="935">
        <v>10</v>
      </c>
      <c r="G24" s="928">
        <v>1800000</v>
      </c>
      <c r="H24" s="928">
        <v>12000000</v>
      </c>
      <c r="I24" s="928">
        <v>12000000</v>
      </c>
    </row>
    <row r="25" spans="1:9" ht="17.25" customHeight="1">
      <c r="A25" s="933" t="s">
        <v>405</v>
      </c>
      <c r="B25" s="934" t="s">
        <v>406</v>
      </c>
      <c r="C25" s="934" t="s">
        <v>724</v>
      </c>
      <c r="D25" s="768" t="s">
        <v>299</v>
      </c>
      <c r="E25" s="935">
        <v>14.2</v>
      </c>
      <c r="F25" s="935">
        <v>15</v>
      </c>
      <c r="G25" s="928">
        <v>4308000</v>
      </c>
      <c r="H25" s="928">
        <f>E25*G25/3</f>
        <v>20391200</v>
      </c>
      <c r="I25" s="928">
        <f>F25*G25/3</f>
        <v>21540000</v>
      </c>
    </row>
    <row r="26" spans="1:9" ht="17.25" customHeight="1">
      <c r="A26" s="936" t="s">
        <v>316</v>
      </c>
      <c r="B26" s="937" t="s">
        <v>408</v>
      </c>
      <c r="C26" s="937" t="s">
        <v>725</v>
      </c>
      <c r="D26" s="938" t="s">
        <v>299</v>
      </c>
      <c r="E26" s="939">
        <v>14.2</v>
      </c>
      <c r="F26" s="939">
        <v>15</v>
      </c>
      <c r="G26" s="940">
        <v>35000</v>
      </c>
      <c r="H26" s="940">
        <f>E26*G26</f>
        <v>497000</v>
      </c>
      <c r="I26" s="940">
        <f>F26*G26</f>
        <v>525000</v>
      </c>
    </row>
    <row r="27" spans="1:9" ht="25.5">
      <c r="A27" s="933" t="s">
        <v>407</v>
      </c>
      <c r="B27" s="934" t="s">
        <v>406</v>
      </c>
      <c r="C27" s="934" t="s">
        <v>724</v>
      </c>
      <c r="D27" s="934" t="s">
        <v>299</v>
      </c>
      <c r="E27" s="941">
        <v>10</v>
      </c>
      <c r="F27" s="941">
        <v>10</v>
      </c>
      <c r="G27" s="942">
        <v>1800000</v>
      </c>
      <c r="H27" s="942">
        <v>6000000</v>
      </c>
      <c r="I27" s="942">
        <v>6000000</v>
      </c>
    </row>
    <row r="28" spans="1:9" ht="16.5" customHeight="1">
      <c r="A28" s="768" t="s">
        <v>409</v>
      </c>
      <c r="B28" s="768" t="s">
        <v>443</v>
      </c>
      <c r="C28" s="934" t="s">
        <v>315</v>
      </c>
      <c r="D28" s="768" t="s">
        <v>299</v>
      </c>
      <c r="E28" s="928">
        <v>170</v>
      </c>
      <c r="F28" s="928">
        <v>167</v>
      </c>
      <c r="G28" s="928">
        <v>80000</v>
      </c>
      <c r="H28" s="928">
        <f>E28*G28/3*2</f>
        <v>9066666.666666666</v>
      </c>
      <c r="I28" s="928">
        <f>F28*G28/3*2</f>
        <v>8906666.666666666</v>
      </c>
    </row>
    <row r="29" spans="1:9" ht="17.25" customHeight="1">
      <c r="A29" s="768" t="s">
        <v>409</v>
      </c>
      <c r="B29" s="768" t="s">
        <v>443</v>
      </c>
      <c r="C29" s="934" t="s">
        <v>724</v>
      </c>
      <c r="D29" s="768" t="s">
        <v>299</v>
      </c>
      <c r="E29" s="928">
        <v>160</v>
      </c>
      <c r="F29" s="928">
        <v>166</v>
      </c>
      <c r="G29" s="928">
        <v>80000</v>
      </c>
      <c r="H29" s="928">
        <f>E29*G29/3</f>
        <v>4266666.666666667</v>
      </c>
      <c r="I29" s="928">
        <f>F29*G29/3</f>
        <v>4426666.666666667</v>
      </c>
    </row>
    <row r="30" spans="1:9" ht="17.25" customHeight="1">
      <c r="A30" s="768" t="s">
        <v>373</v>
      </c>
      <c r="B30" s="768" t="s">
        <v>444</v>
      </c>
      <c r="C30" s="934" t="s">
        <v>315</v>
      </c>
      <c r="D30" s="768" t="s">
        <v>299</v>
      </c>
      <c r="E30" s="928">
        <v>25</v>
      </c>
      <c r="F30" s="928">
        <v>25</v>
      </c>
      <c r="G30" s="928">
        <v>181000</v>
      </c>
      <c r="H30" s="928">
        <f>E30*G30/3*2</f>
        <v>3016666.6666666665</v>
      </c>
      <c r="I30" s="928">
        <f>F30*G30/3*2</f>
        <v>3016666.6666666665</v>
      </c>
    </row>
    <row r="31" spans="1:9" ht="17.25" customHeight="1">
      <c r="A31" s="768" t="s">
        <v>373</v>
      </c>
      <c r="B31" s="768" t="s">
        <v>444</v>
      </c>
      <c r="C31" s="934" t="s">
        <v>724</v>
      </c>
      <c r="D31" s="768" t="s">
        <v>299</v>
      </c>
      <c r="E31" s="928">
        <v>20</v>
      </c>
      <c r="F31" s="928">
        <v>20</v>
      </c>
      <c r="G31" s="928">
        <v>181000</v>
      </c>
      <c r="H31" s="928">
        <f>E31*G31/3</f>
        <v>1206666.6666666667</v>
      </c>
      <c r="I31" s="928">
        <f>F31*G31/3</f>
        <v>1206666.6666666667</v>
      </c>
    </row>
    <row r="32" spans="1:9" ht="17.25" customHeight="1">
      <c r="A32" s="768" t="s">
        <v>726</v>
      </c>
      <c r="B32" s="768" t="s">
        <v>727</v>
      </c>
      <c r="C32" s="934" t="s">
        <v>725</v>
      </c>
      <c r="D32" s="768"/>
      <c r="E32" s="928"/>
      <c r="F32" s="928"/>
      <c r="G32" s="928"/>
      <c r="H32" s="928">
        <v>3640000</v>
      </c>
      <c r="I32" s="928">
        <v>3640000</v>
      </c>
    </row>
    <row r="33" spans="1:10" ht="17.25" customHeight="1">
      <c r="A33" s="768" t="s">
        <v>317</v>
      </c>
      <c r="B33" s="768" t="s">
        <v>318</v>
      </c>
      <c r="C33" s="768" t="s">
        <v>725</v>
      </c>
      <c r="D33" s="768" t="s">
        <v>299</v>
      </c>
      <c r="E33" s="928">
        <v>4</v>
      </c>
      <c r="F33" s="928">
        <v>3.3</v>
      </c>
      <c r="G33" s="928">
        <v>384000</v>
      </c>
      <c r="H33" s="928">
        <f>E33*G33</f>
        <v>1536000</v>
      </c>
      <c r="I33" s="928">
        <f>F33*G33</f>
        <v>1267200</v>
      </c>
    </row>
    <row r="34" spans="1:10" ht="17.25" customHeight="1">
      <c r="A34" s="768" t="s">
        <v>728</v>
      </c>
      <c r="B34" s="768" t="s">
        <v>729</v>
      </c>
      <c r="C34" s="768" t="s">
        <v>725</v>
      </c>
      <c r="D34" s="768" t="s">
        <v>299</v>
      </c>
      <c r="E34" s="928">
        <v>3</v>
      </c>
      <c r="F34" s="928">
        <v>3</v>
      </c>
      <c r="G34" s="928">
        <v>352000</v>
      </c>
      <c r="H34" s="928">
        <f>E34*G34</f>
        <v>1056000</v>
      </c>
      <c r="I34" s="928">
        <f>F34*G34</f>
        <v>1056000</v>
      </c>
      <c r="J34" s="769"/>
    </row>
    <row r="35" spans="1:10">
      <c r="A35" s="768"/>
      <c r="B35" s="768"/>
      <c r="C35" s="768"/>
      <c r="D35" s="768"/>
      <c r="E35" s="928"/>
      <c r="F35" s="928"/>
      <c r="G35" s="928"/>
      <c r="H35" s="930">
        <f>SUM(H23:H34)</f>
        <v>105756866.66666669</v>
      </c>
      <c r="I35" s="931">
        <v>106090468</v>
      </c>
    </row>
    <row r="36" spans="1:10">
      <c r="A36" s="938"/>
      <c r="B36" s="768"/>
      <c r="C36" s="768"/>
      <c r="D36" s="768"/>
      <c r="E36" s="928"/>
      <c r="F36" s="928"/>
      <c r="G36" s="928"/>
      <c r="H36" s="943"/>
    </row>
    <row r="37" spans="1:10">
      <c r="A37" s="938" t="s">
        <v>730</v>
      </c>
      <c r="B37" s="768" t="s">
        <v>445</v>
      </c>
      <c r="C37" s="768" t="s">
        <v>725</v>
      </c>
      <c r="D37" s="768"/>
      <c r="E37" s="928"/>
      <c r="F37" s="928"/>
      <c r="G37" s="928"/>
      <c r="H37" s="943">
        <v>15660904</v>
      </c>
      <c r="I37" s="943">
        <v>15660904</v>
      </c>
    </row>
    <row r="38" spans="1:10">
      <c r="A38" s="938"/>
      <c r="B38" s="768"/>
      <c r="C38" s="768"/>
      <c r="D38" s="768"/>
      <c r="E38" s="928"/>
      <c r="F38" s="928"/>
      <c r="G38" s="928"/>
      <c r="H38" s="943"/>
      <c r="I38" s="943"/>
    </row>
    <row r="39" spans="1:10" ht="17.25" customHeight="1">
      <c r="A39" s="768" t="s">
        <v>344</v>
      </c>
      <c r="B39" s="768" t="s">
        <v>446</v>
      </c>
      <c r="C39" s="768"/>
      <c r="D39" s="768" t="s">
        <v>299</v>
      </c>
      <c r="E39" s="928">
        <v>35</v>
      </c>
      <c r="F39" s="928">
        <v>35</v>
      </c>
      <c r="G39" s="944">
        <v>55360</v>
      </c>
      <c r="H39" s="943">
        <v>1937600</v>
      </c>
      <c r="I39" s="943">
        <f>F39*G39</f>
        <v>1937600</v>
      </c>
    </row>
    <row r="40" spans="1:10" ht="17.25" customHeight="1">
      <c r="A40" s="768"/>
      <c r="B40" s="768"/>
      <c r="C40" s="768"/>
      <c r="D40" s="768"/>
      <c r="E40" s="928"/>
      <c r="F40" s="928"/>
      <c r="G40" s="944"/>
      <c r="H40" s="943"/>
      <c r="I40" s="943"/>
    </row>
    <row r="41" spans="1:10" ht="18" customHeight="1">
      <c r="A41" s="768" t="s">
        <v>319</v>
      </c>
      <c r="B41" s="768" t="s">
        <v>320</v>
      </c>
      <c r="C41" s="768"/>
      <c r="D41" s="768" t="s">
        <v>299</v>
      </c>
      <c r="E41" s="945">
        <v>10.63</v>
      </c>
      <c r="F41" s="945">
        <v>10.63</v>
      </c>
      <c r="G41" s="944">
        <v>1632000</v>
      </c>
      <c r="H41" s="928">
        <f>E41*G41</f>
        <v>17348160</v>
      </c>
      <c r="I41" s="928">
        <f>F41*G41</f>
        <v>17348160</v>
      </c>
    </row>
    <row r="42" spans="1:10" ht="17.25" customHeight="1">
      <c r="A42" s="768" t="s">
        <v>321</v>
      </c>
      <c r="B42" s="768" t="s">
        <v>447</v>
      </c>
      <c r="C42" s="768"/>
      <c r="D42" s="768"/>
      <c r="E42" s="945"/>
      <c r="F42" s="945"/>
      <c r="G42" s="944"/>
      <c r="H42" s="943">
        <v>15091178</v>
      </c>
      <c r="I42" s="943">
        <v>15091178</v>
      </c>
    </row>
    <row r="43" spans="1:10">
      <c r="A43" s="768" t="s">
        <v>731</v>
      </c>
      <c r="B43" s="768" t="s">
        <v>732</v>
      </c>
      <c r="C43" s="922"/>
      <c r="D43" s="922"/>
      <c r="E43" s="768">
        <v>919</v>
      </c>
      <c r="F43" s="768">
        <v>919</v>
      </c>
      <c r="G43" s="922">
        <v>542</v>
      </c>
      <c r="H43" s="943">
        <f>E43*G43</f>
        <v>498098</v>
      </c>
      <c r="I43" s="943">
        <f>F43*G43</f>
        <v>498098</v>
      </c>
    </row>
    <row r="44" spans="1:10">
      <c r="A44" s="922"/>
      <c r="B44" s="922"/>
      <c r="C44" s="922"/>
      <c r="D44" s="922"/>
      <c r="E44" s="922"/>
      <c r="F44" s="922"/>
      <c r="G44" s="922"/>
      <c r="H44" s="943">
        <f>SUM(H41:H43)</f>
        <v>32937436</v>
      </c>
      <c r="I44" s="943">
        <f>SUM(I41:I43)</f>
        <v>32937436</v>
      </c>
    </row>
    <row r="45" spans="1:10">
      <c r="A45" s="922"/>
      <c r="B45" s="922"/>
      <c r="C45" s="922"/>
      <c r="D45" s="922"/>
      <c r="E45" s="922"/>
      <c r="F45" s="922"/>
      <c r="G45" s="922"/>
      <c r="H45" s="946"/>
      <c r="I45" s="946"/>
    </row>
    <row r="46" spans="1:10">
      <c r="A46" s="768" t="s">
        <v>733</v>
      </c>
      <c r="B46" s="922"/>
      <c r="C46" s="922"/>
      <c r="D46" s="922"/>
      <c r="E46" s="922"/>
      <c r="F46" s="922"/>
      <c r="G46" s="922"/>
      <c r="H46" s="946">
        <f>H37+H39+H44</f>
        <v>50535940</v>
      </c>
      <c r="I46" s="947">
        <f>I37+I39+I44</f>
        <v>50535940</v>
      </c>
    </row>
    <row r="47" spans="1:10">
      <c r="A47" s="768"/>
      <c r="B47" s="922"/>
      <c r="C47" s="922"/>
      <c r="D47" s="922"/>
      <c r="E47" s="922"/>
      <c r="F47" s="922"/>
      <c r="G47" s="922"/>
      <c r="H47" s="946"/>
      <c r="I47" s="946"/>
    </row>
    <row r="48" spans="1:10" ht="17.25" customHeight="1">
      <c r="A48" s="768" t="s">
        <v>448</v>
      </c>
      <c r="B48" s="768" t="s">
        <v>449</v>
      </c>
      <c r="C48" s="768"/>
      <c r="D48" s="768"/>
      <c r="E48" s="928">
        <v>4336</v>
      </c>
      <c r="F48" s="928">
        <v>4336</v>
      </c>
      <c r="G48" s="928">
        <v>1140</v>
      </c>
      <c r="H48" s="943">
        <f>E48*1140</f>
        <v>4943040</v>
      </c>
      <c r="I48" s="943">
        <f>F48*1140</f>
        <v>4943040</v>
      </c>
    </row>
    <row r="49" spans="1:10" ht="17.25" customHeight="1">
      <c r="A49" s="948" t="s">
        <v>951</v>
      </c>
      <c r="B49" s="768"/>
      <c r="C49" s="768"/>
      <c r="D49" s="768"/>
      <c r="E49" s="928"/>
      <c r="F49" s="928"/>
      <c r="G49" s="928"/>
      <c r="H49" s="946"/>
      <c r="I49" s="949">
        <v>319294</v>
      </c>
    </row>
    <row r="50" spans="1:10">
      <c r="A50" s="767" t="s">
        <v>536</v>
      </c>
      <c r="H50" s="770">
        <f>SUM(H48:H49)</f>
        <v>4943040</v>
      </c>
      <c r="I50" s="773">
        <f>SUM(I48:I49)</f>
        <v>5262334</v>
      </c>
    </row>
    <row r="52" spans="1:10">
      <c r="A52" s="922" t="s">
        <v>322</v>
      </c>
      <c r="C52" s="922"/>
      <c r="D52" s="922"/>
      <c r="E52" s="922"/>
      <c r="F52" s="922"/>
      <c r="G52" s="922"/>
      <c r="H52" s="930">
        <f>H5+H20+H35+H46+H48</f>
        <v>411189833.66666669</v>
      </c>
      <c r="I52" s="930">
        <f>I5+I20+I35+I46+I50</f>
        <v>412559349</v>
      </c>
    </row>
    <row r="53" spans="1:10">
      <c r="I53" s="769"/>
    </row>
    <row r="54" spans="1:10">
      <c r="A54" s="767" t="s">
        <v>866</v>
      </c>
      <c r="I54" s="769">
        <v>4902015</v>
      </c>
      <c r="J54" s="769"/>
    </row>
    <row r="55" spans="1:10">
      <c r="I55" s="769"/>
    </row>
    <row r="56" spans="1:10">
      <c r="A56" s="767" t="s">
        <v>867</v>
      </c>
      <c r="I56" s="769">
        <v>2805775</v>
      </c>
    </row>
    <row r="57" spans="1:10">
      <c r="I57" s="769"/>
    </row>
    <row r="58" spans="1:10">
      <c r="A58" s="767" t="s">
        <v>949</v>
      </c>
      <c r="I58" s="769">
        <v>1760220</v>
      </c>
    </row>
    <row r="59" spans="1:10">
      <c r="I59" s="769"/>
    </row>
    <row r="60" spans="1:10">
      <c r="A60" s="767" t="s">
        <v>954</v>
      </c>
      <c r="I60" s="773">
        <f>SUM(I54:I59)</f>
        <v>9468010</v>
      </c>
    </row>
    <row r="61" spans="1:10" ht="19.5" customHeight="1">
      <c r="A61" s="767" t="s">
        <v>955</v>
      </c>
      <c r="H61" s="770"/>
      <c r="I61" s="773">
        <v>1387788</v>
      </c>
    </row>
    <row r="62" spans="1:10">
      <c r="A62" s="484" t="s">
        <v>868</v>
      </c>
      <c r="H62" s="770">
        <f>SUM(H52:H57)</f>
        <v>411189833.66666669</v>
      </c>
      <c r="I62" s="770">
        <f>I52+I60+I61</f>
        <v>423415147</v>
      </c>
    </row>
    <row r="64" spans="1:10" ht="25.5">
      <c r="A64" s="950" t="s">
        <v>917</v>
      </c>
      <c r="I64" s="767">
        <v>300000000</v>
      </c>
    </row>
    <row r="65" spans="1:9">
      <c r="A65" s="948" t="s">
        <v>950</v>
      </c>
      <c r="C65" s="768"/>
      <c r="D65" s="928"/>
      <c r="E65" s="768"/>
      <c r="F65" s="768"/>
      <c r="G65" s="768"/>
      <c r="H65" s="943"/>
      <c r="I65" s="951">
        <v>191000</v>
      </c>
    </row>
    <row r="66" spans="1:9">
      <c r="A66" s="948" t="s">
        <v>965</v>
      </c>
      <c r="C66" s="768"/>
      <c r="D66" s="928"/>
      <c r="E66" s="768"/>
      <c r="F66" s="768"/>
      <c r="G66" s="768"/>
      <c r="H66" s="943"/>
      <c r="I66" s="951">
        <f>SUM(I64:I65)</f>
        <v>300191000</v>
      </c>
    </row>
    <row r="68" spans="1:9">
      <c r="A68" s="767" t="s">
        <v>1083</v>
      </c>
      <c r="C68" s="771" t="s">
        <v>957</v>
      </c>
      <c r="D68" s="771" t="s">
        <v>958</v>
      </c>
      <c r="I68" s="484"/>
    </row>
    <row r="69" spans="1:9">
      <c r="A69" s="767" t="s">
        <v>956</v>
      </c>
      <c r="B69" s="769">
        <f>C69+D69</f>
        <v>116713</v>
      </c>
      <c r="C69" s="769">
        <v>91900</v>
      </c>
      <c r="D69" s="769">
        <v>24813</v>
      </c>
    </row>
    <row r="70" spans="1:9">
      <c r="A70" s="767" t="s">
        <v>794</v>
      </c>
      <c r="B70" s="769">
        <f>C70+D70</f>
        <v>48641</v>
      </c>
      <c r="C70" s="769">
        <v>38300</v>
      </c>
      <c r="D70" s="769">
        <v>10341</v>
      </c>
    </row>
    <row r="71" spans="1:9">
      <c r="A71" s="767" t="s">
        <v>865</v>
      </c>
      <c r="B71" s="769">
        <f>C71+D71</f>
        <v>42291</v>
      </c>
      <c r="C71" s="769">
        <v>33300</v>
      </c>
      <c r="D71" s="769">
        <v>8991</v>
      </c>
    </row>
    <row r="72" spans="1:9">
      <c r="A72" s="767" t="s">
        <v>192</v>
      </c>
      <c r="B72" s="769">
        <f>C72+D72</f>
        <v>508975</v>
      </c>
      <c r="C72" s="769">
        <v>411100</v>
      </c>
      <c r="D72" s="769">
        <v>97875</v>
      </c>
    </row>
    <row r="73" spans="1:9">
      <c r="A73" s="767" t="s">
        <v>238</v>
      </c>
      <c r="B73" s="770">
        <f>SUM(B69:B72)</f>
        <v>716620</v>
      </c>
      <c r="C73" s="770">
        <f>SUM(C69:C72)</f>
        <v>574600</v>
      </c>
      <c r="D73" s="770">
        <f>SUM(D69:D72)</f>
        <v>142020</v>
      </c>
    </row>
    <row r="75" spans="1:9">
      <c r="C75" s="771" t="s">
        <v>957</v>
      </c>
      <c r="D75" s="771" t="s">
        <v>958</v>
      </c>
    </row>
    <row r="76" spans="1:9">
      <c r="A76" s="767" t="s">
        <v>956</v>
      </c>
      <c r="B76" s="769">
        <f>C76+D76</f>
        <v>1222375</v>
      </c>
      <c r="C76" s="769">
        <v>962500</v>
      </c>
      <c r="D76" s="769">
        <v>259875</v>
      </c>
    </row>
    <row r="77" spans="1:9">
      <c r="A77" s="767" t="s">
        <v>794</v>
      </c>
      <c r="B77" s="769">
        <f>C77+D77</f>
        <v>346075</v>
      </c>
      <c r="C77" s="769">
        <v>272500</v>
      </c>
      <c r="D77" s="769">
        <v>73575</v>
      </c>
    </row>
    <row r="78" spans="1:9">
      <c r="A78" s="767" t="s">
        <v>865</v>
      </c>
      <c r="B78" s="769">
        <f>C78+D78</f>
        <v>429006</v>
      </c>
      <c r="C78" s="769">
        <v>337800</v>
      </c>
      <c r="D78" s="769">
        <v>91206</v>
      </c>
    </row>
    <row r="79" spans="1:9">
      <c r="A79" s="767" t="s">
        <v>192</v>
      </c>
      <c r="B79" s="769">
        <f>C79+D79</f>
        <v>3001772</v>
      </c>
      <c r="C79" s="769">
        <v>2363600</v>
      </c>
      <c r="D79" s="769">
        <f>C79*0.27</f>
        <v>638172</v>
      </c>
    </row>
    <row r="80" spans="1:9">
      <c r="A80" s="767" t="s">
        <v>238</v>
      </c>
      <c r="B80" s="770">
        <f>SUM(B76:B79)</f>
        <v>4999228</v>
      </c>
      <c r="C80" s="770">
        <f>SUM(C76:C79)</f>
        <v>3936400</v>
      </c>
      <c r="D80" s="770">
        <f>SUM(D76:D79)</f>
        <v>1062828</v>
      </c>
    </row>
  </sheetData>
  <mergeCells count="4">
    <mergeCell ref="A1:H1"/>
    <mergeCell ref="D3:E3"/>
    <mergeCell ref="H3:H4"/>
    <mergeCell ref="I3:I4"/>
  </mergeCells>
  <phoneticPr fontId="40" type="noConversion"/>
  <pageMargins left="0.35433070866141736" right="0.15748031496062992" top="1.1023622047244095" bottom="0" header="0.35433070866141736" footer="0"/>
  <pageSetup paperSize="8" scale="60" orientation="landscape" r:id="rId1"/>
  <headerFooter alignWithMargins="0">
    <oddHeader>&amp;L2/2016. (II.26.) sz. rendelet a 9/2017.(V.30.) számú módosítással egységes szerkezetben&amp;R7.sz.melléklet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R83"/>
  <sheetViews>
    <sheetView zoomScaleNormal="100" zoomScaleSheetLayoutView="100" workbookViewId="0">
      <selection sqref="A1:G83"/>
    </sheetView>
  </sheetViews>
  <sheetFormatPr defaultRowHeight="12.75"/>
  <cols>
    <col min="1" max="1" width="34" style="912" customWidth="1"/>
    <col min="2" max="2" width="13.140625" style="912" bestFit="1" customWidth="1"/>
    <col min="3" max="3" width="13.140625" style="912" customWidth="1"/>
    <col min="4" max="4" width="14.85546875" style="912" customWidth="1"/>
    <col min="5" max="5" width="13.140625" style="912" customWidth="1"/>
    <col min="6" max="6" width="13.28515625" style="912" customWidth="1"/>
    <col min="7" max="7" width="9.140625" style="912"/>
    <col min="8" max="8" width="11.28515625" style="912" customWidth="1"/>
    <col min="9" max="9" width="10.28515625" style="912" customWidth="1"/>
    <col min="10" max="10" width="10.140625" style="912" bestFit="1" customWidth="1"/>
    <col min="11" max="11" width="11.140625" style="912" bestFit="1" customWidth="1"/>
    <col min="12" max="12" width="9.28515625" style="912" bestFit="1" customWidth="1"/>
    <col min="13" max="17" width="9.140625" style="912"/>
    <col min="18" max="18" width="11.140625" style="912" bestFit="1" customWidth="1"/>
    <col min="19" max="16384" width="9.140625" style="912"/>
  </cols>
  <sheetData>
    <row r="1" spans="1:6">
      <c r="A1" s="1309" t="s">
        <v>172</v>
      </c>
      <c r="B1" s="1309"/>
      <c r="C1" s="1309"/>
      <c r="D1" s="1309"/>
      <c r="E1" s="1309"/>
      <c r="F1" s="1309"/>
    </row>
    <row r="2" spans="1:6">
      <c r="A2" s="767"/>
      <c r="B2" s="767"/>
      <c r="C2" s="767"/>
      <c r="D2" s="767"/>
      <c r="E2" s="767"/>
      <c r="F2" s="767"/>
    </row>
    <row r="3" spans="1:6" ht="15">
      <c r="A3" s="1308" t="s">
        <v>854</v>
      </c>
      <c r="B3" s="1308"/>
      <c r="C3" s="1308"/>
      <c r="D3" s="1308"/>
      <c r="E3" s="1308"/>
      <c r="F3" s="1308"/>
    </row>
    <row r="4" spans="1:6">
      <c r="A4" s="767"/>
      <c r="B4" s="767"/>
      <c r="C4" s="767"/>
      <c r="D4" s="767"/>
      <c r="E4" s="767"/>
      <c r="F4" s="918" t="s">
        <v>302</v>
      </c>
    </row>
    <row r="5" spans="1:6" ht="38.25">
      <c r="A5" s="899" t="s">
        <v>120</v>
      </c>
      <c r="B5" s="428" t="s">
        <v>720</v>
      </c>
      <c r="C5" s="559" t="s">
        <v>853</v>
      </c>
      <c r="D5" s="559" t="s">
        <v>1079</v>
      </c>
      <c r="E5" s="559" t="s">
        <v>1023</v>
      </c>
      <c r="F5" s="559" t="s">
        <v>961</v>
      </c>
    </row>
    <row r="6" spans="1:6">
      <c r="A6" s="900">
        <v>1</v>
      </c>
      <c r="B6" s="64"/>
      <c r="C6" s="913"/>
      <c r="D6" s="913"/>
      <c r="E6" s="913"/>
      <c r="F6" s="913"/>
    </row>
    <row r="7" spans="1:6">
      <c r="A7" s="901" t="s">
        <v>454</v>
      </c>
      <c r="B7" s="914"/>
      <c r="C7" s="914"/>
      <c r="D7" s="914"/>
      <c r="E7" s="914"/>
      <c r="F7" s="914"/>
    </row>
    <row r="8" spans="1:6">
      <c r="A8" s="913" t="s">
        <v>455</v>
      </c>
      <c r="B8" s="914">
        <v>12360884</v>
      </c>
      <c r="C8" s="914">
        <v>11000000</v>
      </c>
      <c r="D8" s="914">
        <v>11000000</v>
      </c>
      <c r="E8" s="914">
        <v>11656000</v>
      </c>
      <c r="F8" s="914">
        <v>11656339</v>
      </c>
    </row>
    <row r="9" spans="1:6">
      <c r="A9" s="913" t="s">
        <v>456</v>
      </c>
      <c r="B9" s="914"/>
      <c r="C9" s="914">
        <v>0</v>
      </c>
      <c r="D9" s="914">
        <v>0</v>
      </c>
      <c r="E9" s="914">
        <v>4000</v>
      </c>
      <c r="F9" s="914">
        <v>4068</v>
      </c>
    </row>
    <row r="10" spans="1:6">
      <c r="A10" s="902" t="s">
        <v>457</v>
      </c>
      <c r="B10" s="425">
        <f>SUM(B8:B9)</f>
        <v>12360884</v>
      </c>
      <c r="C10" s="425">
        <f>SUM(C8:C9)</f>
        <v>11000000</v>
      </c>
      <c r="D10" s="425">
        <f>SUM(D8:D9)</f>
        <v>11000000</v>
      </c>
      <c r="E10" s="425">
        <f>SUM(E8:E9)</f>
        <v>11660000</v>
      </c>
      <c r="F10" s="425">
        <f>SUM(F8:F9)</f>
        <v>11660407</v>
      </c>
    </row>
    <row r="11" spans="1:6">
      <c r="A11" s="902"/>
      <c r="B11" s="914"/>
      <c r="C11" s="914"/>
      <c r="D11" s="914"/>
      <c r="E11" s="914"/>
      <c r="F11" s="914"/>
    </row>
    <row r="12" spans="1:6">
      <c r="A12" s="902"/>
      <c r="B12" s="914"/>
      <c r="C12" s="914"/>
      <c r="D12" s="914"/>
      <c r="E12" s="914"/>
      <c r="F12" s="914"/>
    </row>
    <row r="13" spans="1:6">
      <c r="A13" s="913" t="s">
        <v>292</v>
      </c>
      <c r="B13" s="914">
        <v>166226815</v>
      </c>
      <c r="C13" s="914">
        <v>175000000</v>
      </c>
      <c r="D13" s="914">
        <v>175000000</v>
      </c>
      <c r="E13" s="914">
        <v>166817000</v>
      </c>
      <c r="F13" s="914">
        <v>166816786</v>
      </c>
    </row>
    <row r="14" spans="1:6">
      <c r="A14" s="913" t="s">
        <v>293</v>
      </c>
      <c r="B14" s="914">
        <v>74550524</v>
      </c>
      <c r="C14" s="914">
        <v>35000000</v>
      </c>
      <c r="D14" s="914">
        <v>35000000</v>
      </c>
      <c r="E14" s="914">
        <v>26183000</v>
      </c>
      <c r="F14" s="914">
        <v>26182948</v>
      </c>
    </row>
    <row r="15" spans="1:6">
      <c r="A15" s="903" t="s">
        <v>294</v>
      </c>
      <c r="B15" s="914">
        <v>95271735</v>
      </c>
      <c r="C15" s="914">
        <v>90000000</v>
      </c>
      <c r="D15" s="914">
        <v>90000000</v>
      </c>
      <c r="E15" s="914">
        <v>94538000</v>
      </c>
      <c r="F15" s="914">
        <v>94538130</v>
      </c>
    </row>
    <row r="16" spans="1:6">
      <c r="A16" s="913" t="s">
        <v>295</v>
      </c>
      <c r="B16" s="914">
        <v>102470493</v>
      </c>
      <c r="C16" s="914">
        <v>105000000</v>
      </c>
      <c r="D16" s="914">
        <v>105000000</v>
      </c>
      <c r="E16" s="914">
        <v>123923000</v>
      </c>
      <c r="F16" s="914">
        <v>123922733</v>
      </c>
    </row>
    <row r="17" spans="1:9">
      <c r="A17" s="913" t="s">
        <v>458</v>
      </c>
      <c r="B17" s="914"/>
      <c r="C17" s="914"/>
      <c r="D17" s="914"/>
      <c r="E17" s="914"/>
      <c r="F17" s="914">
        <v>142740</v>
      </c>
    </row>
    <row r="18" spans="1:9">
      <c r="A18" s="913" t="s">
        <v>459</v>
      </c>
      <c r="B18" s="914">
        <v>238500</v>
      </c>
      <c r="C18" s="914"/>
      <c r="D18" s="914"/>
      <c r="E18" s="914">
        <v>100000</v>
      </c>
      <c r="F18" s="914">
        <v>100018</v>
      </c>
    </row>
    <row r="19" spans="1:9">
      <c r="A19" s="425" t="s">
        <v>124</v>
      </c>
      <c r="B19" s="52">
        <f>SUM(B13:B18)</f>
        <v>438758067</v>
      </c>
      <c r="C19" s="52">
        <f>SUM(C13:C16)</f>
        <v>405000000</v>
      </c>
      <c r="D19" s="52">
        <f>SUM(D13:D16)</f>
        <v>405000000</v>
      </c>
      <c r="E19" s="52">
        <f>SUM(E13:E18)</f>
        <v>411561000</v>
      </c>
      <c r="F19" s="52">
        <f>SUM(F13:F18)</f>
        <v>411703355</v>
      </c>
    </row>
    <row r="20" spans="1:9">
      <c r="A20" s="904" t="s">
        <v>296</v>
      </c>
      <c r="B20" s="914">
        <v>5955662</v>
      </c>
      <c r="C20" s="914">
        <v>2500000</v>
      </c>
      <c r="D20" s="914">
        <v>2500000</v>
      </c>
      <c r="E20" s="914">
        <v>12730000</v>
      </c>
      <c r="F20" s="914">
        <v>12586962</v>
      </c>
    </row>
    <row r="21" spans="1:9">
      <c r="A21" s="904" t="s">
        <v>962</v>
      </c>
      <c r="B21" s="914"/>
      <c r="C21" s="914"/>
      <c r="D21" s="914"/>
      <c r="E21" s="914"/>
      <c r="F21" s="914">
        <v>11076388</v>
      </c>
    </row>
    <row r="22" spans="1:9">
      <c r="A22" s="914" t="s">
        <v>297</v>
      </c>
      <c r="B22" s="914">
        <v>0</v>
      </c>
      <c r="C22" s="914">
        <v>0</v>
      </c>
      <c r="D22" s="914">
        <v>0</v>
      </c>
      <c r="E22" s="914"/>
      <c r="F22" s="914">
        <v>0</v>
      </c>
    </row>
    <row r="23" spans="1:9">
      <c r="A23" s="914" t="s">
        <v>460</v>
      </c>
      <c r="B23" s="914"/>
      <c r="C23" s="914"/>
      <c r="D23" s="914"/>
      <c r="E23" s="914"/>
      <c r="F23" s="914"/>
    </row>
    <row r="24" spans="1:9">
      <c r="A24" s="425"/>
      <c r="B24" s="425">
        <f>SUM(B19:B23)</f>
        <v>444713729</v>
      </c>
      <c r="C24" s="425">
        <f>SUM(C19:C23)</f>
        <v>407500000</v>
      </c>
      <c r="D24" s="425">
        <f>SUM(D19:D23)</f>
        <v>407500000</v>
      </c>
      <c r="E24" s="425">
        <f>SUM(E19:E23)</f>
        <v>424291000</v>
      </c>
      <c r="F24" s="425">
        <f>F19+F20</f>
        <v>424290317</v>
      </c>
    </row>
    <row r="25" spans="1:9">
      <c r="A25" s="913"/>
      <c r="B25" s="914"/>
      <c r="C25" s="914"/>
      <c r="D25" s="914"/>
      <c r="E25" s="914"/>
      <c r="F25" s="914"/>
    </row>
    <row r="26" spans="1:9">
      <c r="A26" s="902" t="s">
        <v>461</v>
      </c>
      <c r="B26" s="425">
        <f>B10+B24</f>
        <v>457074613</v>
      </c>
      <c r="C26" s="425">
        <f>C10+C24</f>
        <v>418500000</v>
      </c>
      <c r="D26" s="425">
        <f>D10+D24</f>
        <v>418500000</v>
      </c>
      <c r="E26" s="425">
        <f>E10+E24</f>
        <v>435951000</v>
      </c>
      <c r="F26" s="425">
        <f>F10+F24</f>
        <v>435950724</v>
      </c>
    </row>
    <row r="29" spans="1:9" ht="38.25">
      <c r="A29" s="429" t="s">
        <v>586</v>
      </c>
      <c r="B29" s="559" t="s">
        <v>323</v>
      </c>
      <c r="C29" s="559" t="s">
        <v>853</v>
      </c>
      <c r="D29" s="559" t="s">
        <v>1079</v>
      </c>
      <c r="E29" s="559" t="s">
        <v>1023</v>
      </c>
      <c r="F29" s="772" t="s">
        <v>963</v>
      </c>
    </row>
    <row r="30" spans="1:9">
      <c r="A30" s="426" t="s">
        <v>192</v>
      </c>
      <c r="B30" s="915"/>
      <c r="C30" s="915"/>
      <c r="D30" s="915"/>
      <c r="E30" s="915"/>
      <c r="F30" s="913"/>
    </row>
    <row r="31" spans="1:9">
      <c r="A31" s="905" t="s">
        <v>324</v>
      </c>
      <c r="B31" s="916">
        <v>35000000</v>
      </c>
      <c r="C31" s="916">
        <v>25000000</v>
      </c>
      <c r="D31" s="916">
        <v>25000000</v>
      </c>
      <c r="E31" s="916">
        <v>37173000</v>
      </c>
      <c r="F31" s="916">
        <v>37163471</v>
      </c>
      <c r="H31" s="917"/>
      <c r="I31" s="917"/>
    </row>
    <row r="32" spans="1:9">
      <c r="A32" s="905" t="s">
        <v>462</v>
      </c>
      <c r="B32" s="916">
        <v>3000000</v>
      </c>
      <c r="C32" s="916">
        <v>3500000</v>
      </c>
      <c r="D32" s="916">
        <v>3500000</v>
      </c>
      <c r="E32" s="916">
        <v>4206000</v>
      </c>
      <c r="F32" s="916">
        <v>4206014</v>
      </c>
    </row>
    <row r="33" spans="1:18">
      <c r="A33" s="905" t="s">
        <v>964</v>
      </c>
      <c r="B33" s="916"/>
      <c r="C33" s="916"/>
      <c r="D33" s="916"/>
      <c r="E33" s="916"/>
      <c r="F33" s="916"/>
    </row>
    <row r="34" spans="1:18">
      <c r="A34" s="905" t="s">
        <v>325</v>
      </c>
      <c r="B34" s="916">
        <v>2150000</v>
      </c>
      <c r="C34" s="916">
        <v>2000000</v>
      </c>
      <c r="D34" s="916">
        <v>2000000</v>
      </c>
      <c r="E34" s="916">
        <v>3593000</v>
      </c>
      <c r="F34" s="916">
        <v>3593349</v>
      </c>
    </row>
    <row r="35" spans="1:18">
      <c r="A35" s="905" t="s">
        <v>1036</v>
      </c>
      <c r="B35" s="916">
        <v>1080000</v>
      </c>
      <c r="C35" s="916">
        <v>1000000</v>
      </c>
      <c r="D35" s="916">
        <v>1000000</v>
      </c>
      <c r="E35" s="916">
        <v>680000</v>
      </c>
      <c r="F35" s="916">
        <v>680000</v>
      </c>
      <c r="G35" s="966"/>
      <c r="J35" s="965"/>
    </row>
    <row r="36" spans="1:18">
      <c r="A36" s="905"/>
      <c r="B36" s="916"/>
      <c r="C36" s="916"/>
      <c r="D36" s="916"/>
      <c r="E36" s="916"/>
      <c r="F36" s="916"/>
    </row>
    <row r="37" spans="1:18">
      <c r="A37" s="905" t="s">
        <v>298</v>
      </c>
      <c r="B37" s="916">
        <v>12000000</v>
      </c>
      <c r="C37" s="916">
        <v>37000000</v>
      </c>
      <c r="D37" s="916">
        <v>37000000</v>
      </c>
      <c r="E37" s="916">
        <v>43998000</v>
      </c>
      <c r="F37" s="916">
        <v>43997212</v>
      </c>
      <c r="O37" s="599"/>
      <c r="R37" s="917"/>
    </row>
    <row r="38" spans="1:18">
      <c r="A38" s="905" t="s">
        <v>1028</v>
      </c>
      <c r="B38" s="916"/>
      <c r="C38" s="916"/>
      <c r="D38" s="916"/>
      <c r="E38" s="916">
        <v>128000</v>
      </c>
      <c r="F38" s="916">
        <v>127559</v>
      </c>
      <c r="O38" s="599"/>
    </row>
    <row r="39" spans="1:18">
      <c r="A39" s="905" t="s">
        <v>326</v>
      </c>
      <c r="B39" s="916">
        <v>4300000</v>
      </c>
      <c r="C39" s="916">
        <v>3500000</v>
      </c>
      <c r="D39" s="916">
        <v>3500000</v>
      </c>
      <c r="E39" s="916">
        <v>7186000</v>
      </c>
      <c r="F39" s="916">
        <v>7183667</v>
      </c>
    </row>
    <row r="40" spans="1:18">
      <c r="A40" s="905" t="s">
        <v>1082</v>
      </c>
      <c r="B40" s="916"/>
      <c r="C40" s="916"/>
      <c r="D40" s="916"/>
      <c r="E40" s="916">
        <v>2000</v>
      </c>
      <c r="F40" s="916">
        <v>1733</v>
      </c>
    </row>
    <row r="41" spans="1:18">
      <c r="A41" s="905" t="s">
        <v>344</v>
      </c>
      <c r="B41" s="916">
        <v>3250000</v>
      </c>
      <c r="C41" s="916">
        <v>3250000</v>
      </c>
      <c r="D41" s="916">
        <v>3250000</v>
      </c>
      <c r="E41" s="916">
        <v>4250000</v>
      </c>
      <c r="F41" s="916">
        <v>4182842</v>
      </c>
      <c r="P41" s="599"/>
    </row>
    <row r="42" spans="1:18">
      <c r="A42" s="905" t="s">
        <v>253</v>
      </c>
      <c r="B42" s="916">
        <v>2840000</v>
      </c>
      <c r="C42" s="916">
        <v>1200000</v>
      </c>
      <c r="D42" s="916">
        <v>1200000</v>
      </c>
      <c r="E42" s="916">
        <v>5292000</v>
      </c>
      <c r="F42" s="916">
        <f>6666000-F56-F57</f>
        <v>5519520</v>
      </c>
      <c r="G42" s="966"/>
      <c r="O42" s="599"/>
      <c r="P42" s="599"/>
    </row>
    <row r="43" spans="1:18">
      <c r="A43" s="905" t="s">
        <v>464</v>
      </c>
      <c r="B43" s="916">
        <v>10000000</v>
      </c>
      <c r="C43" s="916">
        <v>10000000</v>
      </c>
      <c r="D43" s="916">
        <v>10000000</v>
      </c>
      <c r="E43" s="916">
        <v>0</v>
      </c>
      <c r="F43" s="916"/>
      <c r="O43" s="599"/>
      <c r="P43" s="599"/>
    </row>
    <row r="44" spans="1:18">
      <c r="A44" s="905" t="s">
        <v>327</v>
      </c>
      <c r="B44" s="916">
        <v>1200000</v>
      </c>
      <c r="C44" s="916">
        <v>1500000</v>
      </c>
      <c r="D44" s="916">
        <v>1500000</v>
      </c>
      <c r="E44" s="916">
        <v>0</v>
      </c>
      <c r="F44" s="916"/>
    </row>
    <row r="45" spans="1:18">
      <c r="A45" s="905" t="s">
        <v>328</v>
      </c>
      <c r="B45" s="916">
        <v>600000</v>
      </c>
      <c r="C45" s="916">
        <v>1500000</v>
      </c>
      <c r="D45" s="916">
        <v>1500000</v>
      </c>
      <c r="E45" s="916">
        <v>0</v>
      </c>
      <c r="F45" s="916"/>
    </row>
    <row r="46" spans="1:18">
      <c r="A46" s="905" t="s">
        <v>329</v>
      </c>
      <c r="B46" s="916">
        <v>4400000</v>
      </c>
      <c r="C46" s="916">
        <v>2000000</v>
      </c>
      <c r="D46" s="916">
        <v>2000000</v>
      </c>
      <c r="E46" s="916">
        <v>0</v>
      </c>
      <c r="F46" s="916"/>
    </row>
    <row r="47" spans="1:18">
      <c r="A47" s="905" t="s">
        <v>330</v>
      </c>
      <c r="B47" s="916">
        <v>1200000</v>
      </c>
      <c r="C47" s="916">
        <v>1200000</v>
      </c>
      <c r="D47" s="916">
        <v>1200000</v>
      </c>
      <c r="E47" s="916">
        <v>0</v>
      </c>
      <c r="F47" s="916"/>
    </row>
    <row r="48" spans="1:18">
      <c r="A48" s="905" t="s">
        <v>331</v>
      </c>
      <c r="B48" s="916">
        <v>200000</v>
      </c>
      <c r="C48" s="916">
        <v>200000</v>
      </c>
      <c r="D48" s="916">
        <v>200000</v>
      </c>
      <c r="E48" s="916">
        <v>0</v>
      </c>
      <c r="F48" s="916"/>
    </row>
    <row r="49" spans="1:7">
      <c r="A49" s="905" t="s">
        <v>997</v>
      </c>
      <c r="B49" s="916"/>
      <c r="C49" s="916"/>
      <c r="D49" s="916"/>
      <c r="E49" s="916">
        <v>13538000</v>
      </c>
      <c r="F49" s="916">
        <v>13538902</v>
      </c>
    </row>
    <row r="50" spans="1:7">
      <c r="A50" s="905" t="s">
        <v>1024</v>
      </c>
      <c r="B50" s="916"/>
      <c r="C50" s="916"/>
      <c r="D50" s="916"/>
      <c r="E50" s="916">
        <v>2843000</v>
      </c>
      <c r="F50" s="916">
        <v>2842953</v>
      </c>
    </row>
    <row r="51" spans="1:7">
      <c r="A51" s="905" t="s">
        <v>1030</v>
      </c>
      <c r="B51" s="916"/>
      <c r="C51" s="916"/>
      <c r="D51" s="916"/>
      <c r="E51" s="916">
        <v>975000</v>
      </c>
      <c r="F51" s="916">
        <v>975436</v>
      </c>
    </row>
    <row r="52" spans="1:7">
      <c r="A52" s="905" t="s">
        <v>1033</v>
      </c>
      <c r="B52" s="916"/>
      <c r="C52" s="916"/>
      <c r="D52" s="916"/>
      <c r="E52" s="916">
        <v>402000</v>
      </c>
      <c r="F52" s="916">
        <v>401646</v>
      </c>
    </row>
    <row r="53" spans="1:7">
      <c r="A53" s="427" t="s">
        <v>110</v>
      </c>
      <c r="B53" s="916">
        <v>5326000</v>
      </c>
      <c r="C53" s="916">
        <v>23950000</v>
      </c>
      <c r="D53" s="916">
        <v>32450000</v>
      </c>
      <c r="E53" s="916">
        <v>2767000</v>
      </c>
      <c r="F53" s="916">
        <v>2766522</v>
      </c>
    </row>
    <row r="54" spans="1:7">
      <c r="A54" s="427" t="s">
        <v>1029</v>
      </c>
      <c r="B54" s="916"/>
      <c r="C54" s="916"/>
      <c r="D54" s="916"/>
      <c r="E54" s="916">
        <v>32207000</v>
      </c>
      <c r="F54" s="968">
        <v>39535336</v>
      </c>
    </row>
    <row r="55" spans="1:7">
      <c r="A55" s="427" t="s">
        <v>111</v>
      </c>
      <c r="B55" s="916">
        <v>3181000</v>
      </c>
      <c r="C55" s="916">
        <v>15967000</v>
      </c>
      <c r="D55" s="916">
        <v>15967000</v>
      </c>
      <c r="E55" s="916">
        <v>9982000</v>
      </c>
      <c r="F55" s="968">
        <v>9982972</v>
      </c>
    </row>
    <row r="56" spans="1:7">
      <c r="A56" s="906" t="s">
        <v>332</v>
      </c>
      <c r="B56" s="916">
        <v>450000</v>
      </c>
      <c r="C56" s="916">
        <v>500000</v>
      </c>
      <c r="D56" s="916">
        <v>500000</v>
      </c>
      <c r="E56" s="916">
        <v>735000</v>
      </c>
      <c r="F56" s="609">
        <v>735480</v>
      </c>
      <c r="G56" s="967"/>
    </row>
    <row r="57" spans="1:7">
      <c r="A57" s="427" t="s">
        <v>333</v>
      </c>
      <c r="B57" s="916">
        <v>800000</v>
      </c>
      <c r="C57" s="916">
        <v>600000</v>
      </c>
      <c r="D57" s="916">
        <v>600000</v>
      </c>
      <c r="E57" s="916">
        <v>411000</v>
      </c>
      <c r="F57" s="968">
        <v>411000</v>
      </c>
      <c r="G57" s="966"/>
    </row>
    <row r="58" spans="1:7">
      <c r="A58" s="907" t="s">
        <v>334</v>
      </c>
      <c r="B58" s="916">
        <v>1353000</v>
      </c>
      <c r="C58" s="916">
        <v>0</v>
      </c>
      <c r="D58" s="916"/>
      <c r="E58" s="916"/>
      <c r="F58" s="968"/>
    </row>
    <row r="59" spans="1:7">
      <c r="A59" s="906" t="s">
        <v>1027</v>
      </c>
      <c r="B59" s="916"/>
      <c r="C59" s="916"/>
      <c r="D59" s="916"/>
      <c r="E59" s="916">
        <v>86000</v>
      </c>
      <c r="F59" s="916">
        <v>86060</v>
      </c>
    </row>
    <row r="60" spans="1:7">
      <c r="A60" s="906" t="s">
        <v>395</v>
      </c>
      <c r="B60" s="916"/>
      <c r="C60" s="916"/>
      <c r="D60" s="916"/>
      <c r="E60" s="916">
        <v>23000</v>
      </c>
      <c r="F60" s="916">
        <v>22860</v>
      </c>
    </row>
    <row r="61" spans="1:7">
      <c r="A61" s="906" t="s">
        <v>1032</v>
      </c>
      <c r="B61" s="916"/>
      <c r="C61" s="916"/>
      <c r="D61" s="916"/>
      <c r="E61" s="916">
        <v>396000</v>
      </c>
      <c r="F61" s="916">
        <v>396200</v>
      </c>
    </row>
    <row r="62" spans="1:7">
      <c r="A62" s="906" t="s">
        <v>1031</v>
      </c>
      <c r="B62" s="916"/>
      <c r="C62" s="916"/>
      <c r="D62" s="916"/>
      <c r="E62" s="916">
        <v>114000</v>
      </c>
      <c r="F62" s="916">
        <v>114125</v>
      </c>
    </row>
    <row r="63" spans="1:7">
      <c r="A63" s="906" t="s">
        <v>1025</v>
      </c>
      <c r="B63" s="916"/>
      <c r="C63" s="916"/>
      <c r="D63" s="916"/>
      <c r="E63" s="916">
        <v>3600000</v>
      </c>
      <c r="F63" s="916">
        <v>3617711</v>
      </c>
    </row>
    <row r="64" spans="1:7">
      <c r="A64" s="906" t="s">
        <v>1034</v>
      </c>
      <c r="B64" s="916"/>
      <c r="C64" s="916"/>
      <c r="D64" s="916"/>
      <c r="E64" s="916">
        <v>650000</v>
      </c>
      <c r="F64" s="916">
        <v>650287</v>
      </c>
    </row>
    <row r="65" spans="1:13">
      <c r="A65" s="905" t="s">
        <v>465</v>
      </c>
      <c r="B65" s="908">
        <f>SUM(B31:B58)</f>
        <v>92330000</v>
      </c>
      <c r="C65" s="908">
        <f>SUM(C31:C58)</f>
        <v>133867000</v>
      </c>
      <c r="D65" s="908">
        <f>SUM(D31:D64)</f>
        <v>142367000</v>
      </c>
      <c r="E65" s="908">
        <f>SUM(E31:E64)</f>
        <v>175237000</v>
      </c>
      <c r="F65" s="908">
        <f>SUM(F31:F64)</f>
        <v>182732857</v>
      </c>
      <c r="H65" s="917"/>
      <c r="I65" s="917"/>
      <c r="J65" s="917"/>
      <c r="K65" s="917"/>
      <c r="L65" s="917"/>
      <c r="M65" s="917"/>
    </row>
    <row r="66" spans="1:13">
      <c r="A66" s="909" t="s">
        <v>466</v>
      </c>
      <c r="B66" s="916"/>
      <c r="C66" s="916"/>
      <c r="D66" s="916"/>
      <c r="E66" s="916"/>
      <c r="F66" s="916" t="s">
        <v>1035</v>
      </c>
    </row>
    <row r="67" spans="1:13">
      <c r="A67" s="427" t="s">
        <v>1080</v>
      </c>
      <c r="B67" s="916">
        <v>700000</v>
      </c>
      <c r="C67" s="916">
        <v>300000</v>
      </c>
      <c r="D67" s="916">
        <v>300000</v>
      </c>
      <c r="E67" s="916">
        <v>324000</v>
      </c>
      <c r="F67" s="916">
        <v>324000</v>
      </c>
    </row>
    <row r="68" spans="1:13">
      <c r="A68" s="427" t="s">
        <v>590</v>
      </c>
      <c r="B68" s="916"/>
      <c r="C68" s="916"/>
      <c r="D68" s="916"/>
      <c r="E68" s="916">
        <v>276000</v>
      </c>
      <c r="F68" s="916">
        <v>5400</v>
      </c>
    </row>
    <row r="69" spans="1:13">
      <c r="A69" s="905" t="s">
        <v>463</v>
      </c>
      <c r="B69" s="916">
        <v>700000</v>
      </c>
      <c r="C69" s="916">
        <v>700000</v>
      </c>
      <c r="D69" s="916">
        <v>700000</v>
      </c>
      <c r="E69" s="916">
        <v>1141000</v>
      </c>
      <c r="F69" s="916">
        <v>320580</v>
      </c>
    </row>
    <row r="70" spans="1:13">
      <c r="A70" s="905" t="s">
        <v>1081</v>
      </c>
      <c r="B70" s="916"/>
      <c r="C70" s="916"/>
      <c r="D70" s="916"/>
      <c r="E70" s="916"/>
      <c r="F70" s="916">
        <v>1375</v>
      </c>
    </row>
    <row r="71" spans="1:13">
      <c r="A71" s="905"/>
      <c r="B71" s="52">
        <f>SUM(B67:B69)</f>
        <v>1400000</v>
      </c>
      <c r="C71" s="52">
        <f>SUM(C67:C69)</f>
        <v>1000000</v>
      </c>
      <c r="D71" s="52">
        <f>SUM(D67:D69)</f>
        <v>1000000</v>
      </c>
      <c r="E71" s="52">
        <f>SUM(E67:E69)</f>
        <v>1741000</v>
      </c>
      <c r="F71" s="52">
        <f>SUM(F67:F70)</f>
        <v>651355</v>
      </c>
    </row>
    <row r="72" spans="1:13">
      <c r="A72" s="909" t="s">
        <v>122</v>
      </c>
      <c r="B72" s="916"/>
      <c r="C72" s="916"/>
      <c r="D72" s="916"/>
      <c r="E72" s="916"/>
      <c r="F72" s="916"/>
    </row>
    <row r="73" spans="1:13">
      <c r="A73" s="905" t="s">
        <v>467</v>
      </c>
      <c r="B73" s="916">
        <v>700000</v>
      </c>
      <c r="C73" s="916">
        <v>1300000</v>
      </c>
      <c r="D73" s="916">
        <v>1300000</v>
      </c>
      <c r="E73" s="916">
        <v>1677000</v>
      </c>
      <c r="F73" s="916">
        <v>1676420</v>
      </c>
    </row>
    <row r="74" spans="1:13">
      <c r="A74" s="905" t="s">
        <v>468</v>
      </c>
      <c r="B74" s="916">
        <v>1200000</v>
      </c>
      <c r="C74" s="916">
        <v>0</v>
      </c>
      <c r="D74" s="916">
        <v>0</v>
      </c>
      <c r="E74" s="916"/>
      <c r="F74" s="916">
        <v>0</v>
      </c>
    </row>
    <row r="75" spans="1:13">
      <c r="A75" s="427" t="s">
        <v>469</v>
      </c>
      <c r="B75" s="916">
        <v>3600000</v>
      </c>
      <c r="C75" s="916">
        <v>2400000</v>
      </c>
      <c r="D75" s="916">
        <v>2400000</v>
      </c>
      <c r="E75" s="916">
        <v>1728000</v>
      </c>
      <c r="F75" s="916">
        <v>1728000</v>
      </c>
    </row>
    <row r="76" spans="1:13">
      <c r="A76" s="905" t="s">
        <v>1081</v>
      </c>
      <c r="B76" s="916"/>
      <c r="C76" s="916"/>
      <c r="D76" s="916"/>
      <c r="E76" s="916">
        <v>1000</v>
      </c>
      <c r="F76" s="916">
        <f>1109+11</f>
        <v>1120</v>
      </c>
    </row>
    <row r="77" spans="1:13">
      <c r="A77" s="427" t="s">
        <v>1026</v>
      </c>
      <c r="B77" s="916"/>
      <c r="C77" s="916"/>
      <c r="D77" s="916"/>
      <c r="E77" s="916">
        <v>162000</v>
      </c>
      <c r="F77" s="916">
        <v>162490</v>
      </c>
    </row>
    <row r="78" spans="1:13">
      <c r="A78" s="427"/>
      <c r="B78" s="65">
        <f>SUM(B73:B75)</f>
        <v>5500000</v>
      </c>
      <c r="C78" s="65">
        <f>SUM(C73:C75)</f>
        <v>3700000</v>
      </c>
      <c r="D78" s="65">
        <f>SUM(D73:D75)</f>
        <v>3700000</v>
      </c>
      <c r="E78" s="65">
        <f>SUM(E73:E77)</f>
        <v>3568000</v>
      </c>
      <c r="F78" s="65">
        <f>SUM(F73:F77)</f>
        <v>3568030</v>
      </c>
    </row>
    <row r="79" spans="1:13">
      <c r="A79" s="910" t="s">
        <v>197</v>
      </c>
      <c r="B79" s="911">
        <v>400000</v>
      </c>
      <c r="C79" s="911">
        <v>400000</v>
      </c>
      <c r="D79" s="911">
        <v>400000</v>
      </c>
      <c r="E79" s="911">
        <v>446000</v>
      </c>
      <c r="F79" s="911">
        <v>349471</v>
      </c>
    </row>
    <row r="80" spans="1:13" ht="24" customHeight="1">
      <c r="F80" s="917"/>
    </row>
    <row r="83" spans="6:6">
      <c r="F83" s="917"/>
    </row>
  </sheetData>
  <mergeCells count="2">
    <mergeCell ref="A3:F3"/>
    <mergeCell ref="A1:F1"/>
  </mergeCells>
  <phoneticPr fontId="40" type="noConversion"/>
  <pageMargins left="0.39370078740157483" right="0.27559055118110237" top="0.59055118110236227" bottom="0.27559055118110237" header="0.23622047244094491" footer="0.15748031496062992"/>
  <pageSetup paperSize="9" scale="93" orientation="portrait" horizontalDpi="300" verticalDpi="300" r:id="rId1"/>
  <headerFooter alignWithMargins="0">
    <oddHeader>&amp;L2/2016. (II.26.) sz. rendelet a 9/2017.(V.30.) számú módosítással egységes szerkezetben&amp;R8.sz. melléklet</oddHeader>
  </headerFooter>
  <rowBreaks count="1" manualBreakCount="1">
    <brk id="65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R53"/>
  <sheetViews>
    <sheetView zoomScaleNormal="100" workbookViewId="0">
      <selection sqref="A1:P54"/>
    </sheetView>
  </sheetViews>
  <sheetFormatPr defaultRowHeight="12.75"/>
  <cols>
    <col min="2" max="2" width="45.5703125" bestFit="1" customWidth="1"/>
    <col min="3" max="4" width="12" customWidth="1"/>
    <col min="5" max="5" width="12.28515625" customWidth="1"/>
    <col min="6" max="6" width="12.42578125" customWidth="1"/>
    <col min="7" max="7" width="12.140625" customWidth="1"/>
    <col min="8" max="8" width="12.5703125" customWidth="1"/>
    <col min="9" max="9" width="12.28515625" customWidth="1"/>
    <col min="10" max="10" width="11.85546875" customWidth="1"/>
    <col min="11" max="11" width="12.140625" customWidth="1"/>
    <col min="12" max="12" width="13" customWidth="1"/>
    <col min="13" max="13" width="12.5703125" customWidth="1"/>
    <col min="14" max="14" width="11.5703125" customWidth="1"/>
    <col min="15" max="15" width="12.28515625" customWidth="1"/>
    <col min="16" max="16" width="11.85546875" customWidth="1"/>
    <col min="17" max="17" width="13.140625" customWidth="1"/>
  </cols>
  <sheetData>
    <row r="1" spans="1:18" ht="20.25">
      <c r="A1" s="1312" t="s">
        <v>813</v>
      </c>
      <c r="B1" s="1312"/>
      <c r="C1" s="1312"/>
      <c r="D1" s="1312"/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O1" s="1312"/>
    </row>
    <row r="2" spans="1:18" ht="20.25">
      <c r="A2" s="1310" t="s">
        <v>849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</row>
    <row r="3" spans="1:18" ht="20.25">
      <c r="A3" s="1310" t="s">
        <v>814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</row>
    <row r="4" spans="1:18">
      <c r="A4" s="365"/>
      <c r="B4" s="366"/>
      <c r="C4" s="367"/>
      <c r="D4" s="367"/>
      <c r="E4" s="368"/>
      <c r="F4" s="367"/>
      <c r="G4" s="367"/>
      <c r="H4" s="367"/>
      <c r="I4" s="367"/>
      <c r="J4" s="367"/>
      <c r="K4" s="367"/>
      <c r="L4" s="367"/>
      <c r="M4" s="367"/>
      <c r="N4" s="367"/>
      <c r="O4" s="367"/>
    </row>
    <row r="5" spans="1:18" ht="13.5" thickBot="1">
      <c r="A5" s="10"/>
      <c r="B5" s="362"/>
      <c r="C5" s="363"/>
      <c r="D5" s="363"/>
      <c r="E5" s="364"/>
      <c r="F5" s="363"/>
      <c r="G5" s="363"/>
      <c r="H5" s="363"/>
      <c r="I5" s="363"/>
      <c r="J5" s="363"/>
      <c r="K5" s="363"/>
      <c r="L5" s="363"/>
      <c r="M5" s="363"/>
      <c r="N5" s="363"/>
      <c r="O5" s="369" t="s">
        <v>125</v>
      </c>
    </row>
    <row r="6" spans="1:18" ht="29.25" thickBot="1">
      <c r="A6" s="11"/>
      <c r="B6" s="11" t="s">
        <v>815</v>
      </c>
      <c r="C6" s="370" t="s">
        <v>850</v>
      </c>
      <c r="D6" s="371" t="s">
        <v>816</v>
      </c>
      <c r="E6" s="372" t="s">
        <v>817</v>
      </c>
      <c r="F6" s="371" t="s">
        <v>818</v>
      </c>
      <c r="G6" s="371" t="s">
        <v>819</v>
      </c>
      <c r="H6" s="371" t="s">
        <v>820</v>
      </c>
      <c r="I6" s="371" t="s">
        <v>821</v>
      </c>
      <c r="J6" s="371" t="s">
        <v>822</v>
      </c>
      <c r="K6" s="371" t="s">
        <v>823</v>
      </c>
      <c r="L6" s="371" t="s">
        <v>824</v>
      </c>
      <c r="M6" s="371" t="s">
        <v>825</v>
      </c>
      <c r="N6" s="371" t="s">
        <v>826</v>
      </c>
      <c r="O6" s="373" t="s">
        <v>827</v>
      </c>
    </row>
    <row r="7" spans="1:18" ht="15" thickBot="1">
      <c r="A7" s="11">
        <v>1</v>
      </c>
      <c r="B7" s="11">
        <v>2</v>
      </c>
      <c r="C7" s="370">
        <v>3</v>
      </c>
      <c r="D7" s="371">
        <v>4</v>
      </c>
      <c r="E7" s="372">
        <v>5</v>
      </c>
      <c r="F7" s="371">
        <v>6</v>
      </c>
      <c r="G7" s="371">
        <v>7</v>
      </c>
      <c r="H7" s="371">
        <v>8</v>
      </c>
      <c r="I7" s="371">
        <v>9</v>
      </c>
      <c r="J7" s="371">
        <v>10</v>
      </c>
      <c r="K7" s="371">
        <v>11</v>
      </c>
      <c r="L7" s="371">
        <v>12</v>
      </c>
      <c r="M7" s="371">
        <v>13</v>
      </c>
      <c r="N7" s="371">
        <v>14</v>
      </c>
      <c r="O7" s="373">
        <v>15</v>
      </c>
    </row>
    <row r="8" spans="1:18" ht="17.25" customHeight="1">
      <c r="A8" s="374" t="s">
        <v>126</v>
      </c>
      <c r="B8" s="375" t="s">
        <v>828</v>
      </c>
      <c r="C8" s="376">
        <f t="shared" ref="C8:C13" si="0">SUM(D8:O8)</f>
        <v>180992</v>
      </c>
      <c r="D8" s="377">
        <v>21653</v>
      </c>
      <c r="E8" s="377">
        <v>11619</v>
      </c>
      <c r="F8" s="377">
        <v>9686</v>
      </c>
      <c r="G8" s="377">
        <v>17814</v>
      </c>
      <c r="H8" s="377">
        <v>12148</v>
      </c>
      <c r="I8" s="377">
        <v>9025</v>
      </c>
      <c r="J8" s="377">
        <v>10455</v>
      </c>
      <c r="K8" s="377">
        <v>16286</v>
      </c>
      <c r="L8" s="377">
        <v>15220</v>
      </c>
      <c r="M8" s="377">
        <v>13117</v>
      </c>
      <c r="N8" s="377">
        <v>15744</v>
      </c>
      <c r="O8" s="378">
        <f>34533-6308</f>
        <v>28225</v>
      </c>
      <c r="P8" s="25"/>
      <c r="Q8" s="580"/>
      <c r="R8" s="25"/>
    </row>
    <row r="9" spans="1:18" ht="17.25" customHeight="1">
      <c r="A9" s="379" t="s">
        <v>127</v>
      </c>
      <c r="B9" s="380" t="s">
        <v>367</v>
      </c>
      <c r="C9" s="376">
        <f t="shared" si="0"/>
        <v>435951</v>
      </c>
      <c r="D9" s="381">
        <v>10471</v>
      </c>
      <c r="E9" s="381">
        <v>5956</v>
      </c>
      <c r="F9" s="381">
        <v>134154</v>
      </c>
      <c r="G9" s="381">
        <v>15304</v>
      </c>
      <c r="H9" s="381">
        <v>16622</v>
      </c>
      <c r="I9" s="381">
        <v>17721</v>
      </c>
      <c r="J9" s="381">
        <v>32120</v>
      </c>
      <c r="K9" s="381">
        <v>32955</v>
      </c>
      <c r="L9" s="381">
        <v>101526</v>
      </c>
      <c r="M9" s="381">
        <v>27530</v>
      </c>
      <c r="N9" s="381">
        <f>27252-221</f>
        <v>27031</v>
      </c>
      <c r="O9" s="381">
        <v>14561</v>
      </c>
      <c r="P9" s="25"/>
      <c r="Q9" s="579"/>
      <c r="R9" s="25"/>
    </row>
    <row r="10" spans="1:18" ht="18" customHeight="1">
      <c r="A10" s="379">
        <v>3</v>
      </c>
      <c r="B10" s="380" t="s">
        <v>829</v>
      </c>
      <c r="C10" s="376">
        <f t="shared" si="0"/>
        <v>423415</v>
      </c>
      <c r="D10" s="381">
        <f>48744-1388</f>
        <v>47356</v>
      </c>
      <c r="E10" s="381">
        <f>34356+342</f>
        <v>34698</v>
      </c>
      <c r="F10" s="381">
        <v>33770</v>
      </c>
      <c r="G10" s="381">
        <v>33350</v>
      </c>
      <c r="H10" s="381">
        <v>33374</v>
      </c>
      <c r="I10" s="381">
        <f>34452+1046</f>
        <v>35498</v>
      </c>
      <c r="J10" s="381">
        <v>36195</v>
      </c>
      <c r="K10" s="381">
        <v>33458</v>
      </c>
      <c r="L10" s="381">
        <v>33458</v>
      </c>
      <c r="M10" s="381">
        <v>33444</v>
      </c>
      <c r="N10" s="381">
        <v>35205</v>
      </c>
      <c r="O10" s="381">
        <v>33609</v>
      </c>
      <c r="P10" s="25"/>
      <c r="Q10" s="579"/>
      <c r="R10" s="25"/>
    </row>
    <row r="11" spans="1:18" ht="18.75" customHeight="1">
      <c r="A11" s="379" t="s">
        <v>128</v>
      </c>
      <c r="B11" s="382" t="s">
        <v>830</v>
      </c>
      <c r="C11" s="376">
        <f t="shared" si="0"/>
        <v>97963</v>
      </c>
      <c r="D11" s="381">
        <v>5876</v>
      </c>
      <c r="E11" s="381">
        <v>3486</v>
      </c>
      <c r="F11" s="381">
        <v>24889</v>
      </c>
      <c r="G11" s="381">
        <v>5565</v>
      </c>
      <c r="H11" s="381">
        <v>5615</v>
      </c>
      <c r="I11" s="381">
        <v>5593</v>
      </c>
      <c r="J11" s="381">
        <v>5960</v>
      </c>
      <c r="K11" s="381">
        <v>8023</v>
      </c>
      <c r="L11" s="381">
        <v>7571</v>
      </c>
      <c r="M11" s="381">
        <v>7098</v>
      </c>
      <c r="N11" s="381">
        <f>10481-1624</f>
        <v>8857</v>
      </c>
      <c r="O11" s="381">
        <v>9430</v>
      </c>
      <c r="P11" s="25"/>
      <c r="Q11" s="580"/>
      <c r="R11" s="25"/>
    </row>
    <row r="12" spans="1:18" ht="17.25" customHeight="1">
      <c r="A12" s="379" t="s">
        <v>129</v>
      </c>
      <c r="B12" s="383" t="s">
        <v>364</v>
      </c>
      <c r="C12" s="376">
        <f t="shared" si="0"/>
        <v>2090</v>
      </c>
      <c r="D12" s="384"/>
      <c r="E12" s="384">
        <v>10</v>
      </c>
      <c r="F12" s="384">
        <v>20</v>
      </c>
      <c r="G12" s="384">
        <v>20</v>
      </c>
      <c r="H12" s="384">
        <v>160</v>
      </c>
      <c r="I12" s="384">
        <v>115</v>
      </c>
      <c r="J12" s="384">
        <v>235</v>
      </c>
      <c r="K12" s="384"/>
      <c r="L12" s="384">
        <v>1430</v>
      </c>
      <c r="M12" s="384">
        <v>5</v>
      </c>
      <c r="N12" s="384">
        <v>55</v>
      </c>
      <c r="O12" s="385">
        <v>40</v>
      </c>
      <c r="P12" s="25"/>
      <c r="Q12" s="580"/>
      <c r="R12" s="25"/>
    </row>
    <row r="13" spans="1:18" ht="17.25" customHeight="1" thickBot="1">
      <c r="A13" s="379" t="s">
        <v>132</v>
      </c>
      <c r="B13" s="380" t="s">
        <v>542</v>
      </c>
      <c r="C13" s="376">
        <f t="shared" si="0"/>
        <v>0</v>
      </c>
      <c r="D13" s="381"/>
      <c r="E13" s="386"/>
      <c r="F13" s="381"/>
      <c r="G13" s="381"/>
      <c r="H13" s="381"/>
      <c r="I13" s="381"/>
      <c r="J13" s="381"/>
      <c r="K13" s="381"/>
      <c r="L13" s="381"/>
      <c r="M13" s="381"/>
      <c r="N13" s="381"/>
      <c r="O13" s="385"/>
      <c r="P13" s="25"/>
      <c r="Q13" s="580"/>
      <c r="R13" s="25"/>
    </row>
    <row r="14" spans="1:18" ht="18.75" customHeight="1" thickBot="1">
      <c r="A14" s="379" t="s">
        <v>133</v>
      </c>
      <c r="B14" s="387" t="s">
        <v>831</v>
      </c>
      <c r="C14" s="388">
        <f>SUM(C8:C13)</f>
        <v>1140411</v>
      </c>
      <c r="D14" s="388">
        <f t="shared" ref="D14:O14" si="1">SUM(D8:D13)</f>
        <v>85356</v>
      </c>
      <c r="E14" s="388">
        <f t="shared" si="1"/>
        <v>55769</v>
      </c>
      <c r="F14" s="388">
        <f t="shared" si="1"/>
        <v>202519</v>
      </c>
      <c r="G14" s="388">
        <f t="shared" si="1"/>
        <v>72053</v>
      </c>
      <c r="H14" s="388">
        <f t="shared" si="1"/>
        <v>67919</v>
      </c>
      <c r="I14" s="388">
        <f t="shared" si="1"/>
        <v>67952</v>
      </c>
      <c r="J14" s="388">
        <f t="shared" si="1"/>
        <v>84965</v>
      </c>
      <c r="K14" s="388">
        <f t="shared" si="1"/>
        <v>90722</v>
      </c>
      <c r="L14" s="388">
        <f t="shared" si="1"/>
        <v>159205</v>
      </c>
      <c r="M14" s="388">
        <f t="shared" si="1"/>
        <v>81194</v>
      </c>
      <c r="N14" s="388">
        <f t="shared" si="1"/>
        <v>86892</v>
      </c>
      <c r="O14" s="388">
        <f t="shared" si="1"/>
        <v>85865</v>
      </c>
      <c r="P14" s="25"/>
      <c r="R14" s="25"/>
    </row>
    <row r="15" spans="1:18" ht="17.25" customHeight="1">
      <c r="A15" s="379"/>
      <c r="B15" s="375"/>
      <c r="C15" s="389"/>
      <c r="D15" s="377"/>
      <c r="E15" s="390"/>
      <c r="F15" s="391"/>
      <c r="G15" s="363"/>
      <c r="H15" s="363"/>
      <c r="I15" s="363"/>
      <c r="J15" s="363"/>
      <c r="K15" s="363"/>
      <c r="L15" s="363"/>
      <c r="M15" s="377"/>
      <c r="N15" s="377"/>
      <c r="O15" s="378"/>
      <c r="P15" s="25"/>
      <c r="R15" s="25"/>
    </row>
    <row r="16" spans="1:18" ht="18" customHeight="1">
      <c r="A16" s="379" t="s">
        <v>146</v>
      </c>
      <c r="B16" s="392" t="s">
        <v>832</v>
      </c>
      <c r="C16" s="376">
        <f>SUM(D16:O16)</f>
        <v>75064</v>
      </c>
      <c r="D16" s="384">
        <f>1497-1</f>
        <v>1496</v>
      </c>
      <c r="E16" s="384"/>
      <c r="F16" s="384">
        <v>2561</v>
      </c>
      <c r="G16" s="384"/>
      <c r="H16" s="384"/>
      <c r="I16" s="384"/>
      <c r="J16" s="384">
        <v>52467</v>
      </c>
      <c r="K16" s="384">
        <v>10255</v>
      </c>
      <c r="L16" s="384"/>
      <c r="M16" s="384">
        <v>95</v>
      </c>
      <c r="N16" s="384">
        <v>5130</v>
      </c>
      <c r="O16" s="385">
        <v>3060</v>
      </c>
      <c r="P16" s="25"/>
      <c r="Q16" s="580"/>
      <c r="R16" s="25"/>
    </row>
    <row r="17" spans="1:18" ht="18" customHeight="1">
      <c r="A17" s="379" t="s">
        <v>135</v>
      </c>
      <c r="B17" s="392" t="s">
        <v>833</v>
      </c>
      <c r="C17" s="376">
        <f>SUM(D17:O17)</f>
        <v>0</v>
      </c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5"/>
      <c r="P17" s="25"/>
      <c r="R17" s="25"/>
    </row>
    <row r="18" spans="1:18" ht="17.25" customHeight="1">
      <c r="A18" s="379" t="s">
        <v>136</v>
      </c>
      <c r="B18" s="392" t="s">
        <v>834</v>
      </c>
      <c r="C18" s="376">
        <f>SUM(D18:O18)</f>
        <v>303341</v>
      </c>
      <c r="D18" s="381"/>
      <c r="E18" s="386"/>
      <c r="F18" s="381">
        <v>300000</v>
      </c>
      <c r="G18" s="381"/>
      <c r="H18" s="381"/>
      <c r="I18" s="381"/>
      <c r="J18" s="381"/>
      <c r="K18" s="381"/>
      <c r="L18" s="381"/>
      <c r="M18" s="381">
        <v>191</v>
      </c>
      <c r="N18" s="381"/>
      <c r="O18" s="385">
        <v>3150</v>
      </c>
      <c r="P18" s="25"/>
      <c r="R18" s="25"/>
    </row>
    <row r="19" spans="1:18" ht="17.25" customHeight="1" thickBot="1">
      <c r="A19" s="379" t="s">
        <v>137</v>
      </c>
      <c r="B19" s="393" t="s">
        <v>835</v>
      </c>
      <c r="C19" s="376">
        <f>SUM(D19:O19)</f>
        <v>1000</v>
      </c>
      <c r="D19" s="381"/>
      <c r="E19" s="386"/>
      <c r="F19" s="381">
        <v>82</v>
      </c>
      <c r="G19" s="381"/>
      <c r="H19" s="381"/>
      <c r="I19" s="381"/>
      <c r="J19" s="381"/>
      <c r="K19" s="381"/>
      <c r="L19" s="381">
        <v>39</v>
      </c>
      <c r="M19" s="381">
        <v>662</v>
      </c>
      <c r="N19" s="381">
        <v>142</v>
      </c>
      <c r="O19" s="385">
        <v>75</v>
      </c>
      <c r="P19" s="25"/>
      <c r="Q19" s="580"/>
      <c r="R19" s="25"/>
    </row>
    <row r="20" spans="1:18" ht="18" customHeight="1" thickBot="1">
      <c r="A20" s="379" t="s">
        <v>147</v>
      </c>
      <c r="B20" s="387" t="s">
        <v>832</v>
      </c>
      <c r="C20" s="388">
        <f>SUM(C16:C19)</f>
        <v>379405</v>
      </c>
      <c r="D20" s="388">
        <f t="shared" ref="D20:O20" si="2">SUM(D16:D19)</f>
        <v>1496</v>
      </c>
      <c r="E20" s="388">
        <f t="shared" si="2"/>
        <v>0</v>
      </c>
      <c r="F20" s="388">
        <f t="shared" si="2"/>
        <v>302643</v>
      </c>
      <c r="G20" s="388">
        <f t="shared" si="2"/>
        <v>0</v>
      </c>
      <c r="H20" s="388">
        <f t="shared" si="2"/>
        <v>0</v>
      </c>
      <c r="I20" s="388">
        <f t="shared" si="2"/>
        <v>0</v>
      </c>
      <c r="J20" s="388">
        <f t="shared" si="2"/>
        <v>52467</v>
      </c>
      <c r="K20" s="388">
        <f t="shared" si="2"/>
        <v>10255</v>
      </c>
      <c r="L20" s="388">
        <f t="shared" si="2"/>
        <v>39</v>
      </c>
      <c r="M20" s="388">
        <f t="shared" si="2"/>
        <v>948</v>
      </c>
      <c r="N20" s="388">
        <f t="shared" si="2"/>
        <v>5272</v>
      </c>
      <c r="O20" s="388">
        <f t="shared" si="2"/>
        <v>6285</v>
      </c>
      <c r="P20" s="25"/>
      <c r="R20" s="25"/>
    </row>
    <row r="21" spans="1:18" ht="17.25" customHeight="1">
      <c r="A21" s="379" t="s">
        <v>148</v>
      </c>
      <c r="B21" s="849" t="s">
        <v>1022</v>
      </c>
      <c r="C21" s="376">
        <f>SUM(D21:O21)</f>
        <v>14412</v>
      </c>
      <c r="D21" s="394"/>
      <c r="E21" s="395"/>
      <c r="F21" s="394"/>
      <c r="G21" s="377"/>
      <c r="H21" s="377"/>
      <c r="I21" s="377"/>
      <c r="J21" s="377"/>
      <c r="K21" s="377"/>
      <c r="L21" s="377"/>
      <c r="M21" s="394"/>
      <c r="N21" s="394"/>
      <c r="O21" s="396">
        <v>14412</v>
      </c>
      <c r="P21" s="25"/>
      <c r="R21" s="25"/>
    </row>
    <row r="22" spans="1:18" ht="17.25" customHeight="1" thickBot="1">
      <c r="A22" s="379" t="s">
        <v>149</v>
      </c>
      <c r="B22" s="397" t="s">
        <v>836</v>
      </c>
      <c r="C22" s="376">
        <f>SUM(D22:O22)</f>
        <v>233204</v>
      </c>
      <c r="D22" s="394">
        <v>231955</v>
      </c>
      <c r="E22" s="395"/>
      <c r="F22" s="394"/>
      <c r="G22" s="394">
        <v>1249</v>
      </c>
      <c r="H22" s="394"/>
      <c r="I22" s="394"/>
      <c r="J22" s="394"/>
      <c r="K22" s="394"/>
      <c r="L22" s="394"/>
      <c r="M22" s="394"/>
      <c r="N22" s="394"/>
      <c r="O22" s="396"/>
      <c r="P22" s="25"/>
      <c r="R22" s="25"/>
    </row>
    <row r="23" spans="1:18" ht="18" customHeight="1" thickBot="1">
      <c r="A23" s="379" t="s">
        <v>150</v>
      </c>
      <c r="B23" s="398" t="s">
        <v>837</v>
      </c>
      <c r="C23" s="399">
        <f>SUM(C14+C20+C21+C22)</f>
        <v>1767432</v>
      </c>
      <c r="D23" s="399">
        <f t="shared" ref="D23:O23" si="3">SUM(D14+D20+D21+D22)</f>
        <v>318807</v>
      </c>
      <c r="E23" s="399">
        <f t="shared" si="3"/>
        <v>55769</v>
      </c>
      <c r="F23" s="399">
        <f t="shared" si="3"/>
        <v>505162</v>
      </c>
      <c r="G23" s="399">
        <f t="shared" si="3"/>
        <v>73302</v>
      </c>
      <c r="H23" s="399">
        <f t="shared" si="3"/>
        <v>67919</v>
      </c>
      <c r="I23" s="399">
        <f t="shared" si="3"/>
        <v>67952</v>
      </c>
      <c r="J23" s="399">
        <f t="shared" si="3"/>
        <v>137432</v>
      </c>
      <c r="K23" s="399">
        <f t="shared" si="3"/>
        <v>100977</v>
      </c>
      <c r="L23" s="399">
        <f t="shared" si="3"/>
        <v>159244</v>
      </c>
      <c r="M23" s="399">
        <f t="shared" si="3"/>
        <v>82142</v>
      </c>
      <c r="N23" s="399">
        <f t="shared" si="3"/>
        <v>92164</v>
      </c>
      <c r="O23" s="399">
        <f t="shared" si="3"/>
        <v>106562</v>
      </c>
      <c r="P23" s="25"/>
      <c r="Q23" s="25"/>
    </row>
    <row r="24" spans="1:18">
      <c r="A24" s="400"/>
      <c r="B24" s="401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Q24" s="25"/>
    </row>
    <row r="25" spans="1:18">
      <c r="A25" s="10"/>
      <c r="B25" s="362" t="s">
        <v>119</v>
      </c>
      <c r="C25" s="363"/>
      <c r="D25" s="363"/>
      <c r="E25" s="364"/>
      <c r="F25" s="363"/>
      <c r="G25" s="363"/>
      <c r="H25" s="363"/>
      <c r="I25" s="363"/>
      <c r="J25" s="363"/>
      <c r="K25" s="363"/>
      <c r="L25" s="402"/>
      <c r="M25" s="363"/>
      <c r="N25" s="363"/>
      <c r="O25" s="402"/>
      <c r="P25" s="515"/>
      <c r="Q25" s="25"/>
    </row>
    <row r="26" spans="1:18" ht="20.25">
      <c r="A26" s="1312" t="s">
        <v>813</v>
      </c>
      <c r="B26" s="1312"/>
      <c r="C26" s="1312"/>
      <c r="D26" s="1312"/>
      <c r="E26" s="1312"/>
      <c r="F26" s="1312"/>
      <c r="G26" s="1312"/>
      <c r="H26" s="1312"/>
      <c r="I26" s="1312"/>
      <c r="J26" s="1312"/>
      <c r="K26" s="1312"/>
      <c r="L26" s="1312"/>
      <c r="M26" s="1312"/>
      <c r="N26" s="1312"/>
      <c r="O26" s="1312"/>
    </row>
    <row r="27" spans="1:18" ht="20.25">
      <c r="A27" s="1310" t="s">
        <v>851</v>
      </c>
      <c r="B27" s="1311"/>
      <c r="C27" s="1311"/>
      <c r="D27" s="1311"/>
      <c r="E27" s="1311"/>
      <c r="F27" s="1311"/>
      <c r="G27" s="1311"/>
      <c r="H27" s="1311"/>
      <c r="I27" s="1311"/>
      <c r="J27" s="1311"/>
      <c r="K27" s="1311"/>
      <c r="L27" s="1311"/>
      <c r="M27" s="1311"/>
      <c r="N27" s="1311"/>
      <c r="O27" s="1311"/>
    </row>
    <row r="28" spans="1:18" ht="25.5" customHeight="1">
      <c r="A28" s="1310" t="s">
        <v>814</v>
      </c>
      <c r="B28" s="1311"/>
      <c r="C28" s="1311"/>
      <c r="D28" s="1311"/>
      <c r="E28" s="1311"/>
      <c r="F28" s="1311"/>
      <c r="G28" s="1311"/>
      <c r="H28" s="1311"/>
      <c r="I28" s="1311"/>
      <c r="J28" s="1311"/>
      <c r="K28" s="1311"/>
      <c r="L28" s="1311"/>
      <c r="M28" s="1311"/>
      <c r="N28" s="1311"/>
      <c r="O28" s="1311"/>
    </row>
    <row r="29" spans="1:18" ht="13.5" thickBot="1">
      <c r="A29" s="10"/>
      <c r="B29" s="362"/>
      <c r="C29" s="363"/>
      <c r="D29" s="363"/>
      <c r="E29" s="364"/>
      <c r="F29" s="363"/>
      <c r="G29" s="363"/>
      <c r="H29" s="363"/>
      <c r="I29" s="363"/>
      <c r="J29" s="363"/>
      <c r="K29" s="363"/>
      <c r="L29" s="363"/>
      <c r="M29" s="363"/>
      <c r="N29" s="363"/>
      <c r="O29" s="363"/>
    </row>
    <row r="30" spans="1:18" ht="29.25" thickBot="1">
      <c r="A30" s="11"/>
      <c r="B30" s="403" t="s">
        <v>838</v>
      </c>
      <c r="C30" s="404" t="s">
        <v>850</v>
      </c>
      <c r="D30" s="370" t="s">
        <v>816</v>
      </c>
      <c r="E30" s="372" t="s">
        <v>817</v>
      </c>
      <c r="F30" s="371" t="s">
        <v>818</v>
      </c>
      <c r="G30" s="371" t="s">
        <v>819</v>
      </c>
      <c r="H30" s="371" t="s">
        <v>820</v>
      </c>
      <c r="I30" s="371" t="s">
        <v>821</v>
      </c>
      <c r="J30" s="371" t="s">
        <v>822</v>
      </c>
      <c r="K30" s="371" t="s">
        <v>823</v>
      </c>
      <c r="L30" s="371" t="s">
        <v>824</v>
      </c>
      <c r="M30" s="371" t="s">
        <v>825</v>
      </c>
      <c r="N30" s="371" t="s">
        <v>826</v>
      </c>
      <c r="O30" s="373" t="s">
        <v>827</v>
      </c>
    </row>
    <row r="31" spans="1:18" ht="15" thickBot="1">
      <c r="A31" s="11">
        <v>1</v>
      </c>
      <c r="B31" s="403">
        <v>2</v>
      </c>
      <c r="C31" s="404">
        <v>3</v>
      </c>
      <c r="D31" s="370">
        <v>4</v>
      </c>
      <c r="E31" s="372">
        <v>5</v>
      </c>
      <c r="F31" s="371">
        <v>6</v>
      </c>
      <c r="G31" s="371">
        <v>7</v>
      </c>
      <c r="H31" s="371">
        <v>8</v>
      </c>
      <c r="I31" s="371">
        <v>9</v>
      </c>
      <c r="J31" s="371">
        <v>10</v>
      </c>
      <c r="K31" s="371">
        <v>11</v>
      </c>
      <c r="L31" s="371">
        <v>12</v>
      </c>
      <c r="M31" s="371">
        <v>13</v>
      </c>
      <c r="N31" s="371">
        <v>14</v>
      </c>
      <c r="O31" s="373">
        <v>15</v>
      </c>
    </row>
    <row r="32" spans="1:18" ht="18.75" customHeight="1">
      <c r="A32" s="405" t="s">
        <v>152</v>
      </c>
      <c r="B32" s="406" t="s">
        <v>151</v>
      </c>
      <c r="C32" s="407">
        <f>SUM(D32:O32)</f>
        <v>261784</v>
      </c>
      <c r="D32" s="389">
        <v>25107</v>
      </c>
      <c r="E32" s="377">
        <v>27434</v>
      </c>
      <c r="F32" s="377">
        <v>25458</v>
      </c>
      <c r="G32" s="377">
        <v>19401</v>
      </c>
      <c r="H32" s="377">
        <v>19663</v>
      </c>
      <c r="I32" s="377">
        <v>19486</v>
      </c>
      <c r="J32" s="377">
        <v>20034</v>
      </c>
      <c r="K32" s="377">
        <v>18736</v>
      </c>
      <c r="L32" s="377">
        <v>19030</v>
      </c>
      <c r="M32" s="377">
        <v>19894</v>
      </c>
      <c r="N32" s="377">
        <v>22153</v>
      </c>
      <c r="O32" s="377">
        <f>24691+697</f>
        <v>25388</v>
      </c>
      <c r="P32" s="25"/>
      <c r="Q32" s="579"/>
      <c r="R32" s="25"/>
    </row>
    <row r="33" spans="1:18" ht="17.25" customHeight="1">
      <c r="A33" s="405" t="s">
        <v>153</v>
      </c>
      <c r="B33" s="408" t="s">
        <v>371</v>
      </c>
      <c r="C33" s="407">
        <f>SUM(D33:O33)</f>
        <v>68233</v>
      </c>
      <c r="D33" s="384">
        <v>5950</v>
      </c>
      <c r="E33" s="381">
        <v>8307</v>
      </c>
      <c r="F33" s="381">
        <v>6556</v>
      </c>
      <c r="G33" s="381">
        <v>6167</v>
      </c>
      <c r="H33" s="381">
        <v>4430</v>
      </c>
      <c r="I33" s="381">
        <v>5348</v>
      </c>
      <c r="J33" s="381">
        <v>5702</v>
      </c>
      <c r="K33" s="381">
        <v>4546</v>
      </c>
      <c r="L33" s="381">
        <v>4741</v>
      </c>
      <c r="M33" s="381">
        <v>5425</v>
      </c>
      <c r="N33" s="381">
        <v>5681</v>
      </c>
      <c r="O33" s="381">
        <f>5298+82</f>
        <v>5380</v>
      </c>
      <c r="P33" s="25"/>
      <c r="Q33" s="579"/>
      <c r="R33" s="25"/>
    </row>
    <row r="34" spans="1:18" ht="17.25" customHeight="1">
      <c r="A34" s="405" t="s">
        <v>154</v>
      </c>
      <c r="B34" s="409" t="s">
        <v>372</v>
      </c>
      <c r="C34" s="407">
        <f>SUM(D34:O34)</f>
        <v>382670</v>
      </c>
      <c r="D34" s="384">
        <v>18473</v>
      </c>
      <c r="E34" s="381">
        <v>27234</v>
      </c>
      <c r="F34" s="381">
        <v>28268</v>
      </c>
      <c r="G34" s="381">
        <v>34864</v>
      </c>
      <c r="H34" s="381">
        <v>40172</v>
      </c>
      <c r="I34" s="381">
        <v>24723</v>
      </c>
      <c r="J34" s="381">
        <v>18222</v>
      </c>
      <c r="K34" s="381">
        <v>20227</v>
      </c>
      <c r="L34" s="381">
        <v>26973</v>
      </c>
      <c r="M34" s="381">
        <v>53109</v>
      </c>
      <c r="N34" s="381">
        <f>20565+12500</f>
        <v>33065</v>
      </c>
      <c r="O34" s="385">
        <f>25265+32075</f>
        <v>57340</v>
      </c>
      <c r="P34" s="25"/>
      <c r="Q34" s="580"/>
      <c r="R34" s="25"/>
    </row>
    <row r="35" spans="1:18" ht="17.25" customHeight="1">
      <c r="A35" s="405" t="s">
        <v>155</v>
      </c>
      <c r="B35" s="410" t="s">
        <v>839</v>
      </c>
      <c r="C35" s="407">
        <f t="shared" ref="C35:C41" si="4">SUM(D35:O35)</f>
        <v>120430</v>
      </c>
      <c r="D35" s="384">
        <v>6623</v>
      </c>
      <c r="E35" s="381">
        <v>9329</v>
      </c>
      <c r="F35" s="381">
        <v>11148</v>
      </c>
      <c r="G35" s="381">
        <v>11769</v>
      </c>
      <c r="H35" s="381">
        <v>8538</v>
      </c>
      <c r="I35" s="381">
        <v>7708</v>
      </c>
      <c r="J35" s="381">
        <v>7502</v>
      </c>
      <c r="K35" s="381">
        <v>13604</v>
      </c>
      <c r="L35" s="381">
        <v>8934</v>
      </c>
      <c r="M35" s="381">
        <v>9380</v>
      </c>
      <c r="N35" s="381">
        <f>8654+3965</f>
        <v>12619</v>
      </c>
      <c r="O35" s="385">
        <v>13276</v>
      </c>
      <c r="P35" s="25"/>
      <c r="Q35" s="580"/>
      <c r="R35" s="25"/>
    </row>
    <row r="36" spans="1:18" ht="17.25" customHeight="1">
      <c r="A36" s="405" t="s">
        <v>156</v>
      </c>
      <c r="B36" s="411" t="s">
        <v>840</v>
      </c>
      <c r="C36" s="407">
        <f t="shared" si="4"/>
        <v>183828</v>
      </c>
      <c r="D36" s="384"/>
      <c r="E36" s="381">
        <v>3675</v>
      </c>
      <c r="F36" s="381">
        <v>13200</v>
      </c>
      <c r="G36" s="381">
        <v>5650</v>
      </c>
      <c r="H36" s="381">
        <v>26700</v>
      </c>
      <c r="I36" s="381">
        <v>32850</v>
      </c>
      <c r="J36" s="381">
        <v>600</v>
      </c>
      <c r="K36" s="381">
        <v>27850</v>
      </c>
      <c r="L36" s="381">
        <v>13250</v>
      </c>
      <c r="M36" s="381">
        <v>15425</v>
      </c>
      <c r="N36" s="381">
        <f>17278+6000</f>
        <v>23278</v>
      </c>
      <c r="O36" s="381">
        <f>13200+8150</f>
        <v>21350</v>
      </c>
      <c r="P36" s="25"/>
      <c r="Q36" s="580"/>
      <c r="R36" s="25"/>
    </row>
    <row r="37" spans="1:18" ht="17.25" customHeight="1">
      <c r="A37" s="405" t="s">
        <v>157</v>
      </c>
      <c r="B37" s="412" t="s">
        <v>366</v>
      </c>
      <c r="C37" s="407">
        <f t="shared" si="4"/>
        <v>8413</v>
      </c>
      <c r="D37" s="384">
        <v>610</v>
      </c>
      <c r="E37" s="381">
        <v>483</v>
      </c>
      <c r="F37" s="381">
        <v>583</v>
      </c>
      <c r="G37" s="381">
        <v>853</v>
      </c>
      <c r="H37" s="381">
        <v>383</v>
      </c>
      <c r="I37" s="381">
        <v>281</v>
      </c>
      <c r="J37" s="381">
        <v>129</v>
      </c>
      <c r="K37" s="381">
        <v>233</v>
      </c>
      <c r="L37" s="381">
        <v>822</v>
      </c>
      <c r="M37" s="381">
        <v>333</v>
      </c>
      <c r="N37" s="381">
        <v>186</v>
      </c>
      <c r="O37" s="381">
        <v>3517</v>
      </c>
      <c r="P37" s="25"/>
      <c r="Q37" s="580"/>
      <c r="R37" s="25"/>
    </row>
    <row r="38" spans="1:18" ht="18" customHeight="1">
      <c r="A38" s="405" t="s">
        <v>158</v>
      </c>
      <c r="B38" s="409" t="s">
        <v>713</v>
      </c>
      <c r="C38" s="407">
        <f t="shared" si="4"/>
        <v>3725</v>
      </c>
      <c r="D38" s="413"/>
      <c r="E38" s="381"/>
      <c r="F38" s="381"/>
      <c r="G38" s="381"/>
      <c r="H38" s="381"/>
      <c r="I38" s="381"/>
      <c r="J38" s="381"/>
      <c r="K38" s="381"/>
      <c r="L38" s="381">
        <v>3725</v>
      </c>
      <c r="M38" s="381"/>
      <c r="N38" s="381"/>
      <c r="O38" s="385"/>
      <c r="P38" s="25"/>
      <c r="Q38" s="580"/>
      <c r="R38" s="25"/>
    </row>
    <row r="39" spans="1:18" ht="17.25" customHeight="1" thickBot="1">
      <c r="A39" s="405" t="s">
        <v>159</v>
      </c>
      <c r="B39" s="414" t="s">
        <v>160</v>
      </c>
      <c r="C39" s="407">
        <f t="shared" si="4"/>
        <v>66384</v>
      </c>
      <c r="D39" s="415"/>
      <c r="E39" s="416"/>
      <c r="F39" s="416"/>
      <c r="G39" s="416"/>
      <c r="H39" s="416"/>
      <c r="I39" s="416"/>
      <c r="J39" s="416"/>
      <c r="K39" s="416"/>
      <c r="L39" s="416">
        <v>66384</v>
      </c>
      <c r="M39" s="416"/>
      <c r="N39" s="416"/>
      <c r="O39" s="417"/>
      <c r="P39" s="25"/>
      <c r="Q39" s="580"/>
      <c r="R39" s="25"/>
    </row>
    <row r="40" spans="1:18" ht="18" customHeight="1" thickBot="1">
      <c r="A40" s="405" t="s">
        <v>161</v>
      </c>
      <c r="B40" s="418" t="s">
        <v>842</v>
      </c>
      <c r="C40" s="419">
        <f t="shared" ref="C40:O40" si="5">SUM(C32:C39)</f>
        <v>1095467</v>
      </c>
      <c r="D40" s="388">
        <f t="shared" si="5"/>
        <v>56763</v>
      </c>
      <c r="E40" s="388">
        <f t="shared" si="5"/>
        <v>76462</v>
      </c>
      <c r="F40" s="388">
        <f t="shared" si="5"/>
        <v>85213</v>
      </c>
      <c r="G40" s="388">
        <f t="shared" si="5"/>
        <v>78704</v>
      </c>
      <c r="H40" s="388">
        <f t="shared" si="5"/>
        <v>99886</v>
      </c>
      <c r="I40" s="388">
        <f t="shared" si="5"/>
        <v>90396</v>
      </c>
      <c r="J40" s="388">
        <f t="shared" si="5"/>
        <v>52189</v>
      </c>
      <c r="K40" s="388">
        <f t="shared" si="5"/>
        <v>85196</v>
      </c>
      <c r="L40" s="388">
        <f t="shared" si="5"/>
        <v>143859</v>
      </c>
      <c r="M40" s="388">
        <f t="shared" si="5"/>
        <v>103566</v>
      </c>
      <c r="N40" s="388">
        <f t="shared" si="5"/>
        <v>96982</v>
      </c>
      <c r="O40" s="388">
        <f t="shared" si="5"/>
        <v>126251</v>
      </c>
      <c r="P40" s="25"/>
      <c r="R40" s="25"/>
    </row>
    <row r="41" spans="1:18" ht="17.25" customHeight="1">
      <c r="A41" s="405" t="s">
        <v>162</v>
      </c>
      <c r="B41" s="406" t="s">
        <v>369</v>
      </c>
      <c r="C41" s="407">
        <f t="shared" si="4"/>
        <v>150432</v>
      </c>
      <c r="D41" s="389">
        <v>21083</v>
      </c>
      <c r="E41" s="390">
        <v>3460</v>
      </c>
      <c r="F41" s="377">
        <v>133</v>
      </c>
      <c r="G41" s="377">
        <v>1301</v>
      </c>
      <c r="H41" s="377">
        <v>2418</v>
      </c>
      <c r="I41" s="377">
        <v>2006</v>
      </c>
      <c r="J41" s="377">
        <v>2292</v>
      </c>
      <c r="K41" s="377">
        <v>8259</v>
      </c>
      <c r="L41" s="384">
        <v>5766</v>
      </c>
      <c r="M41" s="377">
        <v>19524</v>
      </c>
      <c r="N41" s="377">
        <f>3720+20000</f>
        <v>23720</v>
      </c>
      <c r="O41" s="378">
        <f>34162+26308</f>
        <v>60470</v>
      </c>
      <c r="P41" s="25"/>
      <c r="Q41" s="580"/>
      <c r="R41" s="25"/>
    </row>
    <row r="42" spans="1:18" ht="17.25" customHeight="1">
      <c r="A42" s="405" t="s">
        <v>163</v>
      </c>
      <c r="B42" s="409" t="s">
        <v>370</v>
      </c>
      <c r="C42" s="407">
        <f>SUM(D42:O42)</f>
        <v>394504</v>
      </c>
      <c r="D42" s="384">
        <v>69737</v>
      </c>
      <c r="E42" s="384">
        <v>11784</v>
      </c>
      <c r="F42" s="384">
        <v>5690</v>
      </c>
      <c r="G42" s="384">
        <v>31192</v>
      </c>
      <c r="H42" s="384">
        <v>4920</v>
      </c>
      <c r="I42" s="384">
        <v>2446</v>
      </c>
      <c r="J42" s="384">
        <v>78313</v>
      </c>
      <c r="K42" s="384">
        <v>8005</v>
      </c>
      <c r="L42" s="363">
        <v>2012</v>
      </c>
      <c r="M42" s="381">
        <v>2777</v>
      </c>
      <c r="N42" s="384">
        <f>1116+65500</f>
        <v>66616</v>
      </c>
      <c r="O42" s="385">
        <f>4209+106803</f>
        <v>111012</v>
      </c>
      <c r="P42" s="25"/>
      <c r="Q42" s="580"/>
      <c r="R42" s="25"/>
    </row>
    <row r="43" spans="1:18" ht="17.25" customHeight="1">
      <c r="A43" s="405"/>
      <c r="B43" s="409" t="s">
        <v>852</v>
      </c>
      <c r="C43" s="407">
        <f>SUM(D43:O43)</f>
        <v>0</v>
      </c>
      <c r="D43" s="384"/>
      <c r="E43" s="384"/>
      <c r="F43" s="384"/>
      <c r="G43" s="384"/>
      <c r="H43" s="384"/>
      <c r="I43" s="384"/>
      <c r="J43" s="384"/>
      <c r="K43" s="384"/>
      <c r="L43" s="363"/>
      <c r="M43" s="381"/>
      <c r="N43" s="384"/>
      <c r="O43" s="385"/>
      <c r="P43" s="25"/>
      <c r="Q43" s="580"/>
    </row>
    <row r="44" spans="1:18" ht="17.25" customHeight="1">
      <c r="A44" s="405" t="s">
        <v>164</v>
      </c>
      <c r="B44" s="412" t="s">
        <v>843</v>
      </c>
      <c r="C44" s="407">
        <f>SUM(D44:O44)</f>
        <v>0</v>
      </c>
      <c r="D44" s="384"/>
      <c r="E44" s="386"/>
      <c r="F44" s="381"/>
      <c r="G44" s="381"/>
      <c r="H44" s="381"/>
      <c r="I44" s="381"/>
      <c r="J44" s="381"/>
      <c r="K44" s="381"/>
      <c r="L44" s="381"/>
      <c r="M44" s="381"/>
      <c r="N44" s="381"/>
      <c r="O44" s="385"/>
      <c r="P44" s="25"/>
    </row>
    <row r="45" spans="1:18" ht="17.25" customHeight="1">
      <c r="A45" s="405" t="s">
        <v>165</v>
      </c>
      <c r="B45" s="412" t="s">
        <v>844</v>
      </c>
      <c r="C45" s="407">
        <f>SUM(D45:O45)</f>
        <v>0</v>
      </c>
      <c r="D45" s="384"/>
      <c r="E45" s="386"/>
      <c r="F45" s="381"/>
      <c r="G45" s="381"/>
      <c r="H45" s="381"/>
      <c r="I45" s="381"/>
      <c r="J45" s="381"/>
      <c r="K45" s="381"/>
      <c r="L45" s="381"/>
      <c r="M45" s="381"/>
      <c r="N45" s="381"/>
      <c r="O45" s="385"/>
      <c r="P45" s="25"/>
    </row>
    <row r="46" spans="1:18" ht="18" customHeight="1" thickBot="1">
      <c r="A46" s="405" t="s">
        <v>166</v>
      </c>
      <c r="B46" s="412" t="s">
        <v>845</v>
      </c>
      <c r="C46" s="407">
        <f>SUM(D46:O46)</f>
        <v>12000</v>
      </c>
      <c r="D46" s="384"/>
      <c r="E46" s="386"/>
      <c r="F46" s="381">
        <v>1500</v>
      </c>
      <c r="G46" s="381"/>
      <c r="H46" s="381">
        <v>9000</v>
      </c>
      <c r="I46" s="381">
        <v>1500</v>
      </c>
      <c r="J46" s="381"/>
      <c r="K46" s="381"/>
      <c r="L46" s="381"/>
      <c r="M46" s="381"/>
      <c r="N46" s="381"/>
      <c r="O46" s="385"/>
      <c r="P46" s="25"/>
      <c r="Q46" s="580"/>
      <c r="R46" s="25"/>
    </row>
    <row r="47" spans="1:18" ht="18" customHeight="1" thickBot="1">
      <c r="A47" s="405" t="s">
        <v>167</v>
      </c>
      <c r="B47" s="420" t="s">
        <v>846</v>
      </c>
      <c r="C47" s="419">
        <f t="shared" ref="C47:O47" si="6">SUM(C41:C46)</f>
        <v>556936</v>
      </c>
      <c r="D47" s="388">
        <f t="shared" si="6"/>
        <v>90820</v>
      </c>
      <c r="E47" s="388">
        <f t="shared" si="6"/>
        <v>15244</v>
      </c>
      <c r="F47" s="388">
        <f t="shared" si="6"/>
        <v>7323</v>
      </c>
      <c r="G47" s="388">
        <f t="shared" si="6"/>
        <v>32493</v>
      </c>
      <c r="H47" s="388">
        <f t="shared" si="6"/>
        <v>16338</v>
      </c>
      <c r="I47" s="388">
        <f t="shared" si="6"/>
        <v>5952</v>
      </c>
      <c r="J47" s="388">
        <f t="shared" si="6"/>
        <v>80605</v>
      </c>
      <c r="K47" s="388">
        <f t="shared" si="6"/>
        <v>16264</v>
      </c>
      <c r="L47" s="388">
        <f t="shared" si="6"/>
        <v>7778</v>
      </c>
      <c r="M47" s="388">
        <f t="shared" si="6"/>
        <v>22301</v>
      </c>
      <c r="N47" s="388">
        <f t="shared" si="6"/>
        <v>90336</v>
      </c>
      <c r="O47" s="388">
        <f t="shared" si="6"/>
        <v>171482</v>
      </c>
      <c r="P47" s="25"/>
    </row>
    <row r="48" spans="1:18" s="825" customFormat="1" ht="24.75" customHeight="1">
      <c r="A48" s="405" t="s">
        <v>168</v>
      </c>
      <c r="B48" s="849" t="s">
        <v>960</v>
      </c>
      <c r="C48" s="407">
        <f>SUM(D48:O48)</f>
        <v>15029</v>
      </c>
      <c r="D48" s="847">
        <v>15029</v>
      </c>
      <c r="E48" s="847"/>
      <c r="F48" s="847"/>
      <c r="G48" s="847"/>
      <c r="H48" s="847"/>
      <c r="I48" s="847"/>
      <c r="J48" s="847"/>
      <c r="K48" s="847"/>
      <c r="L48" s="847"/>
      <c r="M48" s="847"/>
      <c r="N48" s="847"/>
      <c r="O48" s="848"/>
      <c r="P48" s="25"/>
      <c r="R48" s="25"/>
    </row>
    <row r="49" spans="1:16" ht="18" customHeight="1" thickBot="1">
      <c r="A49" s="405" t="s">
        <v>169</v>
      </c>
      <c r="B49" s="421" t="s">
        <v>1021</v>
      </c>
      <c r="C49" s="407">
        <f>SUM(D49:O49)</f>
        <v>100000</v>
      </c>
      <c r="D49" s="422"/>
      <c r="E49" s="395"/>
      <c r="F49" s="394"/>
      <c r="G49" s="394"/>
      <c r="H49" s="394"/>
      <c r="I49" s="394"/>
      <c r="J49" s="394"/>
      <c r="K49" s="394"/>
      <c r="L49" s="394"/>
      <c r="M49" s="394">
        <v>100000</v>
      </c>
      <c r="N49" s="394"/>
      <c r="O49" s="416"/>
      <c r="P49" s="25"/>
    </row>
    <row r="50" spans="1:16" ht="18" customHeight="1" thickBot="1">
      <c r="A50" s="405" t="s">
        <v>170</v>
      </c>
      <c r="B50" s="423" t="s">
        <v>848</v>
      </c>
      <c r="C50" s="424">
        <f>+C47+C49+C40+C48</f>
        <v>1767432</v>
      </c>
      <c r="D50" s="424">
        <f t="shared" ref="D50:O50" si="7">+D47+D49+D40+D48</f>
        <v>162612</v>
      </c>
      <c r="E50" s="424">
        <f t="shared" si="7"/>
        <v>91706</v>
      </c>
      <c r="F50" s="424">
        <f t="shared" si="7"/>
        <v>92536</v>
      </c>
      <c r="G50" s="424">
        <f t="shared" si="7"/>
        <v>111197</v>
      </c>
      <c r="H50" s="424">
        <f t="shared" si="7"/>
        <v>116224</v>
      </c>
      <c r="I50" s="424">
        <f t="shared" si="7"/>
        <v>96348</v>
      </c>
      <c r="J50" s="424">
        <f t="shared" si="7"/>
        <v>132794</v>
      </c>
      <c r="K50" s="424">
        <f t="shared" si="7"/>
        <v>101460</v>
      </c>
      <c r="L50" s="424">
        <f t="shared" si="7"/>
        <v>151637</v>
      </c>
      <c r="M50" s="424">
        <f t="shared" si="7"/>
        <v>225867</v>
      </c>
      <c r="N50" s="424">
        <f t="shared" si="7"/>
        <v>187318</v>
      </c>
      <c r="O50" s="424">
        <f t="shared" si="7"/>
        <v>297733</v>
      </c>
      <c r="P50" s="25"/>
    </row>
    <row r="51" spans="1:16">
      <c r="A51" s="10"/>
      <c r="B51" s="401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</row>
    <row r="53" spans="1:16"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</row>
  </sheetData>
  <mergeCells count="6">
    <mergeCell ref="A28:O28"/>
    <mergeCell ref="A1:O1"/>
    <mergeCell ref="A2:O2"/>
    <mergeCell ref="A3:O3"/>
    <mergeCell ref="A26:O26"/>
    <mergeCell ref="A27:O27"/>
  </mergeCells>
  <pageMargins left="0.19685039370078741" right="0.51181102362204722" top="0.27559055118110237" bottom="0" header="0.31496062992125984" footer="0"/>
  <pageSetup paperSize="9" scale="62" orientation="landscape" r:id="rId1"/>
  <headerFooter>
    <oddHeader>&amp;L2/2016. (II.26.) sz. rendelet a 9/2017.(V.30.) számú módosítással egységes szerkezetben&amp;R9. sz. melléklet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D30"/>
  <sheetViews>
    <sheetView zoomScaleNormal="100" zoomScaleSheetLayoutView="80" workbookViewId="0">
      <selection sqref="A1:F88"/>
    </sheetView>
  </sheetViews>
  <sheetFormatPr defaultRowHeight="12.75"/>
  <cols>
    <col min="1" max="1" width="12.140625" style="850" customWidth="1"/>
    <col min="2" max="2" width="38.42578125" style="850" customWidth="1"/>
    <col min="3" max="3" width="24" style="850" customWidth="1"/>
    <col min="4" max="4" width="27.85546875" style="850" customWidth="1"/>
    <col min="5" max="16384" width="9.140625" style="850"/>
  </cols>
  <sheetData>
    <row r="1" spans="1:4" ht="14.25">
      <c r="A1" s="1"/>
      <c r="B1" s="1"/>
      <c r="C1" s="1"/>
      <c r="D1" s="2" t="s">
        <v>218</v>
      </c>
    </row>
    <row r="2" spans="1:4" ht="20.25">
      <c r="A2" s="1314" t="s">
        <v>192</v>
      </c>
      <c r="B2" s="1314"/>
      <c r="C2" s="1314"/>
      <c r="D2" s="1314"/>
    </row>
    <row r="3" spans="1:4">
      <c r="A3" s="1313" t="s">
        <v>787</v>
      </c>
      <c r="B3" s="1313"/>
      <c r="C3" s="1313"/>
      <c r="D3" s="1313"/>
    </row>
    <row r="4" spans="1:4">
      <c r="A4" s="1313"/>
      <c r="B4" s="1313"/>
      <c r="C4" s="1313"/>
      <c r="D4" s="1313"/>
    </row>
    <row r="5" spans="1:4" ht="13.5" thickBot="1">
      <c r="A5" s="1"/>
      <c r="B5" s="1"/>
      <c r="C5" s="1"/>
      <c r="D5" s="5" t="s">
        <v>125</v>
      </c>
    </row>
    <row r="6" spans="1:4" ht="29.25" thickBot="1">
      <c r="A6" s="11" t="s">
        <v>220</v>
      </c>
      <c r="B6" s="11" t="s">
        <v>221</v>
      </c>
      <c r="C6" s="11" t="s">
        <v>222</v>
      </c>
      <c r="D6" s="11" t="s">
        <v>223</v>
      </c>
    </row>
    <row r="7" spans="1:4" ht="15" thickBot="1">
      <c r="A7" s="6">
        <v>1</v>
      </c>
      <c r="B7" s="9">
        <v>2</v>
      </c>
      <c r="C7" s="9">
        <v>3</v>
      </c>
      <c r="D7" s="9">
        <v>4</v>
      </c>
    </row>
    <row r="8" spans="1:4" ht="28.5">
      <c r="A8" s="16" t="s">
        <v>126</v>
      </c>
      <c r="B8" s="17" t="s">
        <v>224</v>
      </c>
      <c r="C8" s="33"/>
      <c r="D8" s="33"/>
    </row>
    <row r="9" spans="1:4" ht="28.5">
      <c r="A9" s="16" t="s">
        <v>127</v>
      </c>
      <c r="B9" s="13" t="s">
        <v>225</v>
      </c>
      <c r="C9" s="14"/>
      <c r="D9" s="14"/>
    </row>
    <row r="10" spans="1:4" ht="42.75">
      <c r="A10" s="16" t="s">
        <v>140</v>
      </c>
      <c r="B10" s="13" t="s">
        <v>226</v>
      </c>
      <c r="C10" s="14"/>
      <c r="D10" s="14"/>
    </row>
    <row r="11" spans="1:4" ht="28.5">
      <c r="A11" s="16" t="s">
        <v>128</v>
      </c>
      <c r="B11" s="13" t="s">
        <v>227</v>
      </c>
      <c r="C11" s="14"/>
      <c r="D11" s="14"/>
    </row>
    <row r="12" spans="1:4" ht="28.5">
      <c r="A12" s="16" t="s">
        <v>129</v>
      </c>
      <c r="B12" s="13" t="s">
        <v>1062</v>
      </c>
      <c r="C12" s="14"/>
      <c r="D12" s="878">
        <f>538+10525</f>
        <v>11063</v>
      </c>
    </row>
    <row r="13" spans="1:4" ht="29.25" customHeight="1">
      <c r="A13" s="16" t="s">
        <v>132</v>
      </c>
      <c r="B13" s="13" t="s">
        <v>228</v>
      </c>
      <c r="C13" s="14"/>
      <c r="D13" s="878"/>
    </row>
    <row r="14" spans="1:4" ht="28.5">
      <c r="A14" s="16" t="s">
        <v>133</v>
      </c>
      <c r="B14" s="13" t="s">
        <v>1063</v>
      </c>
      <c r="C14" s="15"/>
      <c r="D14" s="879">
        <v>9</v>
      </c>
    </row>
    <row r="15" spans="1:4" ht="28.5">
      <c r="A15" s="16" t="s">
        <v>146</v>
      </c>
      <c r="B15" s="13" t="s">
        <v>229</v>
      </c>
      <c r="C15" s="15"/>
      <c r="D15" s="879"/>
    </row>
    <row r="16" spans="1:4" ht="28.5">
      <c r="A16" s="16" t="s">
        <v>135</v>
      </c>
      <c r="B16" s="13" t="s">
        <v>1064</v>
      </c>
      <c r="C16" s="15"/>
      <c r="D16" s="879">
        <v>430</v>
      </c>
    </row>
    <row r="17" spans="1:4" ht="28.5">
      <c r="A17" s="16" t="s">
        <v>136</v>
      </c>
      <c r="B17" s="13" t="s">
        <v>1065</v>
      </c>
      <c r="C17" s="15"/>
      <c r="D17" s="879"/>
    </row>
    <row r="18" spans="1:4" ht="28.5">
      <c r="A18" s="16" t="s">
        <v>137</v>
      </c>
      <c r="B18" s="13" t="s">
        <v>1066</v>
      </c>
      <c r="C18" s="15"/>
      <c r="D18" s="879">
        <f>11628+1099</f>
        <v>12727</v>
      </c>
    </row>
    <row r="19" spans="1:4" ht="28.5">
      <c r="A19" s="16" t="s">
        <v>147</v>
      </c>
      <c r="B19" s="13" t="s">
        <v>230</v>
      </c>
      <c r="C19" s="14"/>
      <c r="D19" s="879">
        <v>100</v>
      </c>
    </row>
    <row r="20" spans="1:4" ht="28.5">
      <c r="A20" s="16" t="s">
        <v>148</v>
      </c>
      <c r="B20" s="13" t="s">
        <v>231</v>
      </c>
      <c r="C20" s="15"/>
      <c r="D20" s="14"/>
    </row>
    <row r="21" spans="1:4" ht="28.5">
      <c r="A21" s="16" t="s">
        <v>149</v>
      </c>
      <c r="B21" s="13" t="s">
        <v>232</v>
      </c>
      <c r="C21" s="15"/>
      <c r="D21" s="15"/>
    </row>
    <row r="22" spans="1:4" ht="14.25">
      <c r="A22" s="16" t="s">
        <v>150</v>
      </c>
      <c r="B22" s="13" t="s">
        <v>233</v>
      </c>
      <c r="C22" s="15"/>
      <c r="D22" s="15"/>
    </row>
    <row r="23" spans="1:4" ht="15" thickBot="1">
      <c r="A23" s="16" t="s">
        <v>152</v>
      </c>
      <c r="B23" s="18" t="s">
        <v>234</v>
      </c>
      <c r="C23" s="19"/>
      <c r="D23" s="19"/>
    </row>
    <row r="24" spans="1:4" ht="15" thickBot="1">
      <c r="A24" s="20"/>
      <c r="B24" s="21" t="s">
        <v>217</v>
      </c>
      <c r="C24" s="22">
        <f>SUM(C8:C23)</f>
        <v>0</v>
      </c>
      <c r="D24" s="880">
        <f>SUM(D8:D23)</f>
        <v>24329</v>
      </c>
    </row>
    <row r="25" spans="1:4">
      <c r="A25" s="881" t="s">
        <v>1067</v>
      </c>
      <c r="B25" s="430"/>
      <c r="C25" s="430"/>
    </row>
    <row r="26" spans="1:4">
      <c r="A26" s="430" t="s">
        <v>1068</v>
      </c>
      <c r="B26" s="430"/>
      <c r="C26" s="430"/>
    </row>
    <row r="27" spans="1:4" ht="24.75" customHeight="1">
      <c r="A27" s="1315" t="s">
        <v>1069</v>
      </c>
      <c r="B27" s="1315"/>
      <c r="C27" s="1315"/>
    </row>
    <row r="28" spans="1:4">
      <c r="A28" s="882" t="s">
        <v>1070</v>
      </c>
      <c r="B28" s="430"/>
      <c r="C28" s="430"/>
    </row>
    <row r="29" spans="1:4">
      <c r="A29" s="430" t="s">
        <v>1071</v>
      </c>
      <c r="B29" s="430"/>
      <c r="C29" s="430"/>
    </row>
    <row r="30" spans="1:4">
      <c r="A30" s="430" t="s">
        <v>1072</v>
      </c>
      <c r="B30" s="430"/>
      <c r="C30" s="430"/>
    </row>
  </sheetData>
  <mergeCells count="3">
    <mergeCell ref="A3:D4"/>
    <mergeCell ref="A2:D2"/>
    <mergeCell ref="A27:C27"/>
  </mergeCells>
  <phoneticPr fontId="20" type="noConversion"/>
  <printOptions horizontalCentered="1"/>
  <pageMargins left="0.74803149606299213" right="0.74803149606299213" top="1.1811023622047245" bottom="0.98425196850393704" header="0.51181102362204722" footer="0.51181102362204722"/>
  <pageSetup paperSize="9" scale="85" orientation="portrait" r:id="rId1"/>
  <headerFooter alignWithMargins="0">
    <oddHeader>&amp;L2/2016. (II.26.) sz. rendelet a 9/2017.(V.30.) számú módosítással egységes szerkezetben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H41"/>
  <sheetViews>
    <sheetView zoomScaleNormal="100" zoomScaleSheetLayoutView="80" workbookViewId="0">
      <selection sqref="A1:G44"/>
    </sheetView>
  </sheetViews>
  <sheetFormatPr defaultRowHeight="12.75"/>
  <cols>
    <col min="1" max="1" width="61.7109375" style="1" customWidth="1"/>
    <col min="2" max="2" width="13.85546875" style="1" customWidth="1"/>
    <col min="3" max="3" width="11.85546875" style="1" customWidth="1"/>
    <col min="4" max="4" width="14.85546875" style="1" customWidth="1"/>
    <col min="5" max="5" width="13.7109375" style="1" customWidth="1"/>
    <col min="6" max="7" width="15.7109375" style="1" customWidth="1"/>
    <col min="8" max="8" width="23.5703125" style="1" customWidth="1"/>
    <col min="9" max="9" width="18.140625" style="1" customWidth="1"/>
    <col min="10" max="16384" width="9.140625" style="1"/>
  </cols>
  <sheetData>
    <row r="1" spans="1:8">
      <c r="A1" s="66"/>
      <c r="B1" s="66"/>
      <c r="C1" s="66"/>
      <c r="D1" s="66"/>
      <c r="E1" s="66"/>
      <c r="F1" s="66"/>
      <c r="G1" s="66"/>
    </row>
    <row r="2" spans="1:8" ht="18">
      <c r="A2" s="1317" t="s">
        <v>192</v>
      </c>
      <c r="B2" s="1317"/>
      <c r="C2" s="1317"/>
      <c r="D2" s="1317"/>
      <c r="E2" s="1317"/>
      <c r="F2" s="1317"/>
      <c r="G2" s="1317"/>
    </row>
    <row r="3" spans="1:8" ht="12.75" customHeight="1">
      <c r="A3" s="1316" t="s">
        <v>765</v>
      </c>
      <c r="B3" s="1316"/>
      <c r="C3" s="1316"/>
      <c r="D3" s="1316"/>
      <c r="E3" s="1316"/>
      <c r="F3" s="1316"/>
      <c r="G3" s="1316"/>
    </row>
    <row r="4" spans="1:8" ht="6" customHeight="1">
      <c r="A4" s="1316"/>
      <c r="B4" s="1316"/>
      <c r="C4" s="1316"/>
      <c r="D4" s="1316"/>
      <c r="E4" s="1316"/>
      <c r="F4" s="1316"/>
      <c r="G4" s="1316"/>
    </row>
    <row r="5" spans="1:8" ht="13.5" thickBot="1">
      <c r="A5" s="66"/>
      <c r="B5" s="66"/>
      <c r="C5" s="66"/>
      <c r="D5" s="66"/>
      <c r="E5" s="66"/>
      <c r="F5" s="66"/>
      <c r="G5" s="66"/>
    </row>
    <row r="6" spans="1:8" ht="44.25" customHeight="1">
      <c r="A6" s="67" t="s">
        <v>235</v>
      </c>
      <c r="B6" s="68" t="s">
        <v>236</v>
      </c>
      <c r="C6" s="69" t="s">
        <v>237</v>
      </c>
      <c r="D6" s="69" t="s">
        <v>759</v>
      </c>
      <c r="E6" s="69" t="s">
        <v>760</v>
      </c>
      <c r="F6" s="69" t="s">
        <v>856</v>
      </c>
      <c r="G6" s="69" t="s">
        <v>1037</v>
      </c>
    </row>
    <row r="7" spans="1:8" ht="15" thickBot="1">
      <c r="A7" s="952">
        <v>1</v>
      </c>
      <c r="B7" s="953">
        <v>2</v>
      </c>
      <c r="C7" s="954">
        <v>3</v>
      </c>
      <c r="D7" s="954">
        <v>4</v>
      </c>
      <c r="E7" s="954">
        <v>5</v>
      </c>
      <c r="F7" s="955">
        <v>6</v>
      </c>
      <c r="G7" s="955">
        <v>6</v>
      </c>
    </row>
    <row r="8" spans="1:8" s="959" customFormat="1" ht="15" customHeight="1">
      <c r="A8" s="956" t="s">
        <v>761</v>
      </c>
      <c r="B8" s="957">
        <v>475</v>
      </c>
      <c r="C8" s="958" t="s">
        <v>857</v>
      </c>
      <c r="D8" s="957"/>
      <c r="E8" s="957">
        <v>39917</v>
      </c>
      <c r="F8" s="957">
        <v>475</v>
      </c>
      <c r="G8" s="957">
        <v>475</v>
      </c>
    </row>
    <row r="9" spans="1:8" s="581" customFormat="1" ht="15" customHeight="1">
      <c r="A9" s="854" t="s">
        <v>902</v>
      </c>
      <c r="B9" s="73">
        <v>25396</v>
      </c>
      <c r="C9" s="72">
        <v>2016</v>
      </c>
      <c r="D9" s="73"/>
      <c r="E9" s="73"/>
      <c r="F9" s="73">
        <v>25396</v>
      </c>
      <c r="G9" s="73">
        <v>25789</v>
      </c>
    </row>
    <row r="10" spans="1:8" s="581" customFormat="1" ht="15" customHeight="1">
      <c r="A10" s="853" t="s">
        <v>903</v>
      </c>
      <c r="B10" s="499">
        <v>23365</v>
      </c>
      <c r="C10" s="555">
        <v>2016</v>
      </c>
      <c r="D10" s="499"/>
      <c r="E10" s="499"/>
      <c r="F10" s="499">
        <v>23365</v>
      </c>
      <c r="G10" s="499">
        <f>23365</f>
        <v>23365</v>
      </c>
      <c r="H10" s="960"/>
    </row>
    <row r="11" spans="1:8" s="581" customFormat="1" ht="15" customHeight="1">
      <c r="A11" s="853" t="s">
        <v>904</v>
      </c>
      <c r="B11" s="499"/>
      <c r="C11" s="555">
        <v>2016</v>
      </c>
      <c r="D11" s="499"/>
      <c r="E11" s="499"/>
      <c r="F11" s="499"/>
      <c r="G11" s="499">
        <v>8039</v>
      </c>
    </row>
    <row r="12" spans="1:8" s="581" customFormat="1" ht="15" customHeight="1">
      <c r="A12" s="855" t="s">
        <v>26</v>
      </c>
      <c r="B12" s="306">
        <v>21500</v>
      </c>
      <c r="C12" s="306">
        <v>2016</v>
      </c>
      <c r="D12" s="306"/>
      <c r="E12" s="306">
        <v>6500</v>
      </c>
      <c r="F12" s="306">
        <v>21500</v>
      </c>
      <c r="G12" s="856">
        <v>21500</v>
      </c>
    </row>
    <row r="13" spans="1:8" s="581" customFormat="1" ht="15" customHeight="1">
      <c r="A13" s="853" t="s">
        <v>769</v>
      </c>
      <c r="B13" s="73">
        <v>5800</v>
      </c>
      <c r="C13" s="73">
        <v>2016</v>
      </c>
      <c r="D13" s="73"/>
      <c r="E13" s="73">
        <v>5800</v>
      </c>
      <c r="F13" s="73">
        <v>5800</v>
      </c>
      <c r="G13" s="73">
        <v>5800</v>
      </c>
      <c r="H13" s="960"/>
    </row>
    <row r="14" spans="1:8" s="581" customFormat="1" ht="15" customHeight="1">
      <c r="A14" s="854" t="s">
        <v>803</v>
      </c>
      <c r="B14" s="73">
        <v>5000</v>
      </c>
      <c r="C14" s="73">
        <v>2016</v>
      </c>
      <c r="D14" s="73"/>
      <c r="E14" s="73">
        <v>5000</v>
      </c>
      <c r="F14" s="73">
        <v>5000</v>
      </c>
      <c r="G14" s="73">
        <v>5000</v>
      </c>
    </row>
    <row r="15" spans="1:8" s="581" customFormat="1" ht="15" customHeight="1">
      <c r="A15" s="857" t="s">
        <v>770</v>
      </c>
      <c r="B15" s="73">
        <v>2420</v>
      </c>
      <c r="C15" s="73">
        <v>2016</v>
      </c>
      <c r="D15" s="73"/>
      <c r="E15" s="73">
        <v>2420</v>
      </c>
      <c r="F15" s="73">
        <v>2420</v>
      </c>
      <c r="G15" s="73">
        <v>2420</v>
      </c>
    </row>
    <row r="16" spans="1:8" s="581" customFormat="1" ht="15" customHeight="1">
      <c r="A16" s="857" t="s">
        <v>762</v>
      </c>
      <c r="B16" s="73">
        <v>800</v>
      </c>
      <c r="C16" s="73">
        <v>2016</v>
      </c>
      <c r="D16" s="73"/>
      <c r="E16" s="73">
        <v>800</v>
      </c>
      <c r="F16" s="73">
        <v>800</v>
      </c>
      <c r="G16" s="73">
        <v>800</v>
      </c>
    </row>
    <row r="17" spans="1:8" s="581" customFormat="1" ht="15" customHeight="1">
      <c r="A17" s="857" t="s">
        <v>763</v>
      </c>
      <c r="B17" s="73">
        <v>2500</v>
      </c>
      <c r="C17" s="73">
        <v>2016</v>
      </c>
      <c r="D17" s="73"/>
      <c r="E17" s="73">
        <v>2500</v>
      </c>
      <c r="F17" s="73">
        <v>2500</v>
      </c>
      <c r="G17" s="73">
        <v>2500</v>
      </c>
    </row>
    <row r="18" spans="1:8" s="581" customFormat="1" ht="15" customHeight="1">
      <c r="A18" s="857" t="s">
        <v>771</v>
      </c>
      <c r="B18" s="73">
        <v>1000</v>
      </c>
      <c r="C18" s="73">
        <v>2016</v>
      </c>
      <c r="D18" s="73"/>
      <c r="E18" s="73">
        <v>1000</v>
      </c>
      <c r="F18" s="73">
        <v>1000</v>
      </c>
      <c r="G18" s="73">
        <v>1200</v>
      </c>
    </row>
    <row r="19" spans="1:8" s="581" customFormat="1" ht="15" customHeight="1">
      <c r="A19" s="857" t="s">
        <v>905</v>
      </c>
      <c r="B19" s="73">
        <v>1547</v>
      </c>
      <c r="C19" s="73">
        <v>2016</v>
      </c>
      <c r="D19" s="73"/>
      <c r="E19" s="73"/>
      <c r="F19" s="73">
        <v>1547</v>
      </c>
      <c r="G19" s="73">
        <v>1600</v>
      </c>
    </row>
    <row r="20" spans="1:8" s="581" customFormat="1" ht="15" customHeight="1">
      <c r="A20" s="857" t="s">
        <v>25</v>
      </c>
      <c r="B20" s="73">
        <v>9170</v>
      </c>
      <c r="C20" s="73">
        <v>2016</v>
      </c>
      <c r="D20" s="73"/>
      <c r="E20" s="73">
        <v>8870</v>
      </c>
      <c r="F20" s="73">
        <v>9170</v>
      </c>
      <c r="G20" s="73">
        <v>9500</v>
      </c>
    </row>
    <row r="21" spans="1:8" s="581" customFormat="1" ht="15" customHeight="1">
      <c r="A21" s="857" t="s">
        <v>784</v>
      </c>
      <c r="B21" s="73">
        <v>5950</v>
      </c>
      <c r="C21" s="73">
        <v>2016</v>
      </c>
      <c r="D21" s="73"/>
      <c r="E21" s="73">
        <v>4750</v>
      </c>
      <c r="F21" s="73">
        <v>5950</v>
      </c>
      <c r="G21" s="73">
        <v>5950</v>
      </c>
      <c r="H21" s="960"/>
    </row>
    <row r="22" spans="1:8" s="581" customFormat="1" ht="15" customHeight="1">
      <c r="A22" s="857" t="s">
        <v>783</v>
      </c>
      <c r="B22" s="499">
        <v>1800</v>
      </c>
      <c r="C22" s="499">
        <v>2016</v>
      </c>
      <c r="D22" s="499"/>
      <c r="E22" s="499">
        <v>596</v>
      </c>
      <c r="F22" s="499">
        <v>1800</v>
      </c>
      <c r="G22" s="499">
        <v>1800</v>
      </c>
    </row>
    <row r="23" spans="1:8" s="581" customFormat="1" ht="15" customHeight="1">
      <c r="A23" s="857" t="s">
        <v>772</v>
      </c>
      <c r="B23" s="499">
        <v>1607</v>
      </c>
      <c r="C23" s="73">
        <v>2016</v>
      </c>
      <c r="D23" s="73"/>
      <c r="E23" s="73">
        <v>900</v>
      </c>
      <c r="F23" s="499">
        <v>1607</v>
      </c>
      <c r="G23" s="499">
        <v>1607</v>
      </c>
    </row>
    <row r="24" spans="1:8" s="581" customFormat="1" ht="15" customHeight="1">
      <c r="A24" s="857" t="s">
        <v>773</v>
      </c>
      <c r="B24" s="73">
        <v>300</v>
      </c>
      <c r="C24" s="73">
        <v>2016</v>
      </c>
      <c r="D24" s="73"/>
      <c r="E24" s="73">
        <v>300</v>
      </c>
      <c r="F24" s="73">
        <v>300</v>
      </c>
      <c r="G24" s="73">
        <v>300</v>
      </c>
    </row>
    <row r="25" spans="1:8" s="581" customFormat="1" ht="15" customHeight="1">
      <c r="A25" s="858" t="s">
        <v>858</v>
      </c>
      <c r="B25" s="307">
        <v>90</v>
      </c>
      <c r="C25" s="73">
        <v>2016</v>
      </c>
      <c r="D25" s="73"/>
      <c r="E25" s="307">
        <v>1000</v>
      </c>
      <c r="F25" s="307">
        <v>90</v>
      </c>
      <c r="G25" s="856">
        <v>2292</v>
      </c>
      <c r="H25" s="960"/>
    </row>
    <row r="26" spans="1:8" s="581" customFormat="1" ht="15" customHeight="1">
      <c r="A26" s="859" t="s">
        <v>774</v>
      </c>
      <c r="B26" s="73">
        <v>886</v>
      </c>
      <c r="C26" s="73">
        <v>2016</v>
      </c>
      <c r="D26" s="73"/>
      <c r="E26" s="73">
        <v>500</v>
      </c>
      <c r="F26" s="73">
        <v>886</v>
      </c>
      <c r="G26" s="73">
        <v>886</v>
      </c>
    </row>
    <row r="27" spans="1:8" s="581" customFormat="1" ht="15" customHeight="1">
      <c r="A27" s="853" t="s">
        <v>785</v>
      </c>
      <c r="B27" s="73">
        <v>1317</v>
      </c>
      <c r="C27" s="73">
        <v>2016</v>
      </c>
      <c r="D27" s="73"/>
      <c r="E27" s="73">
        <v>1000</v>
      </c>
      <c r="F27" s="73">
        <v>1317</v>
      </c>
      <c r="G27" s="73">
        <v>1317</v>
      </c>
    </row>
    <row r="28" spans="1:8" s="581" customFormat="1" ht="15" customHeight="1">
      <c r="A28" s="853" t="s">
        <v>1038</v>
      </c>
      <c r="B28" s="860"/>
      <c r="C28" s="73"/>
      <c r="D28" s="73"/>
      <c r="E28" s="73"/>
      <c r="F28" s="73"/>
      <c r="G28" s="861">
        <v>1010</v>
      </c>
      <c r="H28" s="960"/>
    </row>
    <row r="29" spans="1:8" s="581" customFormat="1" ht="15" customHeight="1">
      <c r="A29" s="853" t="s">
        <v>906</v>
      </c>
      <c r="B29" s="860">
        <v>3385</v>
      </c>
      <c r="C29" s="73">
        <v>2016</v>
      </c>
      <c r="D29" s="73"/>
      <c r="E29" s="501"/>
      <c r="F29" s="73">
        <v>3385</v>
      </c>
      <c r="G29" s="73">
        <v>3743</v>
      </c>
    </row>
    <row r="30" spans="1:8" s="581" customFormat="1" ht="15" customHeight="1">
      <c r="A30" s="961" t="s">
        <v>907</v>
      </c>
      <c r="B30" s="862">
        <v>625</v>
      </c>
      <c r="C30" s="863">
        <v>2016</v>
      </c>
      <c r="D30" s="863"/>
      <c r="E30" s="864"/>
      <c r="F30" s="863">
        <v>625</v>
      </c>
      <c r="G30" s="863">
        <v>625</v>
      </c>
    </row>
    <row r="31" spans="1:8" s="581" customFormat="1" ht="15" customHeight="1">
      <c r="A31" s="962" t="s">
        <v>1039</v>
      </c>
      <c r="B31" s="860"/>
      <c r="C31" s="73"/>
      <c r="D31" s="73"/>
      <c r="E31" s="501"/>
      <c r="F31" s="73"/>
      <c r="G31" s="73">
        <v>1372</v>
      </c>
    </row>
    <row r="32" spans="1:8" s="581" customFormat="1" ht="15" customHeight="1">
      <c r="A32" s="963" t="s">
        <v>1040</v>
      </c>
      <c r="B32" s="860"/>
      <c r="C32" s="73"/>
      <c r="D32" s="73"/>
      <c r="E32" s="501"/>
      <c r="F32" s="73"/>
      <c r="G32" s="73">
        <v>126</v>
      </c>
    </row>
    <row r="33" spans="1:7" s="581" customFormat="1" ht="15" customHeight="1">
      <c r="A33" s="962" t="s">
        <v>1041</v>
      </c>
      <c r="B33" s="860"/>
      <c r="C33" s="73"/>
      <c r="D33" s="73"/>
      <c r="E33" s="501"/>
      <c r="F33" s="73"/>
      <c r="G33" s="73">
        <v>17717</v>
      </c>
    </row>
    <row r="34" spans="1:7" s="581" customFormat="1" ht="15" customHeight="1">
      <c r="A34" s="962" t="s">
        <v>1042</v>
      </c>
      <c r="B34" s="860"/>
      <c r="C34" s="73"/>
      <c r="D34" s="73"/>
      <c r="E34" s="501"/>
      <c r="F34" s="73"/>
      <c r="G34" s="73">
        <v>400</v>
      </c>
    </row>
    <row r="35" spans="1:7" s="581" customFormat="1" ht="15" customHeight="1">
      <c r="A35" s="962" t="s">
        <v>1043</v>
      </c>
      <c r="B35" s="860"/>
      <c r="C35" s="73"/>
      <c r="D35" s="73"/>
      <c r="E35" s="501"/>
      <c r="F35" s="73"/>
      <c r="G35" s="73">
        <v>450</v>
      </c>
    </row>
    <row r="36" spans="1:7" s="581" customFormat="1" ht="15" customHeight="1">
      <c r="A36" s="962" t="s">
        <v>1044</v>
      </c>
      <c r="B36" s="860"/>
      <c r="C36" s="73"/>
      <c r="D36" s="73"/>
      <c r="E36" s="501"/>
      <c r="F36" s="73"/>
      <c r="G36" s="73">
        <v>400</v>
      </c>
    </row>
    <row r="37" spans="1:7" s="581" customFormat="1" ht="15" customHeight="1">
      <c r="A37" s="962" t="s">
        <v>1045</v>
      </c>
      <c r="B37" s="860"/>
      <c r="C37" s="73"/>
      <c r="D37" s="73"/>
      <c r="E37" s="501"/>
      <c r="F37" s="73"/>
      <c r="G37" s="861">
        <v>700</v>
      </c>
    </row>
    <row r="38" spans="1:7" s="581" customFormat="1" ht="15" customHeight="1">
      <c r="A38" s="963" t="s">
        <v>1046</v>
      </c>
      <c r="B38" s="860"/>
      <c r="C38" s="73"/>
      <c r="D38" s="73"/>
      <c r="E38" s="501"/>
      <c r="F38" s="73"/>
      <c r="G38" s="861">
        <v>950</v>
      </c>
    </row>
    <row r="39" spans="1:7" s="581" customFormat="1" ht="15" customHeight="1">
      <c r="A39" s="963" t="s">
        <v>1047</v>
      </c>
      <c r="B39" s="860"/>
      <c r="C39" s="73"/>
      <c r="D39" s="73"/>
      <c r="E39" s="501"/>
      <c r="F39" s="73"/>
      <c r="G39" s="73">
        <v>600</v>
      </c>
    </row>
    <row r="40" spans="1:7" s="581" customFormat="1" ht="15" customHeight="1" thickBot="1">
      <c r="A40" s="963" t="s">
        <v>1048</v>
      </c>
      <c r="B40" s="862"/>
      <c r="C40" s="863"/>
      <c r="D40" s="863"/>
      <c r="E40" s="864"/>
      <c r="F40" s="863"/>
      <c r="G40" s="863">
        <v>199</v>
      </c>
    </row>
    <row r="41" spans="1:7" s="964" customFormat="1" ht="15" customHeight="1" thickBot="1">
      <c r="A41" s="500" t="s">
        <v>238</v>
      </c>
      <c r="B41" s="865">
        <f>SUM(B8:B30)</f>
        <v>114933</v>
      </c>
      <c r="C41" s="865"/>
      <c r="D41" s="865">
        <f>SUM(D8:D27)</f>
        <v>0</v>
      </c>
      <c r="E41" s="865">
        <f>SUM(E8:E30)</f>
        <v>81853</v>
      </c>
      <c r="F41" s="865">
        <f>SUM(F8:F30)</f>
        <v>114933</v>
      </c>
      <c r="G41" s="865">
        <f>SUM(G8:G40)</f>
        <v>150432</v>
      </c>
    </row>
  </sheetData>
  <mergeCells count="2">
    <mergeCell ref="A3:G4"/>
    <mergeCell ref="A2:G2"/>
  </mergeCells>
  <phoneticPr fontId="20" type="noConversion"/>
  <printOptions horizontalCentered="1"/>
  <pageMargins left="0.74803149606299213" right="0.74803149606299213" top="0.94488188976377963" bottom="0.6692913385826772" header="0.39370078740157483" footer="0.51181102362204722"/>
  <pageSetup paperSize="9" scale="78" orientation="landscape" r:id="rId1"/>
  <headerFooter alignWithMargins="0">
    <oddHeader>&amp;L2/2016. (II.26.) sz. rendelet a 9/2017.(V.30.) számú módosítással egységes szerkezetben&amp;R11.sz. melléklet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J60"/>
  <sheetViews>
    <sheetView zoomScaleNormal="100" zoomScaleSheetLayoutView="80" workbookViewId="0">
      <selection sqref="A1:H56"/>
    </sheetView>
  </sheetViews>
  <sheetFormatPr defaultRowHeight="12.75"/>
  <cols>
    <col min="1" max="1" width="65.140625" customWidth="1"/>
    <col min="2" max="2" width="18" customWidth="1"/>
    <col min="3" max="3" width="16.5703125" customWidth="1"/>
    <col min="4" max="4" width="15.7109375" customWidth="1"/>
    <col min="5" max="5" width="16" customWidth="1"/>
    <col min="6" max="7" width="16.28515625" customWidth="1"/>
    <col min="8" max="8" width="23.5703125" customWidth="1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317" t="s">
        <v>192</v>
      </c>
      <c r="B2" s="1317"/>
      <c r="C2" s="1317"/>
      <c r="D2" s="1317"/>
      <c r="E2" s="1317"/>
      <c r="F2" s="1317"/>
      <c r="G2" s="1317"/>
    </row>
    <row r="3" spans="1:7" ht="12.75" customHeight="1">
      <c r="A3" s="1316" t="s">
        <v>766</v>
      </c>
      <c r="B3" s="1316"/>
      <c r="C3" s="1316"/>
      <c r="D3" s="1316"/>
      <c r="E3" s="1316"/>
      <c r="F3" s="1316"/>
      <c r="G3" s="1316"/>
    </row>
    <row r="4" spans="1:7" ht="9" customHeight="1">
      <c r="A4" s="1316"/>
      <c r="B4" s="1316"/>
      <c r="C4" s="1316"/>
      <c r="D4" s="1316"/>
      <c r="E4" s="1316"/>
      <c r="F4" s="1316"/>
      <c r="G4" s="1316"/>
    </row>
    <row r="5" spans="1:7" ht="13.5" thickBot="1">
      <c r="A5" s="70"/>
      <c r="B5" s="70"/>
      <c r="C5" s="70"/>
      <c r="D5" s="70"/>
      <c r="E5" s="70"/>
      <c r="F5" s="70"/>
      <c r="G5" s="70"/>
    </row>
    <row r="6" spans="1:7" ht="45" customHeight="1" thickBot="1">
      <c r="A6" s="71" t="s">
        <v>239</v>
      </c>
      <c r="B6" s="71" t="s">
        <v>236</v>
      </c>
      <c r="C6" s="71" t="s">
        <v>237</v>
      </c>
      <c r="D6" s="71" t="s">
        <v>759</v>
      </c>
      <c r="E6" s="71" t="s">
        <v>760</v>
      </c>
      <c r="F6" s="69" t="s">
        <v>856</v>
      </c>
      <c r="G6" s="69" t="s">
        <v>1037</v>
      </c>
    </row>
    <row r="7" spans="1:7" ht="14.25">
      <c r="A7" s="507">
        <v>1</v>
      </c>
      <c r="B7" s="507">
        <v>2</v>
      </c>
      <c r="C7" s="507">
        <v>3</v>
      </c>
      <c r="D7" s="507">
        <v>4</v>
      </c>
      <c r="E7" s="507">
        <v>5</v>
      </c>
      <c r="F7" s="508">
        <v>6</v>
      </c>
      <c r="G7" s="866">
        <v>7</v>
      </c>
    </row>
    <row r="8" spans="1:7" ht="15" customHeight="1">
      <c r="A8" s="506" t="s">
        <v>775</v>
      </c>
      <c r="B8" s="73">
        <v>66000</v>
      </c>
      <c r="C8" s="72">
        <v>2016</v>
      </c>
      <c r="D8" s="73"/>
      <c r="E8" s="499">
        <v>66000</v>
      </c>
      <c r="F8" s="499">
        <v>68080</v>
      </c>
      <c r="G8" s="499">
        <v>68080</v>
      </c>
    </row>
    <row r="9" spans="1:7" ht="15" customHeight="1">
      <c r="A9" s="506" t="s">
        <v>908</v>
      </c>
      <c r="B9" s="73"/>
      <c r="C9" s="72">
        <v>2016</v>
      </c>
      <c r="D9" s="73"/>
      <c r="E9" s="499"/>
      <c r="F9" s="499">
        <v>6900</v>
      </c>
      <c r="G9" s="499">
        <v>7232</v>
      </c>
    </row>
    <row r="10" spans="1:7" ht="15" customHeight="1">
      <c r="A10" s="506" t="s">
        <v>778</v>
      </c>
      <c r="B10" s="73">
        <v>5488</v>
      </c>
      <c r="C10" s="72" t="s">
        <v>911</v>
      </c>
      <c r="D10" s="73"/>
      <c r="E10" s="499">
        <v>5488</v>
      </c>
      <c r="F10" s="499">
        <f>918+3470</f>
        <v>4388</v>
      </c>
      <c r="G10" s="499">
        <f>918+3470</f>
        <v>4388</v>
      </c>
    </row>
    <row r="11" spans="1:7" ht="15" customHeight="1">
      <c r="A11" s="509" t="s">
        <v>779</v>
      </c>
      <c r="B11" s="73">
        <v>5080</v>
      </c>
      <c r="C11" s="72">
        <v>2016</v>
      </c>
      <c r="D11" s="73"/>
      <c r="E11" s="499">
        <v>5080</v>
      </c>
      <c r="F11" s="499">
        <v>5080</v>
      </c>
      <c r="G11" s="499">
        <v>5080</v>
      </c>
    </row>
    <row r="12" spans="1:7" ht="15" customHeight="1">
      <c r="A12" s="509" t="s">
        <v>780</v>
      </c>
      <c r="B12" s="73">
        <v>6985</v>
      </c>
      <c r="C12" s="72">
        <v>2016</v>
      </c>
      <c r="D12" s="73"/>
      <c r="E12" s="499">
        <v>6985</v>
      </c>
      <c r="F12" s="499">
        <v>7303</v>
      </c>
      <c r="G12" s="499">
        <v>203</v>
      </c>
    </row>
    <row r="13" spans="1:7" ht="15" customHeight="1">
      <c r="A13" s="867" t="s">
        <v>922</v>
      </c>
      <c r="B13" s="73"/>
      <c r="C13" s="72">
        <v>2016</v>
      </c>
      <c r="D13" s="73"/>
      <c r="E13" s="73"/>
      <c r="F13" s="499">
        <v>864</v>
      </c>
      <c r="G13" s="499">
        <v>864</v>
      </c>
    </row>
    <row r="14" spans="1:7" ht="15" customHeight="1">
      <c r="A14" s="513" t="s">
        <v>776</v>
      </c>
      <c r="B14" s="499">
        <v>5000</v>
      </c>
      <c r="C14" s="555">
        <v>2016</v>
      </c>
      <c r="D14" s="499"/>
      <c r="E14" s="499">
        <v>5000</v>
      </c>
      <c r="F14" s="499">
        <v>5000</v>
      </c>
      <c r="G14" s="499">
        <v>2956</v>
      </c>
    </row>
    <row r="15" spans="1:7" ht="15" customHeight="1">
      <c r="A15" s="514" t="s">
        <v>781</v>
      </c>
      <c r="B15" s="73">
        <v>3000</v>
      </c>
      <c r="C15" s="72">
        <v>2016</v>
      </c>
      <c r="D15" s="73"/>
      <c r="E15" s="73">
        <v>3000</v>
      </c>
      <c r="F15" s="499">
        <v>3047</v>
      </c>
      <c r="G15" s="499">
        <v>2800</v>
      </c>
    </row>
    <row r="16" spans="1:7" ht="15" customHeight="1">
      <c r="A16" s="514" t="s">
        <v>782</v>
      </c>
      <c r="B16" s="73">
        <v>500</v>
      </c>
      <c r="C16" s="72">
        <v>2016</v>
      </c>
      <c r="D16" s="73"/>
      <c r="E16" s="73">
        <v>500</v>
      </c>
      <c r="F16" s="499">
        <v>500</v>
      </c>
      <c r="G16" s="499">
        <v>500</v>
      </c>
    </row>
    <row r="17" spans="1:8" ht="15" customHeight="1">
      <c r="A17" s="513" t="s">
        <v>786</v>
      </c>
      <c r="B17" s="73">
        <v>10130</v>
      </c>
      <c r="C17" s="72">
        <v>2016</v>
      </c>
      <c r="D17" s="73"/>
      <c r="E17" s="73">
        <v>10130</v>
      </c>
      <c r="F17" s="73">
        <v>12130</v>
      </c>
      <c r="G17" s="499">
        <v>12130</v>
      </c>
    </row>
    <row r="18" spans="1:8" ht="15" customHeight="1">
      <c r="A18" s="513" t="s">
        <v>777</v>
      </c>
      <c r="B18" s="73">
        <v>2700</v>
      </c>
      <c r="C18" s="72">
        <v>2016</v>
      </c>
      <c r="D18" s="73"/>
      <c r="E18" s="73">
        <v>2700</v>
      </c>
      <c r="F18" s="73">
        <v>2700</v>
      </c>
      <c r="G18" s="499">
        <v>1965</v>
      </c>
    </row>
    <row r="19" spans="1:8" ht="15" customHeight="1">
      <c r="A19" s="513" t="s">
        <v>909</v>
      </c>
      <c r="B19" s="73">
        <v>1000</v>
      </c>
      <c r="C19" s="72">
        <v>2016</v>
      </c>
      <c r="D19" s="73"/>
      <c r="E19" s="73"/>
      <c r="F19" s="73">
        <v>1000</v>
      </c>
      <c r="G19" s="499">
        <v>420</v>
      </c>
    </row>
    <row r="20" spans="1:8" ht="15" customHeight="1">
      <c r="A20" s="506" t="s">
        <v>910</v>
      </c>
      <c r="B20" s="73">
        <v>2489</v>
      </c>
      <c r="C20" s="72" t="s">
        <v>911</v>
      </c>
      <c r="D20" s="73"/>
      <c r="E20" s="73"/>
      <c r="F20" s="73">
        <v>2489</v>
      </c>
      <c r="G20" s="499">
        <v>2489</v>
      </c>
    </row>
    <row r="21" spans="1:8" ht="15" customHeight="1">
      <c r="A21" s="506" t="s">
        <v>912</v>
      </c>
      <c r="B21" s="73">
        <v>2882</v>
      </c>
      <c r="C21" s="72">
        <v>2016</v>
      </c>
      <c r="D21" s="73"/>
      <c r="E21" s="73"/>
      <c r="F21" s="73">
        <v>3542</v>
      </c>
      <c r="G21" s="499">
        <v>3542</v>
      </c>
    </row>
    <row r="22" spans="1:8" ht="15" customHeight="1">
      <c r="A22" s="506" t="s">
        <v>913</v>
      </c>
      <c r="B22" s="73">
        <f>725+1461</f>
        <v>2186</v>
      </c>
      <c r="C22" s="72">
        <v>2016</v>
      </c>
      <c r="D22" s="73"/>
      <c r="E22" s="73"/>
      <c r="F22" s="73">
        <v>2189</v>
      </c>
      <c r="G22" s="499">
        <v>2189</v>
      </c>
    </row>
    <row r="23" spans="1:8" ht="15" customHeight="1">
      <c r="A23" s="506" t="s">
        <v>914</v>
      </c>
      <c r="B23" s="73">
        <v>74433</v>
      </c>
      <c r="C23" s="72">
        <v>2016</v>
      </c>
      <c r="D23" s="73"/>
      <c r="E23" s="73"/>
      <c r="F23" s="73">
        <v>74433</v>
      </c>
      <c r="G23" s="499">
        <v>76433</v>
      </c>
    </row>
    <row r="24" spans="1:8" ht="15" customHeight="1">
      <c r="A24" s="506" t="s">
        <v>915</v>
      </c>
      <c r="B24" s="73">
        <v>2540</v>
      </c>
      <c r="C24" s="72">
        <v>2016</v>
      </c>
      <c r="D24" s="73"/>
      <c r="E24" s="73"/>
      <c r="F24" s="73">
        <v>2540</v>
      </c>
      <c r="G24" s="499">
        <v>2540</v>
      </c>
    </row>
    <row r="25" spans="1:8" ht="15" customHeight="1">
      <c r="A25" s="506" t="s">
        <v>1049</v>
      </c>
      <c r="B25" s="73">
        <v>5300</v>
      </c>
      <c r="C25" s="72">
        <v>2016</v>
      </c>
      <c r="D25" s="73"/>
      <c r="E25" s="73"/>
      <c r="F25" s="73"/>
      <c r="G25" s="499"/>
    </row>
    <row r="26" spans="1:8" ht="15" customHeight="1">
      <c r="A26" s="506" t="s">
        <v>1050</v>
      </c>
      <c r="B26" s="73"/>
      <c r="C26" s="72"/>
      <c r="D26" s="73"/>
      <c r="E26" s="73"/>
      <c r="F26" s="73">
        <v>4000</v>
      </c>
      <c r="G26" s="499">
        <v>4200</v>
      </c>
    </row>
    <row r="27" spans="1:8" ht="15" customHeight="1">
      <c r="A27" s="506" t="s">
        <v>1051</v>
      </c>
      <c r="B27" s="73"/>
      <c r="C27" s="72"/>
      <c r="D27" s="73"/>
      <c r="E27" s="73"/>
      <c r="F27" s="73">
        <v>700</v>
      </c>
      <c r="G27" s="499">
        <v>700</v>
      </c>
    </row>
    <row r="28" spans="1:8" ht="15" customHeight="1">
      <c r="A28" s="506" t="s">
        <v>1052</v>
      </c>
      <c r="B28" s="73"/>
      <c r="C28" s="72"/>
      <c r="D28" s="73"/>
      <c r="E28" s="73"/>
      <c r="F28" s="73">
        <v>600</v>
      </c>
      <c r="G28" s="499">
        <v>901</v>
      </c>
      <c r="H28" s="266"/>
    </row>
    <row r="29" spans="1:8" ht="15" customHeight="1">
      <c r="A29" s="506" t="s">
        <v>927</v>
      </c>
      <c r="B29" s="73"/>
      <c r="C29" s="72" t="s">
        <v>857</v>
      </c>
      <c r="D29" s="73"/>
      <c r="E29" s="73"/>
      <c r="F29" s="73">
        <v>11402</v>
      </c>
      <c r="G29" s="499">
        <v>11402</v>
      </c>
    </row>
    <row r="30" spans="1:8" ht="15" customHeight="1">
      <c r="A30" s="503" t="s">
        <v>917</v>
      </c>
      <c r="B30" s="73"/>
      <c r="C30" s="72" t="s">
        <v>916</v>
      </c>
      <c r="D30" s="73"/>
      <c r="E30" s="73"/>
      <c r="F30" s="499">
        <v>300000</v>
      </c>
      <c r="G30" s="499">
        <v>164914</v>
      </c>
    </row>
    <row r="31" spans="1:8" ht="15" customHeight="1">
      <c r="A31" s="504" t="s">
        <v>918</v>
      </c>
      <c r="B31" s="73"/>
      <c r="C31" s="72" t="s">
        <v>857</v>
      </c>
      <c r="D31" s="73"/>
      <c r="E31" s="73"/>
      <c r="F31" s="499">
        <v>4900</v>
      </c>
      <c r="G31" s="499">
        <v>4900</v>
      </c>
    </row>
    <row r="32" spans="1:8" ht="15" customHeight="1">
      <c r="A32" s="502" t="s">
        <v>926</v>
      </c>
      <c r="B32" s="73"/>
      <c r="C32" s="72" t="s">
        <v>857</v>
      </c>
      <c r="D32" s="73"/>
      <c r="E32" s="73"/>
      <c r="F32" s="499">
        <v>2286</v>
      </c>
      <c r="G32" s="499">
        <v>0</v>
      </c>
    </row>
    <row r="33" spans="1:10" ht="15" customHeight="1">
      <c r="A33" s="504" t="s">
        <v>919</v>
      </c>
      <c r="B33" s="73"/>
      <c r="C33" s="72" t="s">
        <v>857</v>
      </c>
      <c r="D33" s="73"/>
      <c r="E33" s="73"/>
      <c r="F33" s="499">
        <v>175</v>
      </c>
      <c r="G33" s="499">
        <v>0</v>
      </c>
    </row>
    <row r="34" spans="1:10" ht="15" customHeight="1">
      <c r="A34" s="502" t="s">
        <v>920</v>
      </c>
      <c r="B34" s="73"/>
      <c r="C34" s="72" t="s">
        <v>857</v>
      </c>
      <c r="D34" s="73"/>
      <c r="E34" s="73"/>
      <c r="F34" s="499">
        <v>38</v>
      </c>
      <c r="G34" s="499">
        <v>0</v>
      </c>
    </row>
    <row r="35" spans="1:10" ht="15" customHeight="1">
      <c r="A35" s="502" t="s">
        <v>921</v>
      </c>
      <c r="B35" s="73"/>
      <c r="C35" s="72" t="s">
        <v>857</v>
      </c>
      <c r="D35" s="73"/>
      <c r="E35" s="73"/>
      <c r="F35" s="499">
        <v>1563</v>
      </c>
      <c r="G35" s="499">
        <v>0</v>
      </c>
    </row>
    <row r="36" spans="1:10" ht="15" customHeight="1">
      <c r="A36" s="502" t="s">
        <v>923</v>
      </c>
      <c r="B36" s="73"/>
      <c r="C36" s="72" t="s">
        <v>857</v>
      </c>
      <c r="D36" s="73"/>
      <c r="E36" s="73"/>
      <c r="F36" s="499">
        <v>953</v>
      </c>
      <c r="G36" s="499">
        <v>953</v>
      </c>
      <c r="H36" s="62"/>
    </row>
    <row r="37" spans="1:10" ht="15" customHeight="1">
      <c r="A37" s="502" t="s">
        <v>924</v>
      </c>
      <c r="B37" s="73"/>
      <c r="C37" s="72" t="s">
        <v>857</v>
      </c>
      <c r="D37" s="73"/>
      <c r="E37" s="73"/>
      <c r="F37" s="499">
        <v>50</v>
      </c>
      <c r="G37" s="499">
        <v>0</v>
      </c>
      <c r="H37" s="25"/>
    </row>
    <row r="38" spans="1:10" ht="15" customHeight="1">
      <c r="A38" s="505" t="s">
        <v>925</v>
      </c>
      <c r="B38" s="73"/>
      <c r="C38" s="72">
        <v>2016</v>
      </c>
      <c r="D38" s="73"/>
      <c r="E38" s="73"/>
      <c r="F38" s="499">
        <v>2540</v>
      </c>
      <c r="G38" s="499">
        <v>0</v>
      </c>
    </row>
    <row r="39" spans="1:10" ht="15" customHeight="1">
      <c r="A39" s="510" t="s">
        <v>764</v>
      </c>
      <c r="B39" s="511">
        <v>175000</v>
      </c>
      <c r="C39" s="511"/>
      <c r="D39" s="511"/>
      <c r="E39" s="511">
        <v>175000</v>
      </c>
      <c r="F39" s="512">
        <v>47187</v>
      </c>
      <c r="G39" s="512"/>
      <c r="H39" s="25"/>
    </row>
    <row r="40" spans="1:10" ht="15" customHeight="1">
      <c r="A40" s="510" t="s">
        <v>1053</v>
      </c>
      <c r="B40" s="511"/>
      <c r="C40" s="511"/>
      <c r="D40" s="511"/>
      <c r="E40" s="511"/>
      <c r="F40" s="512"/>
      <c r="G40" s="512">
        <v>571</v>
      </c>
    </row>
    <row r="41" spans="1:10" ht="15" customHeight="1">
      <c r="A41" s="510" t="s">
        <v>1054</v>
      </c>
      <c r="B41" s="511"/>
      <c r="C41" s="511"/>
      <c r="D41" s="511"/>
      <c r="E41" s="511"/>
      <c r="F41" s="512"/>
      <c r="G41" s="512">
        <v>387</v>
      </c>
      <c r="H41" s="25"/>
    </row>
    <row r="42" spans="1:10" ht="15" customHeight="1">
      <c r="A42" s="510" t="s">
        <v>1055</v>
      </c>
      <c r="B42" s="511"/>
      <c r="C42" s="511"/>
      <c r="D42" s="511"/>
      <c r="E42" s="511"/>
      <c r="F42" s="512"/>
      <c r="G42" s="512">
        <v>1176</v>
      </c>
      <c r="H42" s="25"/>
    </row>
    <row r="43" spans="1:10" ht="15" customHeight="1">
      <c r="A43" s="510" t="s">
        <v>1056</v>
      </c>
      <c r="B43" s="511"/>
      <c r="C43" s="511"/>
      <c r="D43" s="511"/>
      <c r="E43" s="511"/>
      <c r="F43" s="512"/>
      <c r="G43" s="512">
        <v>643</v>
      </c>
    </row>
    <row r="44" spans="1:10" ht="15" customHeight="1">
      <c r="A44" s="510" t="s">
        <v>1057</v>
      </c>
      <c r="B44" s="511"/>
      <c r="C44" s="511"/>
      <c r="D44" s="511"/>
      <c r="E44" s="511"/>
      <c r="F44" s="512"/>
      <c r="G44" s="512">
        <v>3446</v>
      </c>
      <c r="H44" s="25"/>
      <c r="J44" s="25"/>
    </row>
    <row r="45" spans="1:10" ht="15" customHeight="1">
      <c r="A45" s="868" t="s">
        <v>238</v>
      </c>
      <c r="B45" s="869">
        <f>SUM(B8:B42)</f>
        <v>370713</v>
      </c>
      <c r="C45" s="869"/>
      <c r="D45" s="869">
        <f>SUM(D8:D39)</f>
        <v>0</v>
      </c>
      <c r="E45" s="869">
        <f>SUM(E8:E42)</f>
        <v>279883</v>
      </c>
      <c r="F45" s="869">
        <f>SUM(F8:F42)</f>
        <v>578579</v>
      </c>
      <c r="G45" s="869">
        <f>SUM(G8:G44)</f>
        <v>388004</v>
      </c>
    </row>
    <row r="46" spans="1:10" ht="15" customHeight="1">
      <c r="A46" s="870" t="s">
        <v>1058</v>
      </c>
      <c r="B46" s="46"/>
      <c r="C46" s="46"/>
      <c r="D46" s="46"/>
      <c r="E46" s="46"/>
      <c r="F46" s="46"/>
      <c r="G46" s="46"/>
    </row>
    <row r="47" spans="1:10" ht="15" customHeight="1">
      <c r="A47" s="870" t="s">
        <v>1059</v>
      </c>
      <c r="B47" s="46"/>
      <c r="C47" s="46"/>
      <c r="D47" s="46"/>
      <c r="E47" s="46"/>
      <c r="F47" s="871">
        <v>5000</v>
      </c>
      <c r="G47" s="871">
        <v>5000</v>
      </c>
    </row>
    <row r="48" spans="1:10" ht="15" customHeight="1">
      <c r="A48" s="870" t="s">
        <v>1060</v>
      </c>
      <c r="B48" s="46"/>
      <c r="C48" s="46"/>
      <c r="D48" s="46"/>
      <c r="E48" s="46"/>
      <c r="F48" s="871">
        <v>1500</v>
      </c>
      <c r="G48" s="871">
        <v>1500</v>
      </c>
    </row>
    <row r="49" spans="1:7" ht="15" customHeight="1">
      <c r="A49" s="872" t="s">
        <v>238</v>
      </c>
      <c r="B49" s="873"/>
      <c r="C49" s="873"/>
      <c r="D49" s="873"/>
      <c r="E49" s="873"/>
      <c r="F49" s="874">
        <f>SUM(F47:F48)</f>
        <v>6500</v>
      </c>
      <c r="G49" s="874">
        <f t="shared" ref="G49" si="0">SUM(G47:G48)</f>
        <v>6500</v>
      </c>
    </row>
    <row r="50" spans="1:7" ht="14.25">
      <c r="A50" s="875" t="s">
        <v>1061</v>
      </c>
      <c r="B50" s="876"/>
      <c r="C50" s="876"/>
      <c r="D50" s="876"/>
      <c r="E50" s="876"/>
      <c r="F50" s="877">
        <f>F49+F45</f>
        <v>585079</v>
      </c>
      <c r="G50" s="877">
        <f>G49+G45</f>
        <v>394504</v>
      </c>
    </row>
    <row r="52" spans="1:7">
      <c r="B52" s="25"/>
      <c r="C52" s="25"/>
      <c r="E52" s="25"/>
    </row>
    <row r="53" spans="1:7">
      <c r="B53" s="25"/>
      <c r="C53" s="25"/>
      <c r="E53" s="25"/>
    </row>
    <row r="54" spans="1:7">
      <c r="B54" s="25"/>
      <c r="C54" s="25"/>
      <c r="E54" s="25"/>
    </row>
    <row r="55" spans="1:7">
      <c r="B55" s="25"/>
      <c r="C55" s="25"/>
      <c r="E55" s="25"/>
    </row>
    <row r="56" spans="1:7">
      <c r="B56" s="25"/>
      <c r="C56" s="25"/>
      <c r="E56" s="25"/>
    </row>
    <row r="57" spans="1:7">
      <c r="B57" s="25"/>
      <c r="C57" s="25"/>
      <c r="E57" s="25"/>
    </row>
    <row r="58" spans="1:7">
      <c r="B58" s="25"/>
      <c r="C58" s="25"/>
      <c r="E58" s="25"/>
    </row>
    <row r="59" spans="1:7">
      <c r="B59" s="25"/>
      <c r="C59" s="25"/>
      <c r="E59" s="25"/>
    </row>
    <row r="60" spans="1:7">
      <c r="E60" s="25"/>
    </row>
  </sheetData>
  <mergeCells count="2">
    <mergeCell ref="A3:G4"/>
    <mergeCell ref="A2:G2"/>
  </mergeCells>
  <phoneticPr fontId="20" type="noConversion"/>
  <printOptions horizontalCentered="1"/>
  <pageMargins left="0.55118110236220474" right="0.55118110236220474" top="0.55118110236220474" bottom="0" header="0.51181102362204722" footer="0.31496062992125984"/>
  <pageSetup paperSize="9" scale="64" orientation="landscape" r:id="rId1"/>
  <headerFooter alignWithMargins="0">
    <oddHeader>&amp;L2/2016. (II.26.) sz. rendelet a 9/2017.(V.30.) számú módosítással egységes szerkezetben&amp;R12.sz. melléklet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C15"/>
  <sheetViews>
    <sheetView zoomScaleNormal="100" zoomScaleSheetLayoutView="100" workbookViewId="0">
      <selection sqref="A1:D15"/>
    </sheetView>
  </sheetViews>
  <sheetFormatPr defaultRowHeight="12.75"/>
  <cols>
    <col min="1" max="1" width="9.140625" style="1"/>
    <col min="2" max="2" width="29.5703125" style="1" customWidth="1"/>
    <col min="3" max="3" width="23.85546875" style="1" customWidth="1"/>
    <col min="4" max="16384" width="9.140625" style="1"/>
  </cols>
  <sheetData>
    <row r="1" spans="1:3" ht="14.25">
      <c r="C1" s="2"/>
    </row>
    <row r="2" spans="1:3" ht="18">
      <c r="A2" s="1318" t="s">
        <v>192</v>
      </c>
      <c r="B2" s="1318"/>
      <c r="C2" s="1318"/>
    </row>
    <row r="3" spans="1:3">
      <c r="A3" s="1091" t="s">
        <v>788</v>
      </c>
      <c r="B3" s="1091"/>
      <c r="C3" s="1091"/>
    </row>
    <row r="4" spans="1:3" ht="6" customHeight="1">
      <c r="A4" s="1091"/>
      <c r="B4" s="1091"/>
      <c r="C4" s="1091"/>
    </row>
    <row r="5" spans="1:3" ht="13.5" thickBot="1">
      <c r="C5" s="5" t="s">
        <v>125</v>
      </c>
    </row>
    <row r="6" spans="1:3" ht="29.25" thickBot="1">
      <c r="A6" s="11" t="s">
        <v>240</v>
      </c>
      <c r="B6" s="11" t="s">
        <v>120</v>
      </c>
      <c r="C6" s="3" t="s">
        <v>241</v>
      </c>
    </row>
    <row r="7" spans="1:3" ht="15" thickBot="1">
      <c r="A7" s="26">
        <v>1</v>
      </c>
      <c r="B7" s="27">
        <v>2</v>
      </c>
      <c r="C7" s="28">
        <v>3</v>
      </c>
    </row>
    <row r="8" spans="1:3" ht="14.25">
      <c r="A8" s="12" t="s">
        <v>126</v>
      </c>
      <c r="B8" s="29" t="s">
        <v>242</v>
      </c>
      <c r="C8" s="23"/>
    </row>
    <row r="9" spans="1:3" ht="15" thickBot="1">
      <c r="A9" s="30" t="s">
        <v>127</v>
      </c>
      <c r="B9" s="31" t="s">
        <v>130</v>
      </c>
      <c r="C9" s="24">
        <v>66384</v>
      </c>
    </row>
    <row r="10" spans="1:3" ht="15" thickBot="1">
      <c r="A10" s="20"/>
      <c r="B10" s="21" t="s">
        <v>243</v>
      </c>
      <c r="C10" s="32">
        <f>C8+C9</f>
        <v>66384</v>
      </c>
    </row>
    <row r="15" spans="1:3">
      <c r="B15" s="1" t="s">
        <v>119</v>
      </c>
    </row>
  </sheetData>
  <mergeCells count="2">
    <mergeCell ref="A3:C4"/>
    <mergeCell ref="A2:C2"/>
  </mergeCells>
  <phoneticPr fontId="20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&amp;L2/2016. (II.26.) sz. rendelet a 9/2017.(V.30.) számú módosítással egységes szerkezetben&amp;R13.sz. melléklet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G44"/>
  <sheetViews>
    <sheetView zoomScaleNormal="100" zoomScaleSheetLayoutView="90" workbookViewId="0">
      <selection sqref="A1:H46"/>
    </sheetView>
  </sheetViews>
  <sheetFormatPr defaultRowHeight="12.75"/>
  <cols>
    <col min="1" max="1" width="9.85546875" style="1" customWidth="1"/>
    <col min="2" max="2" width="32.42578125" style="1" customWidth="1"/>
    <col min="3" max="3" width="10.42578125" style="1" customWidth="1"/>
    <col min="4" max="4" width="14.85546875" style="1" customWidth="1"/>
    <col min="5" max="5" width="13.5703125" style="1" customWidth="1"/>
    <col min="6" max="6" width="13.42578125" style="1" customWidth="1"/>
    <col min="7" max="7" width="11.7109375" style="850" customWidth="1"/>
    <col min="8" max="16384" width="9.140625" style="850"/>
  </cols>
  <sheetData>
    <row r="1" spans="1:7" s="851" customFormat="1">
      <c r="A1" s="1319" t="s">
        <v>172</v>
      </c>
      <c r="B1" s="1319"/>
      <c r="C1" s="1319"/>
      <c r="D1" s="1319"/>
      <c r="E1" s="1319"/>
      <c r="F1" s="1319"/>
    </row>
    <row r="2" spans="1:7" s="851" customFormat="1" ht="12.75" customHeight="1">
      <c r="A2" s="852"/>
      <c r="B2" s="852"/>
      <c r="C2" s="852"/>
      <c r="D2" s="852"/>
      <c r="E2" s="1"/>
      <c r="F2" s="1"/>
    </row>
    <row r="3" spans="1:7" s="851" customFormat="1" ht="12.75" customHeight="1">
      <c r="A3" s="1320" t="s">
        <v>767</v>
      </c>
      <c r="B3" s="1320"/>
      <c r="C3" s="1320"/>
      <c r="D3" s="1320"/>
      <c r="E3" s="1320"/>
      <c r="F3" s="1320"/>
    </row>
    <row r="4" spans="1:7" s="851" customFormat="1">
      <c r="A4" s="1320"/>
      <c r="B4" s="1320"/>
      <c r="C4" s="1320"/>
      <c r="D4" s="1320"/>
      <c r="E4" s="1320"/>
      <c r="F4" s="1320"/>
    </row>
    <row r="5" spans="1:7" s="851" customFormat="1" ht="13.5" thickBot="1">
      <c r="A5" s="1"/>
      <c r="B5" s="1"/>
      <c r="C5" s="1"/>
      <c r="D5" s="1"/>
      <c r="E5" s="1"/>
      <c r="F5" s="1"/>
    </row>
    <row r="6" spans="1:7" s="851" customFormat="1" ht="39" thickBot="1">
      <c r="A6" s="432" t="s">
        <v>240</v>
      </c>
      <c r="B6" s="433" t="s">
        <v>244</v>
      </c>
      <c r="C6" s="432" t="s">
        <v>245</v>
      </c>
      <c r="D6" s="432" t="s">
        <v>246</v>
      </c>
      <c r="E6" s="432" t="s">
        <v>860</v>
      </c>
      <c r="F6" s="432" t="s">
        <v>860</v>
      </c>
    </row>
    <row r="7" spans="1:7" s="851" customFormat="1">
      <c r="A7" s="434">
        <v>1</v>
      </c>
      <c r="B7" s="435">
        <v>2</v>
      </c>
      <c r="C7" s="434">
        <v>3</v>
      </c>
      <c r="D7" s="434">
        <v>4</v>
      </c>
      <c r="E7" s="434">
        <v>4</v>
      </c>
      <c r="F7" s="434">
        <v>4</v>
      </c>
    </row>
    <row r="8" spans="1:7" s="851" customFormat="1">
      <c r="A8" s="379">
        <v>1</v>
      </c>
      <c r="B8" s="309" t="s">
        <v>384</v>
      </c>
      <c r="C8" s="310"/>
      <c r="D8" s="360">
        <v>110144</v>
      </c>
      <c r="E8" s="360">
        <v>110144</v>
      </c>
      <c r="F8" s="360">
        <v>110144</v>
      </c>
      <c r="G8" s="885"/>
    </row>
    <row r="9" spans="1:7" s="851" customFormat="1" ht="26.25" thickBot="1">
      <c r="A9" s="379">
        <v>2</v>
      </c>
      <c r="B9" s="316" t="s">
        <v>505</v>
      </c>
      <c r="C9" s="317"/>
      <c r="D9" s="318">
        <v>10286</v>
      </c>
      <c r="E9" s="485">
        <v>10286</v>
      </c>
      <c r="F9" s="485">
        <v>10286</v>
      </c>
    </row>
    <row r="10" spans="1:7" s="851" customFormat="1" ht="13.5" thickBot="1">
      <c r="A10" s="436" t="s">
        <v>217</v>
      </c>
      <c r="B10" s="437"/>
      <c r="C10" s="438"/>
      <c r="D10" s="439">
        <f>SUM(D8:D9)</f>
        <v>120430</v>
      </c>
      <c r="E10" s="439">
        <f>SUM(E8:E9)</f>
        <v>120430</v>
      </c>
      <c r="F10" s="439">
        <f>SUM(F8:F9)</f>
        <v>120430</v>
      </c>
    </row>
    <row r="11" spans="1:7" s="851" customFormat="1">
      <c r="A11" s="430"/>
      <c r="B11" s="430"/>
      <c r="C11" s="430"/>
      <c r="D11" s="430"/>
      <c r="E11" s="1"/>
      <c r="F11" s="1"/>
    </row>
    <row r="12" spans="1:7" s="851" customFormat="1">
      <c r="A12" s="1319" t="s">
        <v>768</v>
      </c>
      <c r="B12" s="1319"/>
      <c r="C12" s="1319"/>
      <c r="D12" s="1319"/>
      <c r="E12" s="1319"/>
      <c r="F12" s="1319"/>
    </row>
    <row r="13" spans="1:7" s="851" customFormat="1" ht="13.5" thickBot="1">
      <c r="A13" s="1"/>
      <c r="B13" s="1"/>
      <c r="C13" s="1"/>
      <c r="D13" s="1"/>
      <c r="E13" s="1"/>
      <c r="F13" s="1"/>
    </row>
    <row r="14" spans="1:7" s="851" customFormat="1" ht="39" thickBot="1">
      <c r="A14" s="432" t="s">
        <v>240</v>
      </c>
      <c r="B14" s="433" t="s">
        <v>244</v>
      </c>
      <c r="C14" s="432" t="s">
        <v>245</v>
      </c>
      <c r="D14" s="433" t="s">
        <v>246</v>
      </c>
      <c r="E14" s="432" t="s">
        <v>860</v>
      </c>
      <c r="F14" s="432" t="s">
        <v>860</v>
      </c>
    </row>
    <row r="15" spans="1:7" s="851" customFormat="1" ht="13.5" thickBot="1">
      <c r="A15" s="440">
        <v>1</v>
      </c>
      <c r="B15" s="441">
        <v>2</v>
      </c>
      <c r="C15" s="442">
        <v>3</v>
      </c>
      <c r="D15" s="441">
        <v>4</v>
      </c>
      <c r="E15" s="441">
        <v>4</v>
      </c>
      <c r="F15" s="441">
        <v>4</v>
      </c>
    </row>
    <row r="16" spans="1:7" s="851" customFormat="1">
      <c r="A16" s="444">
        <v>1</v>
      </c>
      <c r="B16" s="447" t="s">
        <v>380</v>
      </c>
      <c r="C16" s="440"/>
      <c r="D16" s="886">
        <v>4600</v>
      </c>
      <c r="E16" s="886">
        <v>4800</v>
      </c>
      <c r="F16" s="886">
        <v>4800</v>
      </c>
    </row>
    <row r="17" spans="1:6" s="851" customFormat="1" ht="12.95" customHeight="1">
      <c r="A17" s="444">
        <f>A16+1</f>
        <v>2</v>
      </c>
      <c r="B17" s="380" t="s">
        <v>381</v>
      </c>
      <c r="C17" s="380"/>
      <c r="D17" s="887">
        <v>1700</v>
      </c>
      <c r="E17" s="887">
        <v>1700</v>
      </c>
      <c r="F17" s="887">
        <v>1700</v>
      </c>
    </row>
    <row r="18" spans="1:6" s="851" customFormat="1" ht="12.95" customHeight="1">
      <c r="A18" s="444">
        <f>A17+1</f>
        <v>3</v>
      </c>
      <c r="B18" s="380" t="s">
        <v>382</v>
      </c>
      <c r="C18" s="380"/>
      <c r="D18" s="887">
        <v>48561</v>
      </c>
      <c r="E18" s="887">
        <f>48561-8153</f>
        <v>40408</v>
      </c>
      <c r="F18" s="887">
        <f>48561-8153</f>
        <v>40408</v>
      </c>
    </row>
    <row r="19" spans="1:6" s="851" customFormat="1" ht="12.95" customHeight="1">
      <c r="A19" s="444">
        <f>A18+1</f>
        <v>4</v>
      </c>
      <c r="B19" s="380" t="s">
        <v>383</v>
      </c>
      <c r="C19" s="380"/>
      <c r="D19" s="887">
        <v>500</v>
      </c>
      <c r="E19" s="887">
        <v>500</v>
      </c>
      <c r="F19" s="887">
        <v>500</v>
      </c>
    </row>
    <row r="20" spans="1:6" s="851" customFormat="1" ht="12.95" customHeight="1">
      <c r="A20" s="444">
        <f t="shared" ref="A20:A31" si="0">A19+1</f>
        <v>5</v>
      </c>
      <c r="B20" s="380" t="s">
        <v>806</v>
      </c>
      <c r="C20" s="380"/>
      <c r="D20" s="887">
        <v>1500</v>
      </c>
      <c r="E20" s="887">
        <v>1500</v>
      </c>
      <c r="F20" s="887">
        <v>0</v>
      </c>
    </row>
    <row r="21" spans="1:6" s="851" customFormat="1" ht="12.95" customHeight="1">
      <c r="A21" s="444">
        <f t="shared" si="0"/>
        <v>6</v>
      </c>
      <c r="B21" s="380" t="s">
        <v>526</v>
      </c>
      <c r="C21" s="380"/>
      <c r="D21" s="887">
        <v>300</v>
      </c>
      <c r="E21" s="887">
        <v>300</v>
      </c>
      <c r="F21" s="887">
        <v>300</v>
      </c>
    </row>
    <row r="22" spans="1:6" s="851" customFormat="1" ht="12.95" customHeight="1">
      <c r="A22" s="444">
        <f t="shared" si="0"/>
        <v>7</v>
      </c>
      <c r="B22" s="380" t="s">
        <v>527</v>
      </c>
      <c r="C22" s="380"/>
      <c r="D22" s="887">
        <v>300</v>
      </c>
      <c r="E22" s="887">
        <v>300</v>
      </c>
      <c r="F22" s="887">
        <v>300</v>
      </c>
    </row>
    <row r="23" spans="1:6" s="851" customFormat="1" ht="12.95" customHeight="1">
      <c r="A23" s="444">
        <f t="shared" si="0"/>
        <v>8</v>
      </c>
      <c r="B23" s="380" t="s">
        <v>801</v>
      </c>
      <c r="C23" s="380"/>
      <c r="D23" s="887">
        <v>400</v>
      </c>
      <c r="E23" s="887">
        <v>400</v>
      </c>
      <c r="F23" s="887">
        <v>400</v>
      </c>
    </row>
    <row r="24" spans="1:6" ht="12.95" customHeight="1">
      <c r="A24" s="444">
        <f t="shared" si="0"/>
        <v>9</v>
      </c>
      <c r="B24" s="380" t="s">
        <v>802</v>
      </c>
      <c r="C24" s="380"/>
      <c r="D24" s="887">
        <v>400</v>
      </c>
      <c r="E24" s="887">
        <v>400</v>
      </c>
      <c r="F24" s="887">
        <v>400</v>
      </c>
    </row>
    <row r="25" spans="1:6" ht="12.95" customHeight="1">
      <c r="A25" s="444">
        <f t="shared" si="0"/>
        <v>10</v>
      </c>
      <c r="B25" s="380" t="s">
        <v>1074</v>
      </c>
      <c r="C25" s="380"/>
      <c r="D25" s="887">
        <v>500</v>
      </c>
      <c r="E25" s="887">
        <v>500</v>
      </c>
      <c r="F25" s="887">
        <v>500</v>
      </c>
    </row>
    <row r="26" spans="1:6" ht="12.95" customHeight="1">
      <c r="A26" s="444">
        <f t="shared" si="0"/>
        <v>11</v>
      </c>
      <c r="B26" s="888" t="s">
        <v>804</v>
      </c>
      <c r="C26" s="889"/>
      <c r="D26" s="887">
        <v>132000</v>
      </c>
      <c r="E26" s="887">
        <v>132000</v>
      </c>
      <c r="F26" s="887">
        <v>132000</v>
      </c>
    </row>
    <row r="27" spans="1:6" ht="12.95" customHeight="1">
      <c r="A27" s="444">
        <f t="shared" si="0"/>
        <v>12</v>
      </c>
      <c r="B27" s="888" t="s">
        <v>861</v>
      </c>
      <c r="C27" s="890"/>
      <c r="D27" s="891">
        <v>600</v>
      </c>
      <c r="E27" s="891">
        <v>600</v>
      </c>
      <c r="F27" s="891">
        <v>600</v>
      </c>
    </row>
    <row r="28" spans="1:6" ht="12.95" customHeight="1" thickBot="1">
      <c r="A28" s="444">
        <f t="shared" si="0"/>
        <v>13</v>
      </c>
      <c r="B28" s="397" t="s">
        <v>528</v>
      </c>
      <c r="C28" s="397"/>
      <c r="D28" s="892">
        <v>600</v>
      </c>
      <c r="E28" s="892">
        <v>250</v>
      </c>
      <c r="F28" s="892">
        <v>150</v>
      </c>
    </row>
    <row r="29" spans="1:6" ht="12.95" customHeight="1">
      <c r="A29" s="444">
        <f t="shared" si="0"/>
        <v>14</v>
      </c>
      <c r="B29" s="893" t="s">
        <v>864</v>
      </c>
      <c r="C29" s="380"/>
      <c r="D29" s="887"/>
      <c r="E29" s="887">
        <v>50</v>
      </c>
      <c r="F29" s="887">
        <v>50</v>
      </c>
    </row>
    <row r="30" spans="1:6" ht="12.95" customHeight="1">
      <c r="A30" s="444">
        <f t="shared" si="0"/>
        <v>15</v>
      </c>
      <c r="B30" s="569" t="s">
        <v>935</v>
      </c>
      <c r="C30" s="380"/>
      <c r="D30" s="887"/>
      <c r="E30" s="887">
        <v>50</v>
      </c>
      <c r="F30" s="887">
        <v>50</v>
      </c>
    </row>
    <row r="31" spans="1:6" ht="12.95" customHeight="1">
      <c r="A31" s="444">
        <f t="shared" si="0"/>
        <v>16</v>
      </c>
      <c r="B31" s="569" t="s">
        <v>931</v>
      </c>
      <c r="C31" s="380"/>
      <c r="D31" s="887"/>
      <c r="E31" s="887">
        <v>50</v>
      </c>
      <c r="F31" s="887">
        <v>50</v>
      </c>
    </row>
    <row r="32" spans="1:6" ht="12.95" customHeight="1">
      <c r="A32" s="883">
        <v>17</v>
      </c>
      <c r="B32" s="894" t="s">
        <v>1075</v>
      </c>
      <c r="C32" s="895"/>
      <c r="D32" s="896"/>
      <c r="E32" s="896"/>
      <c r="F32" s="896">
        <v>1500</v>
      </c>
    </row>
    <row r="33" spans="1:6">
      <c r="A33" s="883">
        <v>18</v>
      </c>
      <c r="B33" s="894" t="s">
        <v>1076</v>
      </c>
      <c r="C33" s="895"/>
      <c r="D33" s="896"/>
      <c r="E33" s="896"/>
      <c r="F33" s="896">
        <v>50</v>
      </c>
    </row>
    <row r="34" spans="1:6">
      <c r="A34" s="883">
        <v>19</v>
      </c>
      <c r="B34" s="884" t="s">
        <v>1077</v>
      </c>
      <c r="C34" s="897"/>
      <c r="D34" s="898"/>
      <c r="E34" s="898"/>
      <c r="F34" s="898">
        <v>50</v>
      </c>
    </row>
    <row r="35" spans="1:6">
      <c r="A35" s="883">
        <v>20</v>
      </c>
      <c r="B35" s="884" t="s">
        <v>1073</v>
      </c>
      <c r="C35" s="897"/>
      <c r="D35" s="898"/>
      <c r="E35" s="898"/>
      <c r="F35" s="898">
        <v>20</v>
      </c>
    </row>
    <row r="36" spans="1:6" ht="13.5" thickBot="1">
      <c r="A36" s="436" t="s">
        <v>217</v>
      </c>
      <c r="B36" s="445"/>
      <c r="C36" s="445"/>
      <c r="D36" s="446">
        <f>SUM(D16:D31)</f>
        <v>191961</v>
      </c>
      <c r="E36" s="446">
        <f>SUM(E16:E31)</f>
        <v>183808</v>
      </c>
      <c r="F36" s="446">
        <f>SUM(F16:F35)</f>
        <v>183828</v>
      </c>
    </row>
    <row r="37" spans="1:6">
      <c r="D37" s="4"/>
      <c r="E37" s="4"/>
      <c r="F37" s="4"/>
    </row>
    <row r="38" spans="1:6">
      <c r="A38" s="1319" t="s">
        <v>1078</v>
      </c>
      <c r="B38" s="1319"/>
      <c r="C38" s="1319"/>
      <c r="D38" s="1319"/>
      <c r="E38" s="1319"/>
      <c r="F38" s="1319"/>
    </row>
    <row r="39" spans="1:6" ht="13.5" thickBot="1">
      <c r="D39" s="4"/>
      <c r="E39" s="4"/>
    </row>
    <row r="40" spans="1:6" ht="39" thickBot="1">
      <c r="A40" s="432" t="s">
        <v>240</v>
      </c>
      <c r="B40" s="433" t="s">
        <v>244</v>
      </c>
      <c r="C40" s="432" t="s">
        <v>245</v>
      </c>
      <c r="D40" s="433" t="s">
        <v>246</v>
      </c>
      <c r="E40" s="432" t="s">
        <v>860</v>
      </c>
      <c r="F40" s="432" t="s">
        <v>860</v>
      </c>
    </row>
    <row r="41" spans="1:6" ht="13.5" thickBot="1">
      <c r="A41" s="440">
        <v>1</v>
      </c>
      <c r="B41" s="441">
        <v>2</v>
      </c>
      <c r="C41" s="442">
        <v>3</v>
      </c>
      <c r="D41" s="441">
        <v>4</v>
      </c>
      <c r="E41" s="441">
        <v>4</v>
      </c>
      <c r="F41" s="441">
        <v>4</v>
      </c>
    </row>
    <row r="42" spans="1:6" ht="89.25">
      <c r="A42" s="431">
        <v>1</v>
      </c>
      <c r="B42" s="308" t="s">
        <v>380</v>
      </c>
      <c r="C42" s="361" t="s">
        <v>810</v>
      </c>
      <c r="D42" s="61">
        <v>3000</v>
      </c>
      <c r="E42" s="61">
        <v>3000</v>
      </c>
      <c r="F42" s="443">
        <v>3000</v>
      </c>
    </row>
    <row r="43" spans="1:6" ht="26.25" thickBot="1">
      <c r="A43" s="431">
        <v>2</v>
      </c>
      <c r="B43" s="309" t="s">
        <v>804</v>
      </c>
      <c r="C43" s="310" t="s">
        <v>805</v>
      </c>
      <c r="D43" s="443">
        <v>5000</v>
      </c>
      <c r="E43" s="443">
        <v>9000</v>
      </c>
      <c r="F43" s="443">
        <v>9000</v>
      </c>
    </row>
    <row r="44" spans="1:6" ht="13.5" thickBot="1">
      <c r="A44" s="436" t="s">
        <v>217</v>
      </c>
      <c r="B44" s="438"/>
      <c r="C44" s="438"/>
      <c r="D44" s="439">
        <f>SUM(D42:D43)</f>
        <v>8000</v>
      </c>
      <c r="E44" s="439">
        <f>SUM(E42:E43)</f>
        <v>12000</v>
      </c>
      <c r="F44" s="439">
        <f>SUM(F42:F43)</f>
        <v>12000</v>
      </c>
    </row>
  </sheetData>
  <mergeCells count="4">
    <mergeCell ref="A38:F38"/>
    <mergeCell ref="A1:F1"/>
    <mergeCell ref="A3:F4"/>
    <mergeCell ref="A12:F12"/>
  </mergeCells>
  <phoneticPr fontId="20" type="noConversion"/>
  <printOptions horizontalCentered="1"/>
  <pageMargins left="0.51181102362204722" right="0.35433070866141736" top="0.98425196850393704" bottom="0.98425196850393704" header="0.51181102362204722" footer="0.51181102362204722"/>
  <pageSetup paperSize="9" scale="95" orientation="portrait" r:id="rId1"/>
  <headerFooter alignWithMargins="0">
    <oddHeader>&amp;L2/2016. (II.26.) sz. rendelet a 9/2017.(V.30.) számú módosítással egységes szerkezetben&amp;R14.sz. melléklet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H21"/>
  <sheetViews>
    <sheetView zoomScaleNormal="100" workbookViewId="0">
      <selection sqref="A1:K23"/>
    </sheetView>
  </sheetViews>
  <sheetFormatPr defaultRowHeight="12.75"/>
  <cols>
    <col min="1" max="1" width="35.5703125" style="43" bestFit="1" customWidth="1"/>
    <col min="2" max="2" width="10" style="44" bestFit="1" customWidth="1"/>
    <col min="3" max="3" width="14.7109375" style="43" customWidth="1"/>
    <col min="4" max="4" width="11.85546875" style="43" customWidth="1"/>
    <col min="5" max="5" width="15.7109375" customWidth="1"/>
    <col min="6" max="6" width="17.140625" customWidth="1"/>
    <col min="7" max="7" width="14.85546875" customWidth="1"/>
    <col min="8" max="8" width="15.42578125" customWidth="1"/>
  </cols>
  <sheetData>
    <row r="1" spans="1:8" ht="14.25">
      <c r="A1" s="1324" t="s">
        <v>274</v>
      </c>
      <c r="B1" s="1324"/>
      <c r="C1" s="1324"/>
      <c r="D1" s="1324"/>
      <c r="E1" s="1324"/>
      <c r="F1" s="1324"/>
    </row>
    <row r="2" spans="1:8" s="35" customFormat="1" ht="15.75" customHeight="1">
      <c r="A2" s="43"/>
      <c r="B2" s="44"/>
      <c r="C2" s="43"/>
      <c r="D2" s="43"/>
      <c r="E2"/>
      <c r="F2"/>
      <c r="G2"/>
      <c r="H2"/>
    </row>
    <row r="3" spans="1:8" s="35" customFormat="1" ht="15" customHeight="1">
      <c r="A3" s="320" t="s">
        <v>198</v>
      </c>
      <c r="B3" s="44"/>
      <c r="C3" s="43"/>
      <c r="D3" s="43"/>
      <c r="E3"/>
      <c r="F3"/>
      <c r="G3"/>
      <c r="H3"/>
    </row>
    <row r="4" spans="1:8" s="35" customFormat="1" ht="12" customHeight="1">
      <c r="A4" s="43"/>
      <c r="B4" s="44"/>
      <c r="C4" s="43"/>
      <c r="D4" s="43"/>
      <c r="E4"/>
      <c r="F4"/>
      <c r="G4"/>
      <c r="H4"/>
    </row>
    <row r="5" spans="1:8" s="35" customFormat="1" ht="15" customHeight="1">
      <c r="A5" s="321" t="s">
        <v>120</v>
      </c>
      <c r="B5" s="322"/>
      <c r="C5" s="1325" t="s">
        <v>501</v>
      </c>
      <c r="D5" s="1325"/>
      <c r="E5" s="1325" t="s">
        <v>301</v>
      </c>
      <c r="F5" s="1325"/>
      <c r="G5" s="1325" t="s">
        <v>734</v>
      </c>
      <c r="H5" s="1325"/>
    </row>
    <row r="6" spans="1:8" s="35" customFormat="1" ht="15" customHeight="1">
      <c r="A6" s="321"/>
      <c r="B6" s="322"/>
      <c r="C6" s="34" t="s">
        <v>247</v>
      </c>
      <c r="D6" s="34" t="s">
        <v>248</v>
      </c>
      <c r="E6" s="34" t="s">
        <v>247</v>
      </c>
      <c r="F6" s="34" t="s">
        <v>248</v>
      </c>
      <c r="G6" s="36" t="s">
        <v>735</v>
      </c>
      <c r="H6" s="36" t="s">
        <v>248</v>
      </c>
    </row>
    <row r="7" spans="1:8" s="35" customFormat="1" ht="15" customHeight="1">
      <c r="A7" s="323"/>
      <c r="B7" s="324"/>
      <c r="C7" s="36"/>
      <c r="D7" s="38"/>
      <c r="E7" s="36"/>
      <c r="F7" s="38"/>
      <c r="G7" s="39"/>
      <c r="H7" s="39"/>
    </row>
    <row r="8" spans="1:8" s="35" customFormat="1" ht="15" customHeight="1">
      <c r="A8" s="325" t="s">
        <v>249</v>
      </c>
      <c r="B8" s="326"/>
      <c r="C8" s="39"/>
      <c r="D8" s="39"/>
      <c r="E8" s="39"/>
      <c r="F8" s="39"/>
      <c r="G8" s="39"/>
      <c r="H8" s="39"/>
    </row>
    <row r="9" spans="1:8" s="35" customFormat="1" ht="15" customHeight="1">
      <c r="A9" s="325" t="s">
        <v>362</v>
      </c>
      <c r="B9" s="326"/>
      <c r="C9" s="39" t="s">
        <v>485</v>
      </c>
      <c r="D9" s="39" t="s">
        <v>485</v>
      </c>
      <c r="E9" s="39" t="s">
        <v>485</v>
      </c>
      <c r="F9" s="39" t="s">
        <v>485</v>
      </c>
      <c r="G9" s="39" t="s">
        <v>486</v>
      </c>
      <c r="H9" s="39" t="s">
        <v>485</v>
      </c>
    </row>
    <row r="10" spans="1:8">
      <c r="A10" s="325" t="s">
        <v>358</v>
      </c>
      <c r="B10" s="326"/>
      <c r="C10" s="39" t="s">
        <v>485</v>
      </c>
      <c r="D10" s="39" t="s">
        <v>487</v>
      </c>
      <c r="E10" s="39" t="s">
        <v>485</v>
      </c>
      <c r="F10" s="39" t="s">
        <v>487</v>
      </c>
      <c r="G10" s="39" t="s">
        <v>486</v>
      </c>
      <c r="H10" s="39" t="s">
        <v>487</v>
      </c>
    </row>
    <row r="11" spans="1:8" ht="26.25" customHeight="1">
      <c r="A11" s="325" t="s">
        <v>359</v>
      </c>
      <c r="B11" s="326" t="s">
        <v>488</v>
      </c>
      <c r="C11" s="39" t="s">
        <v>489</v>
      </c>
      <c r="D11" s="39" t="s">
        <v>490</v>
      </c>
      <c r="E11" s="39" t="s">
        <v>489</v>
      </c>
      <c r="F11" s="39" t="s">
        <v>490</v>
      </c>
      <c r="G11" s="39" t="s">
        <v>736</v>
      </c>
      <c r="H11" s="39" t="s">
        <v>737</v>
      </c>
    </row>
    <row r="12" spans="1:8">
      <c r="A12" s="325" t="s">
        <v>359</v>
      </c>
      <c r="B12" s="326" t="s">
        <v>491</v>
      </c>
      <c r="C12" s="39" t="s">
        <v>485</v>
      </c>
      <c r="D12" s="40" t="s">
        <v>485</v>
      </c>
      <c r="E12" s="39" t="s">
        <v>485</v>
      </c>
      <c r="F12" s="40" t="s">
        <v>485</v>
      </c>
      <c r="G12" s="39" t="s">
        <v>738</v>
      </c>
      <c r="H12" s="39" t="s">
        <v>738</v>
      </c>
    </row>
    <row r="13" spans="1:8" ht="38.25">
      <c r="A13" s="327" t="s">
        <v>363</v>
      </c>
      <c r="B13" s="324"/>
      <c r="C13" s="39" t="s">
        <v>492</v>
      </c>
      <c r="D13" s="39" t="s">
        <v>492</v>
      </c>
      <c r="E13" s="39" t="s">
        <v>492</v>
      </c>
      <c r="F13" s="39" t="s">
        <v>492</v>
      </c>
      <c r="G13" s="39" t="s">
        <v>492</v>
      </c>
      <c r="H13" s="39" t="s">
        <v>492</v>
      </c>
    </row>
    <row r="14" spans="1:8" ht="25.5">
      <c r="A14" s="327" t="s">
        <v>502</v>
      </c>
      <c r="B14" s="324"/>
      <c r="C14" s="1326" t="s">
        <v>504</v>
      </c>
      <c r="D14" s="1326"/>
      <c r="E14" s="1326" t="s">
        <v>504</v>
      </c>
      <c r="F14" s="1326"/>
      <c r="G14" s="1327" t="s">
        <v>739</v>
      </c>
      <c r="H14" s="1327"/>
    </row>
    <row r="15" spans="1:8" ht="25.5">
      <c r="A15" s="327" t="s">
        <v>360</v>
      </c>
      <c r="B15" s="324"/>
      <c r="C15" s="39" t="s">
        <v>489</v>
      </c>
      <c r="D15" s="39" t="s">
        <v>493</v>
      </c>
      <c r="E15" s="39" t="s">
        <v>489</v>
      </c>
      <c r="F15" s="39" t="s">
        <v>493</v>
      </c>
      <c r="G15" s="328" t="s">
        <v>489</v>
      </c>
      <c r="H15" s="328" t="s">
        <v>493</v>
      </c>
    </row>
    <row r="16" spans="1:8">
      <c r="A16" s="327" t="s">
        <v>361</v>
      </c>
      <c r="B16" s="324"/>
      <c r="C16" s="39" t="s">
        <v>487</v>
      </c>
      <c r="D16" s="39" t="s">
        <v>487</v>
      </c>
      <c r="E16" s="39" t="s">
        <v>487</v>
      </c>
      <c r="F16" s="39" t="s">
        <v>487</v>
      </c>
      <c r="G16" s="328" t="s">
        <v>486</v>
      </c>
      <c r="H16" s="328" t="s">
        <v>740</v>
      </c>
    </row>
    <row r="17" spans="1:8" s="42" customFormat="1" ht="22.5" customHeight="1">
      <c r="A17" s="325" t="s">
        <v>250</v>
      </c>
      <c r="B17" s="324"/>
      <c r="C17" s="40" t="s">
        <v>494</v>
      </c>
      <c r="D17" s="40" t="s">
        <v>494</v>
      </c>
      <c r="E17" s="40" t="s">
        <v>494</v>
      </c>
      <c r="F17" s="40" t="s">
        <v>494</v>
      </c>
      <c r="G17" s="328" t="s">
        <v>741</v>
      </c>
      <c r="H17" s="328" t="s">
        <v>741</v>
      </c>
    </row>
    <row r="18" spans="1:8" ht="16.5" customHeight="1">
      <c r="A18" s="329" t="s">
        <v>251</v>
      </c>
      <c r="B18" s="330"/>
      <c r="C18" s="331" t="s">
        <v>495</v>
      </c>
      <c r="D18" s="332"/>
      <c r="E18" s="331" t="s">
        <v>495</v>
      </c>
      <c r="F18" s="332"/>
      <c r="G18" s="333" t="s">
        <v>742</v>
      </c>
      <c r="H18" s="333" t="s">
        <v>742</v>
      </c>
    </row>
    <row r="19" spans="1:8">
      <c r="A19" s="38" t="s">
        <v>743</v>
      </c>
      <c r="B19" s="37"/>
      <c r="C19" s="38"/>
      <c r="D19" s="38"/>
      <c r="E19" s="46"/>
      <c r="F19" s="46"/>
      <c r="G19" s="334" t="s">
        <v>744</v>
      </c>
      <c r="H19" s="334" t="s">
        <v>744</v>
      </c>
    </row>
    <row r="20" spans="1:8">
      <c r="A20" s="1321" t="s">
        <v>252</v>
      </c>
      <c r="B20" s="1321"/>
      <c r="C20" s="1321"/>
      <c r="D20" s="1321"/>
      <c r="E20" s="42"/>
      <c r="F20" s="42"/>
      <c r="G20" s="42"/>
      <c r="H20" s="42"/>
    </row>
    <row r="21" spans="1:8">
      <c r="A21" s="1322"/>
      <c r="B21" s="1323"/>
      <c r="C21" s="1322"/>
      <c r="D21" s="1322"/>
    </row>
  </sheetData>
  <mergeCells count="8">
    <mergeCell ref="A20:D21"/>
    <mergeCell ref="A1:F1"/>
    <mergeCell ref="C5:D5"/>
    <mergeCell ref="E5:F5"/>
    <mergeCell ref="G5:H5"/>
    <mergeCell ref="C14:D14"/>
    <mergeCell ref="E14:F14"/>
    <mergeCell ref="G14:H14"/>
  </mergeCells>
  <phoneticPr fontId="20" type="noConversion"/>
  <pageMargins left="1.6141732283464567" right="0.74803149606299213" top="2.0866141732283467" bottom="0.98425196850393704" header="1.1417322834645669" footer="0.51181102362204722"/>
  <pageSetup paperSize="9" scale="89" orientation="landscape" r:id="rId1"/>
  <headerFooter alignWithMargins="0">
    <oddHeader>&amp;L2/2016. (II.26.) sz. rendelet a 19/2016.(X.12.) számú
módosítással egységes szerkezetben&amp;R15.sz. melléklet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45"/>
  </sheetPr>
  <dimension ref="A1:BH74"/>
  <sheetViews>
    <sheetView zoomScaleNormal="100" zoomScaleSheetLayoutView="100" workbookViewId="0">
      <pane xSplit="7" ySplit="5" topLeftCell="BC57" activePane="bottomRight" state="frozen"/>
      <selection pane="topRight" activeCell="H1" sqref="H1"/>
      <selection pane="bottomLeft" activeCell="A6" sqref="A6"/>
      <selection pane="bottomRight" sqref="A1:BK77"/>
    </sheetView>
  </sheetViews>
  <sheetFormatPr defaultRowHeight="12.75"/>
  <cols>
    <col min="1" max="1" width="3" style="672" customWidth="1"/>
    <col min="2" max="2" width="3.42578125" style="672" customWidth="1"/>
    <col min="3" max="3" width="4.42578125" style="672" customWidth="1"/>
    <col min="4" max="4" width="4.7109375" style="672" customWidth="1"/>
    <col min="5" max="5" width="5.140625" style="672" customWidth="1"/>
    <col min="6" max="6" width="59" style="672" customWidth="1"/>
    <col min="7" max="7" width="6.85546875" style="672" customWidth="1"/>
    <col min="8" max="8" width="12.140625" style="672" customWidth="1"/>
    <col min="9" max="9" width="15.140625" style="672" customWidth="1"/>
    <col min="10" max="10" width="16.140625" style="672" customWidth="1"/>
    <col min="11" max="11" width="10.7109375" style="672" customWidth="1"/>
    <col min="12" max="12" width="12.140625" style="672" customWidth="1"/>
    <col min="13" max="13" width="15.140625" style="672" customWidth="1"/>
    <col min="14" max="14" width="16.140625" style="672" customWidth="1"/>
    <col min="15" max="15" width="10.7109375" style="672" customWidth="1"/>
    <col min="16" max="16" width="12.140625" style="672" customWidth="1"/>
    <col min="17" max="17" width="15.140625" style="672" customWidth="1"/>
    <col min="18" max="18" width="16.140625" style="672" customWidth="1"/>
    <col min="19" max="19" width="10.7109375" style="672" customWidth="1"/>
    <col min="20" max="20" width="12.140625" style="672" customWidth="1"/>
    <col min="21" max="21" width="15" style="672" customWidth="1"/>
    <col min="22" max="22" width="15.7109375" style="672" customWidth="1"/>
    <col min="23" max="23" width="10.7109375" style="672" customWidth="1"/>
    <col min="24" max="24" width="12.140625" style="672" customWidth="1"/>
    <col min="25" max="25" width="15" style="672" customWidth="1"/>
    <col min="26" max="26" width="15.7109375" style="672" customWidth="1"/>
    <col min="27" max="27" width="10.7109375" style="672" customWidth="1"/>
    <col min="28" max="28" width="12.140625" style="672" customWidth="1"/>
    <col min="29" max="29" width="15" style="672" customWidth="1"/>
    <col min="30" max="30" width="15.7109375" style="672" customWidth="1"/>
    <col min="31" max="31" width="10.7109375" style="672" customWidth="1"/>
    <col min="32" max="32" width="12.140625" style="672" customWidth="1"/>
    <col min="33" max="33" width="14.5703125" style="672" customWidth="1"/>
    <col min="34" max="34" width="16.28515625" style="672" customWidth="1"/>
    <col min="35" max="35" width="10.7109375" style="672" customWidth="1"/>
    <col min="36" max="36" width="14" style="672" customWidth="1"/>
    <col min="37" max="37" width="14.5703125" style="672" customWidth="1"/>
    <col min="38" max="38" width="16.28515625" style="672" customWidth="1"/>
    <col min="39" max="39" width="10.7109375" style="672" customWidth="1"/>
    <col min="40" max="40" width="14" style="672" customWidth="1"/>
    <col min="41" max="41" width="14.5703125" style="672" customWidth="1"/>
    <col min="42" max="42" width="16.28515625" style="672" customWidth="1"/>
    <col min="43" max="43" width="10.7109375" style="672" customWidth="1"/>
    <col min="44" max="44" width="12.140625" style="672" customWidth="1"/>
    <col min="45" max="45" width="14.7109375" style="672" customWidth="1"/>
    <col min="46" max="46" width="16.140625" style="672" customWidth="1"/>
    <col min="47" max="47" width="10.7109375" style="672" customWidth="1"/>
    <col min="48" max="48" width="12.140625" style="672" customWidth="1"/>
    <col min="49" max="49" width="14.7109375" style="672" customWidth="1"/>
    <col min="50" max="50" width="16.140625" style="672" customWidth="1"/>
    <col min="51" max="51" width="10.7109375" style="672" customWidth="1"/>
    <col min="52" max="52" width="12.140625" style="672" customWidth="1"/>
    <col min="53" max="53" width="14.7109375" style="672" customWidth="1"/>
    <col min="54" max="54" width="16.140625" style="672" customWidth="1"/>
    <col min="55" max="55" width="10.7109375" style="672" customWidth="1"/>
    <col min="56" max="56" width="15.42578125" style="599" customWidth="1"/>
    <col min="57" max="16384" width="9.140625" style="599"/>
  </cols>
  <sheetData>
    <row r="1" spans="1:60" ht="13.5" thickBot="1">
      <c r="A1" s="430"/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</row>
    <row r="2" spans="1:60" ht="6" customHeight="1">
      <c r="A2" s="600"/>
      <c r="B2" s="1066"/>
      <c r="C2" s="1064"/>
      <c r="D2" s="1064"/>
      <c r="E2" s="1064"/>
      <c r="F2" s="1067"/>
      <c r="G2" s="601"/>
      <c r="H2" s="1077"/>
      <c r="I2" s="1078"/>
      <c r="J2" s="1078"/>
      <c r="K2" s="1079"/>
      <c r="L2" s="1077"/>
      <c r="M2" s="1078"/>
      <c r="N2" s="1078"/>
      <c r="O2" s="1079"/>
      <c r="P2" s="1077"/>
      <c r="Q2" s="1078"/>
      <c r="R2" s="1078"/>
      <c r="S2" s="1079"/>
      <c r="T2" s="1063"/>
      <c r="U2" s="1064"/>
      <c r="V2" s="1064"/>
      <c r="W2" s="1065"/>
      <c r="X2" s="1063"/>
      <c r="Y2" s="1064"/>
      <c r="Z2" s="1064"/>
      <c r="AA2" s="1065"/>
      <c r="AB2" s="1063"/>
      <c r="AC2" s="1064"/>
      <c r="AD2" s="1064"/>
      <c r="AE2" s="1065"/>
      <c r="AF2" s="1063"/>
      <c r="AG2" s="1064"/>
      <c r="AH2" s="1064"/>
      <c r="AI2" s="1065"/>
      <c r="AJ2" s="1063"/>
      <c r="AK2" s="1064"/>
      <c r="AL2" s="1064"/>
      <c r="AM2" s="1065"/>
      <c r="AN2" s="1063"/>
      <c r="AO2" s="1064"/>
      <c r="AP2" s="1064"/>
      <c r="AQ2" s="1065"/>
      <c r="AR2" s="1063"/>
      <c r="AS2" s="1064"/>
      <c r="AT2" s="1064"/>
      <c r="AU2" s="1065"/>
      <c r="AV2" s="1063"/>
      <c r="AW2" s="1064"/>
      <c r="AX2" s="1064"/>
      <c r="AY2" s="1065"/>
      <c r="AZ2" s="1063"/>
      <c r="BA2" s="1064"/>
      <c r="BB2" s="1064"/>
      <c r="BC2" s="1065"/>
    </row>
    <row r="3" spans="1:60" ht="20.25" customHeight="1" thickBot="1">
      <c r="A3" s="1051" t="s">
        <v>508</v>
      </c>
      <c r="B3" s="1027" t="s">
        <v>509</v>
      </c>
      <c r="C3" s="1027" t="s">
        <v>510</v>
      </c>
      <c r="D3" s="1027" t="s">
        <v>511</v>
      </c>
      <c r="E3" s="1057" t="s">
        <v>512</v>
      </c>
      <c r="F3" s="1058"/>
      <c r="G3" s="1041" t="s">
        <v>513</v>
      </c>
      <c r="H3" s="1044" t="s">
        <v>514</v>
      </c>
      <c r="I3" s="1045"/>
      <c r="J3" s="1045"/>
      <c r="K3" s="1046"/>
      <c r="L3" s="1044" t="s">
        <v>869</v>
      </c>
      <c r="M3" s="1045"/>
      <c r="N3" s="1045"/>
      <c r="O3" s="1046"/>
      <c r="P3" s="1044" t="s">
        <v>936</v>
      </c>
      <c r="Q3" s="1045"/>
      <c r="R3" s="1045"/>
      <c r="S3" s="1046"/>
      <c r="T3" s="1044" t="s">
        <v>514</v>
      </c>
      <c r="U3" s="1045"/>
      <c r="V3" s="1045"/>
      <c r="W3" s="1046"/>
      <c r="X3" s="1044" t="s">
        <v>869</v>
      </c>
      <c r="Y3" s="1045"/>
      <c r="Z3" s="1045"/>
      <c r="AA3" s="1046"/>
      <c r="AB3" s="1044" t="s">
        <v>936</v>
      </c>
      <c r="AC3" s="1045"/>
      <c r="AD3" s="1045"/>
      <c r="AE3" s="1046"/>
      <c r="AF3" s="1044" t="s">
        <v>514</v>
      </c>
      <c r="AG3" s="1045"/>
      <c r="AH3" s="1045"/>
      <c r="AI3" s="1046"/>
      <c r="AJ3" s="1044" t="s">
        <v>869</v>
      </c>
      <c r="AK3" s="1045"/>
      <c r="AL3" s="1045"/>
      <c r="AM3" s="1046"/>
      <c r="AN3" s="1044" t="s">
        <v>936</v>
      </c>
      <c r="AO3" s="1045"/>
      <c r="AP3" s="1045"/>
      <c r="AQ3" s="1046"/>
      <c r="AR3" s="1044" t="s">
        <v>514</v>
      </c>
      <c r="AS3" s="1045"/>
      <c r="AT3" s="1045"/>
      <c r="AU3" s="1046"/>
      <c r="AV3" s="1044" t="s">
        <v>869</v>
      </c>
      <c r="AW3" s="1045"/>
      <c r="AX3" s="1045"/>
      <c r="AY3" s="1046"/>
      <c r="AZ3" s="1044" t="s">
        <v>936</v>
      </c>
      <c r="BA3" s="1045"/>
      <c r="BB3" s="1045"/>
      <c r="BC3" s="1046"/>
    </row>
    <row r="4" spans="1:60" ht="17.25" customHeight="1">
      <c r="A4" s="1052"/>
      <c r="B4" s="1028"/>
      <c r="C4" s="1028"/>
      <c r="D4" s="1028"/>
      <c r="E4" s="1059"/>
      <c r="F4" s="1060"/>
      <c r="G4" s="1042"/>
      <c r="H4" s="1054" t="s">
        <v>410</v>
      </c>
      <c r="I4" s="1055"/>
      <c r="J4" s="1055"/>
      <c r="K4" s="1056"/>
      <c r="L4" s="1054" t="s">
        <v>410</v>
      </c>
      <c r="M4" s="1055"/>
      <c r="N4" s="1055"/>
      <c r="O4" s="1056"/>
      <c r="P4" s="1054" t="s">
        <v>410</v>
      </c>
      <c r="Q4" s="1055"/>
      <c r="R4" s="1055"/>
      <c r="S4" s="1056"/>
      <c r="T4" s="1050" t="s">
        <v>411</v>
      </c>
      <c r="U4" s="1045"/>
      <c r="V4" s="1045"/>
      <c r="W4" s="1046"/>
      <c r="X4" s="1050" t="s">
        <v>411</v>
      </c>
      <c r="Y4" s="1045"/>
      <c r="Z4" s="1045"/>
      <c r="AA4" s="1046"/>
      <c r="AB4" s="1050" t="s">
        <v>411</v>
      </c>
      <c r="AC4" s="1045"/>
      <c r="AD4" s="1045"/>
      <c r="AE4" s="1046"/>
      <c r="AF4" s="1050" t="s">
        <v>192</v>
      </c>
      <c r="AG4" s="1045"/>
      <c r="AH4" s="1045"/>
      <c r="AI4" s="1046"/>
      <c r="AJ4" s="1050" t="s">
        <v>192</v>
      </c>
      <c r="AK4" s="1045"/>
      <c r="AL4" s="1045"/>
      <c r="AM4" s="1046"/>
      <c r="AN4" s="1050" t="s">
        <v>192</v>
      </c>
      <c r="AO4" s="1045"/>
      <c r="AP4" s="1045"/>
      <c r="AQ4" s="1046"/>
      <c r="AR4" s="1050" t="s">
        <v>217</v>
      </c>
      <c r="AS4" s="1045"/>
      <c r="AT4" s="1045"/>
      <c r="AU4" s="1046"/>
      <c r="AV4" s="1050" t="s">
        <v>217</v>
      </c>
      <c r="AW4" s="1045"/>
      <c r="AX4" s="1045"/>
      <c r="AY4" s="1046"/>
      <c r="AZ4" s="1050" t="s">
        <v>217</v>
      </c>
      <c r="BA4" s="1045"/>
      <c r="BB4" s="1045"/>
      <c r="BC4" s="1046"/>
    </row>
    <row r="5" spans="1:60" ht="48" customHeight="1">
      <c r="A5" s="1053"/>
      <c r="B5" s="1029"/>
      <c r="C5" s="1029"/>
      <c r="D5" s="1029"/>
      <c r="E5" s="1061"/>
      <c r="F5" s="1062"/>
      <c r="G5" s="1043"/>
      <c r="H5" s="602" t="s">
        <v>518</v>
      </c>
      <c r="I5" s="602" t="s">
        <v>519</v>
      </c>
      <c r="J5" s="602" t="s">
        <v>520</v>
      </c>
      <c r="K5" s="603" t="s">
        <v>217</v>
      </c>
      <c r="L5" s="602" t="s">
        <v>518</v>
      </c>
      <c r="M5" s="602" t="s">
        <v>519</v>
      </c>
      <c r="N5" s="602" t="s">
        <v>520</v>
      </c>
      <c r="O5" s="603" t="s">
        <v>217</v>
      </c>
      <c r="P5" s="602" t="s">
        <v>518</v>
      </c>
      <c r="Q5" s="602" t="s">
        <v>519</v>
      </c>
      <c r="R5" s="602" t="s">
        <v>520</v>
      </c>
      <c r="S5" s="603" t="s">
        <v>217</v>
      </c>
      <c r="T5" s="602" t="s">
        <v>518</v>
      </c>
      <c r="U5" s="602" t="s">
        <v>519</v>
      </c>
      <c r="V5" s="602" t="s">
        <v>520</v>
      </c>
      <c r="W5" s="603" t="s">
        <v>217</v>
      </c>
      <c r="X5" s="602" t="s">
        <v>518</v>
      </c>
      <c r="Y5" s="602" t="s">
        <v>519</v>
      </c>
      <c r="Z5" s="602" t="s">
        <v>520</v>
      </c>
      <c r="AA5" s="603" t="s">
        <v>217</v>
      </c>
      <c r="AB5" s="602" t="s">
        <v>518</v>
      </c>
      <c r="AC5" s="602" t="s">
        <v>519</v>
      </c>
      <c r="AD5" s="602" t="s">
        <v>520</v>
      </c>
      <c r="AE5" s="603" t="s">
        <v>217</v>
      </c>
      <c r="AF5" s="602" t="s">
        <v>518</v>
      </c>
      <c r="AG5" s="602" t="s">
        <v>519</v>
      </c>
      <c r="AH5" s="602" t="s">
        <v>520</v>
      </c>
      <c r="AI5" s="603" t="s">
        <v>217</v>
      </c>
      <c r="AJ5" s="602" t="s">
        <v>518</v>
      </c>
      <c r="AK5" s="602" t="s">
        <v>519</v>
      </c>
      <c r="AL5" s="602" t="s">
        <v>520</v>
      </c>
      <c r="AM5" s="603" t="s">
        <v>217</v>
      </c>
      <c r="AN5" s="602" t="s">
        <v>518</v>
      </c>
      <c r="AO5" s="602" t="s">
        <v>519</v>
      </c>
      <c r="AP5" s="602" t="s">
        <v>520</v>
      </c>
      <c r="AQ5" s="603" t="s">
        <v>217</v>
      </c>
      <c r="AR5" s="602" t="s">
        <v>518</v>
      </c>
      <c r="AS5" s="602" t="s">
        <v>519</v>
      </c>
      <c r="AT5" s="602" t="s">
        <v>520</v>
      </c>
      <c r="AU5" s="603" t="s">
        <v>217</v>
      </c>
      <c r="AV5" s="602" t="s">
        <v>518</v>
      </c>
      <c r="AW5" s="602" t="s">
        <v>519</v>
      </c>
      <c r="AX5" s="602" t="s">
        <v>520</v>
      </c>
      <c r="AY5" s="603" t="s">
        <v>217</v>
      </c>
      <c r="AZ5" s="602" t="s">
        <v>518</v>
      </c>
      <c r="BA5" s="602" t="s">
        <v>519</v>
      </c>
      <c r="BB5" s="602" t="s">
        <v>520</v>
      </c>
      <c r="BC5" s="603" t="s">
        <v>217</v>
      </c>
    </row>
    <row r="6" spans="1:60" ht="21">
      <c r="A6" s="604">
        <v>101</v>
      </c>
      <c r="B6" s="605">
        <v>1</v>
      </c>
      <c r="C6" s="1047" t="s">
        <v>701</v>
      </c>
      <c r="D6" s="1048"/>
      <c r="E6" s="1048"/>
      <c r="F6" s="1048"/>
      <c r="G6" s="1049"/>
      <c r="H6" s="606">
        <f>H7+H8+H9+H11+H12</f>
        <v>142853</v>
      </c>
      <c r="I6" s="606">
        <f>I7+I8+I9+I11+I12</f>
        <v>0</v>
      </c>
      <c r="J6" s="606">
        <f>J7+J8+J9+J11+J12</f>
        <v>0</v>
      </c>
      <c r="K6" s="606">
        <f>SUM(H6:J6)</f>
        <v>142853</v>
      </c>
      <c r="L6" s="606">
        <f>L7+L8+L9+L11+L12</f>
        <v>147970</v>
      </c>
      <c r="M6" s="606">
        <f>M7+M8+M9+M11+M12</f>
        <v>0</v>
      </c>
      <c r="N6" s="606">
        <f>N7+N8+N9+N11+N12</f>
        <v>0</v>
      </c>
      <c r="O6" s="606">
        <f>SUM(L6:N6)</f>
        <v>147970</v>
      </c>
      <c r="P6" s="606">
        <f>P7+P8+P9+P11+P12</f>
        <v>144197</v>
      </c>
      <c r="Q6" s="606">
        <f>Q7+Q8+Q9+Q11+Q12</f>
        <v>0</v>
      </c>
      <c r="R6" s="606">
        <f>R7+R8+R9+R11+R12</f>
        <v>0</v>
      </c>
      <c r="S6" s="606">
        <f>SUM(P6:R6)</f>
        <v>144197</v>
      </c>
      <c r="T6" s="606">
        <f>T7+T8+T9+T11+T12</f>
        <v>58504</v>
      </c>
      <c r="U6" s="606">
        <f>U7+U8+U9+U11+U12</f>
        <v>0</v>
      </c>
      <c r="V6" s="606">
        <f>V7+V8+V9+V11+V12</f>
        <v>0</v>
      </c>
      <c r="W6" s="606">
        <f>SUM(T6:V6)</f>
        <v>58504</v>
      </c>
      <c r="X6" s="606">
        <f>X7+X8+X9+X11+X12</f>
        <v>58864</v>
      </c>
      <c r="Y6" s="606">
        <f>Y7+Y8+Y9+Y11+Y12</f>
        <v>0</v>
      </c>
      <c r="Z6" s="606">
        <f>Z7+Z8+Z9+Z11+Z12</f>
        <v>0</v>
      </c>
      <c r="AA6" s="606">
        <f>SUM(X6:Z6)</f>
        <v>58864</v>
      </c>
      <c r="AB6" s="606">
        <f>AB7+AB8+AB9+AB11+AB12</f>
        <v>60456</v>
      </c>
      <c r="AC6" s="606">
        <f>AC7+AC8+AC9+AC11+AC12</f>
        <v>0</v>
      </c>
      <c r="AD6" s="606">
        <f>AD7+AD8+AD9+AD11+AD12</f>
        <v>0</v>
      </c>
      <c r="AE6" s="606">
        <f>SUM(AB6:AD6)</f>
        <v>60456</v>
      </c>
      <c r="AF6" s="606">
        <f>AF7+AF8+AF9+AF11+AF12</f>
        <v>668353</v>
      </c>
      <c r="AG6" s="606">
        <f>AG7+AG8+AG9+AG11+AG12</f>
        <v>13128</v>
      </c>
      <c r="AH6" s="606">
        <f>AH7+AH8+AH9+AH11+AH12</f>
        <v>0</v>
      </c>
      <c r="AI6" s="607">
        <f>SUM(AF6:AH6)</f>
        <v>681481</v>
      </c>
      <c r="AJ6" s="606">
        <f>AJ7+AJ8+AJ9+AJ11+AJ12</f>
        <v>739612</v>
      </c>
      <c r="AK6" s="606">
        <f>AK7+AK8+AK9+AK11+AK12</f>
        <v>13128</v>
      </c>
      <c r="AL6" s="606">
        <f>AL7+AL8+AL9+AL11+AL12</f>
        <v>0</v>
      </c>
      <c r="AM6" s="607">
        <f>SUM(AJ6:AL6)</f>
        <v>752740</v>
      </c>
      <c r="AN6" s="606">
        <f>AN7+AN8+AN9+AN11+AN12</f>
        <v>860066</v>
      </c>
      <c r="AO6" s="606">
        <f>AO7+AO8+AO9+AO11+AO12</f>
        <v>30748</v>
      </c>
      <c r="AP6" s="606">
        <f>AP7+AP8+AP9+AP11+AP12</f>
        <v>0</v>
      </c>
      <c r="AQ6" s="607">
        <f>SUM(AN6:AP6)</f>
        <v>890814</v>
      </c>
      <c r="AR6" s="606">
        <f t="shared" ref="AR6:AR37" si="0">H6+T6+AF6</f>
        <v>869710</v>
      </c>
      <c r="AS6" s="606">
        <f t="shared" ref="AS6:AS37" si="1">I6+U6+AG6</f>
        <v>13128</v>
      </c>
      <c r="AT6" s="608">
        <f t="shared" ref="AT6:AT37" si="2">J6+V6+AH6</f>
        <v>0</v>
      </c>
      <c r="AU6" s="606">
        <f>SUM(AR6:AT6)</f>
        <v>882838</v>
      </c>
      <c r="AV6" s="608">
        <f>L6+X6+AJ6</f>
        <v>946446</v>
      </c>
      <c r="AW6" s="606">
        <f>M6+Y6+AK6</f>
        <v>13128</v>
      </c>
      <c r="AX6" s="606">
        <f>N6+Z6+AL6</f>
        <v>0</v>
      </c>
      <c r="AY6" s="606">
        <f>SUM(AV6:AX6)</f>
        <v>959574</v>
      </c>
      <c r="AZ6" s="608">
        <f>P6+AB6+AN6</f>
        <v>1064719</v>
      </c>
      <c r="BA6" s="606">
        <f>Q6+AC6+AO6</f>
        <v>30748</v>
      </c>
      <c r="BB6" s="606">
        <f>R6+AD6+AP6</f>
        <v>0</v>
      </c>
      <c r="BC6" s="606">
        <f>SUM(AZ6:BB6)</f>
        <v>1095467</v>
      </c>
      <c r="BD6" s="609">
        <f>AY6-AU6</f>
        <v>76736</v>
      </c>
    </row>
    <row r="7" spans="1:60" ht="13.5">
      <c r="A7" s="610"/>
      <c r="B7" s="611"/>
      <c r="C7" s="612">
        <v>1</v>
      </c>
      <c r="D7" s="613" t="s">
        <v>151</v>
      </c>
      <c r="E7" s="614"/>
      <c r="F7" s="614"/>
      <c r="G7" s="615" t="s">
        <v>702</v>
      </c>
      <c r="H7" s="616">
        <v>87406</v>
      </c>
      <c r="I7" s="616">
        <f>'kiadási tábla 5.sz'!S7</f>
        <v>0</v>
      </c>
      <c r="J7" s="616">
        <f>'kiadási tábla 5.sz'!T7</f>
        <v>0</v>
      </c>
      <c r="K7" s="617">
        <f t="shared" ref="K7:K66" si="3">SUM(H7:J7)</f>
        <v>87406</v>
      </c>
      <c r="L7" s="616">
        <f>87406+800+3229</f>
        <v>91435</v>
      </c>
      <c r="M7" s="616">
        <f>'kiadási tábla 5.sz'!W7</f>
        <v>0</v>
      </c>
      <c r="N7" s="616">
        <v>0</v>
      </c>
      <c r="O7" s="617">
        <f t="shared" ref="O7:O66" si="4">SUM(L7:N7)</f>
        <v>91435</v>
      </c>
      <c r="P7" s="616">
        <v>89114</v>
      </c>
      <c r="Q7" s="616">
        <v>0</v>
      </c>
      <c r="R7" s="616">
        <v>0</v>
      </c>
      <c r="S7" s="617">
        <f t="shared" ref="S7:S39" si="5">SUM(P7:R7)</f>
        <v>89114</v>
      </c>
      <c r="T7" s="616">
        <v>21077</v>
      </c>
      <c r="U7" s="616">
        <f>'kiadási tábla 5.sz'!AE7</f>
        <v>0</v>
      </c>
      <c r="V7" s="616">
        <f>'kiadási tábla 5.sz'!AF7</f>
        <v>0</v>
      </c>
      <c r="W7" s="617">
        <f t="shared" ref="W7:W66" si="6">SUM(T7:V7)</f>
        <v>21077</v>
      </c>
      <c r="X7" s="616">
        <f>21077+283</f>
        <v>21360</v>
      </c>
      <c r="Y7" s="616">
        <f>'kiadási tábla 5.sz'!AI7</f>
        <v>0</v>
      </c>
      <c r="Z7" s="616">
        <v>0</v>
      </c>
      <c r="AA7" s="617">
        <f t="shared" ref="AA7:AA66" si="7">SUM(X7:Z7)</f>
        <v>21360</v>
      </c>
      <c r="AB7" s="616">
        <v>22954</v>
      </c>
      <c r="AC7" s="616"/>
      <c r="AD7" s="616">
        <v>0</v>
      </c>
      <c r="AE7" s="617">
        <f t="shared" ref="AE7:AE39" si="8">SUM(AB7:AD7)</f>
        <v>22954</v>
      </c>
      <c r="AF7" s="616">
        <v>93268</v>
      </c>
      <c r="AG7" s="616">
        <v>841</v>
      </c>
      <c r="AH7" s="616">
        <f>'kiadási tábla 5.sz'!EJ7</f>
        <v>0</v>
      </c>
      <c r="AI7" s="618">
        <f t="shared" ref="AI7:AI66" si="9">SUM(AF7:AH7)</f>
        <v>94109</v>
      </c>
      <c r="AJ7" s="616">
        <f>93268+53096-4101</f>
        <v>142263</v>
      </c>
      <c r="AK7" s="616">
        <v>841</v>
      </c>
      <c r="AL7" s="616">
        <f>'kiadási tábla 5.sz'!EN7</f>
        <v>0</v>
      </c>
      <c r="AM7" s="618">
        <f t="shared" ref="AM7:AM66" si="10">SUM(AJ7:AL7)</f>
        <v>143104</v>
      </c>
      <c r="AN7" s="616">
        <v>140650</v>
      </c>
      <c r="AO7" s="616">
        <v>9066</v>
      </c>
      <c r="AP7" s="616">
        <f>'kiadási tábla 5.sz'!ER7</f>
        <v>0</v>
      </c>
      <c r="AQ7" s="618">
        <f t="shared" ref="AQ7:AQ66" si="11">SUM(AN7:AP7)</f>
        <v>149716</v>
      </c>
      <c r="AR7" s="619">
        <f t="shared" si="0"/>
        <v>201751</v>
      </c>
      <c r="AS7" s="619">
        <f t="shared" si="1"/>
        <v>841</v>
      </c>
      <c r="AT7" s="619">
        <f t="shared" si="2"/>
        <v>0</v>
      </c>
      <c r="AU7" s="619">
        <f t="shared" ref="AU7:AU66" si="12">SUM(AR7:AT7)</f>
        <v>202592</v>
      </c>
      <c r="AV7" s="619">
        <f t="shared" ref="AV7:AV38" si="13">L7+X7+AJ7</f>
        <v>255058</v>
      </c>
      <c r="AW7" s="619">
        <f t="shared" ref="AW7:AW38" si="14">M7+Y7+AK7</f>
        <v>841</v>
      </c>
      <c r="AX7" s="619">
        <f t="shared" ref="AX7:AX38" si="15">SUMIF($H$5:$AI$5,"Kötelező feladatok",J7:AW7)</f>
        <v>0</v>
      </c>
      <c r="AY7" s="619">
        <f t="shared" ref="AY7:AY66" si="16">SUM(AV7:AX7)</f>
        <v>255899</v>
      </c>
      <c r="AZ7" s="619">
        <f t="shared" ref="AZ7:AZ38" si="17">P7+AB7+AN7</f>
        <v>252718</v>
      </c>
      <c r="BA7" s="619">
        <f t="shared" ref="BA7:BA38" si="18">Q7+AC7+AO7</f>
        <v>9066</v>
      </c>
      <c r="BB7" s="619">
        <f t="shared" ref="BB7:BB38" si="19">SUMIF($H$5:$AI$5,"Kötelező feladatok",N7:BA7)</f>
        <v>0</v>
      </c>
      <c r="BC7" s="619">
        <f t="shared" ref="BC7:BC39" si="20">SUM(AZ7:BB7)</f>
        <v>261784</v>
      </c>
      <c r="BD7" s="609">
        <f t="shared" ref="BD7:BD67" si="21">AY7-AU7</f>
        <v>53307</v>
      </c>
      <c r="BG7" s="599">
        <v>46706</v>
      </c>
    </row>
    <row r="8" spans="1:60" ht="13.5">
      <c r="A8" s="620"/>
      <c r="B8" s="611"/>
      <c r="C8" s="614">
        <v>2</v>
      </c>
      <c r="D8" s="1038" t="s">
        <v>703</v>
      </c>
      <c r="E8" s="1039"/>
      <c r="F8" s="1040"/>
      <c r="G8" s="615" t="s">
        <v>704</v>
      </c>
      <c r="H8" s="616">
        <v>25520</v>
      </c>
      <c r="I8" s="616">
        <f>'kiadási tábla 5.sz'!S8</f>
        <v>0</v>
      </c>
      <c r="J8" s="616">
        <f>'kiadási tábla 5.sz'!T8</f>
        <v>0</v>
      </c>
      <c r="K8" s="617">
        <f t="shared" si="3"/>
        <v>25520</v>
      </c>
      <c r="L8" s="616">
        <f>25520+216+872</f>
        <v>26608</v>
      </c>
      <c r="M8" s="616">
        <f>'kiadási tábla 5.sz'!W8</f>
        <v>0</v>
      </c>
      <c r="N8" s="616">
        <v>0</v>
      </c>
      <c r="O8" s="617">
        <f t="shared" si="4"/>
        <v>26608</v>
      </c>
      <c r="P8" s="616">
        <v>26116</v>
      </c>
      <c r="Q8" s="616">
        <v>0</v>
      </c>
      <c r="R8" s="616">
        <v>0</v>
      </c>
      <c r="S8" s="617">
        <f t="shared" si="5"/>
        <v>26116</v>
      </c>
      <c r="T8" s="616">
        <v>5683</v>
      </c>
      <c r="U8" s="616">
        <f>'kiadási tábla 5.sz'!AE8</f>
        <v>0</v>
      </c>
      <c r="V8" s="616">
        <f>'kiadási tábla 5.sz'!AF8</f>
        <v>0</v>
      </c>
      <c r="W8" s="617">
        <f t="shared" si="6"/>
        <v>5683</v>
      </c>
      <c r="X8" s="616">
        <f>5683+77</f>
        <v>5760</v>
      </c>
      <c r="Y8" s="616">
        <f>'kiadási tábla 5.sz'!AI8</f>
        <v>0</v>
      </c>
      <c r="Z8" s="616">
        <v>0</v>
      </c>
      <c r="AA8" s="617">
        <f t="shared" si="7"/>
        <v>5760</v>
      </c>
      <c r="AB8" s="616">
        <v>6417</v>
      </c>
      <c r="AC8" s="616"/>
      <c r="AD8" s="616">
        <v>0</v>
      </c>
      <c r="AE8" s="617">
        <f t="shared" si="8"/>
        <v>6417</v>
      </c>
      <c r="AF8" s="616">
        <v>25430</v>
      </c>
      <c r="AG8" s="616">
        <v>477</v>
      </c>
      <c r="AH8" s="616">
        <f>'kiadási tábla 5.sz'!EJ8</f>
        <v>0</v>
      </c>
      <c r="AI8" s="618">
        <f t="shared" si="9"/>
        <v>25907</v>
      </c>
      <c r="AJ8" s="616">
        <f>25430+6757</f>
        <v>32187</v>
      </c>
      <c r="AK8" s="616">
        <v>477</v>
      </c>
      <c r="AL8" s="616">
        <f>'kiadási tábla 5.sz'!EN8</f>
        <v>0</v>
      </c>
      <c r="AM8" s="618">
        <f t="shared" si="10"/>
        <v>32664</v>
      </c>
      <c r="AN8" s="616">
        <v>33924</v>
      </c>
      <c r="AO8" s="616">
        <v>1776</v>
      </c>
      <c r="AP8" s="616">
        <f>'kiadási tábla 5.sz'!ER8</f>
        <v>0</v>
      </c>
      <c r="AQ8" s="618">
        <f t="shared" si="11"/>
        <v>35700</v>
      </c>
      <c r="AR8" s="619">
        <f t="shared" si="0"/>
        <v>56633</v>
      </c>
      <c r="AS8" s="619">
        <f t="shared" si="1"/>
        <v>477</v>
      </c>
      <c r="AT8" s="619">
        <f t="shared" si="2"/>
        <v>0</v>
      </c>
      <c r="AU8" s="619">
        <f t="shared" si="12"/>
        <v>57110</v>
      </c>
      <c r="AV8" s="619">
        <f t="shared" si="13"/>
        <v>64555</v>
      </c>
      <c r="AW8" s="619">
        <f t="shared" si="14"/>
        <v>477</v>
      </c>
      <c r="AX8" s="619">
        <f t="shared" si="15"/>
        <v>0</v>
      </c>
      <c r="AY8" s="619">
        <f t="shared" si="16"/>
        <v>65032</v>
      </c>
      <c r="AZ8" s="619">
        <f t="shared" si="17"/>
        <v>66457</v>
      </c>
      <c r="BA8" s="619">
        <f t="shared" si="18"/>
        <v>1776</v>
      </c>
      <c r="BB8" s="619">
        <f t="shared" si="19"/>
        <v>0</v>
      </c>
      <c r="BC8" s="619">
        <f t="shared" si="20"/>
        <v>68233</v>
      </c>
      <c r="BD8" s="609">
        <f t="shared" si="21"/>
        <v>7922</v>
      </c>
      <c r="BE8" s="609">
        <f>SUM(BD8)</f>
        <v>7922</v>
      </c>
      <c r="BG8" s="599">
        <v>3372</v>
      </c>
    </row>
    <row r="9" spans="1:60" ht="13.5">
      <c r="A9" s="620"/>
      <c r="B9" s="611"/>
      <c r="C9" s="612">
        <v>3</v>
      </c>
      <c r="D9" s="613" t="s">
        <v>372</v>
      </c>
      <c r="E9" s="614"/>
      <c r="F9" s="614"/>
      <c r="G9" s="615" t="s">
        <v>705</v>
      </c>
      <c r="H9" s="616">
        <v>29927</v>
      </c>
      <c r="I9" s="616">
        <f>'kiadási tábla 5.sz'!S9</f>
        <v>0</v>
      </c>
      <c r="J9" s="616">
        <f>'kiadási tábla 5.sz'!T9</f>
        <v>0</v>
      </c>
      <c r="K9" s="617">
        <f t="shared" si="3"/>
        <v>29927</v>
      </c>
      <c r="L9" s="616">
        <v>29927</v>
      </c>
      <c r="M9" s="616">
        <f>'kiadási tábla 5.sz'!W9</f>
        <v>0</v>
      </c>
      <c r="N9" s="616">
        <v>0</v>
      </c>
      <c r="O9" s="617">
        <f t="shared" si="4"/>
        <v>29927</v>
      </c>
      <c r="P9" s="616">
        <v>28967</v>
      </c>
      <c r="Q9" s="616">
        <v>0</v>
      </c>
      <c r="R9" s="616">
        <v>0</v>
      </c>
      <c r="S9" s="617">
        <f t="shared" si="5"/>
        <v>28967</v>
      </c>
      <c r="T9" s="616">
        <v>31744</v>
      </c>
      <c r="U9" s="616">
        <f>'kiadási tábla 5.sz'!AE9</f>
        <v>0</v>
      </c>
      <c r="V9" s="616">
        <f>'kiadási tábla 5.sz'!AF9</f>
        <v>0</v>
      </c>
      <c r="W9" s="617">
        <f t="shared" si="6"/>
        <v>31744</v>
      </c>
      <c r="X9" s="616">
        <v>31744</v>
      </c>
      <c r="Y9" s="616">
        <f>'kiadási tábla 5.sz'!AI9</f>
        <v>0</v>
      </c>
      <c r="Z9" s="616">
        <v>0</v>
      </c>
      <c r="AA9" s="617">
        <f t="shared" si="7"/>
        <v>31744</v>
      </c>
      <c r="AB9" s="616">
        <v>31065</v>
      </c>
      <c r="AC9" s="616"/>
      <c r="AD9" s="616">
        <v>0</v>
      </c>
      <c r="AE9" s="617">
        <f t="shared" si="8"/>
        <v>31065</v>
      </c>
      <c r="AF9" s="616">
        <v>235764</v>
      </c>
      <c r="AG9" s="616">
        <v>3910</v>
      </c>
      <c r="AH9" s="616">
        <f>'kiadási tábla 5.sz'!EJ9</f>
        <v>0</v>
      </c>
      <c r="AI9" s="618">
        <f t="shared" si="9"/>
        <v>239674</v>
      </c>
      <c r="AJ9" s="616">
        <f>235764+19635</f>
        <v>255399</v>
      </c>
      <c r="AK9" s="616">
        <v>3910</v>
      </c>
      <c r="AL9" s="616">
        <f>'kiadási tábla 5.sz'!EN9</f>
        <v>0</v>
      </c>
      <c r="AM9" s="618">
        <f t="shared" si="10"/>
        <v>259309</v>
      </c>
      <c r="AN9" s="616">
        <v>302732</v>
      </c>
      <c r="AO9" s="616">
        <v>19906</v>
      </c>
      <c r="AP9" s="616">
        <f>'kiadási tábla 5.sz'!ER9</f>
        <v>0</v>
      </c>
      <c r="AQ9" s="618">
        <f t="shared" si="11"/>
        <v>322638</v>
      </c>
      <c r="AR9" s="619">
        <f t="shared" si="0"/>
        <v>297435</v>
      </c>
      <c r="AS9" s="619">
        <f t="shared" si="1"/>
        <v>3910</v>
      </c>
      <c r="AT9" s="619">
        <f t="shared" si="2"/>
        <v>0</v>
      </c>
      <c r="AU9" s="619">
        <f t="shared" si="12"/>
        <v>301345</v>
      </c>
      <c r="AV9" s="619">
        <f t="shared" si="13"/>
        <v>317070</v>
      </c>
      <c r="AW9" s="619">
        <f t="shared" si="14"/>
        <v>3910</v>
      </c>
      <c r="AX9" s="619">
        <f t="shared" si="15"/>
        <v>0</v>
      </c>
      <c r="AY9" s="619">
        <f t="shared" si="16"/>
        <v>320980</v>
      </c>
      <c r="AZ9" s="619">
        <f t="shared" si="17"/>
        <v>362764</v>
      </c>
      <c r="BA9" s="619">
        <f t="shared" si="18"/>
        <v>19906</v>
      </c>
      <c r="BB9" s="619">
        <f t="shared" si="19"/>
        <v>0</v>
      </c>
      <c r="BC9" s="619">
        <f t="shared" si="20"/>
        <v>382670</v>
      </c>
      <c r="BD9" s="609">
        <f t="shared" si="21"/>
        <v>19635</v>
      </c>
      <c r="BG9" s="599">
        <f>SUM(BG7:BG8)</f>
        <v>50078</v>
      </c>
      <c r="BH9" s="599">
        <v>4101</v>
      </c>
    </row>
    <row r="10" spans="1:60" ht="13.5">
      <c r="A10" s="620"/>
      <c r="B10" s="621"/>
      <c r="C10" s="622"/>
      <c r="D10" s="623"/>
      <c r="E10" s="1030" t="s">
        <v>706</v>
      </c>
      <c r="F10" s="1031"/>
      <c r="G10" s="611" t="s">
        <v>707</v>
      </c>
      <c r="H10" s="624">
        <f>'kiadási tábla 5.sz'!R10</f>
        <v>0</v>
      </c>
      <c r="I10" s="624">
        <f>'kiadási tábla 5.sz'!S10</f>
        <v>0</v>
      </c>
      <c r="J10" s="624">
        <f>'kiadási tábla 5.sz'!T10</f>
        <v>0</v>
      </c>
      <c r="K10" s="625">
        <f t="shared" si="3"/>
        <v>0</v>
      </c>
      <c r="L10" s="624">
        <f>'kiadási tábla 5.sz'!V10</f>
        <v>0</v>
      </c>
      <c r="M10" s="624">
        <f>'kiadási tábla 5.sz'!W10</f>
        <v>0</v>
      </c>
      <c r="N10" s="624">
        <f>'kiadási tábla 5.sz'!X10</f>
        <v>0</v>
      </c>
      <c r="O10" s="625">
        <f t="shared" si="4"/>
        <v>0</v>
      </c>
      <c r="P10" s="624">
        <f>'kiadási tábla 5.sz'!Z10</f>
        <v>0</v>
      </c>
      <c r="Q10" s="624">
        <f>'kiadási tábla 5.sz'!AA10</f>
        <v>0</v>
      </c>
      <c r="R10" s="624">
        <f>'kiadási tábla 5.sz'!AB10</f>
        <v>0</v>
      </c>
      <c r="S10" s="625">
        <f t="shared" si="5"/>
        <v>0</v>
      </c>
      <c r="T10" s="624">
        <f>'kiadási tábla 5.sz'!AD10</f>
        <v>0</v>
      </c>
      <c r="U10" s="624">
        <f>'kiadási tábla 5.sz'!AE10</f>
        <v>0</v>
      </c>
      <c r="V10" s="624">
        <f>'kiadási tábla 5.sz'!AF10</f>
        <v>0</v>
      </c>
      <c r="W10" s="625">
        <f t="shared" si="6"/>
        <v>0</v>
      </c>
      <c r="X10" s="624">
        <f>'kiadási tábla 5.sz'!AH10</f>
        <v>0</v>
      </c>
      <c r="Y10" s="624">
        <f>'kiadási tábla 5.sz'!AI10</f>
        <v>0</v>
      </c>
      <c r="Z10" s="624">
        <f>'kiadási tábla 5.sz'!AJ10</f>
        <v>0</v>
      </c>
      <c r="AA10" s="625">
        <f t="shared" si="7"/>
        <v>0</v>
      </c>
      <c r="AB10" s="624">
        <f>'kiadási tábla 5.sz'!AL10</f>
        <v>0</v>
      </c>
      <c r="AC10" s="624">
        <f>'kiadási tábla 5.sz'!AM10</f>
        <v>0</v>
      </c>
      <c r="AD10" s="624">
        <f>'kiadási tábla 5.sz'!AN10</f>
        <v>0</v>
      </c>
      <c r="AE10" s="625">
        <f t="shared" si="8"/>
        <v>0</v>
      </c>
      <c r="AF10" s="624">
        <v>0</v>
      </c>
      <c r="AG10" s="624">
        <f>'kiadási tábla 5.sz'!EI10</f>
        <v>0</v>
      </c>
      <c r="AH10" s="624">
        <f>'kiadási tábla 5.sz'!EJ10</f>
        <v>0</v>
      </c>
      <c r="AI10" s="626">
        <f t="shared" si="9"/>
        <v>0</v>
      </c>
      <c r="AJ10" s="624">
        <v>0</v>
      </c>
      <c r="AK10" s="624">
        <f>'kiadási tábla 5.sz'!EM10</f>
        <v>0</v>
      </c>
      <c r="AL10" s="624">
        <f>'kiadási tábla 5.sz'!EN10</f>
        <v>0</v>
      </c>
      <c r="AM10" s="626">
        <f t="shared" si="10"/>
        <v>0</v>
      </c>
      <c r="AN10" s="624">
        <v>0</v>
      </c>
      <c r="AO10" s="624">
        <f>'kiadási tábla 5.sz'!EQ10</f>
        <v>0</v>
      </c>
      <c r="AP10" s="624">
        <f>'kiadási tábla 5.sz'!ER10</f>
        <v>0</v>
      </c>
      <c r="AQ10" s="626">
        <f t="shared" si="11"/>
        <v>0</v>
      </c>
      <c r="AR10" s="625">
        <f t="shared" si="0"/>
        <v>0</v>
      </c>
      <c r="AS10" s="625">
        <f t="shared" si="1"/>
        <v>0</v>
      </c>
      <c r="AT10" s="625">
        <f t="shared" si="2"/>
        <v>0</v>
      </c>
      <c r="AU10" s="625">
        <f t="shared" si="12"/>
        <v>0</v>
      </c>
      <c r="AV10" s="625">
        <f t="shared" si="13"/>
        <v>0</v>
      </c>
      <c r="AW10" s="625">
        <f t="shared" si="14"/>
        <v>0</v>
      </c>
      <c r="AX10" s="625">
        <f t="shared" si="15"/>
        <v>0</v>
      </c>
      <c r="AY10" s="625">
        <f t="shared" si="16"/>
        <v>0</v>
      </c>
      <c r="AZ10" s="625">
        <f t="shared" si="17"/>
        <v>0</v>
      </c>
      <c r="BA10" s="625">
        <f t="shared" si="18"/>
        <v>0</v>
      </c>
      <c r="BB10" s="625">
        <f t="shared" si="19"/>
        <v>0</v>
      </c>
      <c r="BC10" s="625">
        <f t="shared" si="20"/>
        <v>0</v>
      </c>
      <c r="BD10" s="609">
        <f t="shared" si="21"/>
        <v>0</v>
      </c>
      <c r="BG10" s="609">
        <f>BD7-BG9</f>
        <v>3229</v>
      </c>
      <c r="BH10" s="599">
        <v>3229</v>
      </c>
    </row>
    <row r="11" spans="1:60" ht="13.5">
      <c r="A11" s="620"/>
      <c r="B11" s="611"/>
      <c r="C11" s="612">
        <v>4</v>
      </c>
      <c r="D11" s="613" t="s">
        <v>366</v>
      </c>
      <c r="E11" s="614"/>
      <c r="F11" s="614"/>
      <c r="G11" s="615" t="s">
        <v>708</v>
      </c>
      <c r="H11" s="616">
        <f>'kiadási tábla 5.sz'!R11</f>
        <v>0</v>
      </c>
      <c r="I11" s="616">
        <f>'kiadási tábla 5.sz'!S11</f>
        <v>0</v>
      </c>
      <c r="J11" s="616">
        <f>'kiadási tábla 5.sz'!T11</f>
        <v>0</v>
      </c>
      <c r="K11" s="617">
        <f t="shared" si="3"/>
        <v>0</v>
      </c>
      <c r="L11" s="616">
        <f>'kiadási tábla 5.sz'!V11</f>
        <v>0</v>
      </c>
      <c r="M11" s="616">
        <f>'kiadási tábla 5.sz'!W11</f>
        <v>0</v>
      </c>
      <c r="N11" s="616">
        <f>'kiadási tábla 5.sz'!X11</f>
        <v>0</v>
      </c>
      <c r="O11" s="617">
        <f t="shared" si="4"/>
        <v>0</v>
      </c>
      <c r="P11" s="616">
        <f>'kiadási tábla 5.sz'!Z11</f>
        <v>0</v>
      </c>
      <c r="Q11" s="616">
        <f>'kiadási tábla 5.sz'!AA11</f>
        <v>0</v>
      </c>
      <c r="R11" s="616">
        <f>'kiadási tábla 5.sz'!AB11</f>
        <v>0</v>
      </c>
      <c r="S11" s="617">
        <f t="shared" si="5"/>
        <v>0</v>
      </c>
      <c r="T11" s="616">
        <f>'kiadási tábla 5.sz'!AD11</f>
        <v>0</v>
      </c>
      <c r="U11" s="616">
        <f>'kiadási tábla 5.sz'!AE11</f>
        <v>0</v>
      </c>
      <c r="V11" s="616">
        <f>'kiadási tábla 5.sz'!AF11</f>
        <v>0</v>
      </c>
      <c r="W11" s="617">
        <f t="shared" si="6"/>
        <v>0</v>
      </c>
      <c r="X11" s="616">
        <f>'kiadási tábla 5.sz'!AH11</f>
        <v>0</v>
      </c>
      <c r="Y11" s="616">
        <f>'kiadási tábla 5.sz'!AI11</f>
        <v>0</v>
      </c>
      <c r="Z11" s="616">
        <f>'kiadási tábla 5.sz'!AJ11</f>
        <v>0</v>
      </c>
      <c r="AA11" s="617">
        <f t="shared" si="7"/>
        <v>0</v>
      </c>
      <c r="AB11" s="616">
        <f>'kiadási tábla 5.sz'!AL11</f>
        <v>0</v>
      </c>
      <c r="AC11" s="616">
        <f>'kiadási tábla 5.sz'!AM11</f>
        <v>0</v>
      </c>
      <c r="AD11" s="616">
        <f>'kiadási tábla 5.sz'!AN11</f>
        <v>0</v>
      </c>
      <c r="AE11" s="617">
        <f t="shared" si="8"/>
        <v>0</v>
      </c>
      <c r="AF11" s="616">
        <v>7400</v>
      </c>
      <c r="AG11" s="616">
        <f>'kiadási tábla 5.sz'!EI11</f>
        <v>0</v>
      </c>
      <c r="AH11" s="616">
        <f>'kiadási tábla 5.sz'!EJ11</f>
        <v>0</v>
      </c>
      <c r="AI11" s="618">
        <f t="shared" si="9"/>
        <v>7400</v>
      </c>
      <c r="AJ11" s="616">
        <v>7400</v>
      </c>
      <c r="AK11" s="616">
        <f>'kiadási tábla 5.sz'!EM11</f>
        <v>0</v>
      </c>
      <c r="AL11" s="616">
        <f>'kiadási tábla 5.sz'!EN11</f>
        <v>0</v>
      </c>
      <c r="AM11" s="618">
        <f t="shared" si="10"/>
        <v>7400</v>
      </c>
      <c r="AN11" s="616">
        <v>8413</v>
      </c>
      <c r="AO11" s="616">
        <f>'kiadási tábla 5.sz'!EQ11</f>
        <v>0</v>
      </c>
      <c r="AP11" s="616">
        <f>'kiadási tábla 5.sz'!ER11</f>
        <v>0</v>
      </c>
      <c r="AQ11" s="618">
        <f t="shared" si="11"/>
        <v>8413</v>
      </c>
      <c r="AR11" s="619">
        <f t="shared" si="0"/>
        <v>7400</v>
      </c>
      <c r="AS11" s="619">
        <f t="shared" si="1"/>
        <v>0</v>
      </c>
      <c r="AT11" s="619">
        <f t="shared" si="2"/>
        <v>0</v>
      </c>
      <c r="AU11" s="619">
        <f t="shared" si="12"/>
        <v>7400</v>
      </c>
      <c r="AV11" s="619">
        <f t="shared" si="13"/>
        <v>7400</v>
      </c>
      <c r="AW11" s="619">
        <f t="shared" si="14"/>
        <v>0</v>
      </c>
      <c r="AX11" s="619">
        <f t="shared" si="15"/>
        <v>0</v>
      </c>
      <c r="AY11" s="619">
        <f t="shared" si="16"/>
        <v>7400</v>
      </c>
      <c r="AZ11" s="619">
        <f t="shared" si="17"/>
        <v>8413</v>
      </c>
      <c r="BA11" s="619">
        <f t="shared" si="18"/>
        <v>0</v>
      </c>
      <c r="BB11" s="619">
        <f t="shared" si="19"/>
        <v>0</v>
      </c>
      <c r="BC11" s="619">
        <f t="shared" si="20"/>
        <v>8413</v>
      </c>
      <c r="BD11" s="609">
        <f t="shared" si="21"/>
        <v>0</v>
      </c>
      <c r="BH11" s="609">
        <f>BH9-BH10</f>
        <v>872</v>
      </c>
    </row>
    <row r="12" spans="1:60" ht="13.5">
      <c r="A12" s="620"/>
      <c r="B12" s="611"/>
      <c r="C12" s="612">
        <v>5</v>
      </c>
      <c r="D12" s="613" t="s">
        <v>709</v>
      </c>
      <c r="E12" s="614"/>
      <c r="F12" s="614"/>
      <c r="G12" s="615" t="s">
        <v>710</v>
      </c>
      <c r="H12" s="627">
        <f>SUM(H13:H22)</f>
        <v>0</v>
      </c>
      <c r="I12" s="627">
        <f>SUM(I13:I22)</f>
        <v>0</v>
      </c>
      <c r="J12" s="627">
        <f>SUM(J13:J22)</f>
        <v>0</v>
      </c>
      <c r="K12" s="617">
        <f t="shared" si="3"/>
        <v>0</v>
      </c>
      <c r="L12" s="627">
        <f>SUM(L13:L22)</f>
        <v>0</v>
      </c>
      <c r="M12" s="627">
        <f>SUM(M13:M22)</f>
        <v>0</v>
      </c>
      <c r="N12" s="627">
        <f>SUM(N13:N22)</f>
        <v>0</v>
      </c>
      <c r="O12" s="617">
        <f t="shared" si="4"/>
        <v>0</v>
      </c>
      <c r="P12" s="627">
        <f>SUM(P13:P22)</f>
        <v>0</v>
      </c>
      <c r="Q12" s="627">
        <f>SUM(Q13:Q22)</f>
        <v>0</v>
      </c>
      <c r="R12" s="627">
        <f>SUM(R13:R22)</f>
        <v>0</v>
      </c>
      <c r="S12" s="617">
        <f t="shared" si="5"/>
        <v>0</v>
      </c>
      <c r="T12" s="627">
        <f>SUM(T13:T22)</f>
        <v>0</v>
      </c>
      <c r="U12" s="627">
        <f>SUM(U13:U22)</f>
        <v>0</v>
      </c>
      <c r="V12" s="627">
        <f>SUM(V13:V22)</f>
        <v>0</v>
      </c>
      <c r="W12" s="617">
        <f t="shared" si="6"/>
        <v>0</v>
      </c>
      <c r="X12" s="627">
        <f>SUM(X13:X22)</f>
        <v>0</v>
      </c>
      <c r="Y12" s="627">
        <f>SUM(Y13:Y22)</f>
        <v>0</v>
      </c>
      <c r="Z12" s="627">
        <f>SUM(Z13:Z22)</f>
        <v>0</v>
      </c>
      <c r="AA12" s="617">
        <f t="shared" si="7"/>
        <v>0</v>
      </c>
      <c r="AB12" s="627">
        <f>SUM(AB13:AB22)</f>
        <v>20</v>
      </c>
      <c r="AC12" s="627">
        <f>SUM(AC13:AC22)</f>
        <v>0</v>
      </c>
      <c r="AD12" s="627">
        <f>SUM(AD13:AD22)</f>
        <v>0</v>
      </c>
      <c r="AE12" s="617">
        <f t="shared" si="8"/>
        <v>20</v>
      </c>
      <c r="AF12" s="627">
        <f>SUM(AF13:AF22)</f>
        <v>306491</v>
      </c>
      <c r="AG12" s="627">
        <f>SUM(AG13:AG22)</f>
        <v>7900</v>
      </c>
      <c r="AH12" s="627">
        <f>SUM(AH13:AH22)</f>
        <v>0</v>
      </c>
      <c r="AI12" s="618">
        <f t="shared" si="9"/>
        <v>314391</v>
      </c>
      <c r="AJ12" s="627">
        <f>SUM(AJ13:AJ22)</f>
        <v>302363</v>
      </c>
      <c r="AK12" s="627">
        <f>SUM(AK13:AK22)</f>
        <v>7900</v>
      </c>
      <c r="AL12" s="627">
        <f>SUM(AL13:AL22)</f>
        <v>0</v>
      </c>
      <c r="AM12" s="618">
        <f t="shared" si="10"/>
        <v>310263</v>
      </c>
      <c r="AN12" s="627">
        <f>SUM(AN13:AN22)</f>
        <v>374347</v>
      </c>
      <c r="AO12" s="627">
        <f>SUM(AO13:AO22)</f>
        <v>0</v>
      </c>
      <c r="AP12" s="627">
        <f>SUM(AP13:AP22)</f>
        <v>0</v>
      </c>
      <c r="AQ12" s="618">
        <f t="shared" si="11"/>
        <v>374347</v>
      </c>
      <c r="AR12" s="619">
        <f t="shared" si="0"/>
        <v>306491</v>
      </c>
      <c r="AS12" s="619">
        <f t="shared" si="1"/>
        <v>7900</v>
      </c>
      <c r="AT12" s="619">
        <f t="shared" si="2"/>
        <v>0</v>
      </c>
      <c r="AU12" s="619">
        <f t="shared" si="12"/>
        <v>314391</v>
      </c>
      <c r="AV12" s="619">
        <f t="shared" si="13"/>
        <v>302363</v>
      </c>
      <c r="AW12" s="619">
        <f t="shared" si="14"/>
        <v>7900</v>
      </c>
      <c r="AX12" s="619">
        <f t="shared" si="15"/>
        <v>0</v>
      </c>
      <c r="AY12" s="619">
        <f t="shared" si="16"/>
        <v>310263</v>
      </c>
      <c r="AZ12" s="619">
        <f t="shared" si="17"/>
        <v>374367</v>
      </c>
      <c r="BA12" s="619">
        <f t="shared" si="18"/>
        <v>0</v>
      </c>
      <c r="BB12" s="619">
        <f t="shared" si="19"/>
        <v>0</v>
      </c>
      <c r="BC12" s="619">
        <f t="shared" si="20"/>
        <v>374367</v>
      </c>
      <c r="BD12" s="609">
        <f t="shared" si="21"/>
        <v>-4128</v>
      </c>
    </row>
    <row r="13" spans="1:60" ht="13.5">
      <c r="A13" s="620"/>
      <c r="B13" s="611"/>
      <c r="C13" s="628"/>
      <c r="D13" s="622">
        <v>1</v>
      </c>
      <c r="E13" s="611" t="s">
        <v>711</v>
      </c>
      <c r="F13" s="611"/>
      <c r="G13" s="611" t="s">
        <v>712</v>
      </c>
      <c r="H13" s="624">
        <f>'kiadási tábla 5.sz'!R13</f>
        <v>0</v>
      </c>
      <c r="I13" s="624">
        <f>'kiadási tábla 5.sz'!S13</f>
        <v>0</v>
      </c>
      <c r="J13" s="624">
        <f>'kiadási tábla 5.sz'!T13</f>
        <v>0</v>
      </c>
      <c r="K13" s="625">
        <f t="shared" si="3"/>
        <v>0</v>
      </c>
      <c r="L13" s="624">
        <f>'kiadási tábla 5.sz'!V13</f>
        <v>0</v>
      </c>
      <c r="M13" s="624">
        <f>'kiadási tábla 5.sz'!W13</f>
        <v>0</v>
      </c>
      <c r="N13" s="624">
        <f>'kiadási tábla 5.sz'!X13</f>
        <v>0</v>
      </c>
      <c r="O13" s="625">
        <f t="shared" si="4"/>
        <v>0</v>
      </c>
      <c r="P13" s="624">
        <f>'kiadási tábla 5.sz'!Z13</f>
        <v>0</v>
      </c>
      <c r="Q13" s="624">
        <f>'kiadási tábla 5.sz'!AA13</f>
        <v>0</v>
      </c>
      <c r="R13" s="624">
        <f>'kiadási tábla 5.sz'!AB13</f>
        <v>0</v>
      </c>
      <c r="S13" s="625">
        <f t="shared" si="5"/>
        <v>0</v>
      </c>
      <c r="T13" s="624">
        <f>'kiadási tábla 5.sz'!AD13</f>
        <v>0</v>
      </c>
      <c r="U13" s="624">
        <f>'kiadási tábla 5.sz'!AE13</f>
        <v>0</v>
      </c>
      <c r="V13" s="624">
        <f>'kiadási tábla 5.sz'!AF13</f>
        <v>0</v>
      </c>
      <c r="W13" s="625">
        <f t="shared" si="6"/>
        <v>0</v>
      </c>
      <c r="X13" s="624">
        <f>'kiadási tábla 5.sz'!AH13</f>
        <v>0</v>
      </c>
      <c r="Y13" s="624">
        <f>'kiadási tábla 5.sz'!AI13</f>
        <v>0</v>
      </c>
      <c r="Z13" s="624">
        <f>'kiadási tábla 5.sz'!AJ13</f>
        <v>0</v>
      </c>
      <c r="AA13" s="625">
        <f t="shared" si="7"/>
        <v>0</v>
      </c>
      <c r="AB13" s="624">
        <f>'kiadási tábla 5.sz'!AL13</f>
        <v>0</v>
      </c>
      <c r="AC13" s="624">
        <f>'kiadási tábla 5.sz'!AM13</f>
        <v>0</v>
      </c>
      <c r="AD13" s="624">
        <f>'kiadási tábla 5.sz'!AN13</f>
        <v>0</v>
      </c>
      <c r="AE13" s="625">
        <f t="shared" si="8"/>
        <v>0</v>
      </c>
      <c r="AF13" s="624">
        <f>'kiadási tábla 5.sz'!EH13</f>
        <v>0</v>
      </c>
      <c r="AG13" s="624">
        <f>'kiadási tábla 5.sz'!EI13</f>
        <v>0</v>
      </c>
      <c r="AH13" s="624">
        <f>'kiadási tábla 5.sz'!EJ13</f>
        <v>0</v>
      </c>
      <c r="AI13" s="626">
        <f t="shared" si="9"/>
        <v>0</v>
      </c>
      <c r="AJ13" s="624">
        <f>'kiadási tábla 5.sz'!EL13</f>
        <v>0</v>
      </c>
      <c r="AK13" s="624">
        <f>'kiadási tábla 5.sz'!EM13</f>
        <v>0</v>
      </c>
      <c r="AL13" s="624">
        <f>'kiadási tábla 5.sz'!EN13</f>
        <v>0</v>
      </c>
      <c r="AM13" s="626">
        <f t="shared" si="10"/>
        <v>0</v>
      </c>
      <c r="AN13" s="624">
        <f>'kiadási tábla 5.sz'!EP13</f>
        <v>0</v>
      </c>
      <c r="AO13" s="624">
        <f>'kiadási tábla 5.sz'!EQ13</f>
        <v>0</v>
      </c>
      <c r="AP13" s="624">
        <f>'kiadási tábla 5.sz'!ER13</f>
        <v>0</v>
      </c>
      <c r="AQ13" s="626">
        <f t="shared" si="11"/>
        <v>0</v>
      </c>
      <c r="AR13" s="625">
        <f t="shared" si="0"/>
        <v>0</v>
      </c>
      <c r="AS13" s="625">
        <f t="shared" si="1"/>
        <v>0</v>
      </c>
      <c r="AT13" s="625">
        <f t="shared" si="2"/>
        <v>0</v>
      </c>
      <c r="AU13" s="625">
        <f t="shared" si="12"/>
        <v>0</v>
      </c>
      <c r="AV13" s="625">
        <f t="shared" si="13"/>
        <v>0</v>
      </c>
      <c r="AW13" s="625">
        <f t="shared" si="14"/>
        <v>0</v>
      </c>
      <c r="AX13" s="625">
        <f t="shared" si="15"/>
        <v>0</v>
      </c>
      <c r="AY13" s="625">
        <f t="shared" si="16"/>
        <v>0</v>
      </c>
      <c r="AZ13" s="625">
        <f t="shared" si="17"/>
        <v>0</v>
      </c>
      <c r="BA13" s="625">
        <f t="shared" si="18"/>
        <v>0</v>
      </c>
      <c r="BB13" s="625">
        <f t="shared" si="19"/>
        <v>0</v>
      </c>
      <c r="BC13" s="625">
        <f t="shared" si="20"/>
        <v>0</v>
      </c>
      <c r="BD13" s="609">
        <f t="shared" si="21"/>
        <v>0</v>
      </c>
    </row>
    <row r="14" spans="1:60" ht="13.5">
      <c r="A14" s="620"/>
      <c r="B14" s="611"/>
      <c r="C14" s="628"/>
      <c r="D14" s="622">
        <v>2</v>
      </c>
      <c r="E14" s="611" t="s">
        <v>713</v>
      </c>
      <c r="F14" s="611"/>
      <c r="G14" s="611" t="s">
        <v>714</v>
      </c>
      <c r="H14" s="624">
        <f>'kiadási tábla 5.sz'!R14</f>
        <v>0</v>
      </c>
      <c r="I14" s="624">
        <f>'kiadási tábla 5.sz'!S14</f>
        <v>0</v>
      </c>
      <c r="J14" s="624">
        <f>'kiadási tábla 5.sz'!T14</f>
        <v>0</v>
      </c>
      <c r="K14" s="625">
        <f t="shared" si="3"/>
        <v>0</v>
      </c>
      <c r="L14" s="624">
        <f>'kiadási tábla 5.sz'!V14</f>
        <v>0</v>
      </c>
      <c r="M14" s="624">
        <f>'kiadási tábla 5.sz'!W14</f>
        <v>0</v>
      </c>
      <c r="N14" s="624">
        <f>'kiadási tábla 5.sz'!X14</f>
        <v>0</v>
      </c>
      <c r="O14" s="625">
        <f t="shared" si="4"/>
        <v>0</v>
      </c>
      <c r="P14" s="624">
        <f>'kiadási tábla 5.sz'!Z14</f>
        <v>0</v>
      </c>
      <c r="Q14" s="624">
        <f>'kiadási tábla 5.sz'!AA14</f>
        <v>0</v>
      </c>
      <c r="R14" s="624">
        <f>'kiadási tábla 5.sz'!AB14</f>
        <v>0</v>
      </c>
      <c r="S14" s="625">
        <f t="shared" si="5"/>
        <v>0</v>
      </c>
      <c r="T14" s="624">
        <f>'kiadási tábla 5.sz'!AD14</f>
        <v>0</v>
      </c>
      <c r="U14" s="624">
        <f>'kiadási tábla 5.sz'!AE14</f>
        <v>0</v>
      </c>
      <c r="V14" s="624">
        <f>'kiadási tábla 5.sz'!AF14</f>
        <v>0</v>
      </c>
      <c r="W14" s="625">
        <f t="shared" si="6"/>
        <v>0</v>
      </c>
      <c r="X14" s="624">
        <f>'kiadási tábla 5.sz'!AH14</f>
        <v>0</v>
      </c>
      <c r="Y14" s="624">
        <f>'kiadási tábla 5.sz'!AI14</f>
        <v>0</v>
      </c>
      <c r="Z14" s="624">
        <f>'kiadási tábla 5.sz'!AJ14</f>
        <v>0</v>
      </c>
      <c r="AA14" s="625">
        <f t="shared" si="7"/>
        <v>0</v>
      </c>
      <c r="AB14" s="624">
        <f>'kiadási tábla 5.sz'!AL14</f>
        <v>0</v>
      </c>
      <c r="AC14" s="624">
        <f>'kiadási tábla 5.sz'!AM14</f>
        <v>0</v>
      </c>
      <c r="AD14" s="624">
        <f>'kiadási tábla 5.sz'!AN14</f>
        <v>0</v>
      </c>
      <c r="AE14" s="625">
        <f t="shared" si="8"/>
        <v>0</v>
      </c>
      <c r="AF14" s="624">
        <f>'kiadási tábla 5.sz'!EH14</f>
        <v>0</v>
      </c>
      <c r="AG14" s="624">
        <f>'kiadási tábla 5.sz'!EI14</f>
        <v>0</v>
      </c>
      <c r="AH14" s="624">
        <f>'kiadási tábla 5.sz'!EJ14</f>
        <v>0</v>
      </c>
      <c r="AI14" s="626">
        <f t="shared" si="9"/>
        <v>0</v>
      </c>
      <c r="AJ14" s="624">
        <v>3724</v>
      </c>
      <c r="AK14" s="624">
        <f>'kiadási tábla 5.sz'!EM14</f>
        <v>0</v>
      </c>
      <c r="AL14" s="624">
        <f>'kiadási tábla 5.sz'!EN14</f>
        <v>0</v>
      </c>
      <c r="AM14" s="626">
        <f t="shared" si="10"/>
        <v>3724</v>
      </c>
      <c r="AN14" s="624">
        <v>3725</v>
      </c>
      <c r="AO14" s="624">
        <f>'kiadási tábla 5.sz'!EQ14</f>
        <v>0</v>
      </c>
      <c r="AP14" s="624">
        <f>'kiadási tábla 5.sz'!ER14</f>
        <v>0</v>
      </c>
      <c r="AQ14" s="626">
        <f t="shared" si="11"/>
        <v>3725</v>
      </c>
      <c r="AR14" s="625">
        <f t="shared" si="0"/>
        <v>0</v>
      </c>
      <c r="AS14" s="625">
        <f t="shared" si="1"/>
        <v>0</v>
      </c>
      <c r="AT14" s="625">
        <f t="shared" si="2"/>
        <v>0</v>
      </c>
      <c r="AU14" s="625">
        <f t="shared" si="12"/>
        <v>0</v>
      </c>
      <c r="AV14" s="625">
        <f t="shared" si="13"/>
        <v>3724</v>
      </c>
      <c r="AW14" s="625">
        <f t="shared" si="14"/>
        <v>0</v>
      </c>
      <c r="AX14" s="625">
        <f t="shared" si="15"/>
        <v>0</v>
      </c>
      <c r="AY14" s="625">
        <f t="shared" si="16"/>
        <v>3724</v>
      </c>
      <c r="AZ14" s="625">
        <f t="shared" si="17"/>
        <v>3725</v>
      </c>
      <c r="BA14" s="625">
        <f t="shared" si="18"/>
        <v>0</v>
      </c>
      <c r="BB14" s="625">
        <f t="shared" si="19"/>
        <v>0</v>
      </c>
      <c r="BC14" s="625">
        <f t="shared" si="20"/>
        <v>3725</v>
      </c>
      <c r="BD14" s="609">
        <f t="shared" si="21"/>
        <v>3724</v>
      </c>
    </row>
    <row r="15" spans="1:60" ht="13.5">
      <c r="A15" s="620"/>
      <c r="B15" s="629"/>
      <c r="C15" s="630"/>
      <c r="D15" s="622">
        <v>3</v>
      </c>
      <c r="E15" s="621" t="s">
        <v>715</v>
      </c>
      <c r="F15" s="631"/>
      <c r="G15" s="611" t="s">
        <v>716</v>
      </c>
      <c r="H15" s="624">
        <f>'kiadási tábla 5.sz'!R15</f>
        <v>0</v>
      </c>
      <c r="I15" s="624">
        <f>'kiadási tábla 5.sz'!S15</f>
        <v>0</v>
      </c>
      <c r="J15" s="624">
        <f>'kiadási tábla 5.sz'!T15</f>
        <v>0</v>
      </c>
      <c r="K15" s="625">
        <f t="shared" si="3"/>
        <v>0</v>
      </c>
      <c r="L15" s="624">
        <f>'kiadási tábla 5.sz'!V15</f>
        <v>0</v>
      </c>
      <c r="M15" s="624">
        <f>'kiadási tábla 5.sz'!W15</f>
        <v>0</v>
      </c>
      <c r="N15" s="624">
        <f>'kiadási tábla 5.sz'!X15</f>
        <v>0</v>
      </c>
      <c r="O15" s="625">
        <f t="shared" si="4"/>
        <v>0</v>
      </c>
      <c r="P15" s="624">
        <f>'kiadási tábla 5.sz'!Z15</f>
        <v>0</v>
      </c>
      <c r="Q15" s="624">
        <f>'kiadási tábla 5.sz'!AA15</f>
        <v>0</v>
      </c>
      <c r="R15" s="624">
        <f>'kiadási tábla 5.sz'!AB15</f>
        <v>0</v>
      </c>
      <c r="S15" s="625">
        <f t="shared" si="5"/>
        <v>0</v>
      </c>
      <c r="T15" s="624">
        <f>'kiadási tábla 5.sz'!AD15</f>
        <v>0</v>
      </c>
      <c r="U15" s="624">
        <f>'kiadási tábla 5.sz'!AE15</f>
        <v>0</v>
      </c>
      <c r="V15" s="624">
        <f>'kiadási tábla 5.sz'!AF15</f>
        <v>0</v>
      </c>
      <c r="W15" s="625">
        <f t="shared" si="6"/>
        <v>0</v>
      </c>
      <c r="X15" s="624">
        <f>'kiadási tábla 5.sz'!AH15</f>
        <v>0</v>
      </c>
      <c r="Y15" s="624">
        <f>'kiadási tábla 5.sz'!AI15</f>
        <v>0</v>
      </c>
      <c r="Z15" s="624">
        <f>'kiadási tábla 5.sz'!AJ15</f>
        <v>0</v>
      </c>
      <c r="AA15" s="625">
        <f t="shared" si="7"/>
        <v>0</v>
      </c>
      <c r="AB15" s="624">
        <f>'kiadási tábla 5.sz'!AL15</f>
        <v>0</v>
      </c>
      <c r="AC15" s="624">
        <f>'kiadási tábla 5.sz'!AM15</f>
        <v>0</v>
      </c>
      <c r="AD15" s="624">
        <f>'kiadási tábla 5.sz'!AN15</f>
        <v>0</v>
      </c>
      <c r="AE15" s="625">
        <f t="shared" si="8"/>
        <v>0</v>
      </c>
      <c r="AF15" s="624">
        <f>'kiadási tábla 5.sz'!EH15</f>
        <v>0</v>
      </c>
      <c r="AG15" s="624">
        <f>'kiadási tábla 5.sz'!EI15</f>
        <v>0</v>
      </c>
      <c r="AH15" s="624">
        <f>'kiadási tábla 5.sz'!EJ15</f>
        <v>0</v>
      </c>
      <c r="AI15" s="626">
        <f t="shared" si="9"/>
        <v>0</v>
      </c>
      <c r="AJ15" s="624">
        <f>'kiadási tábla 5.sz'!EL15</f>
        <v>0</v>
      </c>
      <c r="AK15" s="624">
        <f>'kiadási tábla 5.sz'!EM15</f>
        <v>0</v>
      </c>
      <c r="AL15" s="624">
        <f>'kiadási tábla 5.sz'!EN15</f>
        <v>0</v>
      </c>
      <c r="AM15" s="626">
        <f t="shared" si="10"/>
        <v>0</v>
      </c>
      <c r="AN15" s="624">
        <f>'kiadási tábla 5.sz'!EP15</f>
        <v>0</v>
      </c>
      <c r="AO15" s="624">
        <f>'kiadási tábla 5.sz'!EQ15</f>
        <v>0</v>
      </c>
      <c r="AP15" s="624">
        <f>'kiadási tábla 5.sz'!ER15</f>
        <v>0</v>
      </c>
      <c r="AQ15" s="626">
        <f t="shared" si="11"/>
        <v>0</v>
      </c>
      <c r="AR15" s="625">
        <f t="shared" si="0"/>
        <v>0</v>
      </c>
      <c r="AS15" s="625">
        <f t="shared" si="1"/>
        <v>0</v>
      </c>
      <c r="AT15" s="625">
        <f t="shared" si="2"/>
        <v>0</v>
      </c>
      <c r="AU15" s="625">
        <f t="shared" si="12"/>
        <v>0</v>
      </c>
      <c r="AV15" s="625">
        <f t="shared" si="13"/>
        <v>0</v>
      </c>
      <c r="AW15" s="625">
        <f t="shared" si="14"/>
        <v>0</v>
      </c>
      <c r="AX15" s="625">
        <f t="shared" si="15"/>
        <v>0</v>
      </c>
      <c r="AY15" s="625">
        <f t="shared" si="16"/>
        <v>0</v>
      </c>
      <c r="AZ15" s="625">
        <f t="shared" si="17"/>
        <v>0</v>
      </c>
      <c r="BA15" s="625">
        <f t="shared" si="18"/>
        <v>0</v>
      </c>
      <c r="BB15" s="625">
        <f t="shared" si="19"/>
        <v>0</v>
      </c>
      <c r="BC15" s="625">
        <f t="shared" si="20"/>
        <v>0</v>
      </c>
      <c r="BD15" s="609">
        <f t="shared" si="21"/>
        <v>0</v>
      </c>
    </row>
    <row r="16" spans="1:60" ht="13.5">
      <c r="A16" s="620"/>
      <c r="B16" s="629"/>
      <c r="C16" s="630"/>
      <c r="D16" s="622">
        <v>4</v>
      </c>
      <c r="E16" s="621" t="s">
        <v>717</v>
      </c>
      <c r="F16" s="631"/>
      <c r="G16" s="611" t="s">
        <v>718</v>
      </c>
      <c r="H16" s="624">
        <f>'kiadási tábla 5.sz'!R16</f>
        <v>0</v>
      </c>
      <c r="I16" s="624">
        <f>'kiadási tábla 5.sz'!S16</f>
        <v>0</v>
      </c>
      <c r="J16" s="624">
        <f>'kiadási tábla 5.sz'!T16</f>
        <v>0</v>
      </c>
      <c r="K16" s="625">
        <f t="shared" si="3"/>
        <v>0</v>
      </c>
      <c r="L16" s="624">
        <f>'kiadási tábla 5.sz'!V16</f>
        <v>0</v>
      </c>
      <c r="M16" s="624">
        <f>'kiadási tábla 5.sz'!W16</f>
        <v>0</v>
      </c>
      <c r="N16" s="624">
        <f>'kiadási tábla 5.sz'!X16</f>
        <v>0</v>
      </c>
      <c r="O16" s="625">
        <f t="shared" si="4"/>
        <v>0</v>
      </c>
      <c r="P16" s="624">
        <f>'kiadási tábla 5.sz'!Z16</f>
        <v>0</v>
      </c>
      <c r="Q16" s="624">
        <f>'kiadási tábla 5.sz'!AA16</f>
        <v>0</v>
      </c>
      <c r="R16" s="624">
        <f>'kiadási tábla 5.sz'!AB16</f>
        <v>0</v>
      </c>
      <c r="S16" s="625">
        <f t="shared" si="5"/>
        <v>0</v>
      </c>
      <c r="T16" s="624">
        <f>'kiadási tábla 5.sz'!AD16</f>
        <v>0</v>
      </c>
      <c r="U16" s="624">
        <f>'kiadási tábla 5.sz'!AE16</f>
        <v>0</v>
      </c>
      <c r="V16" s="624">
        <f>'kiadási tábla 5.sz'!AF16</f>
        <v>0</v>
      </c>
      <c r="W16" s="625">
        <f t="shared" si="6"/>
        <v>0</v>
      </c>
      <c r="X16" s="624">
        <f>'kiadási tábla 5.sz'!AH16</f>
        <v>0</v>
      </c>
      <c r="Y16" s="624">
        <f>'kiadási tábla 5.sz'!AI16</f>
        <v>0</v>
      </c>
      <c r="Z16" s="624">
        <f>'kiadási tábla 5.sz'!AJ16</f>
        <v>0</v>
      </c>
      <c r="AA16" s="625">
        <f t="shared" si="7"/>
        <v>0</v>
      </c>
      <c r="AB16" s="624">
        <f>'kiadási tábla 5.sz'!AL16</f>
        <v>0</v>
      </c>
      <c r="AC16" s="624">
        <f>'kiadási tábla 5.sz'!AM16</f>
        <v>0</v>
      </c>
      <c r="AD16" s="624">
        <f>'kiadási tábla 5.sz'!AN16</f>
        <v>0</v>
      </c>
      <c r="AE16" s="625">
        <f t="shared" si="8"/>
        <v>0</v>
      </c>
      <c r="AF16" s="624">
        <f>'kiadási tábla 5.sz'!EH16</f>
        <v>0</v>
      </c>
      <c r="AG16" s="624">
        <f>'kiadási tábla 5.sz'!EI16</f>
        <v>0</v>
      </c>
      <c r="AH16" s="624">
        <f>'kiadási tábla 5.sz'!EJ16</f>
        <v>0</v>
      </c>
      <c r="AI16" s="626">
        <f t="shared" si="9"/>
        <v>0</v>
      </c>
      <c r="AJ16" s="624">
        <f>'kiadási tábla 5.sz'!EL16</f>
        <v>0</v>
      </c>
      <c r="AK16" s="624">
        <f>'kiadási tábla 5.sz'!EM16</f>
        <v>0</v>
      </c>
      <c r="AL16" s="624">
        <f>'kiadási tábla 5.sz'!EN16</f>
        <v>0</v>
      </c>
      <c r="AM16" s="626">
        <f t="shared" si="10"/>
        <v>0</v>
      </c>
      <c r="AN16" s="624">
        <f>'kiadási tábla 5.sz'!EP16</f>
        <v>0</v>
      </c>
      <c r="AO16" s="624">
        <f>'kiadási tábla 5.sz'!EQ16</f>
        <v>0</v>
      </c>
      <c r="AP16" s="624">
        <f>'kiadási tábla 5.sz'!ER16</f>
        <v>0</v>
      </c>
      <c r="AQ16" s="626">
        <f t="shared" si="11"/>
        <v>0</v>
      </c>
      <c r="AR16" s="625">
        <f t="shared" si="0"/>
        <v>0</v>
      </c>
      <c r="AS16" s="625">
        <f t="shared" si="1"/>
        <v>0</v>
      </c>
      <c r="AT16" s="625">
        <f t="shared" si="2"/>
        <v>0</v>
      </c>
      <c r="AU16" s="625">
        <f t="shared" si="12"/>
        <v>0</v>
      </c>
      <c r="AV16" s="625">
        <f t="shared" si="13"/>
        <v>0</v>
      </c>
      <c r="AW16" s="625">
        <f t="shared" si="14"/>
        <v>0</v>
      </c>
      <c r="AX16" s="625">
        <f t="shared" si="15"/>
        <v>0</v>
      </c>
      <c r="AY16" s="625">
        <f t="shared" si="16"/>
        <v>0</v>
      </c>
      <c r="AZ16" s="625">
        <f t="shared" si="17"/>
        <v>0</v>
      </c>
      <c r="BA16" s="625">
        <f t="shared" si="18"/>
        <v>0</v>
      </c>
      <c r="BB16" s="625">
        <f t="shared" si="19"/>
        <v>0</v>
      </c>
      <c r="BC16" s="625">
        <f t="shared" si="20"/>
        <v>0</v>
      </c>
      <c r="BD16" s="609">
        <f t="shared" si="21"/>
        <v>0</v>
      </c>
    </row>
    <row r="17" spans="1:59" ht="13.5">
      <c r="A17" s="620"/>
      <c r="B17" s="629"/>
      <c r="C17" s="630"/>
      <c r="D17" s="622">
        <v>5</v>
      </c>
      <c r="E17" s="621" t="s">
        <v>719</v>
      </c>
      <c r="F17" s="631"/>
      <c r="G17" s="611" t="s">
        <v>0</v>
      </c>
      <c r="H17" s="624">
        <f>'kiadási tábla 5.sz'!R17</f>
        <v>0</v>
      </c>
      <c r="I17" s="624">
        <f>'kiadási tábla 5.sz'!S17</f>
        <v>0</v>
      </c>
      <c r="J17" s="624">
        <f>'kiadási tábla 5.sz'!T17</f>
        <v>0</v>
      </c>
      <c r="K17" s="625">
        <f t="shared" si="3"/>
        <v>0</v>
      </c>
      <c r="L17" s="624">
        <f>'kiadási tábla 5.sz'!V17</f>
        <v>0</v>
      </c>
      <c r="M17" s="624">
        <f>'kiadási tábla 5.sz'!W17</f>
        <v>0</v>
      </c>
      <c r="N17" s="624">
        <f>'kiadási tábla 5.sz'!X17</f>
        <v>0</v>
      </c>
      <c r="O17" s="625">
        <f t="shared" si="4"/>
        <v>0</v>
      </c>
      <c r="P17" s="624">
        <f>'kiadási tábla 5.sz'!Z17</f>
        <v>0</v>
      </c>
      <c r="Q17" s="624">
        <f>'kiadási tábla 5.sz'!AA17</f>
        <v>0</v>
      </c>
      <c r="R17" s="624">
        <f>'kiadási tábla 5.sz'!AB17</f>
        <v>0</v>
      </c>
      <c r="S17" s="625">
        <f t="shared" si="5"/>
        <v>0</v>
      </c>
      <c r="T17" s="624">
        <f>'kiadási tábla 5.sz'!AD17</f>
        <v>0</v>
      </c>
      <c r="U17" s="624">
        <f>'kiadási tábla 5.sz'!AE17</f>
        <v>0</v>
      </c>
      <c r="V17" s="624">
        <f>'kiadási tábla 5.sz'!AF17</f>
        <v>0</v>
      </c>
      <c r="W17" s="625">
        <f t="shared" si="6"/>
        <v>0</v>
      </c>
      <c r="X17" s="624">
        <f>'kiadási tábla 5.sz'!AH17</f>
        <v>0</v>
      </c>
      <c r="Y17" s="624">
        <f>'kiadási tábla 5.sz'!AI17</f>
        <v>0</v>
      </c>
      <c r="Z17" s="624">
        <f>'kiadási tábla 5.sz'!AJ17</f>
        <v>0</v>
      </c>
      <c r="AA17" s="625">
        <f t="shared" si="7"/>
        <v>0</v>
      </c>
      <c r="AB17" s="624">
        <f>'kiadási tábla 5.sz'!AL17</f>
        <v>0</v>
      </c>
      <c r="AC17" s="624">
        <f>'kiadási tábla 5.sz'!AM17</f>
        <v>0</v>
      </c>
      <c r="AD17" s="624">
        <f>'kiadási tábla 5.sz'!AN17</f>
        <v>0</v>
      </c>
      <c r="AE17" s="625">
        <f t="shared" si="8"/>
        <v>0</v>
      </c>
      <c r="AF17" s="624">
        <f>'kiadási tábla 5.sz'!EH17</f>
        <v>0</v>
      </c>
      <c r="AG17" s="624">
        <f>'kiadási tábla 5.sz'!EI17</f>
        <v>0</v>
      </c>
      <c r="AH17" s="624">
        <f>'kiadási tábla 5.sz'!EJ17</f>
        <v>0</v>
      </c>
      <c r="AI17" s="626">
        <f t="shared" si="9"/>
        <v>0</v>
      </c>
      <c r="AJ17" s="624">
        <f>'kiadási tábla 5.sz'!EL17</f>
        <v>0</v>
      </c>
      <c r="AK17" s="624">
        <f>'kiadási tábla 5.sz'!EM17</f>
        <v>0</v>
      </c>
      <c r="AL17" s="624">
        <f>'kiadási tábla 5.sz'!EN17</f>
        <v>0</v>
      </c>
      <c r="AM17" s="626">
        <f t="shared" si="10"/>
        <v>0</v>
      </c>
      <c r="AN17" s="624">
        <f>'kiadási tábla 5.sz'!EP17</f>
        <v>0</v>
      </c>
      <c r="AO17" s="624">
        <f>'kiadási tábla 5.sz'!EQ17</f>
        <v>0</v>
      </c>
      <c r="AP17" s="624">
        <f>'kiadási tábla 5.sz'!ER17</f>
        <v>0</v>
      </c>
      <c r="AQ17" s="626">
        <f t="shared" si="11"/>
        <v>0</v>
      </c>
      <c r="AR17" s="625">
        <f t="shared" si="0"/>
        <v>0</v>
      </c>
      <c r="AS17" s="625">
        <f t="shared" si="1"/>
        <v>0</v>
      </c>
      <c r="AT17" s="625">
        <f t="shared" si="2"/>
        <v>0</v>
      </c>
      <c r="AU17" s="625">
        <f t="shared" si="12"/>
        <v>0</v>
      </c>
      <c r="AV17" s="625">
        <f t="shared" si="13"/>
        <v>0</v>
      </c>
      <c r="AW17" s="625">
        <f t="shared" si="14"/>
        <v>0</v>
      </c>
      <c r="AX17" s="625">
        <f t="shared" si="15"/>
        <v>0</v>
      </c>
      <c r="AY17" s="625">
        <f t="shared" si="16"/>
        <v>0</v>
      </c>
      <c r="AZ17" s="625">
        <f t="shared" si="17"/>
        <v>0</v>
      </c>
      <c r="BA17" s="625">
        <f t="shared" si="18"/>
        <v>0</v>
      </c>
      <c r="BB17" s="625">
        <f t="shared" si="19"/>
        <v>0</v>
      </c>
      <c r="BC17" s="625">
        <f t="shared" si="20"/>
        <v>0</v>
      </c>
      <c r="BD17" s="609">
        <f t="shared" si="21"/>
        <v>0</v>
      </c>
    </row>
    <row r="18" spans="1:59" ht="13.5">
      <c r="A18" s="620"/>
      <c r="B18" s="629"/>
      <c r="C18" s="630"/>
      <c r="D18" s="622">
        <v>6</v>
      </c>
      <c r="E18" s="621" t="s">
        <v>1</v>
      </c>
      <c r="F18" s="631"/>
      <c r="G18" s="611" t="s">
        <v>2</v>
      </c>
      <c r="H18" s="624">
        <f>'kiadási tábla 5.sz'!R18</f>
        <v>0</v>
      </c>
      <c r="I18" s="624">
        <f>'kiadási tábla 5.sz'!S18</f>
        <v>0</v>
      </c>
      <c r="J18" s="624">
        <f>'kiadási tábla 5.sz'!T18</f>
        <v>0</v>
      </c>
      <c r="K18" s="625">
        <f t="shared" si="3"/>
        <v>0</v>
      </c>
      <c r="L18" s="624">
        <f>'kiadási tábla 5.sz'!V18</f>
        <v>0</v>
      </c>
      <c r="M18" s="624">
        <f>'kiadási tábla 5.sz'!W18</f>
        <v>0</v>
      </c>
      <c r="N18" s="624">
        <f>'kiadási tábla 5.sz'!X18</f>
        <v>0</v>
      </c>
      <c r="O18" s="625">
        <f t="shared" si="4"/>
        <v>0</v>
      </c>
      <c r="P18" s="624">
        <f>'kiadási tábla 5.sz'!Z18</f>
        <v>0</v>
      </c>
      <c r="Q18" s="624">
        <f>'kiadási tábla 5.sz'!AA18</f>
        <v>0</v>
      </c>
      <c r="R18" s="624">
        <f>'kiadási tábla 5.sz'!AB18</f>
        <v>0</v>
      </c>
      <c r="S18" s="625">
        <f t="shared" si="5"/>
        <v>0</v>
      </c>
      <c r="T18" s="624">
        <f>'kiadási tábla 5.sz'!AD18</f>
        <v>0</v>
      </c>
      <c r="U18" s="624">
        <f>'kiadási tábla 5.sz'!AE18</f>
        <v>0</v>
      </c>
      <c r="V18" s="624">
        <f>'kiadási tábla 5.sz'!AF18</f>
        <v>0</v>
      </c>
      <c r="W18" s="625">
        <f t="shared" si="6"/>
        <v>0</v>
      </c>
      <c r="X18" s="624">
        <f>'kiadási tábla 5.sz'!AH18</f>
        <v>0</v>
      </c>
      <c r="Y18" s="624">
        <f>'kiadási tábla 5.sz'!AI18</f>
        <v>0</v>
      </c>
      <c r="Z18" s="624">
        <f>'kiadási tábla 5.sz'!AJ18</f>
        <v>0</v>
      </c>
      <c r="AA18" s="625">
        <f t="shared" si="7"/>
        <v>0</v>
      </c>
      <c r="AB18" s="624">
        <f>'kiadási tábla 5.sz'!AL18</f>
        <v>0</v>
      </c>
      <c r="AC18" s="624">
        <f>'kiadási tábla 5.sz'!AM18</f>
        <v>0</v>
      </c>
      <c r="AD18" s="624">
        <f>'kiadási tábla 5.sz'!AN18</f>
        <v>0</v>
      </c>
      <c r="AE18" s="625">
        <f t="shared" si="8"/>
        <v>0</v>
      </c>
      <c r="AF18" s="624">
        <v>120430</v>
      </c>
      <c r="AG18" s="624">
        <f>'kiadási tábla 5.sz'!EI18</f>
        <v>0</v>
      </c>
      <c r="AH18" s="624">
        <f>'kiadási tábla 5.sz'!EJ18</f>
        <v>0</v>
      </c>
      <c r="AI18" s="626">
        <f t="shared" si="9"/>
        <v>120430</v>
      </c>
      <c r="AJ18" s="624">
        <f>120430+301</f>
        <v>120731</v>
      </c>
      <c r="AK18" s="624">
        <f>'kiadási tábla 5.sz'!EM18</f>
        <v>0</v>
      </c>
      <c r="AL18" s="624">
        <f>'kiadási tábla 5.sz'!EN18</f>
        <v>0</v>
      </c>
      <c r="AM18" s="626">
        <f t="shared" si="10"/>
        <v>120731</v>
      </c>
      <c r="AN18" s="624">
        <v>120430</v>
      </c>
      <c r="AO18" s="624">
        <f>'kiadási tábla 5.sz'!EQ18</f>
        <v>0</v>
      </c>
      <c r="AP18" s="624">
        <f>'kiadási tábla 5.sz'!ER18</f>
        <v>0</v>
      </c>
      <c r="AQ18" s="626">
        <f t="shared" si="11"/>
        <v>120430</v>
      </c>
      <c r="AR18" s="625">
        <f t="shared" si="0"/>
        <v>120430</v>
      </c>
      <c r="AS18" s="625">
        <f t="shared" si="1"/>
        <v>0</v>
      </c>
      <c r="AT18" s="625">
        <f t="shared" si="2"/>
        <v>0</v>
      </c>
      <c r="AU18" s="625">
        <f t="shared" si="12"/>
        <v>120430</v>
      </c>
      <c r="AV18" s="625">
        <f t="shared" si="13"/>
        <v>120731</v>
      </c>
      <c r="AW18" s="625">
        <f t="shared" si="14"/>
        <v>0</v>
      </c>
      <c r="AX18" s="625">
        <f t="shared" si="15"/>
        <v>0</v>
      </c>
      <c r="AY18" s="625">
        <f t="shared" si="16"/>
        <v>120731</v>
      </c>
      <c r="AZ18" s="625">
        <f t="shared" si="17"/>
        <v>120430</v>
      </c>
      <c r="BA18" s="625">
        <f t="shared" si="18"/>
        <v>0</v>
      </c>
      <c r="BB18" s="625">
        <f t="shared" si="19"/>
        <v>0</v>
      </c>
      <c r="BC18" s="625">
        <f t="shared" si="20"/>
        <v>120430</v>
      </c>
      <c r="BD18" s="609">
        <f t="shared" si="21"/>
        <v>301</v>
      </c>
    </row>
    <row r="19" spans="1:59" ht="13.5">
      <c r="A19" s="620"/>
      <c r="B19" s="629"/>
      <c r="C19" s="630"/>
      <c r="D19" s="622">
        <v>7</v>
      </c>
      <c r="E19" s="621" t="s">
        <v>3</v>
      </c>
      <c r="F19" s="631"/>
      <c r="G19" s="611" t="s">
        <v>4</v>
      </c>
      <c r="H19" s="624">
        <f>'kiadási tábla 5.sz'!R19</f>
        <v>0</v>
      </c>
      <c r="I19" s="624">
        <f>'kiadási tábla 5.sz'!S19</f>
        <v>0</v>
      </c>
      <c r="J19" s="624">
        <f>'kiadási tábla 5.sz'!T19</f>
        <v>0</v>
      </c>
      <c r="K19" s="625">
        <f t="shared" si="3"/>
        <v>0</v>
      </c>
      <c r="L19" s="624">
        <f>'kiadási tábla 5.sz'!V19</f>
        <v>0</v>
      </c>
      <c r="M19" s="624">
        <f>'kiadási tábla 5.sz'!W19</f>
        <v>0</v>
      </c>
      <c r="N19" s="624">
        <f>'kiadási tábla 5.sz'!X19</f>
        <v>0</v>
      </c>
      <c r="O19" s="625">
        <f t="shared" si="4"/>
        <v>0</v>
      </c>
      <c r="P19" s="624">
        <f>'kiadási tábla 5.sz'!Z19</f>
        <v>0</v>
      </c>
      <c r="Q19" s="624">
        <f>'kiadási tábla 5.sz'!AA19</f>
        <v>0</v>
      </c>
      <c r="R19" s="624">
        <f>'kiadási tábla 5.sz'!AB19</f>
        <v>0</v>
      </c>
      <c r="S19" s="625">
        <f t="shared" si="5"/>
        <v>0</v>
      </c>
      <c r="T19" s="624">
        <f>'kiadási tábla 5.sz'!AD19</f>
        <v>0</v>
      </c>
      <c r="U19" s="624">
        <f>'kiadási tábla 5.sz'!AE19</f>
        <v>0</v>
      </c>
      <c r="V19" s="624">
        <f>'kiadási tábla 5.sz'!AF19</f>
        <v>0</v>
      </c>
      <c r="W19" s="625">
        <f t="shared" si="6"/>
        <v>0</v>
      </c>
      <c r="X19" s="624">
        <f>'kiadási tábla 5.sz'!AH19</f>
        <v>0</v>
      </c>
      <c r="Y19" s="624">
        <f>'kiadási tábla 5.sz'!AI19</f>
        <v>0</v>
      </c>
      <c r="Z19" s="624">
        <f>'kiadási tábla 5.sz'!AJ19</f>
        <v>0</v>
      </c>
      <c r="AA19" s="625">
        <f t="shared" si="7"/>
        <v>0</v>
      </c>
      <c r="AB19" s="624">
        <f>'kiadási tábla 5.sz'!AL19</f>
        <v>0</v>
      </c>
      <c r="AC19" s="624">
        <f>'kiadási tábla 5.sz'!AM19</f>
        <v>0</v>
      </c>
      <c r="AD19" s="624">
        <f>'kiadási tábla 5.sz'!AN19</f>
        <v>0</v>
      </c>
      <c r="AE19" s="625">
        <f t="shared" si="8"/>
        <v>0</v>
      </c>
      <c r="AF19" s="624">
        <f>'kiadási tábla 5.sz'!EH19</f>
        <v>0</v>
      </c>
      <c r="AG19" s="624">
        <f>'kiadási tábla 5.sz'!EI19</f>
        <v>0</v>
      </c>
      <c r="AH19" s="624">
        <f>'kiadási tábla 5.sz'!EJ19</f>
        <v>0</v>
      </c>
      <c r="AI19" s="626">
        <f t="shared" si="9"/>
        <v>0</v>
      </c>
      <c r="AJ19" s="624">
        <f>'kiadási tábla 5.sz'!EL19</f>
        <v>0</v>
      </c>
      <c r="AK19" s="624">
        <f>'kiadási tábla 5.sz'!EM19</f>
        <v>0</v>
      </c>
      <c r="AL19" s="624">
        <f>'kiadási tábla 5.sz'!EN19</f>
        <v>0</v>
      </c>
      <c r="AM19" s="626">
        <f t="shared" si="10"/>
        <v>0</v>
      </c>
      <c r="AN19" s="624">
        <f>'kiadási tábla 5.sz'!EP19</f>
        <v>0</v>
      </c>
      <c r="AO19" s="624">
        <f>'kiadási tábla 5.sz'!EQ19</f>
        <v>0</v>
      </c>
      <c r="AP19" s="624">
        <f>'kiadási tábla 5.sz'!ER19</f>
        <v>0</v>
      </c>
      <c r="AQ19" s="626">
        <f t="shared" si="11"/>
        <v>0</v>
      </c>
      <c r="AR19" s="625">
        <f t="shared" si="0"/>
        <v>0</v>
      </c>
      <c r="AS19" s="625">
        <f t="shared" si="1"/>
        <v>0</v>
      </c>
      <c r="AT19" s="625">
        <f t="shared" si="2"/>
        <v>0</v>
      </c>
      <c r="AU19" s="625">
        <f t="shared" si="12"/>
        <v>0</v>
      </c>
      <c r="AV19" s="625">
        <f t="shared" si="13"/>
        <v>0</v>
      </c>
      <c r="AW19" s="625">
        <f t="shared" si="14"/>
        <v>0</v>
      </c>
      <c r="AX19" s="625">
        <f t="shared" si="15"/>
        <v>0</v>
      </c>
      <c r="AY19" s="625">
        <f t="shared" si="16"/>
        <v>0</v>
      </c>
      <c r="AZ19" s="625">
        <f t="shared" si="17"/>
        <v>0</v>
      </c>
      <c r="BA19" s="625">
        <f t="shared" si="18"/>
        <v>0</v>
      </c>
      <c r="BB19" s="625">
        <f t="shared" si="19"/>
        <v>0</v>
      </c>
      <c r="BC19" s="625">
        <f t="shared" si="20"/>
        <v>0</v>
      </c>
      <c r="BD19" s="609">
        <f t="shared" si="21"/>
        <v>0</v>
      </c>
    </row>
    <row r="20" spans="1:59" ht="13.5">
      <c r="A20" s="620"/>
      <c r="B20" s="629"/>
      <c r="C20" s="630"/>
      <c r="D20" s="622">
        <v>8</v>
      </c>
      <c r="E20" s="621" t="s">
        <v>5</v>
      </c>
      <c r="F20" s="631"/>
      <c r="G20" s="611" t="s">
        <v>6</v>
      </c>
      <c r="H20" s="624">
        <f>'kiadási tábla 5.sz'!R20</f>
        <v>0</v>
      </c>
      <c r="I20" s="624">
        <f>'kiadási tábla 5.sz'!S20</f>
        <v>0</v>
      </c>
      <c r="J20" s="624">
        <f>'kiadási tábla 5.sz'!T20</f>
        <v>0</v>
      </c>
      <c r="K20" s="625">
        <f t="shared" si="3"/>
        <v>0</v>
      </c>
      <c r="L20" s="624">
        <f>'kiadási tábla 5.sz'!V20</f>
        <v>0</v>
      </c>
      <c r="M20" s="624">
        <f>'kiadási tábla 5.sz'!W20</f>
        <v>0</v>
      </c>
      <c r="N20" s="624">
        <f>'kiadási tábla 5.sz'!X20</f>
        <v>0</v>
      </c>
      <c r="O20" s="625">
        <f t="shared" si="4"/>
        <v>0</v>
      </c>
      <c r="P20" s="624">
        <f>'kiadási tábla 5.sz'!Z20</f>
        <v>0</v>
      </c>
      <c r="Q20" s="624">
        <f>'kiadási tábla 5.sz'!AA20</f>
        <v>0</v>
      </c>
      <c r="R20" s="624">
        <f>'kiadási tábla 5.sz'!AB20</f>
        <v>0</v>
      </c>
      <c r="S20" s="625">
        <f t="shared" si="5"/>
        <v>0</v>
      </c>
      <c r="T20" s="624">
        <f>'kiadási tábla 5.sz'!AD20</f>
        <v>0</v>
      </c>
      <c r="U20" s="624">
        <f>'kiadási tábla 5.sz'!AE20</f>
        <v>0</v>
      </c>
      <c r="V20" s="624">
        <f>'kiadási tábla 5.sz'!AF20</f>
        <v>0</v>
      </c>
      <c r="W20" s="625">
        <f t="shared" si="6"/>
        <v>0</v>
      </c>
      <c r="X20" s="624">
        <f>'kiadási tábla 5.sz'!AH20</f>
        <v>0</v>
      </c>
      <c r="Y20" s="624">
        <f>'kiadási tábla 5.sz'!AI20</f>
        <v>0</v>
      </c>
      <c r="Z20" s="624">
        <f>'kiadási tábla 5.sz'!AJ20</f>
        <v>0</v>
      </c>
      <c r="AA20" s="625">
        <f t="shared" si="7"/>
        <v>0</v>
      </c>
      <c r="AB20" s="624">
        <f>'kiadási tábla 5.sz'!AL20</f>
        <v>0</v>
      </c>
      <c r="AC20" s="624">
        <f>'kiadási tábla 5.sz'!AM20</f>
        <v>0</v>
      </c>
      <c r="AD20" s="624">
        <f>'kiadási tábla 5.sz'!AN20</f>
        <v>0</v>
      </c>
      <c r="AE20" s="625">
        <f t="shared" si="8"/>
        <v>0</v>
      </c>
      <c r="AF20" s="624">
        <f>'kiadási tábla 5.sz'!EH20</f>
        <v>0</v>
      </c>
      <c r="AG20" s="624">
        <f>'kiadási tábla 5.sz'!EI20</f>
        <v>0</v>
      </c>
      <c r="AH20" s="624">
        <f>'kiadási tábla 5.sz'!EJ20</f>
        <v>0</v>
      </c>
      <c r="AI20" s="626">
        <f t="shared" si="9"/>
        <v>0</v>
      </c>
      <c r="AJ20" s="624">
        <f>'kiadási tábla 5.sz'!EL20</f>
        <v>0</v>
      </c>
      <c r="AK20" s="624">
        <f>'kiadási tábla 5.sz'!EM20</f>
        <v>0</v>
      </c>
      <c r="AL20" s="624">
        <f>'kiadási tábla 5.sz'!EN20</f>
        <v>0</v>
      </c>
      <c r="AM20" s="626">
        <f t="shared" si="10"/>
        <v>0</v>
      </c>
      <c r="AN20" s="624">
        <f>'kiadási tábla 5.sz'!EP20</f>
        <v>0</v>
      </c>
      <c r="AO20" s="624">
        <f>'kiadási tábla 5.sz'!EQ20</f>
        <v>0</v>
      </c>
      <c r="AP20" s="624">
        <f>'kiadási tábla 5.sz'!ER20</f>
        <v>0</v>
      </c>
      <c r="AQ20" s="626">
        <f t="shared" si="11"/>
        <v>0</v>
      </c>
      <c r="AR20" s="625">
        <f t="shared" si="0"/>
        <v>0</v>
      </c>
      <c r="AS20" s="625">
        <f t="shared" si="1"/>
        <v>0</v>
      </c>
      <c r="AT20" s="625">
        <f t="shared" si="2"/>
        <v>0</v>
      </c>
      <c r="AU20" s="625">
        <f t="shared" si="12"/>
        <v>0</v>
      </c>
      <c r="AV20" s="625">
        <f t="shared" si="13"/>
        <v>0</v>
      </c>
      <c r="AW20" s="625">
        <f t="shared" si="14"/>
        <v>0</v>
      </c>
      <c r="AX20" s="625">
        <f t="shared" si="15"/>
        <v>0</v>
      </c>
      <c r="AY20" s="625">
        <f t="shared" si="16"/>
        <v>0</v>
      </c>
      <c r="AZ20" s="625">
        <f t="shared" si="17"/>
        <v>0</v>
      </c>
      <c r="BA20" s="625">
        <f t="shared" si="18"/>
        <v>0</v>
      </c>
      <c r="BB20" s="625">
        <f t="shared" si="19"/>
        <v>0</v>
      </c>
      <c r="BC20" s="625">
        <f t="shared" si="20"/>
        <v>0</v>
      </c>
      <c r="BD20" s="609">
        <f t="shared" si="21"/>
        <v>0</v>
      </c>
    </row>
    <row r="21" spans="1:59" ht="13.5">
      <c r="A21" s="620"/>
      <c r="B21" s="629"/>
      <c r="C21" s="630"/>
      <c r="D21" s="622">
        <v>9</v>
      </c>
      <c r="E21" s="621" t="s">
        <v>7</v>
      </c>
      <c r="F21" s="631"/>
      <c r="G21" s="611" t="s">
        <v>8</v>
      </c>
      <c r="H21" s="624">
        <f>'kiadási tábla 5.sz'!R21</f>
        <v>0</v>
      </c>
      <c r="I21" s="624">
        <f>'kiadási tábla 5.sz'!S21</f>
        <v>0</v>
      </c>
      <c r="J21" s="624">
        <f>'kiadási tábla 5.sz'!T21</f>
        <v>0</v>
      </c>
      <c r="K21" s="625">
        <f t="shared" si="3"/>
        <v>0</v>
      </c>
      <c r="L21" s="624">
        <f>'kiadási tábla 5.sz'!V21</f>
        <v>0</v>
      </c>
      <c r="M21" s="624">
        <f>'kiadási tábla 5.sz'!W21</f>
        <v>0</v>
      </c>
      <c r="N21" s="624">
        <f>'kiadási tábla 5.sz'!X21</f>
        <v>0</v>
      </c>
      <c r="O21" s="625">
        <f t="shared" si="4"/>
        <v>0</v>
      </c>
      <c r="P21" s="624">
        <f>'kiadási tábla 5.sz'!Z21</f>
        <v>0</v>
      </c>
      <c r="Q21" s="624">
        <f>'kiadási tábla 5.sz'!AA21</f>
        <v>0</v>
      </c>
      <c r="R21" s="624">
        <f>'kiadási tábla 5.sz'!AB21</f>
        <v>0</v>
      </c>
      <c r="S21" s="625">
        <f t="shared" si="5"/>
        <v>0</v>
      </c>
      <c r="T21" s="624">
        <f>'kiadási tábla 5.sz'!AD21</f>
        <v>0</v>
      </c>
      <c r="U21" s="624">
        <f>'kiadási tábla 5.sz'!AE21</f>
        <v>0</v>
      </c>
      <c r="V21" s="624">
        <f>'kiadási tábla 5.sz'!AF21</f>
        <v>0</v>
      </c>
      <c r="W21" s="625">
        <f t="shared" si="6"/>
        <v>0</v>
      </c>
      <c r="X21" s="624">
        <f>'kiadási tábla 5.sz'!AH21</f>
        <v>0</v>
      </c>
      <c r="Y21" s="624">
        <f>'kiadási tábla 5.sz'!AI21</f>
        <v>0</v>
      </c>
      <c r="Z21" s="624">
        <f>'kiadási tábla 5.sz'!AJ21</f>
        <v>0</v>
      </c>
      <c r="AA21" s="625">
        <f t="shared" si="7"/>
        <v>0</v>
      </c>
      <c r="AB21" s="624">
        <v>20</v>
      </c>
      <c r="AC21" s="624">
        <f>'kiadási tábla 5.sz'!AM21</f>
        <v>0</v>
      </c>
      <c r="AD21" s="624">
        <f>'kiadási tábla 5.sz'!AN21</f>
        <v>0</v>
      </c>
      <c r="AE21" s="625">
        <f t="shared" si="8"/>
        <v>20</v>
      </c>
      <c r="AF21" s="624">
        <v>184061</v>
      </c>
      <c r="AG21" s="624">
        <v>7900</v>
      </c>
      <c r="AH21" s="624">
        <f>'kiadási tábla 5.sz'!EJ21</f>
        <v>0</v>
      </c>
      <c r="AI21" s="626">
        <f t="shared" si="9"/>
        <v>191961</v>
      </c>
      <c r="AJ21" s="624">
        <f>184061-8153</f>
        <v>175908</v>
      </c>
      <c r="AK21" s="624">
        <v>7900</v>
      </c>
      <c r="AL21" s="624">
        <f>'kiadási tábla 5.sz'!EN21</f>
        <v>0</v>
      </c>
      <c r="AM21" s="626">
        <f t="shared" si="10"/>
        <v>183808</v>
      </c>
      <c r="AN21" s="624">
        <v>183808</v>
      </c>
      <c r="AO21" s="624"/>
      <c r="AP21" s="624">
        <f>'kiadási tábla 5.sz'!ER21</f>
        <v>0</v>
      </c>
      <c r="AQ21" s="626">
        <f t="shared" si="11"/>
        <v>183808</v>
      </c>
      <c r="AR21" s="625">
        <f t="shared" si="0"/>
        <v>184061</v>
      </c>
      <c r="AS21" s="625">
        <f t="shared" si="1"/>
        <v>7900</v>
      </c>
      <c r="AT21" s="625">
        <f t="shared" si="2"/>
        <v>0</v>
      </c>
      <c r="AU21" s="625">
        <f t="shared" si="12"/>
        <v>191961</v>
      </c>
      <c r="AV21" s="625">
        <f t="shared" si="13"/>
        <v>175908</v>
      </c>
      <c r="AW21" s="625">
        <f t="shared" si="14"/>
        <v>7900</v>
      </c>
      <c r="AX21" s="625">
        <f t="shared" si="15"/>
        <v>0</v>
      </c>
      <c r="AY21" s="625">
        <f t="shared" si="16"/>
        <v>183808</v>
      </c>
      <c r="AZ21" s="625">
        <f t="shared" si="17"/>
        <v>183828</v>
      </c>
      <c r="BA21" s="625">
        <f t="shared" si="18"/>
        <v>0</v>
      </c>
      <c r="BB21" s="625">
        <f t="shared" si="19"/>
        <v>0</v>
      </c>
      <c r="BC21" s="625">
        <f t="shared" si="20"/>
        <v>183828</v>
      </c>
      <c r="BD21" s="609">
        <f t="shared" si="21"/>
        <v>-8153</v>
      </c>
    </row>
    <row r="22" spans="1:59" ht="13.5">
      <c r="A22" s="620"/>
      <c r="B22" s="629"/>
      <c r="C22" s="630"/>
      <c r="D22" s="622">
        <v>10</v>
      </c>
      <c r="E22" s="621" t="s">
        <v>160</v>
      </c>
      <c r="F22" s="622"/>
      <c r="G22" s="611" t="s">
        <v>9</v>
      </c>
      <c r="H22" s="632">
        <f>SUM(H23:H26)</f>
        <v>0</v>
      </c>
      <c r="I22" s="632">
        <f>SUM(I23:I26)</f>
        <v>0</v>
      </c>
      <c r="J22" s="632">
        <f>SUM(J23:J26)</f>
        <v>0</v>
      </c>
      <c r="K22" s="625">
        <f t="shared" si="3"/>
        <v>0</v>
      </c>
      <c r="L22" s="632">
        <f>SUM(L23:L26)</f>
        <v>0</v>
      </c>
      <c r="M22" s="632">
        <f>SUM(M23:M26)</f>
        <v>0</v>
      </c>
      <c r="N22" s="632">
        <f>SUM(N23:N26)</f>
        <v>0</v>
      </c>
      <c r="O22" s="625">
        <f t="shared" si="4"/>
        <v>0</v>
      </c>
      <c r="P22" s="632">
        <f>SUM(P23:P26)</f>
        <v>0</v>
      </c>
      <c r="Q22" s="632">
        <f>SUM(Q23:Q26)</f>
        <v>0</v>
      </c>
      <c r="R22" s="632">
        <f>SUM(R23:R26)</f>
        <v>0</v>
      </c>
      <c r="S22" s="625">
        <f t="shared" si="5"/>
        <v>0</v>
      </c>
      <c r="T22" s="632">
        <f>SUM(T23:T26)</f>
        <v>0</v>
      </c>
      <c r="U22" s="632">
        <f>SUM(U23:U26)</f>
        <v>0</v>
      </c>
      <c r="V22" s="632">
        <f>SUM(V23:V26)</f>
        <v>0</v>
      </c>
      <c r="W22" s="625">
        <f t="shared" si="6"/>
        <v>0</v>
      </c>
      <c r="X22" s="632">
        <f>SUM(X23:X26)</f>
        <v>0</v>
      </c>
      <c r="Y22" s="632">
        <f>SUM(Y23:Y26)</f>
        <v>0</v>
      </c>
      <c r="Z22" s="632">
        <f>SUM(Z23:Z26)</f>
        <v>0</v>
      </c>
      <c r="AA22" s="625">
        <f t="shared" si="7"/>
        <v>0</v>
      </c>
      <c r="AB22" s="632">
        <f>SUM(AB23:AB26)</f>
        <v>0</v>
      </c>
      <c r="AC22" s="632">
        <f>SUM(AC23:AC26)</f>
        <v>0</v>
      </c>
      <c r="AD22" s="632">
        <f>SUM(AD23:AD26)</f>
        <v>0</v>
      </c>
      <c r="AE22" s="625">
        <f t="shared" si="8"/>
        <v>0</v>
      </c>
      <c r="AF22" s="632">
        <f>SUM(AF23:AF26)</f>
        <v>2000</v>
      </c>
      <c r="AG22" s="632">
        <f>SUM(AG23:AG26)</f>
        <v>0</v>
      </c>
      <c r="AH22" s="632">
        <f>SUM(AH23:AH26)</f>
        <v>0</v>
      </c>
      <c r="AI22" s="626">
        <f t="shared" si="9"/>
        <v>2000</v>
      </c>
      <c r="AJ22" s="632">
        <f>SUM(AJ23:AJ26)</f>
        <v>2000</v>
      </c>
      <c r="AK22" s="632">
        <f>SUM(AK23:AK26)</f>
        <v>0</v>
      </c>
      <c r="AL22" s="632">
        <f>SUM(AL23:AL26)</f>
        <v>0</v>
      </c>
      <c r="AM22" s="626">
        <f t="shared" si="10"/>
        <v>2000</v>
      </c>
      <c r="AN22" s="632">
        <f>SUM(AN23:AN26)</f>
        <v>66384</v>
      </c>
      <c r="AO22" s="632">
        <f>SUM(AO23:AO26)</f>
        <v>0</v>
      </c>
      <c r="AP22" s="632">
        <f>SUM(AP23:AP26)</f>
        <v>0</v>
      </c>
      <c r="AQ22" s="626">
        <f t="shared" si="11"/>
        <v>66384</v>
      </c>
      <c r="AR22" s="625">
        <f t="shared" si="0"/>
        <v>2000</v>
      </c>
      <c r="AS22" s="625">
        <f t="shared" si="1"/>
        <v>0</v>
      </c>
      <c r="AT22" s="625">
        <f t="shared" si="2"/>
        <v>0</v>
      </c>
      <c r="AU22" s="625">
        <f t="shared" si="12"/>
        <v>2000</v>
      </c>
      <c r="AV22" s="625">
        <f t="shared" si="13"/>
        <v>2000</v>
      </c>
      <c r="AW22" s="625">
        <f t="shared" si="14"/>
        <v>0</v>
      </c>
      <c r="AX22" s="625">
        <f t="shared" si="15"/>
        <v>0</v>
      </c>
      <c r="AY22" s="625">
        <f t="shared" si="16"/>
        <v>2000</v>
      </c>
      <c r="AZ22" s="625">
        <f t="shared" si="17"/>
        <v>66384</v>
      </c>
      <c r="BA22" s="625">
        <f t="shared" si="18"/>
        <v>0</v>
      </c>
      <c r="BB22" s="625">
        <f t="shared" si="19"/>
        <v>0</v>
      </c>
      <c r="BC22" s="625">
        <f t="shared" si="20"/>
        <v>66384</v>
      </c>
      <c r="BD22" s="609">
        <f t="shared" si="21"/>
        <v>0</v>
      </c>
    </row>
    <row r="23" spans="1:59" ht="13.5">
      <c r="A23" s="620"/>
      <c r="B23" s="629"/>
      <c r="C23" s="630"/>
      <c r="D23" s="633"/>
      <c r="E23" s="634" t="s">
        <v>558</v>
      </c>
      <c r="F23" s="611" t="s">
        <v>10</v>
      </c>
      <c r="G23" s="611" t="s">
        <v>9</v>
      </c>
      <c r="H23" s="624">
        <f>'kiadási tábla 5.sz'!R23</f>
        <v>0</v>
      </c>
      <c r="I23" s="624">
        <f>'kiadási tábla 5.sz'!S23</f>
        <v>0</v>
      </c>
      <c r="J23" s="624">
        <f>'kiadási tábla 5.sz'!T23</f>
        <v>0</v>
      </c>
      <c r="K23" s="625">
        <f t="shared" si="3"/>
        <v>0</v>
      </c>
      <c r="L23" s="624">
        <f>'kiadási tábla 5.sz'!V23</f>
        <v>0</v>
      </c>
      <c r="M23" s="624">
        <f>'kiadási tábla 5.sz'!W23</f>
        <v>0</v>
      </c>
      <c r="N23" s="624">
        <f>'kiadási tábla 5.sz'!X23</f>
        <v>0</v>
      </c>
      <c r="O23" s="625">
        <f t="shared" si="4"/>
        <v>0</v>
      </c>
      <c r="P23" s="624">
        <f>'kiadási tábla 5.sz'!Z23</f>
        <v>0</v>
      </c>
      <c r="Q23" s="624">
        <f>'kiadási tábla 5.sz'!AA23</f>
        <v>0</v>
      </c>
      <c r="R23" s="624">
        <f>'kiadási tábla 5.sz'!AB23</f>
        <v>0</v>
      </c>
      <c r="S23" s="625">
        <f t="shared" si="5"/>
        <v>0</v>
      </c>
      <c r="T23" s="624">
        <f>'kiadási tábla 5.sz'!AD23</f>
        <v>0</v>
      </c>
      <c r="U23" s="624">
        <f>'kiadási tábla 5.sz'!AE23</f>
        <v>0</v>
      </c>
      <c r="V23" s="624">
        <f>'kiadási tábla 5.sz'!AF23</f>
        <v>0</v>
      </c>
      <c r="W23" s="625">
        <f t="shared" si="6"/>
        <v>0</v>
      </c>
      <c r="X23" s="624">
        <f>'kiadási tábla 5.sz'!AH23</f>
        <v>0</v>
      </c>
      <c r="Y23" s="624">
        <f>'kiadási tábla 5.sz'!AI23</f>
        <v>0</v>
      </c>
      <c r="Z23" s="624">
        <f>'kiadási tábla 5.sz'!AJ23</f>
        <v>0</v>
      </c>
      <c r="AA23" s="625">
        <f t="shared" si="7"/>
        <v>0</v>
      </c>
      <c r="AB23" s="624">
        <f>'kiadási tábla 5.sz'!AL23</f>
        <v>0</v>
      </c>
      <c r="AC23" s="624">
        <f>'kiadási tábla 5.sz'!AM23</f>
        <v>0</v>
      </c>
      <c r="AD23" s="624">
        <f>'kiadási tábla 5.sz'!AN23</f>
        <v>0</v>
      </c>
      <c r="AE23" s="625">
        <f t="shared" si="8"/>
        <v>0</v>
      </c>
      <c r="AF23" s="624">
        <f>'kiadási tábla 5.sz'!EH23</f>
        <v>0</v>
      </c>
      <c r="AG23" s="624">
        <f>'kiadási tábla 5.sz'!EI23</f>
        <v>0</v>
      </c>
      <c r="AH23" s="624">
        <f>'kiadási tábla 5.sz'!EJ23</f>
        <v>0</v>
      </c>
      <c r="AI23" s="626">
        <f t="shared" si="9"/>
        <v>0</v>
      </c>
      <c r="AJ23" s="624">
        <f>'kiadási tábla 5.sz'!EL23</f>
        <v>0</v>
      </c>
      <c r="AK23" s="624">
        <f>'kiadási tábla 5.sz'!EM23</f>
        <v>0</v>
      </c>
      <c r="AL23" s="624">
        <f>'kiadási tábla 5.sz'!EN23</f>
        <v>0</v>
      </c>
      <c r="AM23" s="626">
        <f t="shared" si="10"/>
        <v>0</v>
      </c>
      <c r="AN23" s="624">
        <f>'kiadási tábla 5.sz'!EP23</f>
        <v>0</v>
      </c>
      <c r="AO23" s="624">
        <f>'kiadási tábla 5.sz'!EQ23</f>
        <v>0</v>
      </c>
      <c r="AP23" s="624">
        <f>'kiadási tábla 5.sz'!ER23</f>
        <v>0</v>
      </c>
      <c r="AQ23" s="626">
        <f t="shared" si="11"/>
        <v>0</v>
      </c>
      <c r="AR23" s="625">
        <f t="shared" si="0"/>
        <v>0</v>
      </c>
      <c r="AS23" s="625">
        <f t="shared" si="1"/>
        <v>0</v>
      </c>
      <c r="AT23" s="625">
        <f t="shared" si="2"/>
        <v>0</v>
      </c>
      <c r="AU23" s="625">
        <f t="shared" si="12"/>
        <v>0</v>
      </c>
      <c r="AV23" s="625">
        <f t="shared" si="13"/>
        <v>0</v>
      </c>
      <c r="AW23" s="625">
        <f t="shared" si="14"/>
        <v>0</v>
      </c>
      <c r="AX23" s="625">
        <f t="shared" si="15"/>
        <v>0</v>
      </c>
      <c r="AY23" s="625">
        <f t="shared" si="16"/>
        <v>0</v>
      </c>
      <c r="AZ23" s="625">
        <f t="shared" si="17"/>
        <v>0</v>
      </c>
      <c r="BA23" s="625">
        <f t="shared" si="18"/>
        <v>0</v>
      </c>
      <c r="BB23" s="625">
        <f t="shared" si="19"/>
        <v>0</v>
      </c>
      <c r="BC23" s="625">
        <f t="shared" si="20"/>
        <v>0</v>
      </c>
      <c r="BD23" s="609">
        <f t="shared" si="21"/>
        <v>0</v>
      </c>
    </row>
    <row r="24" spans="1:59" ht="13.5">
      <c r="A24" s="620"/>
      <c r="B24" s="629"/>
      <c r="C24" s="630"/>
      <c r="D24" s="633"/>
      <c r="E24" s="634" t="s">
        <v>558</v>
      </c>
      <c r="F24" s="621" t="s">
        <v>11</v>
      </c>
      <c r="G24" s="611" t="s">
        <v>9</v>
      </c>
      <c r="H24" s="624">
        <f>'kiadási tábla 5.sz'!R24</f>
        <v>0</v>
      </c>
      <c r="I24" s="624">
        <f>'kiadási tábla 5.sz'!S24</f>
        <v>0</v>
      </c>
      <c r="J24" s="624">
        <f>'kiadási tábla 5.sz'!T24</f>
        <v>0</v>
      </c>
      <c r="K24" s="625">
        <f t="shared" si="3"/>
        <v>0</v>
      </c>
      <c r="L24" s="624">
        <f>'kiadási tábla 5.sz'!V24</f>
        <v>0</v>
      </c>
      <c r="M24" s="624">
        <f>'kiadási tábla 5.sz'!W24</f>
        <v>0</v>
      </c>
      <c r="N24" s="624">
        <f>'kiadási tábla 5.sz'!X24</f>
        <v>0</v>
      </c>
      <c r="O24" s="625">
        <f t="shared" si="4"/>
        <v>0</v>
      </c>
      <c r="P24" s="624">
        <f>'kiadási tábla 5.sz'!Z24</f>
        <v>0</v>
      </c>
      <c r="Q24" s="624">
        <f>'kiadási tábla 5.sz'!AA24</f>
        <v>0</v>
      </c>
      <c r="R24" s="624">
        <f>'kiadási tábla 5.sz'!AB24</f>
        <v>0</v>
      </c>
      <c r="S24" s="625">
        <f t="shared" si="5"/>
        <v>0</v>
      </c>
      <c r="T24" s="624">
        <f>'kiadási tábla 5.sz'!AD24</f>
        <v>0</v>
      </c>
      <c r="U24" s="624">
        <f>'kiadási tábla 5.sz'!AE24</f>
        <v>0</v>
      </c>
      <c r="V24" s="624">
        <f>'kiadási tábla 5.sz'!AF24</f>
        <v>0</v>
      </c>
      <c r="W24" s="625">
        <f t="shared" si="6"/>
        <v>0</v>
      </c>
      <c r="X24" s="624">
        <f>'kiadási tábla 5.sz'!AH24</f>
        <v>0</v>
      </c>
      <c r="Y24" s="624">
        <f>'kiadási tábla 5.sz'!AI24</f>
        <v>0</v>
      </c>
      <c r="Z24" s="624">
        <f>'kiadási tábla 5.sz'!AJ24</f>
        <v>0</v>
      </c>
      <c r="AA24" s="625">
        <f t="shared" si="7"/>
        <v>0</v>
      </c>
      <c r="AB24" s="624">
        <f>'kiadási tábla 5.sz'!AL24</f>
        <v>0</v>
      </c>
      <c r="AC24" s="624">
        <f>'kiadási tábla 5.sz'!AM24</f>
        <v>0</v>
      </c>
      <c r="AD24" s="624">
        <f>'kiadási tábla 5.sz'!AN24</f>
        <v>0</v>
      </c>
      <c r="AE24" s="625">
        <f t="shared" si="8"/>
        <v>0</v>
      </c>
      <c r="AF24" s="624">
        <v>2000</v>
      </c>
      <c r="AG24" s="624">
        <f>'kiadási tábla 5.sz'!EI24</f>
        <v>0</v>
      </c>
      <c r="AH24" s="624">
        <f>'kiadási tábla 5.sz'!EJ24</f>
        <v>0</v>
      </c>
      <c r="AI24" s="626">
        <f t="shared" si="9"/>
        <v>2000</v>
      </c>
      <c r="AJ24" s="624">
        <v>2000</v>
      </c>
      <c r="AK24" s="624">
        <f>'kiadási tábla 5.sz'!EM24</f>
        <v>0</v>
      </c>
      <c r="AL24" s="624">
        <f>'kiadási tábla 5.sz'!EN24</f>
        <v>0</v>
      </c>
      <c r="AM24" s="626">
        <f t="shared" si="10"/>
        <v>2000</v>
      </c>
      <c r="AN24" s="624">
        <v>66384</v>
      </c>
      <c r="AO24" s="624">
        <f>'kiadási tábla 5.sz'!EQ24</f>
        <v>0</v>
      </c>
      <c r="AP24" s="624">
        <f>'kiadási tábla 5.sz'!ER24</f>
        <v>0</v>
      </c>
      <c r="AQ24" s="626">
        <f t="shared" si="11"/>
        <v>66384</v>
      </c>
      <c r="AR24" s="625">
        <f t="shared" si="0"/>
        <v>2000</v>
      </c>
      <c r="AS24" s="625">
        <f t="shared" si="1"/>
        <v>0</v>
      </c>
      <c r="AT24" s="625">
        <f t="shared" si="2"/>
        <v>0</v>
      </c>
      <c r="AU24" s="625">
        <f t="shared" si="12"/>
        <v>2000</v>
      </c>
      <c r="AV24" s="625">
        <f t="shared" si="13"/>
        <v>2000</v>
      </c>
      <c r="AW24" s="625">
        <f t="shared" si="14"/>
        <v>0</v>
      </c>
      <c r="AX24" s="625">
        <f t="shared" si="15"/>
        <v>0</v>
      </c>
      <c r="AY24" s="625">
        <f t="shared" si="16"/>
        <v>2000</v>
      </c>
      <c r="AZ24" s="625">
        <f t="shared" si="17"/>
        <v>66384</v>
      </c>
      <c r="BA24" s="625">
        <f t="shared" si="18"/>
        <v>0</v>
      </c>
      <c r="BB24" s="625">
        <f t="shared" si="19"/>
        <v>0</v>
      </c>
      <c r="BC24" s="625">
        <f t="shared" si="20"/>
        <v>66384</v>
      </c>
      <c r="BD24" s="609">
        <f t="shared" si="21"/>
        <v>0</v>
      </c>
    </row>
    <row r="25" spans="1:59" ht="13.5">
      <c r="A25" s="620"/>
      <c r="B25" s="629"/>
      <c r="C25" s="630"/>
      <c r="D25" s="633"/>
      <c r="E25" s="634" t="s">
        <v>558</v>
      </c>
      <c r="F25" s="621" t="s">
        <v>12</v>
      </c>
      <c r="G25" s="611" t="s">
        <v>9</v>
      </c>
      <c r="H25" s="624">
        <f>'kiadási tábla 5.sz'!R25</f>
        <v>0</v>
      </c>
      <c r="I25" s="624">
        <f>'kiadási tábla 5.sz'!S25</f>
        <v>0</v>
      </c>
      <c r="J25" s="624">
        <f>'kiadási tábla 5.sz'!T25</f>
        <v>0</v>
      </c>
      <c r="K25" s="625">
        <f t="shared" si="3"/>
        <v>0</v>
      </c>
      <c r="L25" s="624">
        <f>'kiadási tábla 5.sz'!V25</f>
        <v>0</v>
      </c>
      <c r="M25" s="624">
        <f>'kiadási tábla 5.sz'!W25</f>
        <v>0</v>
      </c>
      <c r="N25" s="624">
        <f>'kiadási tábla 5.sz'!X25</f>
        <v>0</v>
      </c>
      <c r="O25" s="625">
        <f t="shared" si="4"/>
        <v>0</v>
      </c>
      <c r="P25" s="624">
        <f>'kiadási tábla 5.sz'!Z25</f>
        <v>0</v>
      </c>
      <c r="Q25" s="624">
        <f>'kiadási tábla 5.sz'!AA25</f>
        <v>0</v>
      </c>
      <c r="R25" s="624">
        <f>'kiadási tábla 5.sz'!AB25</f>
        <v>0</v>
      </c>
      <c r="S25" s="625">
        <f t="shared" si="5"/>
        <v>0</v>
      </c>
      <c r="T25" s="624">
        <f>'kiadási tábla 5.sz'!AD25</f>
        <v>0</v>
      </c>
      <c r="U25" s="624">
        <f>'kiadási tábla 5.sz'!AE25</f>
        <v>0</v>
      </c>
      <c r="V25" s="624">
        <f>'kiadási tábla 5.sz'!AF25</f>
        <v>0</v>
      </c>
      <c r="W25" s="625">
        <f t="shared" si="6"/>
        <v>0</v>
      </c>
      <c r="X25" s="624">
        <f>'kiadási tábla 5.sz'!AH25</f>
        <v>0</v>
      </c>
      <c r="Y25" s="624">
        <f>'kiadási tábla 5.sz'!AI25</f>
        <v>0</v>
      </c>
      <c r="Z25" s="624">
        <f>'kiadási tábla 5.sz'!AJ25</f>
        <v>0</v>
      </c>
      <c r="AA25" s="625">
        <f t="shared" si="7"/>
        <v>0</v>
      </c>
      <c r="AB25" s="624">
        <f>'kiadási tábla 5.sz'!AL25</f>
        <v>0</v>
      </c>
      <c r="AC25" s="624">
        <f>'kiadási tábla 5.sz'!AM25</f>
        <v>0</v>
      </c>
      <c r="AD25" s="624">
        <f>'kiadási tábla 5.sz'!AN25</f>
        <v>0</v>
      </c>
      <c r="AE25" s="625">
        <f t="shared" si="8"/>
        <v>0</v>
      </c>
      <c r="AF25" s="624">
        <f>'kiadási tábla 5.sz'!EH25</f>
        <v>0</v>
      </c>
      <c r="AG25" s="624">
        <f>'kiadási tábla 5.sz'!EI25</f>
        <v>0</v>
      </c>
      <c r="AH25" s="624">
        <f>'kiadási tábla 5.sz'!EJ25</f>
        <v>0</v>
      </c>
      <c r="AI25" s="626">
        <f t="shared" si="9"/>
        <v>0</v>
      </c>
      <c r="AJ25" s="624">
        <f>'kiadási tábla 5.sz'!EL25</f>
        <v>0</v>
      </c>
      <c r="AK25" s="624">
        <f>'kiadási tábla 5.sz'!EM25</f>
        <v>0</v>
      </c>
      <c r="AL25" s="624">
        <f>'kiadási tábla 5.sz'!EN25</f>
        <v>0</v>
      </c>
      <c r="AM25" s="626">
        <f t="shared" si="10"/>
        <v>0</v>
      </c>
      <c r="AN25" s="624">
        <f>'kiadási tábla 5.sz'!EP25</f>
        <v>0</v>
      </c>
      <c r="AO25" s="624">
        <f>'kiadási tábla 5.sz'!EQ25</f>
        <v>0</v>
      </c>
      <c r="AP25" s="624">
        <f>'kiadási tábla 5.sz'!ER25</f>
        <v>0</v>
      </c>
      <c r="AQ25" s="626">
        <f t="shared" si="11"/>
        <v>0</v>
      </c>
      <c r="AR25" s="625">
        <f t="shared" si="0"/>
        <v>0</v>
      </c>
      <c r="AS25" s="625">
        <f t="shared" si="1"/>
        <v>0</v>
      </c>
      <c r="AT25" s="625">
        <f t="shared" si="2"/>
        <v>0</v>
      </c>
      <c r="AU25" s="625">
        <f t="shared" si="12"/>
        <v>0</v>
      </c>
      <c r="AV25" s="625">
        <f t="shared" si="13"/>
        <v>0</v>
      </c>
      <c r="AW25" s="625">
        <f t="shared" si="14"/>
        <v>0</v>
      </c>
      <c r="AX25" s="625">
        <f t="shared" si="15"/>
        <v>0</v>
      </c>
      <c r="AY25" s="625">
        <f t="shared" si="16"/>
        <v>0</v>
      </c>
      <c r="AZ25" s="625">
        <f t="shared" si="17"/>
        <v>0</v>
      </c>
      <c r="BA25" s="625">
        <f t="shared" si="18"/>
        <v>0</v>
      </c>
      <c r="BB25" s="625">
        <f t="shared" si="19"/>
        <v>0</v>
      </c>
      <c r="BC25" s="625">
        <f t="shared" si="20"/>
        <v>0</v>
      </c>
      <c r="BD25" s="609">
        <f t="shared" si="21"/>
        <v>0</v>
      </c>
    </row>
    <row r="26" spans="1:59" ht="13.5">
      <c r="A26" s="620"/>
      <c r="B26" s="629"/>
      <c r="C26" s="630"/>
      <c r="D26" s="633"/>
      <c r="E26" s="634" t="s">
        <v>558</v>
      </c>
      <c r="F26" s="621" t="s">
        <v>13</v>
      </c>
      <c r="G26" s="611" t="s">
        <v>9</v>
      </c>
      <c r="H26" s="624">
        <f>'kiadási tábla 5.sz'!R26</f>
        <v>0</v>
      </c>
      <c r="I26" s="624">
        <f>'kiadási tábla 5.sz'!S26</f>
        <v>0</v>
      </c>
      <c r="J26" s="624">
        <f>'kiadási tábla 5.sz'!T26</f>
        <v>0</v>
      </c>
      <c r="K26" s="625">
        <f t="shared" si="3"/>
        <v>0</v>
      </c>
      <c r="L26" s="624">
        <f>'kiadási tábla 5.sz'!V26</f>
        <v>0</v>
      </c>
      <c r="M26" s="624">
        <f>'kiadási tábla 5.sz'!W26</f>
        <v>0</v>
      </c>
      <c r="N26" s="624">
        <f>'kiadási tábla 5.sz'!X26</f>
        <v>0</v>
      </c>
      <c r="O26" s="625">
        <f t="shared" si="4"/>
        <v>0</v>
      </c>
      <c r="P26" s="624">
        <f>'kiadási tábla 5.sz'!Z26</f>
        <v>0</v>
      </c>
      <c r="Q26" s="624">
        <f>'kiadási tábla 5.sz'!AA26</f>
        <v>0</v>
      </c>
      <c r="R26" s="624">
        <f>'kiadási tábla 5.sz'!AB26</f>
        <v>0</v>
      </c>
      <c r="S26" s="625">
        <f t="shared" si="5"/>
        <v>0</v>
      </c>
      <c r="T26" s="624">
        <f>'kiadási tábla 5.sz'!AD26</f>
        <v>0</v>
      </c>
      <c r="U26" s="624">
        <f>'kiadási tábla 5.sz'!AE26</f>
        <v>0</v>
      </c>
      <c r="V26" s="624">
        <f>'kiadási tábla 5.sz'!AF26</f>
        <v>0</v>
      </c>
      <c r="W26" s="625">
        <f t="shared" si="6"/>
        <v>0</v>
      </c>
      <c r="X26" s="624">
        <f>'kiadási tábla 5.sz'!AH26</f>
        <v>0</v>
      </c>
      <c r="Y26" s="624">
        <f>'kiadási tábla 5.sz'!AI26</f>
        <v>0</v>
      </c>
      <c r="Z26" s="624">
        <f>'kiadási tábla 5.sz'!AJ26</f>
        <v>0</v>
      </c>
      <c r="AA26" s="625">
        <f t="shared" si="7"/>
        <v>0</v>
      </c>
      <c r="AB26" s="624">
        <f>'kiadási tábla 5.sz'!AL26</f>
        <v>0</v>
      </c>
      <c r="AC26" s="624">
        <f>'kiadási tábla 5.sz'!AM26</f>
        <v>0</v>
      </c>
      <c r="AD26" s="624">
        <f>'kiadási tábla 5.sz'!AN26</f>
        <v>0</v>
      </c>
      <c r="AE26" s="625">
        <f t="shared" si="8"/>
        <v>0</v>
      </c>
      <c r="AF26" s="624">
        <f>'kiadási tábla 5.sz'!EH26</f>
        <v>0</v>
      </c>
      <c r="AG26" s="624">
        <f>'kiadási tábla 5.sz'!EI26</f>
        <v>0</v>
      </c>
      <c r="AH26" s="624">
        <f>'kiadási tábla 5.sz'!EJ26</f>
        <v>0</v>
      </c>
      <c r="AI26" s="626">
        <f t="shared" si="9"/>
        <v>0</v>
      </c>
      <c r="AJ26" s="624">
        <f>'kiadási tábla 5.sz'!EL26</f>
        <v>0</v>
      </c>
      <c r="AK26" s="624">
        <f>'kiadási tábla 5.sz'!EM26</f>
        <v>0</v>
      </c>
      <c r="AL26" s="624">
        <f>'kiadási tábla 5.sz'!EN26</f>
        <v>0</v>
      </c>
      <c r="AM26" s="626">
        <f t="shared" si="10"/>
        <v>0</v>
      </c>
      <c r="AN26" s="624">
        <f>'kiadási tábla 5.sz'!EP26</f>
        <v>0</v>
      </c>
      <c r="AO26" s="624">
        <f>'kiadási tábla 5.sz'!EQ26</f>
        <v>0</v>
      </c>
      <c r="AP26" s="624">
        <f>'kiadási tábla 5.sz'!ER26</f>
        <v>0</v>
      </c>
      <c r="AQ26" s="626">
        <f t="shared" si="11"/>
        <v>0</v>
      </c>
      <c r="AR26" s="625">
        <f t="shared" si="0"/>
        <v>0</v>
      </c>
      <c r="AS26" s="625">
        <f t="shared" si="1"/>
        <v>0</v>
      </c>
      <c r="AT26" s="625">
        <f t="shared" si="2"/>
        <v>0</v>
      </c>
      <c r="AU26" s="625">
        <f t="shared" si="12"/>
        <v>0</v>
      </c>
      <c r="AV26" s="625">
        <f t="shared" si="13"/>
        <v>0</v>
      </c>
      <c r="AW26" s="625">
        <f t="shared" si="14"/>
        <v>0</v>
      </c>
      <c r="AX26" s="625">
        <f t="shared" si="15"/>
        <v>0</v>
      </c>
      <c r="AY26" s="625">
        <f t="shared" si="16"/>
        <v>0</v>
      </c>
      <c r="AZ26" s="625">
        <f t="shared" si="17"/>
        <v>0</v>
      </c>
      <c r="BA26" s="625">
        <f t="shared" si="18"/>
        <v>0</v>
      </c>
      <c r="BB26" s="625">
        <f t="shared" si="19"/>
        <v>0</v>
      </c>
      <c r="BC26" s="625">
        <f t="shared" si="20"/>
        <v>0</v>
      </c>
      <c r="BD26" s="609">
        <f t="shared" si="21"/>
        <v>0</v>
      </c>
    </row>
    <row r="27" spans="1:59" ht="15" hidden="1" customHeight="1">
      <c r="A27" s="620"/>
      <c r="B27" s="629"/>
      <c r="C27" s="630"/>
      <c r="D27" s="633"/>
      <c r="E27" s="635"/>
      <c r="F27" s="635"/>
      <c r="G27" s="635"/>
      <c r="H27" s="636"/>
      <c r="I27" s="636"/>
      <c r="J27" s="636"/>
      <c r="K27" s="606">
        <f t="shared" si="3"/>
        <v>0</v>
      </c>
      <c r="L27" s="636"/>
      <c r="M27" s="636"/>
      <c r="N27" s="636"/>
      <c r="O27" s="606">
        <f t="shared" si="4"/>
        <v>0</v>
      </c>
      <c r="P27" s="636"/>
      <c r="Q27" s="636"/>
      <c r="R27" s="636"/>
      <c r="S27" s="606">
        <f t="shared" si="5"/>
        <v>0</v>
      </c>
      <c r="T27" s="636"/>
      <c r="U27" s="636"/>
      <c r="V27" s="636"/>
      <c r="W27" s="606">
        <f t="shared" si="6"/>
        <v>0</v>
      </c>
      <c r="X27" s="636"/>
      <c r="Y27" s="636"/>
      <c r="Z27" s="636"/>
      <c r="AA27" s="606">
        <f t="shared" si="7"/>
        <v>0</v>
      </c>
      <c r="AB27" s="636"/>
      <c r="AC27" s="636"/>
      <c r="AD27" s="636"/>
      <c r="AE27" s="606">
        <f t="shared" si="8"/>
        <v>0</v>
      </c>
      <c r="AF27" s="636"/>
      <c r="AG27" s="636"/>
      <c r="AH27" s="636"/>
      <c r="AI27" s="607">
        <f t="shared" si="9"/>
        <v>0</v>
      </c>
      <c r="AJ27" s="636"/>
      <c r="AK27" s="636"/>
      <c r="AL27" s="636"/>
      <c r="AM27" s="607">
        <f t="shared" si="10"/>
        <v>0</v>
      </c>
      <c r="AN27" s="636"/>
      <c r="AO27" s="636"/>
      <c r="AP27" s="636"/>
      <c r="AQ27" s="607">
        <f t="shared" si="11"/>
        <v>0</v>
      </c>
      <c r="AR27" s="606">
        <f t="shared" si="0"/>
        <v>0</v>
      </c>
      <c r="AS27" s="606">
        <f t="shared" si="1"/>
        <v>0</v>
      </c>
      <c r="AT27" s="606">
        <f t="shared" si="2"/>
        <v>0</v>
      </c>
      <c r="AU27" s="606">
        <f t="shared" si="12"/>
        <v>0</v>
      </c>
      <c r="AV27" s="625">
        <f t="shared" si="13"/>
        <v>0</v>
      </c>
      <c r="AW27" s="606">
        <f t="shared" si="14"/>
        <v>0</v>
      </c>
      <c r="AX27" s="606">
        <f t="shared" si="15"/>
        <v>0</v>
      </c>
      <c r="AY27" s="606">
        <f t="shared" si="16"/>
        <v>0</v>
      </c>
      <c r="AZ27" s="625">
        <f t="shared" si="17"/>
        <v>0</v>
      </c>
      <c r="BA27" s="606">
        <f t="shared" si="18"/>
        <v>0</v>
      </c>
      <c r="BB27" s="606">
        <f t="shared" si="19"/>
        <v>0</v>
      </c>
      <c r="BC27" s="606">
        <f t="shared" si="20"/>
        <v>0</v>
      </c>
      <c r="BD27" s="609">
        <f t="shared" si="21"/>
        <v>0</v>
      </c>
    </row>
    <row r="28" spans="1:59" ht="13.5">
      <c r="A28" s="620"/>
      <c r="B28" s="605">
        <v>2</v>
      </c>
      <c r="C28" s="1032" t="s">
        <v>14</v>
      </c>
      <c r="D28" s="1033"/>
      <c r="E28" s="1033"/>
      <c r="F28" s="1033"/>
      <c r="G28" s="1034"/>
      <c r="H28" s="637">
        <f>H29+H30+H31</f>
        <v>5000</v>
      </c>
      <c r="I28" s="637">
        <f>I29+I30+I31</f>
        <v>0</v>
      </c>
      <c r="J28" s="637">
        <f>J29+J30+J31</f>
        <v>0</v>
      </c>
      <c r="K28" s="606">
        <f t="shared" si="3"/>
        <v>5000</v>
      </c>
      <c r="L28" s="637">
        <f>L29+L30+L31</f>
        <v>5700</v>
      </c>
      <c r="M28" s="637">
        <f>M29+M30+M31</f>
        <v>0</v>
      </c>
      <c r="N28" s="637">
        <f>N29+N30+N31</f>
        <v>0</v>
      </c>
      <c r="O28" s="606">
        <f t="shared" si="4"/>
        <v>5700</v>
      </c>
      <c r="P28" s="637">
        <f>P29+P30+P31</f>
        <v>3656</v>
      </c>
      <c r="Q28" s="637">
        <f>Q29+Q30+Q31</f>
        <v>0</v>
      </c>
      <c r="R28" s="637">
        <f>R29+R30+R31</f>
        <v>0</v>
      </c>
      <c r="S28" s="606">
        <f t="shared" si="5"/>
        <v>3656</v>
      </c>
      <c r="T28" s="637">
        <f>T29+T30+T31</f>
        <v>2700</v>
      </c>
      <c r="U28" s="637">
        <f>U29+U30+U31</f>
        <v>0</v>
      </c>
      <c r="V28" s="637">
        <f>V29+V30+V31</f>
        <v>0</v>
      </c>
      <c r="W28" s="606">
        <f t="shared" si="6"/>
        <v>2700</v>
      </c>
      <c r="X28" s="637">
        <f>X29+X30+X31</f>
        <v>5100</v>
      </c>
      <c r="Y28" s="637">
        <f>Y29+Y30+Y31</f>
        <v>0</v>
      </c>
      <c r="Z28" s="637">
        <f>Z29+Z30+Z31</f>
        <v>0</v>
      </c>
      <c r="AA28" s="606">
        <f t="shared" si="7"/>
        <v>5100</v>
      </c>
      <c r="AB28" s="637">
        <f>AB29+AB30+AB31</f>
        <v>4085</v>
      </c>
      <c r="AC28" s="637">
        <f>AC29+AC30+AC31</f>
        <v>0</v>
      </c>
      <c r="AD28" s="637">
        <f>AD29+AD30+AD31</f>
        <v>0</v>
      </c>
      <c r="AE28" s="606">
        <f t="shared" si="8"/>
        <v>4085</v>
      </c>
      <c r="AF28" s="637">
        <f>AF29+AF30+AF31</f>
        <v>359036</v>
      </c>
      <c r="AG28" s="637">
        <f>AG29+AG30+AG31</f>
        <v>8000</v>
      </c>
      <c r="AH28" s="637">
        <f>AH29+AH30+AH31</f>
        <v>0</v>
      </c>
      <c r="AI28" s="607">
        <f t="shared" si="9"/>
        <v>367036</v>
      </c>
      <c r="AJ28" s="637">
        <f>AJ29+AJ30+AJ31</f>
        <v>689212</v>
      </c>
      <c r="AK28" s="637">
        <f>AK29+AK30+AK31</f>
        <v>12000</v>
      </c>
      <c r="AL28" s="637">
        <f>AL29+AL30+AL31</f>
        <v>0</v>
      </c>
      <c r="AM28" s="607">
        <f t="shared" si="10"/>
        <v>701212</v>
      </c>
      <c r="AN28" s="637">
        <f>AN29+AN30+AN31</f>
        <v>549177</v>
      </c>
      <c r="AO28" s="637">
        <f>AO29+AO30+AO31</f>
        <v>18</v>
      </c>
      <c r="AP28" s="637">
        <f>AP29+AP30+AP31</f>
        <v>0</v>
      </c>
      <c r="AQ28" s="607">
        <f t="shared" si="11"/>
        <v>549195</v>
      </c>
      <c r="AR28" s="606">
        <f t="shared" si="0"/>
        <v>366736</v>
      </c>
      <c r="AS28" s="606">
        <f t="shared" si="1"/>
        <v>8000</v>
      </c>
      <c r="AT28" s="606">
        <f t="shared" si="2"/>
        <v>0</v>
      </c>
      <c r="AU28" s="606">
        <f t="shared" si="12"/>
        <v>374736</v>
      </c>
      <c r="AV28" s="608">
        <f t="shared" si="13"/>
        <v>700012</v>
      </c>
      <c r="AW28" s="606">
        <f t="shared" si="14"/>
        <v>12000</v>
      </c>
      <c r="AX28" s="606">
        <f t="shared" si="15"/>
        <v>0</v>
      </c>
      <c r="AY28" s="606">
        <f t="shared" si="16"/>
        <v>712012</v>
      </c>
      <c r="AZ28" s="608">
        <f t="shared" si="17"/>
        <v>556918</v>
      </c>
      <c r="BA28" s="606">
        <f t="shared" si="18"/>
        <v>18</v>
      </c>
      <c r="BB28" s="606">
        <f t="shared" si="19"/>
        <v>0</v>
      </c>
      <c r="BC28" s="606">
        <f t="shared" si="20"/>
        <v>556936</v>
      </c>
      <c r="BD28" s="609">
        <f t="shared" si="21"/>
        <v>337276</v>
      </c>
    </row>
    <row r="29" spans="1:59" ht="13.5">
      <c r="A29" s="620"/>
      <c r="B29" s="611"/>
      <c r="C29" s="612">
        <v>1</v>
      </c>
      <c r="D29" s="613" t="s">
        <v>370</v>
      </c>
      <c r="E29" s="614"/>
      <c r="F29" s="614"/>
      <c r="G29" s="615" t="s">
        <v>15</v>
      </c>
      <c r="H29" s="616">
        <v>5000</v>
      </c>
      <c r="I29" s="616">
        <f>'kiadási tábla 5.sz'!S29</f>
        <v>0</v>
      </c>
      <c r="J29" s="616">
        <f>'kiadási tábla 5.sz'!T29</f>
        <v>0</v>
      </c>
      <c r="K29" s="617">
        <f t="shared" si="3"/>
        <v>5000</v>
      </c>
      <c r="L29" s="616">
        <f>5000+700</f>
        <v>5700</v>
      </c>
      <c r="M29" s="616">
        <f>'kiadási tábla 5.sz'!W29</f>
        <v>0</v>
      </c>
      <c r="N29" s="616">
        <v>0</v>
      </c>
      <c r="O29" s="617">
        <f t="shared" si="4"/>
        <v>5700</v>
      </c>
      <c r="P29" s="616">
        <v>3656</v>
      </c>
      <c r="Q29" s="616"/>
      <c r="R29" s="616">
        <v>0</v>
      </c>
      <c r="S29" s="617">
        <f t="shared" si="5"/>
        <v>3656</v>
      </c>
      <c r="T29" s="616">
        <v>2700</v>
      </c>
      <c r="U29" s="617"/>
      <c r="V29" s="617"/>
      <c r="W29" s="617">
        <f t="shared" si="6"/>
        <v>2700</v>
      </c>
      <c r="X29" s="616">
        <f>2700+1600</f>
        <v>4300</v>
      </c>
      <c r="Y29" s="617"/>
      <c r="Z29" s="617"/>
      <c r="AA29" s="617">
        <f t="shared" si="7"/>
        <v>4300</v>
      </c>
      <c r="AB29" s="616">
        <v>3286</v>
      </c>
      <c r="AC29" s="617"/>
      <c r="AD29" s="617"/>
      <c r="AE29" s="617">
        <f t="shared" si="8"/>
        <v>3286</v>
      </c>
      <c r="AF29" s="616">
        <v>272183</v>
      </c>
      <c r="AG29" s="616">
        <f>'kiadási tábla 5.sz'!EI29</f>
        <v>0</v>
      </c>
      <c r="AH29" s="616">
        <f>'kiadási tábla 5.sz'!EJ29</f>
        <v>0</v>
      </c>
      <c r="AI29" s="618">
        <f t="shared" si="9"/>
        <v>272183</v>
      </c>
      <c r="AJ29" s="616">
        <f>272183+296396</f>
        <v>568579</v>
      </c>
      <c r="AK29" s="616">
        <f>'kiadási tábla 5.sz'!EM29</f>
        <v>0</v>
      </c>
      <c r="AL29" s="616">
        <f>'kiadási tábla 5.sz'!EN29</f>
        <v>0</v>
      </c>
      <c r="AM29" s="618">
        <f t="shared" si="10"/>
        <v>568579</v>
      </c>
      <c r="AN29" s="616">
        <v>381044</v>
      </c>
      <c r="AO29" s="616">
        <v>18</v>
      </c>
      <c r="AP29" s="616">
        <f>'kiadási tábla 5.sz'!ER29</f>
        <v>0</v>
      </c>
      <c r="AQ29" s="618">
        <f t="shared" si="11"/>
        <v>381062</v>
      </c>
      <c r="AR29" s="619">
        <f t="shared" si="0"/>
        <v>279883</v>
      </c>
      <c r="AS29" s="619">
        <f t="shared" si="1"/>
        <v>0</v>
      </c>
      <c r="AT29" s="619">
        <f t="shared" si="2"/>
        <v>0</v>
      </c>
      <c r="AU29" s="619">
        <f t="shared" si="12"/>
        <v>279883</v>
      </c>
      <c r="AV29" s="619">
        <f t="shared" si="13"/>
        <v>578579</v>
      </c>
      <c r="AW29" s="619">
        <f t="shared" si="14"/>
        <v>0</v>
      </c>
      <c r="AX29" s="619">
        <f t="shared" si="15"/>
        <v>0</v>
      </c>
      <c r="AY29" s="619">
        <f t="shared" si="16"/>
        <v>578579</v>
      </c>
      <c r="AZ29" s="619">
        <f t="shared" si="17"/>
        <v>387986</v>
      </c>
      <c r="BA29" s="619">
        <f t="shared" si="18"/>
        <v>18</v>
      </c>
      <c r="BB29" s="619">
        <f t="shared" si="19"/>
        <v>0</v>
      </c>
      <c r="BC29" s="619">
        <f t="shared" si="20"/>
        <v>388004</v>
      </c>
      <c r="BD29" s="609">
        <f t="shared" si="21"/>
        <v>298696</v>
      </c>
      <c r="BG29" s="599">
        <v>114933</v>
      </c>
    </row>
    <row r="30" spans="1:59" ht="13.5">
      <c r="A30" s="620"/>
      <c r="B30" s="611"/>
      <c r="C30" s="612">
        <v>2</v>
      </c>
      <c r="D30" s="613" t="s">
        <v>369</v>
      </c>
      <c r="E30" s="614"/>
      <c r="F30" s="614"/>
      <c r="G30" s="615" t="s">
        <v>16</v>
      </c>
      <c r="H30" s="616">
        <f>'kiadási tábla 5.sz'!R31</f>
        <v>0</v>
      </c>
      <c r="I30" s="616">
        <f>'kiadási tábla 5.sz'!S31</f>
        <v>0</v>
      </c>
      <c r="J30" s="616">
        <f>'kiadási tábla 5.sz'!T31</f>
        <v>0</v>
      </c>
      <c r="K30" s="617">
        <f t="shared" si="3"/>
        <v>0</v>
      </c>
      <c r="L30" s="616">
        <f>'kiadási tábla 5.sz'!V31</f>
        <v>0</v>
      </c>
      <c r="M30" s="616">
        <f>'kiadási tábla 5.sz'!W31</f>
        <v>0</v>
      </c>
      <c r="N30" s="616">
        <f>'kiadási tábla 5.sz'!X31</f>
        <v>0</v>
      </c>
      <c r="O30" s="617">
        <f t="shared" si="4"/>
        <v>0</v>
      </c>
      <c r="P30" s="616">
        <f>'kiadási tábla 5.sz'!Z31</f>
        <v>0</v>
      </c>
      <c r="Q30" s="616">
        <f>'kiadási tábla 5.sz'!AA31</f>
        <v>0</v>
      </c>
      <c r="R30" s="616">
        <f>'kiadási tábla 5.sz'!AB31</f>
        <v>0</v>
      </c>
      <c r="S30" s="617">
        <f t="shared" si="5"/>
        <v>0</v>
      </c>
      <c r="T30" s="616">
        <f>'kiadási tábla 5.sz'!AD31</f>
        <v>0</v>
      </c>
      <c r="U30" s="616">
        <f>'kiadási tábla 5.sz'!AE31</f>
        <v>0</v>
      </c>
      <c r="V30" s="616">
        <f>'kiadási tábla 5.sz'!AF31</f>
        <v>0</v>
      </c>
      <c r="W30" s="617">
        <f t="shared" si="6"/>
        <v>0</v>
      </c>
      <c r="X30" s="616">
        <v>800</v>
      </c>
      <c r="Y30" s="616">
        <f>'kiadási tábla 5.sz'!AI31</f>
        <v>0</v>
      </c>
      <c r="Z30" s="616">
        <f>'kiadási tábla 5.sz'!AJ31</f>
        <v>0</v>
      </c>
      <c r="AA30" s="617">
        <f t="shared" si="7"/>
        <v>800</v>
      </c>
      <c r="AB30" s="616">
        <v>799</v>
      </c>
      <c r="AC30" s="616">
        <f>'kiadási tábla 5.sz'!AM31</f>
        <v>0</v>
      </c>
      <c r="AD30" s="616">
        <f>'kiadási tábla 5.sz'!AN31</f>
        <v>0</v>
      </c>
      <c r="AE30" s="617">
        <f t="shared" si="8"/>
        <v>799</v>
      </c>
      <c r="AF30" s="616">
        <v>81853</v>
      </c>
      <c r="AG30" s="616">
        <f>'kiadási tábla 5.sz'!EI31</f>
        <v>0</v>
      </c>
      <c r="AH30" s="616">
        <f>'kiadási tábla 5.sz'!EJ31</f>
        <v>0</v>
      </c>
      <c r="AI30" s="618">
        <f t="shared" si="9"/>
        <v>81853</v>
      </c>
      <c r="AJ30" s="616">
        <v>114133</v>
      </c>
      <c r="AK30" s="616">
        <f>'kiadási tábla 5.sz'!EM31</f>
        <v>0</v>
      </c>
      <c r="AL30" s="616">
        <f>'kiadási tábla 5.sz'!EN31</f>
        <v>0</v>
      </c>
      <c r="AM30" s="618">
        <f t="shared" si="10"/>
        <v>114133</v>
      </c>
      <c r="AN30" s="616">
        <v>149633</v>
      </c>
      <c r="AO30" s="616">
        <f>'kiadási tábla 5.sz'!EQ31</f>
        <v>0</v>
      </c>
      <c r="AP30" s="616">
        <f>'kiadási tábla 5.sz'!ER31</f>
        <v>0</v>
      </c>
      <c r="AQ30" s="618">
        <f t="shared" si="11"/>
        <v>149633</v>
      </c>
      <c r="AR30" s="619">
        <f t="shared" si="0"/>
        <v>81853</v>
      </c>
      <c r="AS30" s="619">
        <f t="shared" si="1"/>
        <v>0</v>
      </c>
      <c r="AT30" s="619">
        <f t="shared" si="2"/>
        <v>0</v>
      </c>
      <c r="AU30" s="619">
        <f t="shared" si="12"/>
        <v>81853</v>
      </c>
      <c r="AV30" s="619">
        <f t="shared" si="13"/>
        <v>114933</v>
      </c>
      <c r="AW30" s="619">
        <f t="shared" si="14"/>
        <v>0</v>
      </c>
      <c r="AX30" s="619">
        <f t="shared" si="15"/>
        <v>0</v>
      </c>
      <c r="AY30" s="619">
        <f t="shared" si="16"/>
        <v>114933</v>
      </c>
      <c r="AZ30" s="619">
        <f t="shared" si="17"/>
        <v>150432</v>
      </c>
      <c r="BA30" s="619">
        <f t="shared" si="18"/>
        <v>0</v>
      </c>
      <c r="BB30" s="619">
        <f t="shared" si="19"/>
        <v>0</v>
      </c>
      <c r="BC30" s="619">
        <f t="shared" si="20"/>
        <v>150432</v>
      </c>
      <c r="BD30" s="609">
        <f t="shared" si="21"/>
        <v>33080</v>
      </c>
      <c r="BG30" s="599">
        <v>800</v>
      </c>
    </row>
    <row r="31" spans="1:59" ht="13.5">
      <c r="A31" s="620"/>
      <c r="B31" s="611"/>
      <c r="C31" s="612">
        <v>3</v>
      </c>
      <c r="D31" s="613" t="s">
        <v>17</v>
      </c>
      <c r="E31" s="614"/>
      <c r="F31" s="614"/>
      <c r="G31" s="615" t="s">
        <v>18</v>
      </c>
      <c r="H31" s="638">
        <f>SUM(H32:H39)</f>
        <v>0</v>
      </c>
      <c r="I31" s="638">
        <f>SUM(I32:I39)</f>
        <v>0</v>
      </c>
      <c r="J31" s="638">
        <f>SUM(J32:J39)</f>
        <v>0</v>
      </c>
      <c r="K31" s="617">
        <f t="shared" si="3"/>
        <v>0</v>
      </c>
      <c r="L31" s="638">
        <f>SUM(L32:L39)</f>
        <v>0</v>
      </c>
      <c r="M31" s="638">
        <f>SUM(M32:M39)</f>
        <v>0</v>
      </c>
      <c r="N31" s="638">
        <f>SUM(N32:N39)</f>
        <v>0</v>
      </c>
      <c r="O31" s="617">
        <f t="shared" si="4"/>
        <v>0</v>
      </c>
      <c r="P31" s="638">
        <f>SUM(P32:P39)</f>
        <v>0</v>
      </c>
      <c r="Q31" s="638">
        <f>SUM(Q32:Q39)</f>
        <v>0</v>
      </c>
      <c r="R31" s="638">
        <f>SUM(R32:R39)</f>
        <v>0</v>
      </c>
      <c r="S31" s="617">
        <f t="shared" si="5"/>
        <v>0</v>
      </c>
      <c r="T31" s="638">
        <f>SUM(T32:T39)</f>
        <v>0</v>
      </c>
      <c r="U31" s="638">
        <f>SUM(U32:U39)</f>
        <v>0</v>
      </c>
      <c r="V31" s="638">
        <f>SUM(V32:V39)</f>
        <v>0</v>
      </c>
      <c r="W31" s="617">
        <f t="shared" si="6"/>
        <v>0</v>
      </c>
      <c r="X31" s="638">
        <f>SUM(X32:X39)</f>
        <v>0</v>
      </c>
      <c r="Y31" s="638">
        <f>SUM(Y32:Y39)</f>
        <v>0</v>
      </c>
      <c r="Z31" s="638">
        <f>SUM(Z32:Z39)</f>
        <v>0</v>
      </c>
      <c r="AA31" s="617">
        <f t="shared" si="7"/>
        <v>0</v>
      </c>
      <c r="AB31" s="638">
        <f>SUM(AB32:AB39)</f>
        <v>0</v>
      </c>
      <c r="AC31" s="638">
        <f>SUM(AC32:AC39)</f>
        <v>0</v>
      </c>
      <c r="AD31" s="638">
        <f>SUM(AD32:AD39)</f>
        <v>0</v>
      </c>
      <c r="AE31" s="617">
        <f t="shared" si="8"/>
        <v>0</v>
      </c>
      <c r="AF31" s="638">
        <f>SUM(AF32:AF39)</f>
        <v>5000</v>
      </c>
      <c r="AG31" s="638">
        <v>8000</v>
      </c>
      <c r="AH31" s="638">
        <f>SUM(AH32:AH39)</f>
        <v>0</v>
      </c>
      <c r="AI31" s="618">
        <f t="shared" si="9"/>
        <v>13000</v>
      </c>
      <c r="AJ31" s="638">
        <f>SUM(AJ32:AJ40)</f>
        <v>6500</v>
      </c>
      <c r="AK31" s="638">
        <f>SUM(AK32:AK40)</f>
        <v>12000</v>
      </c>
      <c r="AL31" s="638">
        <f>SUM(AL32:AL40)</f>
        <v>0</v>
      </c>
      <c r="AM31" s="618">
        <f t="shared" si="10"/>
        <v>18500</v>
      </c>
      <c r="AN31" s="638">
        <f>SUM(AN32:AN40)</f>
        <v>18500</v>
      </c>
      <c r="AO31" s="638">
        <f>SUM(AO32:AO40)</f>
        <v>0</v>
      </c>
      <c r="AP31" s="638">
        <f>SUM(AP32:AP40)</f>
        <v>0</v>
      </c>
      <c r="AQ31" s="618">
        <f t="shared" si="11"/>
        <v>18500</v>
      </c>
      <c r="AR31" s="619">
        <f t="shared" si="0"/>
        <v>5000</v>
      </c>
      <c r="AS31" s="619">
        <f t="shared" si="1"/>
        <v>8000</v>
      </c>
      <c r="AT31" s="619">
        <f t="shared" si="2"/>
        <v>0</v>
      </c>
      <c r="AU31" s="619">
        <f t="shared" si="12"/>
        <v>13000</v>
      </c>
      <c r="AV31" s="619">
        <f t="shared" si="13"/>
        <v>6500</v>
      </c>
      <c r="AW31" s="619">
        <f t="shared" si="14"/>
        <v>12000</v>
      </c>
      <c r="AX31" s="619">
        <f t="shared" si="15"/>
        <v>0</v>
      </c>
      <c r="AY31" s="619">
        <f t="shared" si="16"/>
        <v>18500</v>
      </c>
      <c r="AZ31" s="619">
        <f t="shared" si="17"/>
        <v>18500</v>
      </c>
      <c r="BA31" s="619">
        <f t="shared" si="18"/>
        <v>0</v>
      </c>
      <c r="BB31" s="619">
        <f t="shared" si="19"/>
        <v>0</v>
      </c>
      <c r="BC31" s="619">
        <f t="shared" si="20"/>
        <v>18500</v>
      </c>
      <c r="BD31" s="609">
        <f t="shared" si="21"/>
        <v>5500</v>
      </c>
      <c r="BG31" s="599">
        <f>BG29-BG30</f>
        <v>114133</v>
      </c>
    </row>
    <row r="32" spans="1:59" ht="13.5">
      <c r="A32" s="620"/>
      <c r="B32" s="629"/>
      <c r="C32" s="630"/>
      <c r="D32" s="628">
        <v>1</v>
      </c>
      <c r="E32" s="621" t="s">
        <v>19</v>
      </c>
      <c r="F32" s="622"/>
      <c r="G32" s="611" t="s">
        <v>20</v>
      </c>
      <c r="H32" s="624">
        <f>'kiadási tábla 5.sz'!R33</f>
        <v>0</v>
      </c>
      <c r="I32" s="624">
        <f>'kiadási tábla 5.sz'!S33</f>
        <v>0</v>
      </c>
      <c r="J32" s="624">
        <f>'kiadási tábla 5.sz'!T33</f>
        <v>0</v>
      </c>
      <c r="K32" s="625">
        <f t="shared" si="3"/>
        <v>0</v>
      </c>
      <c r="L32" s="624">
        <f>'kiadási tábla 5.sz'!V33</f>
        <v>0</v>
      </c>
      <c r="M32" s="624">
        <f>'kiadási tábla 5.sz'!W33</f>
        <v>0</v>
      </c>
      <c r="N32" s="624">
        <f>'kiadási tábla 5.sz'!X33</f>
        <v>0</v>
      </c>
      <c r="O32" s="625">
        <f t="shared" si="4"/>
        <v>0</v>
      </c>
      <c r="P32" s="624">
        <f>'kiadási tábla 5.sz'!Z33</f>
        <v>0</v>
      </c>
      <c r="Q32" s="624">
        <f>'kiadási tábla 5.sz'!AA33</f>
        <v>0</v>
      </c>
      <c r="R32" s="624">
        <f>'kiadási tábla 5.sz'!AB33</f>
        <v>0</v>
      </c>
      <c r="S32" s="625">
        <f t="shared" si="5"/>
        <v>0</v>
      </c>
      <c r="T32" s="624">
        <f>'kiadási tábla 5.sz'!AD33</f>
        <v>0</v>
      </c>
      <c r="U32" s="624">
        <f>'kiadási tábla 5.sz'!AE33</f>
        <v>0</v>
      </c>
      <c r="V32" s="624">
        <f>'kiadási tábla 5.sz'!AF33</f>
        <v>0</v>
      </c>
      <c r="W32" s="625">
        <f t="shared" si="6"/>
        <v>0</v>
      </c>
      <c r="X32" s="624">
        <f>'kiadási tábla 5.sz'!AH33</f>
        <v>0</v>
      </c>
      <c r="Y32" s="624">
        <f>'kiadási tábla 5.sz'!AI33</f>
        <v>0</v>
      </c>
      <c r="Z32" s="624">
        <f>'kiadási tábla 5.sz'!AJ33</f>
        <v>0</v>
      </c>
      <c r="AA32" s="625">
        <f t="shared" si="7"/>
        <v>0</v>
      </c>
      <c r="AB32" s="624">
        <f>'kiadási tábla 5.sz'!AL33</f>
        <v>0</v>
      </c>
      <c r="AC32" s="624">
        <f>'kiadási tábla 5.sz'!AM33</f>
        <v>0</v>
      </c>
      <c r="AD32" s="624">
        <f>'kiadási tábla 5.sz'!AN33</f>
        <v>0</v>
      </c>
      <c r="AE32" s="625">
        <f t="shared" si="8"/>
        <v>0</v>
      </c>
      <c r="AF32" s="624">
        <f>'kiadási tábla 5.sz'!EH33</f>
        <v>0</v>
      </c>
      <c r="AG32" s="624">
        <f>'kiadási tábla 5.sz'!EI33</f>
        <v>0</v>
      </c>
      <c r="AH32" s="624">
        <f>'kiadási tábla 5.sz'!EJ33</f>
        <v>0</v>
      </c>
      <c r="AI32" s="626">
        <f t="shared" si="9"/>
        <v>0</v>
      </c>
      <c r="AJ32" s="624">
        <f>'kiadási tábla 5.sz'!EL33</f>
        <v>0</v>
      </c>
      <c r="AK32" s="624">
        <f>'kiadási tábla 5.sz'!EM33</f>
        <v>0</v>
      </c>
      <c r="AL32" s="624">
        <f>'kiadási tábla 5.sz'!EN33</f>
        <v>0</v>
      </c>
      <c r="AM32" s="626">
        <f t="shared" si="10"/>
        <v>0</v>
      </c>
      <c r="AN32" s="624">
        <f>'kiadási tábla 5.sz'!EP33</f>
        <v>0</v>
      </c>
      <c r="AO32" s="624">
        <f>'kiadási tábla 5.sz'!EQ33</f>
        <v>0</v>
      </c>
      <c r="AP32" s="624">
        <f>'kiadási tábla 5.sz'!ER33</f>
        <v>0</v>
      </c>
      <c r="AQ32" s="626">
        <f t="shared" si="11"/>
        <v>0</v>
      </c>
      <c r="AR32" s="625">
        <f t="shared" si="0"/>
        <v>0</v>
      </c>
      <c r="AS32" s="625">
        <f t="shared" si="1"/>
        <v>0</v>
      </c>
      <c r="AT32" s="625">
        <f t="shared" si="2"/>
        <v>0</v>
      </c>
      <c r="AU32" s="625">
        <f t="shared" si="12"/>
        <v>0</v>
      </c>
      <c r="AV32" s="625">
        <f t="shared" si="13"/>
        <v>0</v>
      </c>
      <c r="AW32" s="625">
        <f t="shared" si="14"/>
        <v>0</v>
      </c>
      <c r="AX32" s="625">
        <f t="shared" si="15"/>
        <v>0</v>
      </c>
      <c r="AY32" s="625">
        <f t="shared" si="16"/>
        <v>0</v>
      </c>
      <c r="AZ32" s="625">
        <f t="shared" si="17"/>
        <v>0</v>
      </c>
      <c r="BA32" s="625">
        <f t="shared" si="18"/>
        <v>0</v>
      </c>
      <c r="BB32" s="625">
        <f t="shared" si="19"/>
        <v>0</v>
      </c>
      <c r="BC32" s="625">
        <f t="shared" si="20"/>
        <v>0</v>
      </c>
      <c r="BD32" s="609">
        <f t="shared" si="21"/>
        <v>0</v>
      </c>
    </row>
    <row r="33" spans="1:57" ht="13.5">
      <c r="A33" s="620"/>
      <c r="B33" s="629"/>
      <c r="C33" s="630"/>
      <c r="D33" s="628">
        <v>2</v>
      </c>
      <c r="E33" s="621" t="s">
        <v>21</v>
      </c>
      <c r="F33" s="622"/>
      <c r="G33" s="611" t="s">
        <v>22</v>
      </c>
      <c r="H33" s="624">
        <f>'kiadási tábla 5.sz'!R34</f>
        <v>0</v>
      </c>
      <c r="I33" s="624">
        <f>'kiadási tábla 5.sz'!S34</f>
        <v>0</v>
      </c>
      <c r="J33" s="624">
        <f>'kiadási tábla 5.sz'!T34</f>
        <v>0</v>
      </c>
      <c r="K33" s="625">
        <f t="shared" si="3"/>
        <v>0</v>
      </c>
      <c r="L33" s="624">
        <f>'kiadási tábla 5.sz'!V34</f>
        <v>0</v>
      </c>
      <c r="M33" s="624">
        <f>'kiadási tábla 5.sz'!W34</f>
        <v>0</v>
      </c>
      <c r="N33" s="624">
        <f>'kiadási tábla 5.sz'!X34</f>
        <v>0</v>
      </c>
      <c r="O33" s="625">
        <f t="shared" si="4"/>
        <v>0</v>
      </c>
      <c r="P33" s="624">
        <f>'kiadási tábla 5.sz'!Z34</f>
        <v>0</v>
      </c>
      <c r="Q33" s="624">
        <f>'kiadási tábla 5.sz'!AA34</f>
        <v>0</v>
      </c>
      <c r="R33" s="624">
        <f>'kiadási tábla 5.sz'!AB34</f>
        <v>0</v>
      </c>
      <c r="S33" s="625">
        <f t="shared" si="5"/>
        <v>0</v>
      </c>
      <c r="T33" s="624">
        <f>'kiadási tábla 5.sz'!AD34</f>
        <v>0</v>
      </c>
      <c r="U33" s="624">
        <f>'kiadási tábla 5.sz'!AE34</f>
        <v>0</v>
      </c>
      <c r="V33" s="624">
        <f>'kiadási tábla 5.sz'!AF34</f>
        <v>0</v>
      </c>
      <c r="W33" s="625">
        <f t="shared" si="6"/>
        <v>0</v>
      </c>
      <c r="X33" s="624">
        <f>'kiadási tábla 5.sz'!AH34</f>
        <v>0</v>
      </c>
      <c r="Y33" s="624">
        <f>'kiadási tábla 5.sz'!AI34</f>
        <v>0</v>
      </c>
      <c r="Z33" s="624">
        <f>'kiadási tábla 5.sz'!AJ34</f>
        <v>0</v>
      </c>
      <c r="AA33" s="625">
        <f t="shared" si="7"/>
        <v>0</v>
      </c>
      <c r="AB33" s="624">
        <f>'kiadási tábla 5.sz'!AL34</f>
        <v>0</v>
      </c>
      <c r="AC33" s="624">
        <f>'kiadási tábla 5.sz'!AM34</f>
        <v>0</v>
      </c>
      <c r="AD33" s="624">
        <f>'kiadási tábla 5.sz'!AN34</f>
        <v>0</v>
      </c>
      <c r="AE33" s="625">
        <f t="shared" si="8"/>
        <v>0</v>
      </c>
      <c r="AF33" s="624">
        <f>'kiadási tábla 5.sz'!EH34</f>
        <v>0</v>
      </c>
      <c r="AG33" s="624">
        <f>'kiadási tábla 5.sz'!EI34</f>
        <v>0</v>
      </c>
      <c r="AH33" s="624">
        <f>'kiadási tábla 5.sz'!EJ34</f>
        <v>0</v>
      </c>
      <c r="AI33" s="626">
        <f t="shared" si="9"/>
        <v>0</v>
      </c>
      <c r="AJ33" s="624">
        <f>'kiadási tábla 5.sz'!EL34</f>
        <v>0</v>
      </c>
      <c r="AK33" s="624">
        <f>'kiadási tábla 5.sz'!EM34</f>
        <v>0</v>
      </c>
      <c r="AL33" s="624">
        <f>'kiadási tábla 5.sz'!EN34</f>
        <v>0</v>
      </c>
      <c r="AM33" s="626">
        <f t="shared" si="10"/>
        <v>0</v>
      </c>
      <c r="AN33" s="624">
        <f>'kiadási tábla 5.sz'!EP34</f>
        <v>0</v>
      </c>
      <c r="AO33" s="624">
        <f>'kiadási tábla 5.sz'!EQ34</f>
        <v>0</v>
      </c>
      <c r="AP33" s="624">
        <f>'kiadási tábla 5.sz'!ER34</f>
        <v>0</v>
      </c>
      <c r="AQ33" s="626">
        <f t="shared" si="11"/>
        <v>0</v>
      </c>
      <c r="AR33" s="625">
        <f t="shared" si="0"/>
        <v>0</v>
      </c>
      <c r="AS33" s="625">
        <f t="shared" si="1"/>
        <v>0</v>
      </c>
      <c r="AT33" s="625">
        <f t="shared" si="2"/>
        <v>0</v>
      </c>
      <c r="AU33" s="625">
        <f t="shared" si="12"/>
        <v>0</v>
      </c>
      <c r="AV33" s="625">
        <f t="shared" si="13"/>
        <v>0</v>
      </c>
      <c r="AW33" s="625">
        <f t="shared" si="14"/>
        <v>0</v>
      </c>
      <c r="AX33" s="625">
        <f t="shared" si="15"/>
        <v>0</v>
      </c>
      <c r="AY33" s="625">
        <f t="shared" si="16"/>
        <v>0</v>
      </c>
      <c r="AZ33" s="625">
        <f t="shared" si="17"/>
        <v>0</v>
      </c>
      <c r="BA33" s="625">
        <f t="shared" si="18"/>
        <v>0</v>
      </c>
      <c r="BB33" s="625">
        <f t="shared" si="19"/>
        <v>0</v>
      </c>
      <c r="BC33" s="625">
        <f t="shared" si="20"/>
        <v>0</v>
      </c>
      <c r="BD33" s="609">
        <f t="shared" si="21"/>
        <v>0</v>
      </c>
    </row>
    <row r="34" spans="1:57" ht="13.5">
      <c r="A34" s="620"/>
      <c r="B34" s="629"/>
      <c r="C34" s="630"/>
      <c r="D34" s="628">
        <v>3</v>
      </c>
      <c r="E34" s="621" t="s">
        <v>23</v>
      </c>
      <c r="F34" s="622"/>
      <c r="G34" s="611" t="s">
        <v>24</v>
      </c>
      <c r="H34" s="624">
        <f>'kiadási tábla 5.sz'!R35</f>
        <v>0</v>
      </c>
      <c r="I34" s="624">
        <f>'kiadási tábla 5.sz'!S35</f>
        <v>0</v>
      </c>
      <c r="J34" s="624">
        <f>'kiadási tábla 5.sz'!T35</f>
        <v>0</v>
      </c>
      <c r="K34" s="625">
        <f t="shared" si="3"/>
        <v>0</v>
      </c>
      <c r="L34" s="624">
        <f>'kiadási tábla 5.sz'!V35</f>
        <v>0</v>
      </c>
      <c r="M34" s="624">
        <f>'kiadási tábla 5.sz'!W35</f>
        <v>0</v>
      </c>
      <c r="N34" s="624">
        <f>'kiadási tábla 5.sz'!X35</f>
        <v>0</v>
      </c>
      <c r="O34" s="625">
        <f t="shared" si="4"/>
        <v>0</v>
      </c>
      <c r="P34" s="624">
        <f>'kiadási tábla 5.sz'!Z35</f>
        <v>0</v>
      </c>
      <c r="Q34" s="624">
        <f>'kiadási tábla 5.sz'!AA35</f>
        <v>0</v>
      </c>
      <c r="R34" s="624">
        <f>'kiadási tábla 5.sz'!AB35</f>
        <v>0</v>
      </c>
      <c r="S34" s="625">
        <f t="shared" si="5"/>
        <v>0</v>
      </c>
      <c r="T34" s="624">
        <f>'kiadási tábla 5.sz'!AD35</f>
        <v>0</v>
      </c>
      <c r="U34" s="624">
        <f>'kiadási tábla 5.sz'!AE35</f>
        <v>0</v>
      </c>
      <c r="V34" s="624">
        <f>'kiadási tábla 5.sz'!AF35</f>
        <v>0</v>
      </c>
      <c r="W34" s="625">
        <f t="shared" si="6"/>
        <v>0</v>
      </c>
      <c r="X34" s="624">
        <f>'kiadási tábla 5.sz'!AH35</f>
        <v>0</v>
      </c>
      <c r="Y34" s="624">
        <f>'kiadási tábla 5.sz'!AI35</f>
        <v>0</v>
      </c>
      <c r="Z34" s="624">
        <f>'kiadási tábla 5.sz'!AJ35</f>
        <v>0</v>
      </c>
      <c r="AA34" s="625">
        <f t="shared" si="7"/>
        <v>0</v>
      </c>
      <c r="AB34" s="624">
        <f>'kiadási tábla 5.sz'!AL35</f>
        <v>0</v>
      </c>
      <c r="AC34" s="624">
        <f>'kiadási tábla 5.sz'!AM35</f>
        <v>0</v>
      </c>
      <c r="AD34" s="624">
        <f>'kiadási tábla 5.sz'!AN35</f>
        <v>0</v>
      </c>
      <c r="AE34" s="625">
        <f t="shared" si="8"/>
        <v>0</v>
      </c>
      <c r="AF34" s="624">
        <f>'kiadási tábla 5.sz'!EH35</f>
        <v>0</v>
      </c>
      <c r="AG34" s="624">
        <f>'kiadási tábla 5.sz'!EI35</f>
        <v>0</v>
      </c>
      <c r="AH34" s="624">
        <f>'kiadási tábla 5.sz'!EJ35</f>
        <v>0</v>
      </c>
      <c r="AI34" s="626">
        <f t="shared" si="9"/>
        <v>0</v>
      </c>
      <c r="AJ34" s="624">
        <f>'kiadási tábla 5.sz'!EL35</f>
        <v>0</v>
      </c>
      <c r="AK34" s="624">
        <f>'kiadási tábla 5.sz'!EM35</f>
        <v>0</v>
      </c>
      <c r="AL34" s="624">
        <f>'kiadási tábla 5.sz'!EN35</f>
        <v>0</v>
      </c>
      <c r="AM34" s="626">
        <f t="shared" si="10"/>
        <v>0</v>
      </c>
      <c r="AN34" s="624">
        <f>'kiadási tábla 5.sz'!EP35</f>
        <v>0</v>
      </c>
      <c r="AO34" s="624">
        <f>'kiadási tábla 5.sz'!EQ35</f>
        <v>0</v>
      </c>
      <c r="AP34" s="624">
        <f>'kiadási tábla 5.sz'!ER35</f>
        <v>0</v>
      </c>
      <c r="AQ34" s="626">
        <f t="shared" si="11"/>
        <v>0</v>
      </c>
      <c r="AR34" s="625">
        <f t="shared" si="0"/>
        <v>0</v>
      </c>
      <c r="AS34" s="625">
        <f t="shared" si="1"/>
        <v>0</v>
      </c>
      <c r="AT34" s="625">
        <f t="shared" si="2"/>
        <v>0</v>
      </c>
      <c r="AU34" s="625">
        <f t="shared" si="12"/>
        <v>0</v>
      </c>
      <c r="AV34" s="625">
        <f t="shared" si="13"/>
        <v>0</v>
      </c>
      <c r="AW34" s="625">
        <f t="shared" si="14"/>
        <v>0</v>
      </c>
      <c r="AX34" s="625">
        <f t="shared" si="15"/>
        <v>0</v>
      </c>
      <c r="AY34" s="625">
        <f t="shared" si="16"/>
        <v>0</v>
      </c>
      <c r="AZ34" s="625">
        <f t="shared" si="17"/>
        <v>0</v>
      </c>
      <c r="BA34" s="625">
        <f t="shared" si="18"/>
        <v>0</v>
      </c>
      <c r="BB34" s="625">
        <f t="shared" si="19"/>
        <v>0</v>
      </c>
      <c r="BC34" s="625">
        <f t="shared" si="20"/>
        <v>0</v>
      </c>
      <c r="BD34" s="609">
        <f t="shared" si="21"/>
        <v>0</v>
      </c>
    </row>
    <row r="35" spans="1:57" ht="13.5">
      <c r="A35" s="620"/>
      <c r="B35" s="629"/>
      <c r="C35" s="630"/>
      <c r="D35" s="628">
        <v>4</v>
      </c>
      <c r="E35" s="621" t="s">
        <v>27</v>
      </c>
      <c r="F35" s="622"/>
      <c r="G35" s="611" t="s">
        <v>28</v>
      </c>
      <c r="H35" s="624">
        <f>'kiadási tábla 5.sz'!R36</f>
        <v>0</v>
      </c>
      <c r="I35" s="624">
        <f>'kiadási tábla 5.sz'!S36</f>
        <v>0</v>
      </c>
      <c r="J35" s="624">
        <f>'kiadási tábla 5.sz'!T36</f>
        <v>0</v>
      </c>
      <c r="K35" s="625">
        <f t="shared" si="3"/>
        <v>0</v>
      </c>
      <c r="L35" s="624">
        <f>'kiadási tábla 5.sz'!V36</f>
        <v>0</v>
      </c>
      <c r="M35" s="624">
        <f>'kiadási tábla 5.sz'!W36</f>
        <v>0</v>
      </c>
      <c r="N35" s="624">
        <f>'kiadási tábla 5.sz'!X36</f>
        <v>0</v>
      </c>
      <c r="O35" s="625">
        <f t="shared" si="4"/>
        <v>0</v>
      </c>
      <c r="P35" s="624">
        <f>'kiadási tábla 5.sz'!Z36</f>
        <v>0</v>
      </c>
      <c r="Q35" s="624">
        <f>'kiadási tábla 5.sz'!AA36</f>
        <v>0</v>
      </c>
      <c r="R35" s="624">
        <f>'kiadási tábla 5.sz'!AB36</f>
        <v>0</v>
      </c>
      <c r="S35" s="625">
        <f t="shared" si="5"/>
        <v>0</v>
      </c>
      <c r="T35" s="624">
        <f>'kiadási tábla 5.sz'!AD36</f>
        <v>0</v>
      </c>
      <c r="U35" s="624">
        <f>'kiadási tábla 5.sz'!AE36</f>
        <v>0</v>
      </c>
      <c r="V35" s="624">
        <f>'kiadási tábla 5.sz'!AF36</f>
        <v>0</v>
      </c>
      <c r="W35" s="625">
        <f t="shared" si="6"/>
        <v>0</v>
      </c>
      <c r="X35" s="624">
        <f>'kiadási tábla 5.sz'!AH36</f>
        <v>0</v>
      </c>
      <c r="Y35" s="624">
        <f>'kiadási tábla 5.sz'!AI36</f>
        <v>0</v>
      </c>
      <c r="Z35" s="624">
        <f>'kiadási tábla 5.sz'!AJ36</f>
        <v>0</v>
      </c>
      <c r="AA35" s="625">
        <f t="shared" si="7"/>
        <v>0</v>
      </c>
      <c r="AB35" s="624">
        <f>'kiadási tábla 5.sz'!AL36</f>
        <v>0</v>
      </c>
      <c r="AC35" s="624">
        <f>'kiadási tábla 5.sz'!AM36</f>
        <v>0</v>
      </c>
      <c r="AD35" s="624">
        <f>'kiadási tábla 5.sz'!AN36</f>
        <v>0</v>
      </c>
      <c r="AE35" s="625">
        <f t="shared" si="8"/>
        <v>0</v>
      </c>
      <c r="AF35" s="624">
        <f>'kiadási tábla 5.sz'!EH36</f>
        <v>0</v>
      </c>
      <c r="AG35" s="624">
        <f>'kiadási tábla 5.sz'!EI36</f>
        <v>0</v>
      </c>
      <c r="AH35" s="624">
        <f>'kiadási tábla 5.sz'!EJ36</f>
        <v>0</v>
      </c>
      <c r="AI35" s="626">
        <f t="shared" si="9"/>
        <v>0</v>
      </c>
      <c r="AJ35" s="624">
        <f>'kiadási tábla 5.sz'!EL36</f>
        <v>0</v>
      </c>
      <c r="AK35" s="624">
        <f>'kiadási tábla 5.sz'!EM36</f>
        <v>0</v>
      </c>
      <c r="AL35" s="624">
        <f>'kiadási tábla 5.sz'!EN36</f>
        <v>0</v>
      </c>
      <c r="AM35" s="626">
        <f t="shared" si="10"/>
        <v>0</v>
      </c>
      <c r="AN35" s="624">
        <f>'kiadási tábla 5.sz'!EP36</f>
        <v>0</v>
      </c>
      <c r="AO35" s="624">
        <f>'kiadási tábla 5.sz'!EQ36</f>
        <v>0</v>
      </c>
      <c r="AP35" s="624">
        <f>'kiadási tábla 5.sz'!ER36</f>
        <v>0</v>
      </c>
      <c r="AQ35" s="626">
        <f t="shared" si="11"/>
        <v>0</v>
      </c>
      <c r="AR35" s="625">
        <f t="shared" si="0"/>
        <v>0</v>
      </c>
      <c r="AS35" s="625">
        <f t="shared" si="1"/>
        <v>0</v>
      </c>
      <c r="AT35" s="625">
        <f t="shared" si="2"/>
        <v>0</v>
      </c>
      <c r="AU35" s="625">
        <f t="shared" si="12"/>
        <v>0</v>
      </c>
      <c r="AV35" s="625">
        <f t="shared" si="13"/>
        <v>0</v>
      </c>
      <c r="AW35" s="625">
        <f t="shared" si="14"/>
        <v>0</v>
      </c>
      <c r="AX35" s="625">
        <f t="shared" si="15"/>
        <v>0</v>
      </c>
      <c r="AY35" s="625">
        <f t="shared" si="16"/>
        <v>0</v>
      </c>
      <c r="AZ35" s="625">
        <f t="shared" si="17"/>
        <v>0</v>
      </c>
      <c r="BA35" s="625">
        <f t="shared" si="18"/>
        <v>0</v>
      </c>
      <c r="BB35" s="625">
        <f t="shared" si="19"/>
        <v>0</v>
      </c>
      <c r="BC35" s="625">
        <f t="shared" si="20"/>
        <v>0</v>
      </c>
      <c r="BD35" s="609">
        <f t="shared" si="21"/>
        <v>0</v>
      </c>
    </row>
    <row r="36" spans="1:57" ht="13.5">
      <c r="A36" s="620"/>
      <c r="B36" s="629"/>
      <c r="C36" s="630"/>
      <c r="D36" s="628">
        <v>5</v>
      </c>
      <c r="E36" s="621" t="s">
        <v>29</v>
      </c>
      <c r="F36" s="622"/>
      <c r="G36" s="611" t="s">
        <v>30</v>
      </c>
      <c r="H36" s="624">
        <f>'kiadási tábla 5.sz'!R37</f>
        <v>0</v>
      </c>
      <c r="I36" s="624">
        <f>'kiadási tábla 5.sz'!S37</f>
        <v>0</v>
      </c>
      <c r="J36" s="624">
        <f>'kiadási tábla 5.sz'!T37</f>
        <v>0</v>
      </c>
      <c r="K36" s="625">
        <f t="shared" si="3"/>
        <v>0</v>
      </c>
      <c r="L36" s="624">
        <f>'kiadási tábla 5.sz'!V37</f>
        <v>0</v>
      </c>
      <c r="M36" s="624">
        <f>'kiadási tábla 5.sz'!W37</f>
        <v>0</v>
      </c>
      <c r="N36" s="624">
        <f>'kiadási tábla 5.sz'!X37</f>
        <v>0</v>
      </c>
      <c r="O36" s="625">
        <f t="shared" si="4"/>
        <v>0</v>
      </c>
      <c r="P36" s="624">
        <f>'kiadási tábla 5.sz'!Z37</f>
        <v>0</v>
      </c>
      <c r="Q36" s="624">
        <f>'kiadási tábla 5.sz'!AA37</f>
        <v>0</v>
      </c>
      <c r="R36" s="624">
        <f>'kiadási tábla 5.sz'!AB37</f>
        <v>0</v>
      </c>
      <c r="S36" s="625">
        <f t="shared" si="5"/>
        <v>0</v>
      </c>
      <c r="T36" s="624">
        <f>'kiadási tábla 5.sz'!AD37</f>
        <v>0</v>
      </c>
      <c r="U36" s="624">
        <f>'kiadási tábla 5.sz'!AE37</f>
        <v>0</v>
      </c>
      <c r="V36" s="624">
        <f>'kiadási tábla 5.sz'!AF37</f>
        <v>0</v>
      </c>
      <c r="W36" s="625">
        <f t="shared" si="6"/>
        <v>0</v>
      </c>
      <c r="X36" s="624">
        <f>'kiadási tábla 5.sz'!AH37</f>
        <v>0</v>
      </c>
      <c r="Y36" s="624">
        <f>'kiadási tábla 5.sz'!AI37</f>
        <v>0</v>
      </c>
      <c r="Z36" s="624">
        <f>'kiadási tábla 5.sz'!AJ37</f>
        <v>0</v>
      </c>
      <c r="AA36" s="625">
        <f t="shared" si="7"/>
        <v>0</v>
      </c>
      <c r="AB36" s="624">
        <f>'kiadási tábla 5.sz'!AL37</f>
        <v>0</v>
      </c>
      <c r="AC36" s="624">
        <f>'kiadási tábla 5.sz'!AM37</f>
        <v>0</v>
      </c>
      <c r="AD36" s="624">
        <f>'kiadási tábla 5.sz'!AN37</f>
        <v>0</v>
      </c>
      <c r="AE36" s="625">
        <f t="shared" si="8"/>
        <v>0</v>
      </c>
      <c r="AF36" s="624">
        <f>'kiadási tábla 5.sz'!EH37</f>
        <v>0</v>
      </c>
      <c r="AG36" s="624">
        <f>'kiadási tábla 5.sz'!EI37</f>
        <v>0</v>
      </c>
      <c r="AH36" s="624">
        <f>'kiadási tábla 5.sz'!EJ37</f>
        <v>0</v>
      </c>
      <c r="AI36" s="626">
        <f t="shared" si="9"/>
        <v>0</v>
      </c>
      <c r="AJ36" s="624">
        <f>'kiadási tábla 5.sz'!EL37</f>
        <v>0</v>
      </c>
      <c r="AK36" s="624">
        <f>'kiadási tábla 5.sz'!EM37</f>
        <v>0</v>
      </c>
      <c r="AL36" s="624">
        <f>'kiadási tábla 5.sz'!EN37</f>
        <v>0</v>
      </c>
      <c r="AM36" s="626">
        <f t="shared" si="10"/>
        <v>0</v>
      </c>
      <c r="AN36" s="624">
        <f>'kiadási tábla 5.sz'!EP37</f>
        <v>0</v>
      </c>
      <c r="AO36" s="624">
        <f>'kiadási tábla 5.sz'!EQ37</f>
        <v>0</v>
      </c>
      <c r="AP36" s="624">
        <f>'kiadási tábla 5.sz'!ER37</f>
        <v>0</v>
      </c>
      <c r="AQ36" s="626">
        <f t="shared" si="11"/>
        <v>0</v>
      </c>
      <c r="AR36" s="625">
        <f t="shared" si="0"/>
        <v>0</v>
      </c>
      <c r="AS36" s="625">
        <f t="shared" si="1"/>
        <v>0</v>
      </c>
      <c r="AT36" s="625">
        <f t="shared" si="2"/>
        <v>0</v>
      </c>
      <c r="AU36" s="625">
        <f t="shared" si="12"/>
        <v>0</v>
      </c>
      <c r="AV36" s="625">
        <f t="shared" si="13"/>
        <v>0</v>
      </c>
      <c r="AW36" s="625">
        <f t="shared" si="14"/>
        <v>0</v>
      </c>
      <c r="AX36" s="625">
        <f t="shared" si="15"/>
        <v>0</v>
      </c>
      <c r="AY36" s="625">
        <f t="shared" si="16"/>
        <v>0</v>
      </c>
      <c r="AZ36" s="625">
        <f t="shared" si="17"/>
        <v>0</v>
      </c>
      <c r="BA36" s="625">
        <f t="shared" si="18"/>
        <v>0</v>
      </c>
      <c r="BB36" s="625">
        <f t="shared" si="19"/>
        <v>0</v>
      </c>
      <c r="BC36" s="625">
        <f t="shared" si="20"/>
        <v>0</v>
      </c>
      <c r="BD36" s="609">
        <f t="shared" si="21"/>
        <v>0</v>
      </c>
    </row>
    <row r="37" spans="1:57" ht="13.5">
      <c r="A37" s="620"/>
      <c r="B37" s="629"/>
      <c r="C37" s="630"/>
      <c r="D37" s="628">
        <v>6</v>
      </c>
      <c r="E37" s="621" t="s">
        <v>31</v>
      </c>
      <c r="F37" s="622"/>
      <c r="G37" s="611" t="s">
        <v>32</v>
      </c>
      <c r="H37" s="624">
        <f>'kiadási tábla 5.sz'!R38</f>
        <v>0</v>
      </c>
      <c r="I37" s="624">
        <f>'kiadási tábla 5.sz'!S38</f>
        <v>0</v>
      </c>
      <c r="J37" s="624">
        <f>'kiadási tábla 5.sz'!T38</f>
        <v>0</v>
      </c>
      <c r="K37" s="625">
        <f t="shared" si="3"/>
        <v>0</v>
      </c>
      <c r="L37" s="624">
        <f>'kiadási tábla 5.sz'!V38</f>
        <v>0</v>
      </c>
      <c r="M37" s="624">
        <f>'kiadási tábla 5.sz'!W38</f>
        <v>0</v>
      </c>
      <c r="N37" s="624">
        <f>'kiadási tábla 5.sz'!X38</f>
        <v>0</v>
      </c>
      <c r="O37" s="625">
        <f t="shared" si="4"/>
        <v>0</v>
      </c>
      <c r="P37" s="624">
        <f>'kiadási tábla 5.sz'!Z38</f>
        <v>0</v>
      </c>
      <c r="Q37" s="624">
        <f>'kiadási tábla 5.sz'!AA38</f>
        <v>0</v>
      </c>
      <c r="R37" s="624">
        <f>'kiadási tábla 5.sz'!AB38</f>
        <v>0</v>
      </c>
      <c r="S37" s="625">
        <f t="shared" si="5"/>
        <v>0</v>
      </c>
      <c r="T37" s="624">
        <f>'kiadási tábla 5.sz'!AD38</f>
        <v>0</v>
      </c>
      <c r="U37" s="624">
        <f>'kiadási tábla 5.sz'!AE38</f>
        <v>0</v>
      </c>
      <c r="V37" s="624">
        <f>'kiadási tábla 5.sz'!AF38</f>
        <v>0</v>
      </c>
      <c r="W37" s="625">
        <f t="shared" si="6"/>
        <v>0</v>
      </c>
      <c r="X37" s="624">
        <f>'kiadási tábla 5.sz'!AH38</f>
        <v>0</v>
      </c>
      <c r="Y37" s="624">
        <f>'kiadási tábla 5.sz'!AI38</f>
        <v>0</v>
      </c>
      <c r="Z37" s="624">
        <f>'kiadási tábla 5.sz'!AJ38</f>
        <v>0</v>
      </c>
      <c r="AA37" s="625">
        <f t="shared" si="7"/>
        <v>0</v>
      </c>
      <c r="AB37" s="624">
        <f>'kiadási tábla 5.sz'!AL38</f>
        <v>0</v>
      </c>
      <c r="AC37" s="624">
        <f>'kiadási tábla 5.sz'!AM38</f>
        <v>0</v>
      </c>
      <c r="AD37" s="624">
        <f>'kiadási tábla 5.sz'!AN38</f>
        <v>0</v>
      </c>
      <c r="AE37" s="625">
        <f t="shared" si="8"/>
        <v>0</v>
      </c>
      <c r="AF37" s="624">
        <f>'kiadási tábla 5.sz'!EH38</f>
        <v>0</v>
      </c>
      <c r="AG37" s="624">
        <f>'kiadási tábla 5.sz'!EI38</f>
        <v>0</v>
      </c>
      <c r="AH37" s="624">
        <f>'kiadási tábla 5.sz'!EJ38</f>
        <v>0</v>
      </c>
      <c r="AI37" s="626">
        <f t="shared" si="9"/>
        <v>0</v>
      </c>
      <c r="AJ37" s="624">
        <f>'kiadási tábla 5.sz'!EL38</f>
        <v>0</v>
      </c>
      <c r="AK37" s="624">
        <f>'kiadási tábla 5.sz'!EM38</f>
        <v>0</v>
      </c>
      <c r="AL37" s="624">
        <f>'kiadási tábla 5.sz'!EN38</f>
        <v>0</v>
      </c>
      <c r="AM37" s="626">
        <f t="shared" si="10"/>
        <v>0</v>
      </c>
      <c r="AN37" s="624">
        <f>'kiadási tábla 5.sz'!EP38</f>
        <v>0</v>
      </c>
      <c r="AO37" s="624">
        <f>'kiadási tábla 5.sz'!EQ38</f>
        <v>0</v>
      </c>
      <c r="AP37" s="624">
        <f>'kiadási tábla 5.sz'!ER38</f>
        <v>0</v>
      </c>
      <c r="AQ37" s="626">
        <f t="shared" si="11"/>
        <v>0</v>
      </c>
      <c r="AR37" s="625">
        <f t="shared" si="0"/>
        <v>0</v>
      </c>
      <c r="AS37" s="625">
        <f t="shared" si="1"/>
        <v>0</v>
      </c>
      <c r="AT37" s="625">
        <f t="shared" si="2"/>
        <v>0</v>
      </c>
      <c r="AU37" s="625">
        <f t="shared" si="12"/>
        <v>0</v>
      </c>
      <c r="AV37" s="625">
        <f t="shared" si="13"/>
        <v>0</v>
      </c>
      <c r="AW37" s="625">
        <f t="shared" si="14"/>
        <v>0</v>
      </c>
      <c r="AX37" s="625">
        <f t="shared" si="15"/>
        <v>0</v>
      </c>
      <c r="AY37" s="625">
        <f t="shared" si="16"/>
        <v>0</v>
      </c>
      <c r="AZ37" s="625">
        <f t="shared" si="17"/>
        <v>0</v>
      </c>
      <c r="BA37" s="625">
        <f t="shared" si="18"/>
        <v>0</v>
      </c>
      <c r="BB37" s="625">
        <f t="shared" si="19"/>
        <v>0</v>
      </c>
      <c r="BC37" s="625">
        <f t="shared" si="20"/>
        <v>0</v>
      </c>
      <c r="BD37" s="609">
        <f t="shared" si="21"/>
        <v>0</v>
      </c>
    </row>
    <row r="38" spans="1:57" ht="13.5">
      <c r="A38" s="620"/>
      <c r="B38" s="629"/>
      <c r="C38" s="630"/>
      <c r="D38" s="628">
        <v>7</v>
      </c>
      <c r="E38" s="621" t="s">
        <v>33</v>
      </c>
      <c r="F38" s="622"/>
      <c r="G38" s="611" t="s">
        <v>34</v>
      </c>
      <c r="H38" s="624">
        <f>'kiadási tábla 5.sz'!R39</f>
        <v>0</v>
      </c>
      <c r="I38" s="624">
        <f>'kiadási tábla 5.sz'!S39</f>
        <v>0</v>
      </c>
      <c r="J38" s="624">
        <f>'kiadási tábla 5.sz'!T39</f>
        <v>0</v>
      </c>
      <c r="K38" s="625">
        <f t="shared" si="3"/>
        <v>0</v>
      </c>
      <c r="L38" s="624">
        <f>'kiadási tábla 5.sz'!V39</f>
        <v>0</v>
      </c>
      <c r="M38" s="624">
        <f>'kiadási tábla 5.sz'!W39</f>
        <v>0</v>
      </c>
      <c r="N38" s="624">
        <f>'kiadási tábla 5.sz'!X39</f>
        <v>0</v>
      </c>
      <c r="O38" s="625">
        <f t="shared" si="4"/>
        <v>0</v>
      </c>
      <c r="P38" s="624">
        <f>'kiadási tábla 5.sz'!Z39</f>
        <v>0</v>
      </c>
      <c r="Q38" s="624">
        <f>'kiadási tábla 5.sz'!AA39</f>
        <v>0</v>
      </c>
      <c r="R38" s="624">
        <f>'kiadási tábla 5.sz'!AB39</f>
        <v>0</v>
      </c>
      <c r="S38" s="625">
        <f t="shared" si="5"/>
        <v>0</v>
      </c>
      <c r="T38" s="624">
        <f>'kiadási tábla 5.sz'!AD39</f>
        <v>0</v>
      </c>
      <c r="U38" s="624">
        <f>'kiadási tábla 5.sz'!AE39</f>
        <v>0</v>
      </c>
      <c r="V38" s="624">
        <f>'kiadási tábla 5.sz'!AF39</f>
        <v>0</v>
      </c>
      <c r="W38" s="625">
        <f t="shared" si="6"/>
        <v>0</v>
      </c>
      <c r="X38" s="624">
        <f>'kiadási tábla 5.sz'!AH39</f>
        <v>0</v>
      </c>
      <c r="Y38" s="624">
        <f>'kiadási tábla 5.sz'!AI39</f>
        <v>0</v>
      </c>
      <c r="Z38" s="624">
        <f>'kiadási tábla 5.sz'!AJ39</f>
        <v>0</v>
      </c>
      <c r="AA38" s="625">
        <f t="shared" si="7"/>
        <v>0</v>
      </c>
      <c r="AB38" s="624">
        <f>'kiadási tábla 5.sz'!AL39</f>
        <v>0</v>
      </c>
      <c r="AC38" s="624">
        <f>'kiadási tábla 5.sz'!AM39</f>
        <v>0</v>
      </c>
      <c r="AD38" s="624">
        <f>'kiadási tábla 5.sz'!AN39</f>
        <v>0</v>
      </c>
      <c r="AE38" s="625">
        <f t="shared" si="8"/>
        <v>0</v>
      </c>
      <c r="AF38" s="624">
        <f>'kiadási tábla 5.sz'!EH39</f>
        <v>0</v>
      </c>
      <c r="AG38" s="624">
        <f>'kiadási tábla 5.sz'!EI39</f>
        <v>0</v>
      </c>
      <c r="AH38" s="624">
        <f>'kiadási tábla 5.sz'!EJ39</f>
        <v>0</v>
      </c>
      <c r="AI38" s="626">
        <f t="shared" si="9"/>
        <v>0</v>
      </c>
      <c r="AJ38" s="624">
        <f>'kiadási tábla 5.sz'!EL39</f>
        <v>0</v>
      </c>
      <c r="AK38" s="624">
        <f>'kiadási tábla 5.sz'!EM39</f>
        <v>0</v>
      </c>
      <c r="AL38" s="624">
        <f>'kiadási tábla 5.sz'!EN39</f>
        <v>0</v>
      </c>
      <c r="AM38" s="626">
        <f t="shared" si="10"/>
        <v>0</v>
      </c>
      <c r="AN38" s="624">
        <f>'kiadási tábla 5.sz'!EP39</f>
        <v>0</v>
      </c>
      <c r="AO38" s="624">
        <f>'kiadási tábla 5.sz'!EQ39</f>
        <v>0</v>
      </c>
      <c r="AP38" s="624">
        <f>'kiadási tábla 5.sz'!ER39</f>
        <v>0</v>
      </c>
      <c r="AQ38" s="626">
        <f t="shared" si="11"/>
        <v>0</v>
      </c>
      <c r="AR38" s="625">
        <f t="shared" ref="AR38:AR66" si="22">H38+T38+AF38</f>
        <v>0</v>
      </c>
      <c r="AS38" s="625">
        <f t="shared" ref="AS38:AS66" si="23">I38+U38+AG38</f>
        <v>0</v>
      </c>
      <c r="AT38" s="625">
        <f t="shared" ref="AT38:AT66" si="24">J38+V38+AH38</f>
        <v>0</v>
      </c>
      <c r="AU38" s="625">
        <f t="shared" si="12"/>
        <v>0</v>
      </c>
      <c r="AV38" s="625">
        <f t="shared" si="13"/>
        <v>0</v>
      </c>
      <c r="AW38" s="625">
        <f t="shared" si="14"/>
        <v>0</v>
      </c>
      <c r="AX38" s="625">
        <f t="shared" si="15"/>
        <v>0</v>
      </c>
      <c r="AY38" s="625">
        <f t="shared" si="16"/>
        <v>0</v>
      </c>
      <c r="AZ38" s="625">
        <f t="shared" si="17"/>
        <v>0</v>
      </c>
      <c r="BA38" s="625">
        <f t="shared" si="18"/>
        <v>0</v>
      </c>
      <c r="BB38" s="625">
        <f t="shared" si="19"/>
        <v>0</v>
      </c>
      <c r="BC38" s="625">
        <f t="shared" si="20"/>
        <v>0</v>
      </c>
      <c r="BD38" s="609">
        <f t="shared" si="21"/>
        <v>0</v>
      </c>
    </row>
    <row r="39" spans="1:57" ht="13.5">
      <c r="A39" s="620"/>
      <c r="B39" s="629"/>
      <c r="C39" s="630"/>
      <c r="D39" s="628">
        <v>8</v>
      </c>
      <c r="E39" s="621" t="s">
        <v>35</v>
      </c>
      <c r="F39" s="622"/>
      <c r="G39" s="611" t="s">
        <v>36</v>
      </c>
      <c r="H39" s="624">
        <f>'kiadási tábla 5.sz'!R40</f>
        <v>0</v>
      </c>
      <c r="I39" s="624">
        <f>'kiadási tábla 5.sz'!S40</f>
        <v>0</v>
      </c>
      <c r="J39" s="624">
        <f>'kiadási tábla 5.sz'!T40</f>
        <v>0</v>
      </c>
      <c r="K39" s="625">
        <f t="shared" si="3"/>
        <v>0</v>
      </c>
      <c r="L39" s="624">
        <f>'kiadási tábla 5.sz'!V40</f>
        <v>0</v>
      </c>
      <c r="M39" s="624">
        <f>'kiadási tábla 5.sz'!W40</f>
        <v>0</v>
      </c>
      <c r="N39" s="624">
        <f>'kiadási tábla 5.sz'!X40</f>
        <v>0</v>
      </c>
      <c r="O39" s="625">
        <f t="shared" si="4"/>
        <v>0</v>
      </c>
      <c r="P39" s="624">
        <f>'kiadási tábla 5.sz'!Z40</f>
        <v>0</v>
      </c>
      <c r="Q39" s="624">
        <f>'kiadási tábla 5.sz'!AA40</f>
        <v>0</v>
      </c>
      <c r="R39" s="624">
        <f>'kiadási tábla 5.sz'!AB40</f>
        <v>0</v>
      </c>
      <c r="S39" s="625">
        <f t="shared" si="5"/>
        <v>0</v>
      </c>
      <c r="T39" s="624">
        <f>'kiadási tábla 5.sz'!AD40</f>
        <v>0</v>
      </c>
      <c r="U39" s="624">
        <f>'kiadási tábla 5.sz'!AE40</f>
        <v>0</v>
      </c>
      <c r="V39" s="624">
        <f>'kiadási tábla 5.sz'!AF40</f>
        <v>0</v>
      </c>
      <c r="W39" s="625">
        <f t="shared" si="6"/>
        <v>0</v>
      </c>
      <c r="X39" s="624">
        <f>'kiadási tábla 5.sz'!AH40</f>
        <v>0</v>
      </c>
      <c r="Y39" s="624">
        <f>'kiadási tábla 5.sz'!AI40</f>
        <v>0</v>
      </c>
      <c r="Z39" s="624">
        <f>'kiadási tábla 5.sz'!AJ40</f>
        <v>0</v>
      </c>
      <c r="AA39" s="625">
        <f t="shared" si="7"/>
        <v>0</v>
      </c>
      <c r="AB39" s="624">
        <f>'kiadási tábla 5.sz'!AL40</f>
        <v>0</v>
      </c>
      <c r="AC39" s="624">
        <f>'kiadási tábla 5.sz'!AM40</f>
        <v>0</v>
      </c>
      <c r="AD39" s="624">
        <f>'kiadási tábla 5.sz'!AN40</f>
        <v>0</v>
      </c>
      <c r="AE39" s="625">
        <f t="shared" si="8"/>
        <v>0</v>
      </c>
      <c r="AF39" s="624">
        <f>'kiadási tábla 5.sz'!EH40</f>
        <v>5000</v>
      </c>
      <c r="AG39" s="624">
        <v>8000</v>
      </c>
      <c r="AH39" s="624">
        <f>'kiadási tábla 5.sz'!EJ40</f>
        <v>0</v>
      </c>
      <c r="AI39" s="626">
        <f t="shared" si="9"/>
        <v>13000</v>
      </c>
      <c r="AJ39" s="624"/>
      <c r="AK39" s="624">
        <v>12000</v>
      </c>
      <c r="AL39" s="624">
        <f>'kiadási tábla 5.sz'!EN40</f>
        <v>0</v>
      </c>
      <c r="AM39" s="626">
        <f t="shared" si="10"/>
        <v>12000</v>
      </c>
      <c r="AN39" s="624">
        <v>12000</v>
      </c>
      <c r="AO39" s="624"/>
      <c r="AP39" s="624">
        <f>'kiadási tábla 5.sz'!ER40</f>
        <v>0</v>
      </c>
      <c r="AQ39" s="626">
        <f t="shared" si="11"/>
        <v>12000</v>
      </c>
      <c r="AR39" s="625">
        <f t="shared" si="22"/>
        <v>5000</v>
      </c>
      <c r="AS39" s="625">
        <f t="shared" si="23"/>
        <v>8000</v>
      </c>
      <c r="AT39" s="625">
        <f t="shared" si="24"/>
        <v>0</v>
      </c>
      <c r="AU39" s="625">
        <f t="shared" si="12"/>
        <v>13000</v>
      </c>
      <c r="AV39" s="625">
        <f t="shared" ref="AV39:AV66" si="25">L39+X39+AJ39</f>
        <v>0</v>
      </c>
      <c r="AW39" s="625">
        <f t="shared" ref="AW39:AW66" si="26">M39+Y39+AK39</f>
        <v>12000</v>
      </c>
      <c r="AX39" s="625">
        <f t="shared" ref="AX39:AX66" si="27">SUMIF($H$5:$AI$5,"Kötelező feladatok",J39:AW39)</f>
        <v>0</v>
      </c>
      <c r="AY39" s="625">
        <f t="shared" si="16"/>
        <v>12000</v>
      </c>
      <c r="AZ39" s="625">
        <f t="shared" ref="AZ39:AZ66" si="28">P39+AB39+AN39</f>
        <v>12000</v>
      </c>
      <c r="BA39" s="625">
        <f t="shared" ref="BA39:BA66" si="29">Q39+AC39+AO39</f>
        <v>0</v>
      </c>
      <c r="BB39" s="625">
        <f t="shared" ref="BB39:BB66" si="30">SUMIF($H$5:$AI$5,"Kötelező feladatok",N39:BA39)</f>
        <v>0</v>
      </c>
      <c r="BC39" s="625">
        <f t="shared" si="20"/>
        <v>12000</v>
      </c>
      <c r="BD39" s="609">
        <f t="shared" si="21"/>
        <v>-1000</v>
      </c>
    </row>
    <row r="40" spans="1:57" ht="13.5">
      <c r="A40" s="639"/>
      <c r="B40" s="640"/>
      <c r="C40" s="641"/>
      <c r="D40" s="642" t="s">
        <v>135</v>
      </c>
      <c r="E40" s="643" t="s">
        <v>870</v>
      </c>
      <c r="F40" s="644"/>
      <c r="G40" s="645" t="s">
        <v>871</v>
      </c>
      <c r="H40" s="624"/>
      <c r="I40" s="624"/>
      <c r="J40" s="624"/>
      <c r="K40" s="625"/>
      <c r="L40" s="624"/>
      <c r="M40" s="624"/>
      <c r="N40" s="624"/>
      <c r="O40" s="625"/>
      <c r="P40" s="624"/>
      <c r="Q40" s="624"/>
      <c r="R40" s="624"/>
      <c r="S40" s="625"/>
      <c r="T40" s="624"/>
      <c r="U40" s="624"/>
      <c r="V40" s="624"/>
      <c r="W40" s="625"/>
      <c r="X40" s="624"/>
      <c r="Y40" s="624"/>
      <c r="Z40" s="624"/>
      <c r="AA40" s="625"/>
      <c r="AB40" s="624"/>
      <c r="AC40" s="624"/>
      <c r="AD40" s="624"/>
      <c r="AE40" s="625"/>
      <c r="AF40" s="624"/>
      <c r="AG40" s="624"/>
      <c r="AH40" s="624"/>
      <c r="AI40" s="626"/>
      <c r="AJ40" s="624">
        <v>6500</v>
      </c>
      <c r="AK40" s="624"/>
      <c r="AL40" s="624"/>
      <c r="AM40" s="626">
        <f t="shared" si="10"/>
        <v>6500</v>
      </c>
      <c r="AN40" s="624">
        <v>6500</v>
      </c>
      <c r="AO40" s="624"/>
      <c r="AP40" s="624"/>
      <c r="AQ40" s="626">
        <f t="shared" si="11"/>
        <v>6500</v>
      </c>
      <c r="AR40" s="625">
        <f t="shared" si="22"/>
        <v>0</v>
      </c>
      <c r="AS40" s="625">
        <f t="shared" si="23"/>
        <v>0</v>
      </c>
      <c r="AT40" s="625">
        <f t="shared" si="24"/>
        <v>0</v>
      </c>
      <c r="AU40" s="625">
        <f>SUM(AR40:AT40)</f>
        <v>0</v>
      </c>
      <c r="AV40" s="625">
        <f t="shared" si="25"/>
        <v>6500</v>
      </c>
      <c r="AW40" s="625">
        <f t="shared" si="26"/>
        <v>0</v>
      </c>
      <c r="AX40" s="625">
        <f t="shared" si="27"/>
        <v>0</v>
      </c>
      <c r="AY40" s="625">
        <f>SUM(AV40:AX40)</f>
        <v>6500</v>
      </c>
      <c r="AZ40" s="625">
        <f t="shared" si="28"/>
        <v>6500</v>
      </c>
      <c r="BA40" s="625">
        <f t="shared" si="29"/>
        <v>0</v>
      </c>
      <c r="BB40" s="625">
        <f t="shared" si="30"/>
        <v>0</v>
      </c>
      <c r="BC40" s="625">
        <f t="shared" ref="BC40:BC66" si="31">SUM(AZ40:BB40)</f>
        <v>6500</v>
      </c>
      <c r="BD40" s="609">
        <f t="shared" si="21"/>
        <v>6500</v>
      </c>
      <c r="BE40" s="609">
        <f>SUM(BD39:BD40)</f>
        <v>5500</v>
      </c>
    </row>
    <row r="41" spans="1:57" ht="13.5">
      <c r="A41" s="1035" t="s">
        <v>37</v>
      </c>
      <c r="B41" s="1036"/>
      <c r="C41" s="1036"/>
      <c r="D41" s="1036"/>
      <c r="E41" s="1036"/>
      <c r="F41" s="1036"/>
      <c r="G41" s="1037"/>
      <c r="H41" s="646">
        <f>H6+H28</f>
        <v>147853</v>
      </c>
      <c r="I41" s="646">
        <f>I6+I28</f>
        <v>0</v>
      </c>
      <c r="J41" s="646">
        <f>J6+J28</f>
        <v>0</v>
      </c>
      <c r="K41" s="647">
        <f t="shared" si="3"/>
        <v>147853</v>
      </c>
      <c r="L41" s="646">
        <f>L6+L28</f>
        <v>153670</v>
      </c>
      <c r="M41" s="646">
        <f>M6+M28</f>
        <v>0</v>
      </c>
      <c r="N41" s="646">
        <f>N6+N28</f>
        <v>0</v>
      </c>
      <c r="O41" s="647">
        <f t="shared" si="4"/>
        <v>153670</v>
      </c>
      <c r="P41" s="646">
        <f>P6+P28</f>
        <v>147853</v>
      </c>
      <c r="Q41" s="646">
        <f>Q6+Q28</f>
        <v>0</v>
      </c>
      <c r="R41" s="646">
        <f>R6+R28</f>
        <v>0</v>
      </c>
      <c r="S41" s="647">
        <f t="shared" ref="S41:S66" si="32">SUM(P41:R41)</f>
        <v>147853</v>
      </c>
      <c r="T41" s="646">
        <f>T6+T28</f>
        <v>61204</v>
      </c>
      <c r="U41" s="646">
        <f>U6+U28</f>
        <v>0</v>
      </c>
      <c r="V41" s="646">
        <f>V6+V28</f>
        <v>0</v>
      </c>
      <c r="W41" s="647">
        <f t="shared" si="6"/>
        <v>61204</v>
      </c>
      <c r="X41" s="646">
        <f>X6+X28</f>
        <v>63964</v>
      </c>
      <c r="Y41" s="646">
        <f>Y6+Y28</f>
        <v>0</v>
      </c>
      <c r="Z41" s="646">
        <f>Z6+Z28</f>
        <v>0</v>
      </c>
      <c r="AA41" s="647">
        <f t="shared" si="7"/>
        <v>63964</v>
      </c>
      <c r="AB41" s="646">
        <f>AB6+AB28</f>
        <v>64541</v>
      </c>
      <c r="AC41" s="646">
        <f>AC6+AC28</f>
        <v>0</v>
      </c>
      <c r="AD41" s="646">
        <f>AD6+AD28</f>
        <v>0</v>
      </c>
      <c r="AE41" s="647">
        <f t="shared" ref="AE41:AE66" si="33">SUM(AB41:AD41)</f>
        <v>64541</v>
      </c>
      <c r="AF41" s="646">
        <f>AF6+AF28</f>
        <v>1027389</v>
      </c>
      <c r="AG41" s="646">
        <f>AG6+AG28</f>
        <v>21128</v>
      </c>
      <c r="AH41" s="646">
        <f>AH6+AH28</f>
        <v>0</v>
      </c>
      <c r="AI41" s="648">
        <f t="shared" si="9"/>
        <v>1048517</v>
      </c>
      <c r="AJ41" s="646">
        <f>AJ6+AJ28</f>
        <v>1428824</v>
      </c>
      <c r="AK41" s="646">
        <f>AK6+AK28</f>
        <v>25128</v>
      </c>
      <c r="AL41" s="646">
        <f>AL6+AL28</f>
        <v>0</v>
      </c>
      <c r="AM41" s="648">
        <f t="shared" si="10"/>
        <v>1453952</v>
      </c>
      <c r="AN41" s="646">
        <f>AN6+AN28</f>
        <v>1409243</v>
      </c>
      <c r="AO41" s="646">
        <f>AO6+AO28</f>
        <v>30766</v>
      </c>
      <c r="AP41" s="646">
        <f>AP6+AP28</f>
        <v>0</v>
      </c>
      <c r="AQ41" s="648">
        <f t="shared" si="11"/>
        <v>1440009</v>
      </c>
      <c r="AR41" s="647">
        <f t="shared" si="22"/>
        <v>1236446</v>
      </c>
      <c r="AS41" s="647">
        <f t="shared" si="23"/>
        <v>21128</v>
      </c>
      <c r="AT41" s="647">
        <f t="shared" si="24"/>
        <v>0</v>
      </c>
      <c r="AU41" s="647">
        <f>SUM(AR41:AT41)</f>
        <v>1257574</v>
      </c>
      <c r="AV41" s="647">
        <f t="shared" si="25"/>
        <v>1646458</v>
      </c>
      <c r="AW41" s="647">
        <f t="shared" si="26"/>
        <v>25128</v>
      </c>
      <c r="AX41" s="647">
        <f t="shared" si="27"/>
        <v>0</v>
      </c>
      <c r="AY41" s="647">
        <f t="shared" si="16"/>
        <v>1671586</v>
      </c>
      <c r="AZ41" s="647">
        <f t="shared" si="28"/>
        <v>1621637</v>
      </c>
      <c r="BA41" s="647">
        <f t="shared" si="29"/>
        <v>30766</v>
      </c>
      <c r="BB41" s="647">
        <f t="shared" si="30"/>
        <v>0</v>
      </c>
      <c r="BC41" s="647">
        <f t="shared" si="31"/>
        <v>1652403</v>
      </c>
      <c r="BD41" s="609">
        <f t="shared" si="21"/>
        <v>414012</v>
      </c>
    </row>
    <row r="42" spans="1:57" ht="13.5">
      <c r="A42" s="620"/>
      <c r="B42" s="649">
        <v>3</v>
      </c>
      <c r="C42" s="1032" t="s">
        <v>38</v>
      </c>
      <c r="D42" s="1033"/>
      <c r="E42" s="1033"/>
      <c r="F42" s="1033"/>
      <c r="G42" s="1034"/>
      <c r="H42" s="650">
        <f>H43+H60+H61</f>
        <v>0</v>
      </c>
      <c r="I42" s="650">
        <f>I43+I60+I61</f>
        <v>0</v>
      </c>
      <c r="J42" s="650">
        <f>J43+J60+J61</f>
        <v>0</v>
      </c>
      <c r="K42" s="606">
        <f t="shared" si="3"/>
        <v>0</v>
      </c>
      <c r="L42" s="650">
        <f>L43+L60+L61</f>
        <v>0</v>
      </c>
      <c r="M42" s="650">
        <f>M43+M60+M61</f>
        <v>0</v>
      </c>
      <c r="N42" s="650">
        <f>N43+N60+N61</f>
        <v>0</v>
      </c>
      <c r="O42" s="606">
        <f t="shared" si="4"/>
        <v>0</v>
      </c>
      <c r="P42" s="650">
        <f>P43+P60+P61</f>
        <v>0</v>
      </c>
      <c r="Q42" s="650">
        <f>Q43+Q60+Q61</f>
        <v>0</v>
      </c>
      <c r="R42" s="650">
        <f>R43+R60+R61</f>
        <v>0</v>
      </c>
      <c r="S42" s="606">
        <f t="shared" si="32"/>
        <v>0</v>
      </c>
      <c r="T42" s="650">
        <f>T43+T60+T61</f>
        <v>0</v>
      </c>
      <c r="U42" s="650">
        <f>U43+U60+U61</f>
        <v>0</v>
      </c>
      <c r="V42" s="650">
        <f>V43+V60+V61</f>
        <v>0</v>
      </c>
      <c r="W42" s="606">
        <f t="shared" si="6"/>
        <v>0</v>
      </c>
      <c r="X42" s="650">
        <f>X43+X60+X61</f>
        <v>0</v>
      </c>
      <c r="Y42" s="650">
        <f>Y43+Y60+Y61</f>
        <v>0</v>
      </c>
      <c r="Z42" s="650">
        <f>Z43+Z60+Z61</f>
        <v>0</v>
      </c>
      <c r="AA42" s="606">
        <f t="shared" si="7"/>
        <v>0</v>
      </c>
      <c r="AB42" s="650">
        <f>AB43+AB60+AB61</f>
        <v>0</v>
      </c>
      <c r="AC42" s="650">
        <f>AC43+AC60+AC61</f>
        <v>0</v>
      </c>
      <c r="AD42" s="650">
        <f>AD43+AD60+AD61</f>
        <v>0</v>
      </c>
      <c r="AE42" s="606">
        <f t="shared" si="33"/>
        <v>0</v>
      </c>
      <c r="AF42" s="650">
        <f>AF43+AF60+AF61</f>
        <v>92764</v>
      </c>
      <c r="AG42" s="650">
        <f>AG43+AG60+AG61</f>
        <v>0</v>
      </c>
      <c r="AH42" s="650">
        <f>AH43+AH60+AH61</f>
        <v>0</v>
      </c>
      <c r="AI42" s="607">
        <f t="shared" si="9"/>
        <v>92764</v>
      </c>
      <c r="AJ42" s="650">
        <f>AJ43+AJ60+AJ61</f>
        <v>92764</v>
      </c>
      <c r="AK42" s="650">
        <f>AK43+AK60+AK61</f>
        <v>0</v>
      </c>
      <c r="AL42" s="650">
        <f>AL43+AL60+AL61</f>
        <v>0</v>
      </c>
      <c r="AM42" s="607">
        <f t="shared" si="10"/>
        <v>92764</v>
      </c>
      <c r="AN42" s="650">
        <f>AN43+AN60+AN61</f>
        <v>310237</v>
      </c>
      <c r="AO42" s="650">
        <f>AO43+AO60+AO61</f>
        <v>0</v>
      </c>
      <c r="AP42" s="650">
        <f>AP43+AP60+AP61</f>
        <v>0</v>
      </c>
      <c r="AQ42" s="607">
        <f t="shared" si="11"/>
        <v>310237</v>
      </c>
      <c r="AR42" s="606">
        <f t="shared" si="22"/>
        <v>92764</v>
      </c>
      <c r="AS42" s="606">
        <f t="shared" si="23"/>
        <v>0</v>
      </c>
      <c r="AT42" s="606">
        <f t="shared" si="24"/>
        <v>0</v>
      </c>
      <c r="AU42" s="606">
        <f t="shared" si="12"/>
        <v>92764</v>
      </c>
      <c r="AV42" s="608">
        <f t="shared" si="25"/>
        <v>92764</v>
      </c>
      <c r="AW42" s="606">
        <f t="shared" si="26"/>
        <v>0</v>
      </c>
      <c r="AX42" s="606">
        <f t="shared" si="27"/>
        <v>0</v>
      </c>
      <c r="AY42" s="606">
        <f t="shared" si="16"/>
        <v>92764</v>
      </c>
      <c r="AZ42" s="608">
        <f t="shared" si="28"/>
        <v>310237</v>
      </c>
      <c r="BA42" s="606">
        <f t="shared" si="29"/>
        <v>0</v>
      </c>
      <c r="BB42" s="606">
        <f t="shared" si="30"/>
        <v>0</v>
      </c>
      <c r="BC42" s="606">
        <f t="shared" si="31"/>
        <v>310237</v>
      </c>
      <c r="BD42" s="609">
        <f t="shared" si="21"/>
        <v>0</v>
      </c>
    </row>
    <row r="43" spans="1:57" ht="13.5">
      <c r="A43" s="620"/>
      <c r="B43" s="629"/>
      <c r="C43" s="614">
        <v>1</v>
      </c>
      <c r="D43" s="613" t="s">
        <v>39</v>
      </c>
      <c r="E43" s="651"/>
      <c r="F43" s="651"/>
      <c r="G43" s="615" t="s">
        <v>40</v>
      </c>
      <c r="H43" s="652">
        <f>H44+H57+H58+H59</f>
        <v>0</v>
      </c>
      <c r="I43" s="652">
        <f>I44+I57+I58+I59</f>
        <v>0</v>
      </c>
      <c r="J43" s="652">
        <f>J44+J57+J58+J59</f>
        <v>0</v>
      </c>
      <c r="K43" s="617">
        <f t="shared" si="3"/>
        <v>0</v>
      </c>
      <c r="L43" s="652">
        <f>L44+L57+L58+L59</f>
        <v>0</v>
      </c>
      <c r="M43" s="652">
        <f>M44+M57+M58+M59</f>
        <v>0</v>
      </c>
      <c r="N43" s="652">
        <f>N44+N57+N58+N59</f>
        <v>0</v>
      </c>
      <c r="O43" s="617">
        <f t="shared" si="4"/>
        <v>0</v>
      </c>
      <c r="P43" s="652">
        <f>P44+P57+P58+P59</f>
        <v>0</v>
      </c>
      <c r="Q43" s="652">
        <f>Q44+Q57+Q58+Q59</f>
        <v>0</v>
      </c>
      <c r="R43" s="652">
        <f>R44+R57+R58+R59</f>
        <v>0</v>
      </c>
      <c r="S43" s="617">
        <f t="shared" si="32"/>
        <v>0</v>
      </c>
      <c r="T43" s="652">
        <f>T44+T57+T58+T59</f>
        <v>0</v>
      </c>
      <c r="U43" s="652">
        <f>U44+U57+U58+U59</f>
        <v>0</v>
      </c>
      <c r="V43" s="652">
        <f>V44+V57+V58+V59</f>
        <v>0</v>
      </c>
      <c r="W43" s="617">
        <f t="shared" si="6"/>
        <v>0</v>
      </c>
      <c r="X43" s="652">
        <f>X44+X57+X58+X59</f>
        <v>0</v>
      </c>
      <c r="Y43" s="652">
        <f>Y44+Y57+Y58+Y59</f>
        <v>0</v>
      </c>
      <c r="Z43" s="652">
        <f>Z44+Z57+Z58+Z59</f>
        <v>0</v>
      </c>
      <c r="AA43" s="617">
        <f t="shared" si="7"/>
        <v>0</v>
      </c>
      <c r="AB43" s="652">
        <f>AB44+AB57+AB58+AB59</f>
        <v>0</v>
      </c>
      <c r="AC43" s="652">
        <f>AC44+AC57+AC58+AC59</f>
        <v>0</v>
      </c>
      <c r="AD43" s="652">
        <f>AD44+AD57+AD58+AD59</f>
        <v>0</v>
      </c>
      <c r="AE43" s="617">
        <f t="shared" si="33"/>
        <v>0</v>
      </c>
      <c r="AF43" s="652">
        <f>AF44+AF57+AF58+AF59</f>
        <v>92764</v>
      </c>
      <c r="AG43" s="652">
        <f>AG44+AG57+AG58+AG59</f>
        <v>0</v>
      </c>
      <c r="AH43" s="652">
        <f>AH44+AH57+AH58+AH59</f>
        <v>0</v>
      </c>
      <c r="AI43" s="618">
        <f t="shared" si="9"/>
        <v>92764</v>
      </c>
      <c r="AJ43" s="652">
        <f>AJ44+AJ57+AJ58+AJ59</f>
        <v>92764</v>
      </c>
      <c r="AK43" s="652">
        <f>AK44+AK57+AK58+AK59</f>
        <v>0</v>
      </c>
      <c r="AL43" s="653">
        <f>AL44+AL57+AL58+AL59</f>
        <v>0</v>
      </c>
      <c r="AM43" s="654">
        <f t="shared" si="10"/>
        <v>92764</v>
      </c>
      <c r="AN43" s="652">
        <f>AN44+AN57+AN58+AN59</f>
        <v>310237</v>
      </c>
      <c r="AO43" s="652">
        <f>AO44+AO57+AO58+AO59</f>
        <v>0</v>
      </c>
      <c r="AP43" s="653">
        <f>AP44+AP57+AP58+AP59</f>
        <v>0</v>
      </c>
      <c r="AQ43" s="654">
        <f t="shared" si="11"/>
        <v>310237</v>
      </c>
      <c r="AR43" s="619">
        <f t="shared" si="22"/>
        <v>92764</v>
      </c>
      <c r="AS43" s="619">
        <f t="shared" si="23"/>
        <v>0</v>
      </c>
      <c r="AT43" s="619">
        <f t="shared" si="24"/>
        <v>0</v>
      </c>
      <c r="AU43" s="619">
        <f t="shared" si="12"/>
        <v>92764</v>
      </c>
      <c r="AV43" s="619">
        <f t="shared" si="25"/>
        <v>92764</v>
      </c>
      <c r="AW43" s="619">
        <f t="shared" si="26"/>
        <v>0</v>
      </c>
      <c r="AX43" s="619">
        <f t="shared" si="27"/>
        <v>0</v>
      </c>
      <c r="AY43" s="619">
        <f t="shared" si="16"/>
        <v>92764</v>
      </c>
      <c r="AZ43" s="619">
        <f t="shared" si="28"/>
        <v>310237</v>
      </c>
      <c r="BA43" s="619">
        <f t="shared" si="29"/>
        <v>0</v>
      </c>
      <c r="BB43" s="619">
        <f t="shared" si="30"/>
        <v>0</v>
      </c>
      <c r="BC43" s="619">
        <f t="shared" si="31"/>
        <v>310237</v>
      </c>
      <c r="BD43" s="609">
        <f t="shared" si="21"/>
        <v>0</v>
      </c>
    </row>
    <row r="44" spans="1:57" ht="13.5">
      <c r="A44" s="620"/>
      <c r="B44" s="629"/>
      <c r="C44" s="630"/>
      <c r="D44" s="622">
        <v>1</v>
      </c>
      <c r="E44" s="621" t="s">
        <v>41</v>
      </c>
      <c r="F44" s="621"/>
      <c r="G44" s="621" t="s">
        <v>42</v>
      </c>
      <c r="H44" s="655">
        <f>SUM(H45:H56)</f>
        <v>0</v>
      </c>
      <c r="I44" s="655">
        <f>SUM(I45:I56)</f>
        <v>0</v>
      </c>
      <c r="J44" s="655">
        <f>SUM(J45:J56)</f>
        <v>0</v>
      </c>
      <c r="K44" s="625">
        <f t="shared" si="3"/>
        <v>0</v>
      </c>
      <c r="L44" s="655">
        <f>SUM(L45:L56)</f>
        <v>0</v>
      </c>
      <c r="M44" s="655">
        <f>SUM(M45:M56)</f>
        <v>0</v>
      </c>
      <c r="N44" s="655">
        <f>SUM(N45:N56)</f>
        <v>0</v>
      </c>
      <c r="O44" s="625">
        <f t="shared" si="4"/>
        <v>0</v>
      </c>
      <c r="P44" s="655">
        <f>SUM(P45:P56)</f>
        <v>0</v>
      </c>
      <c r="Q44" s="655">
        <f>SUM(Q45:Q56)</f>
        <v>0</v>
      </c>
      <c r="R44" s="655">
        <f>SUM(R45:R56)</f>
        <v>0</v>
      </c>
      <c r="S44" s="625">
        <f t="shared" si="32"/>
        <v>0</v>
      </c>
      <c r="T44" s="655">
        <f>SUM(T45:T56)</f>
        <v>0</v>
      </c>
      <c r="U44" s="655">
        <f>SUM(U45:U56)</f>
        <v>0</v>
      </c>
      <c r="V44" s="655">
        <f>SUM(V45:V56)</f>
        <v>0</v>
      </c>
      <c r="W44" s="625">
        <f t="shared" si="6"/>
        <v>0</v>
      </c>
      <c r="X44" s="655">
        <f>SUM(X45:X56)</f>
        <v>0</v>
      </c>
      <c r="Y44" s="655">
        <f>SUM(Y45:Y56)</f>
        <v>0</v>
      </c>
      <c r="Z44" s="655">
        <f>SUM(Z45:Z56)</f>
        <v>0</v>
      </c>
      <c r="AA44" s="625">
        <f t="shared" si="7"/>
        <v>0</v>
      </c>
      <c r="AB44" s="655">
        <f>SUM(AB45:AB56)</f>
        <v>0</v>
      </c>
      <c r="AC44" s="655">
        <f>SUM(AC45:AC56)</f>
        <v>0</v>
      </c>
      <c r="AD44" s="655">
        <f>SUM(AD45:AD56)</f>
        <v>0</v>
      </c>
      <c r="AE44" s="625">
        <f t="shared" si="33"/>
        <v>0</v>
      </c>
      <c r="AF44" s="655">
        <f>SUM(AF45:AF56)</f>
        <v>0</v>
      </c>
      <c r="AG44" s="655">
        <f>SUM(AG45:AG56)</f>
        <v>0</v>
      </c>
      <c r="AH44" s="655">
        <f>SUM(AH45:AH56)</f>
        <v>0</v>
      </c>
      <c r="AI44" s="626">
        <f t="shared" si="9"/>
        <v>0</v>
      </c>
      <c r="AJ44" s="655">
        <f>SUM(AJ45:AJ56)</f>
        <v>0</v>
      </c>
      <c r="AK44" s="655">
        <f>SUM(AK45:AK56)</f>
        <v>0</v>
      </c>
      <c r="AL44" s="655">
        <f>SUM(AL45:AL56)</f>
        <v>0</v>
      </c>
      <c r="AM44" s="626">
        <f t="shared" si="10"/>
        <v>0</v>
      </c>
      <c r="AN44" s="655">
        <f>SUM(AN45:AN56)</f>
        <v>0</v>
      </c>
      <c r="AO44" s="655">
        <f>SUM(AO45:AO56)</f>
        <v>0</v>
      </c>
      <c r="AP44" s="655">
        <f>SUM(AP45:AP56)</f>
        <v>0</v>
      </c>
      <c r="AQ44" s="626">
        <f t="shared" si="11"/>
        <v>0</v>
      </c>
      <c r="AR44" s="625">
        <f t="shared" si="22"/>
        <v>0</v>
      </c>
      <c r="AS44" s="625">
        <f t="shared" si="23"/>
        <v>0</v>
      </c>
      <c r="AT44" s="625">
        <f t="shared" si="24"/>
        <v>0</v>
      </c>
      <c r="AU44" s="625">
        <f t="shared" si="12"/>
        <v>0</v>
      </c>
      <c r="AV44" s="625">
        <f t="shared" si="25"/>
        <v>0</v>
      </c>
      <c r="AW44" s="625">
        <f t="shared" si="26"/>
        <v>0</v>
      </c>
      <c r="AX44" s="625">
        <f t="shared" si="27"/>
        <v>0</v>
      </c>
      <c r="AY44" s="625">
        <f t="shared" si="16"/>
        <v>0</v>
      </c>
      <c r="AZ44" s="625">
        <f t="shared" si="28"/>
        <v>0</v>
      </c>
      <c r="BA44" s="625">
        <f t="shared" si="29"/>
        <v>0</v>
      </c>
      <c r="BB44" s="625">
        <f t="shared" si="30"/>
        <v>0</v>
      </c>
      <c r="BC44" s="625">
        <f t="shared" si="31"/>
        <v>0</v>
      </c>
      <c r="BD44" s="609">
        <f t="shared" si="21"/>
        <v>0</v>
      </c>
    </row>
    <row r="45" spans="1:57" ht="13.5">
      <c r="A45" s="620"/>
      <c r="B45" s="629"/>
      <c r="C45" s="630"/>
      <c r="D45" s="633"/>
      <c r="E45" s="622">
        <v>1</v>
      </c>
      <c r="F45" s="621" t="s">
        <v>43</v>
      </c>
      <c r="G45" s="621" t="s">
        <v>44</v>
      </c>
      <c r="H45" s="624">
        <f>'kiadási tábla 5.sz'!R45</f>
        <v>0</v>
      </c>
      <c r="I45" s="624">
        <f>'kiadási tábla 5.sz'!S45</f>
        <v>0</v>
      </c>
      <c r="J45" s="624">
        <f>'kiadási tábla 5.sz'!T45</f>
        <v>0</v>
      </c>
      <c r="K45" s="625">
        <f t="shared" si="3"/>
        <v>0</v>
      </c>
      <c r="L45" s="624">
        <f>'kiadási tábla 5.sz'!V45</f>
        <v>0</v>
      </c>
      <c r="M45" s="624">
        <f>'kiadási tábla 5.sz'!W45</f>
        <v>0</v>
      </c>
      <c r="N45" s="624">
        <f>'kiadási tábla 5.sz'!X45</f>
        <v>0</v>
      </c>
      <c r="O45" s="625">
        <f t="shared" si="4"/>
        <v>0</v>
      </c>
      <c r="P45" s="624">
        <f>'kiadási tábla 5.sz'!Z45</f>
        <v>0</v>
      </c>
      <c r="Q45" s="624">
        <f>'kiadási tábla 5.sz'!AA45</f>
        <v>0</v>
      </c>
      <c r="R45" s="624">
        <f>'kiadási tábla 5.sz'!AB45</f>
        <v>0</v>
      </c>
      <c r="S45" s="625">
        <f t="shared" si="32"/>
        <v>0</v>
      </c>
      <c r="T45" s="624">
        <f>'kiadási tábla 5.sz'!AD45</f>
        <v>0</v>
      </c>
      <c r="U45" s="624">
        <f>'kiadási tábla 5.sz'!AE45</f>
        <v>0</v>
      </c>
      <c r="V45" s="624">
        <f>'kiadási tábla 5.sz'!AF45</f>
        <v>0</v>
      </c>
      <c r="W45" s="625">
        <f t="shared" si="6"/>
        <v>0</v>
      </c>
      <c r="X45" s="624">
        <f>'kiadási tábla 5.sz'!AH45</f>
        <v>0</v>
      </c>
      <c r="Y45" s="624">
        <f>'kiadási tábla 5.sz'!AI45</f>
        <v>0</v>
      </c>
      <c r="Z45" s="624">
        <f>'kiadási tábla 5.sz'!AJ45</f>
        <v>0</v>
      </c>
      <c r="AA45" s="625">
        <f t="shared" si="7"/>
        <v>0</v>
      </c>
      <c r="AB45" s="624">
        <f>'kiadási tábla 5.sz'!AL45</f>
        <v>0</v>
      </c>
      <c r="AC45" s="624">
        <f>'kiadási tábla 5.sz'!AM45</f>
        <v>0</v>
      </c>
      <c r="AD45" s="624">
        <f>'kiadási tábla 5.sz'!AN45</f>
        <v>0</v>
      </c>
      <c r="AE45" s="625">
        <f t="shared" si="33"/>
        <v>0</v>
      </c>
      <c r="AF45" s="624">
        <f>'kiadási tábla 5.sz'!EH45</f>
        <v>0</v>
      </c>
      <c r="AG45" s="624">
        <f>'kiadási tábla 5.sz'!EI45</f>
        <v>0</v>
      </c>
      <c r="AH45" s="624">
        <f>'kiadási tábla 5.sz'!EJ45</f>
        <v>0</v>
      </c>
      <c r="AI45" s="626">
        <f t="shared" si="9"/>
        <v>0</v>
      </c>
      <c r="AJ45" s="624">
        <f>'kiadási tábla 5.sz'!EL45</f>
        <v>0</v>
      </c>
      <c r="AK45" s="624">
        <f>'kiadási tábla 5.sz'!EM45</f>
        <v>0</v>
      </c>
      <c r="AL45" s="624">
        <f>'kiadási tábla 5.sz'!EN45</f>
        <v>0</v>
      </c>
      <c r="AM45" s="626">
        <f t="shared" si="10"/>
        <v>0</v>
      </c>
      <c r="AN45" s="624">
        <f>'kiadási tábla 5.sz'!EP45</f>
        <v>0</v>
      </c>
      <c r="AO45" s="624">
        <f>'kiadási tábla 5.sz'!EQ45</f>
        <v>0</v>
      </c>
      <c r="AP45" s="624">
        <f>'kiadási tábla 5.sz'!ER45</f>
        <v>0</v>
      </c>
      <c r="AQ45" s="626">
        <f t="shared" si="11"/>
        <v>0</v>
      </c>
      <c r="AR45" s="625">
        <f t="shared" si="22"/>
        <v>0</v>
      </c>
      <c r="AS45" s="625">
        <f t="shared" si="23"/>
        <v>0</v>
      </c>
      <c r="AT45" s="625">
        <f t="shared" si="24"/>
        <v>0</v>
      </c>
      <c r="AU45" s="625">
        <f t="shared" si="12"/>
        <v>0</v>
      </c>
      <c r="AV45" s="625">
        <f t="shared" si="25"/>
        <v>0</v>
      </c>
      <c r="AW45" s="625">
        <f t="shared" si="26"/>
        <v>0</v>
      </c>
      <c r="AX45" s="625">
        <f t="shared" si="27"/>
        <v>0</v>
      </c>
      <c r="AY45" s="625">
        <f t="shared" si="16"/>
        <v>0</v>
      </c>
      <c r="AZ45" s="625">
        <f t="shared" si="28"/>
        <v>0</v>
      </c>
      <c r="BA45" s="625">
        <f t="shared" si="29"/>
        <v>0</v>
      </c>
      <c r="BB45" s="625">
        <f t="shared" si="30"/>
        <v>0</v>
      </c>
      <c r="BC45" s="625">
        <f t="shared" si="31"/>
        <v>0</v>
      </c>
      <c r="BD45" s="609">
        <f t="shared" si="21"/>
        <v>0</v>
      </c>
    </row>
    <row r="46" spans="1:57" ht="13.5">
      <c r="A46" s="620"/>
      <c r="B46" s="629"/>
      <c r="C46" s="630"/>
      <c r="D46" s="633"/>
      <c r="E46" s="622">
        <v>2</v>
      </c>
      <c r="F46" s="621" t="s">
        <v>45</v>
      </c>
      <c r="G46" s="621" t="s">
        <v>46</v>
      </c>
      <c r="H46" s="624">
        <f>'kiadási tábla 5.sz'!R46</f>
        <v>0</v>
      </c>
      <c r="I46" s="624">
        <f>'kiadási tábla 5.sz'!S46</f>
        <v>0</v>
      </c>
      <c r="J46" s="624">
        <f>'kiadási tábla 5.sz'!T46</f>
        <v>0</v>
      </c>
      <c r="K46" s="625">
        <f t="shared" si="3"/>
        <v>0</v>
      </c>
      <c r="L46" s="624">
        <f>'kiadási tábla 5.sz'!V46</f>
        <v>0</v>
      </c>
      <c r="M46" s="624">
        <f>'kiadási tábla 5.sz'!W46</f>
        <v>0</v>
      </c>
      <c r="N46" s="624">
        <f>'kiadási tábla 5.sz'!X46</f>
        <v>0</v>
      </c>
      <c r="O46" s="625">
        <f t="shared" si="4"/>
        <v>0</v>
      </c>
      <c r="P46" s="624">
        <f>'kiadási tábla 5.sz'!Z46</f>
        <v>0</v>
      </c>
      <c r="Q46" s="624">
        <f>'kiadási tábla 5.sz'!AA46</f>
        <v>0</v>
      </c>
      <c r="R46" s="624">
        <f>'kiadási tábla 5.sz'!AB46</f>
        <v>0</v>
      </c>
      <c r="S46" s="625">
        <f t="shared" si="32"/>
        <v>0</v>
      </c>
      <c r="T46" s="624">
        <f>'kiadási tábla 5.sz'!AD46</f>
        <v>0</v>
      </c>
      <c r="U46" s="624">
        <f>'kiadási tábla 5.sz'!AE46</f>
        <v>0</v>
      </c>
      <c r="V46" s="624">
        <f>'kiadási tábla 5.sz'!AF46</f>
        <v>0</v>
      </c>
      <c r="W46" s="625">
        <f t="shared" si="6"/>
        <v>0</v>
      </c>
      <c r="X46" s="624">
        <f>'kiadási tábla 5.sz'!AH46</f>
        <v>0</v>
      </c>
      <c r="Y46" s="624">
        <f>'kiadási tábla 5.sz'!AI46</f>
        <v>0</v>
      </c>
      <c r="Z46" s="624">
        <f>'kiadási tábla 5.sz'!AJ46</f>
        <v>0</v>
      </c>
      <c r="AA46" s="625">
        <f t="shared" si="7"/>
        <v>0</v>
      </c>
      <c r="AB46" s="624">
        <f>'kiadási tábla 5.sz'!AL46</f>
        <v>0</v>
      </c>
      <c r="AC46" s="624">
        <f>'kiadási tábla 5.sz'!AM46</f>
        <v>0</v>
      </c>
      <c r="AD46" s="624">
        <f>'kiadási tábla 5.sz'!AN46</f>
        <v>0</v>
      </c>
      <c r="AE46" s="625">
        <f t="shared" si="33"/>
        <v>0</v>
      </c>
      <c r="AF46" s="624"/>
      <c r="AG46" s="624">
        <f>'kiadási tábla 5.sz'!EI46</f>
        <v>0</v>
      </c>
      <c r="AH46" s="624">
        <f>'kiadási tábla 5.sz'!EJ46</f>
        <v>0</v>
      </c>
      <c r="AI46" s="626">
        <f t="shared" si="9"/>
        <v>0</v>
      </c>
      <c r="AJ46" s="624"/>
      <c r="AK46" s="624">
        <f>'kiadási tábla 5.sz'!EM46</f>
        <v>0</v>
      </c>
      <c r="AL46" s="624">
        <f>'kiadási tábla 5.sz'!EN46</f>
        <v>0</v>
      </c>
      <c r="AM46" s="626">
        <f t="shared" si="10"/>
        <v>0</v>
      </c>
      <c r="AN46" s="624"/>
      <c r="AO46" s="624">
        <f>'kiadási tábla 5.sz'!EQ46</f>
        <v>0</v>
      </c>
      <c r="AP46" s="624">
        <f>'kiadási tábla 5.sz'!ER46</f>
        <v>0</v>
      </c>
      <c r="AQ46" s="626">
        <f t="shared" si="11"/>
        <v>0</v>
      </c>
      <c r="AR46" s="625">
        <f t="shared" si="22"/>
        <v>0</v>
      </c>
      <c r="AS46" s="625">
        <f t="shared" si="23"/>
        <v>0</v>
      </c>
      <c r="AT46" s="625">
        <f t="shared" si="24"/>
        <v>0</v>
      </c>
      <c r="AU46" s="625">
        <f t="shared" si="12"/>
        <v>0</v>
      </c>
      <c r="AV46" s="625">
        <f t="shared" si="25"/>
        <v>0</v>
      </c>
      <c r="AW46" s="625">
        <f t="shared" si="26"/>
        <v>0</v>
      </c>
      <c r="AX46" s="625">
        <f t="shared" si="27"/>
        <v>0</v>
      </c>
      <c r="AY46" s="625">
        <f t="shared" si="16"/>
        <v>0</v>
      </c>
      <c r="AZ46" s="625">
        <f t="shared" si="28"/>
        <v>0</v>
      </c>
      <c r="BA46" s="625">
        <f t="shared" si="29"/>
        <v>0</v>
      </c>
      <c r="BB46" s="625">
        <f t="shared" si="30"/>
        <v>0</v>
      </c>
      <c r="BC46" s="625">
        <f t="shared" si="31"/>
        <v>0</v>
      </c>
      <c r="BD46" s="609">
        <f t="shared" si="21"/>
        <v>0</v>
      </c>
    </row>
    <row r="47" spans="1:57" ht="13.5">
      <c r="A47" s="620"/>
      <c r="B47" s="629"/>
      <c r="C47" s="630"/>
      <c r="D47" s="633"/>
      <c r="E47" s="656"/>
      <c r="F47" s="657" t="s">
        <v>47</v>
      </c>
      <c r="G47" s="657"/>
      <c r="H47" s="624">
        <f>'kiadási tábla 5.sz'!R47</f>
        <v>0</v>
      </c>
      <c r="I47" s="624">
        <f>'kiadási tábla 5.sz'!S47</f>
        <v>0</v>
      </c>
      <c r="J47" s="624">
        <f>'kiadási tábla 5.sz'!T47</f>
        <v>0</v>
      </c>
      <c r="K47" s="625">
        <f t="shared" si="3"/>
        <v>0</v>
      </c>
      <c r="L47" s="624">
        <f>'kiadási tábla 5.sz'!V47</f>
        <v>0</v>
      </c>
      <c r="M47" s="624">
        <f>'kiadási tábla 5.sz'!W47</f>
        <v>0</v>
      </c>
      <c r="N47" s="624">
        <f>'kiadási tábla 5.sz'!X47</f>
        <v>0</v>
      </c>
      <c r="O47" s="625">
        <f t="shared" si="4"/>
        <v>0</v>
      </c>
      <c r="P47" s="624">
        <f>'kiadási tábla 5.sz'!Z47</f>
        <v>0</v>
      </c>
      <c r="Q47" s="624">
        <f>'kiadási tábla 5.sz'!AA47</f>
        <v>0</v>
      </c>
      <c r="R47" s="624">
        <f>'kiadási tábla 5.sz'!AB47</f>
        <v>0</v>
      </c>
      <c r="S47" s="625">
        <f t="shared" si="32"/>
        <v>0</v>
      </c>
      <c r="T47" s="624">
        <f>'kiadási tábla 5.sz'!AD47</f>
        <v>0</v>
      </c>
      <c r="U47" s="624">
        <f>'kiadási tábla 5.sz'!AE47</f>
        <v>0</v>
      </c>
      <c r="V47" s="624">
        <f>'kiadási tábla 5.sz'!AF47</f>
        <v>0</v>
      </c>
      <c r="W47" s="625">
        <f t="shared" si="6"/>
        <v>0</v>
      </c>
      <c r="X47" s="624">
        <f>'kiadási tábla 5.sz'!AH47</f>
        <v>0</v>
      </c>
      <c r="Y47" s="624">
        <f>'kiadási tábla 5.sz'!AI47</f>
        <v>0</v>
      </c>
      <c r="Z47" s="624">
        <f>'kiadási tábla 5.sz'!AJ47</f>
        <v>0</v>
      </c>
      <c r="AA47" s="625">
        <f t="shared" si="7"/>
        <v>0</v>
      </c>
      <c r="AB47" s="624">
        <f>'kiadási tábla 5.sz'!AL47</f>
        <v>0</v>
      </c>
      <c r="AC47" s="624">
        <f>'kiadási tábla 5.sz'!AM47</f>
        <v>0</v>
      </c>
      <c r="AD47" s="624">
        <f>'kiadási tábla 5.sz'!AN47</f>
        <v>0</v>
      </c>
      <c r="AE47" s="625">
        <f t="shared" si="33"/>
        <v>0</v>
      </c>
      <c r="AF47" s="624">
        <f>'kiadási tábla 5.sz'!EH47</f>
        <v>0</v>
      </c>
      <c r="AG47" s="624">
        <f>'kiadási tábla 5.sz'!EI47</f>
        <v>0</v>
      </c>
      <c r="AH47" s="624">
        <f>'kiadási tábla 5.sz'!EJ47</f>
        <v>0</v>
      </c>
      <c r="AI47" s="626">
        <f t="shared" si="9"/>
        <v>0</v>
      </c>
      <c r="AJ47" s="624">
        <f>'kiadási tábla 5.sz'!EL47</f>
        <v>0</v>
      </c>
      <c r="AK47" s="624">
        <f>'kiadási tábla 5.sz'!EM47</f>
        <v>0</v>
      </c>
      <c r="AL47" s="624">
        <f>'kiadási tábla 5.sz'!EN47</f>
        <v>0</v>
      </c>
      <c r="AM47" s="626">
        <f t="shared" si="10"/>
        <v>0</v>
      </c>
      <c r="AN47" s="624">
        <f>'kiadási tábla 5.sz'!EP47</f>
        <v>0</v>
      </c>
      <c r="AO47" s="624">
        <f>'kiadási tábla 5.sz'!EQ47</f>
        <v>0</v>
      </c>
      <c r="AP47" s="624">
        <f>'kiadási tábla 5.sz'!ER47</f>
        <v>0</v>
      </c>
      <c r="AQ47" s="626">
        <f t="shared" si="11"/>
        <v>0</v>
      </c>
      <c r="AR47" s="625">
        <f t="shared" si="22"/>
        <v>0</v>
      </c>
      <c r="AS47" s="625">
        <f t="shared" si="23"/>
        <v>0</v>
      </c>
      <c r="AT47" s="625">
        <f t="shared" si="24"/>
        <v>0</v>
      </c>
      <c r="AU47" s="625">
        <f t="shared" si="12"/>
        <v>0</v>
      </c>
      <c r="AV47" s="625">
        <f t="shared" si="25"/>
        <v>0</v>
      </c>
      <c r="AW47" s="625">
        <f t="shared" si="26"/>
        <v>0</v>
      </c>
      <c r="AX47" s="625">
        <f t="shared" si="27"/>
        <v>0</v>
      </c>
      <c r="AY47" s="625">
        <f t="shared" si="16"/>
        <v>0</v>
      </c>
      <c r="AZ47" s="625">
        <f t="shared" si="28"/>
        <v>0</v>
      </c>
      <c r="BA47" s="625">
        <f t="shared" si="29"/>
        <v>0</v>
      </c>
      <c r="BB47" s="625">
        <f t="shared" si="30"/>
        <v>0</v>
      </c>
      <c r="BC47" s="625">
        <f t="shared" si="31"/>
        <v>0</v>
      </c>
      <c r="BD47" s="609">
        <f t="shared" si="21"/>
        <v>0</v>
      </c>
    </row>
    <row r="48" spans="1:57" ht="15" hidden="1" customHeight="1">
      <c r="A48" s="620"/>
      <c r="B48" s="629"/>
      <c r="C48" s="630"/>
      <c r="D48" s="633"/>
      <c r="E48" s="656"/>
      <c r="F48" s="629"/>
      <c r="G48" s="629"/>
      <c r="H48" s="624">
        <f>'kiadási tábla 5.sz'!R48</f>
        <v>0</v>
      </c>
      <c r="I48" s="624">
        <f>'kiadási tábla 5.sz'!S48</f>
        <v>0</v>
      </c>
      <c r="J48" s="624">
        <f>'kiadási tábla 5.sz'!T48</f>
        <v>0</v>
      </c>
      <c r="K48" s="625">
        <f t="shared" si="3"/>
        <v>0</v>
      </c>
      <c r="L48" s="624">
        <f>'kiadási tábla 5.sz'!V48</f>
        <v>0</v>
      </c>
      <c r="M48" s="624">
        <f>'kiadási tábla 5.sz'!W48</f>
        <v>0</v>
      </c>
      <c r="N48" s="624">
        <f>'kiadási tábla 5.sz'!X48</f>
        <v>0</v>
      </c>
      <c r="O48" s="625">
        <f t="shared" si="4"/>
        <v>0</v>
      </c>
      <c r="P48" s="624">
        <f>'kiadási tábla 5.sz'!Z48</f>
        <v>0</v>
      </c>
      <c r="Q48" s="624">
        <f>'kiadási tábla 5.sz'!AA48</f>
        <v>0</v>
      </c>
      <c r="R48" s="624">
        <f>'kiadási tábla 5.sz'!AB48</f>
        <v>0</v>
      </c>
      <c r="S48" s="625">
        <f t="shared" si="32"/>
        <v>0</v>
      </c>
      <c r="T48" s="624">
        <f>'kiadási tábla 5.sz'!AD48</f>
        <v>0</v>
      </c>
      <c r="U48" s="624">
        <f>'kiadási tábla 5.sz'!AE48</f>
        <v>0</v>
      </c>
      <c r="V48" s="624">
        <f>'kiadási tábla 5.sz'!AF48</f>
        <v>0</v>
      </c>
      <c r="W48" s="625">
        <f t="shared" si="6"/>
        <v>0</v>
      </c>
      <c r="X48" s="624">
        <f>'kiadási tábla 5.sz'!AH48</f>
        <v>0</v>
      </c>
      <c r="Y48" s="624">
        <f>'kiadási tábla 5.sz'!AI48</f>
        <v>0</v>
      </c>
      <c r="Z48" s="624">
        <f>'kiadási tábla 5.sz'!AJ48</f>
        <v>0</v>
      </c>
      <c r="AA48" s="625">
        <f t="shared" si="7"/>
        <v>0</v>
      </c>
      <c r="AB48" s="624">
        <f>'kiadási tábla 5.sz'!AL48</f>
        <v>0</v>
      </c>
      <c r="AC48" s="624">
        <f>'kiadási tábla 5.sz'!AM48</f>
        <v>0</v>
      </c>
      <c r="AD48" s="624">
        <f>'kiadási tábla 5.sz'!AN48</f>
        <v>0</v>
      </c>
      <c r="AE48" s="625">
        <f t="shared" si="33"/>
        <v>0</v>
      </c>
      <c r="AF48" s="624">
        <f>'kiadási tábla 5.sz'!EH48</f>
        <v>0</v>
      </c>
      <c r="AG48" s="624">
        <f>'kiadási tábla 5.sz'!EI48</f>
        <v>0</v>
      </c>
      <c r="AH48" s="624">
        <f>'kiadási tábla 5.sz'!EJ48</f>
        <v>0</v>
      </c>
      <c r="AI48" s="626">
        <f t="shared" si="9"/>
        <v>0</v>
      </c>
      <c r="AJ48" s="624">
        <f>'kiadási tábla 5.sz'!EL48</f>
        <v>0</v>
      </c>
      <c r="AK48" s="624">
        <f>'kiadási tábla 5.sz'!EM48</f>
        <v>0</v>
      </c>
      <c r="AL48" s="624">
        <f>'kiadási tábla 5.sz'!EN48</f>
        <v>0</v>
      </c>
      <c r="AM48" s="626">
        <f t="shared" si="10"/>
        <v>0</v>
      </c>
      <c r="AN48" s="624">
        <f>'kiadási tábla 5.sz'!EP48</f>
        <v>0</v>
      </c>
      <c r="AO48" s="624">
        <f>'kiadási tábla 5.sz'!EQ48</f>
        <v>0</v>
      </c>
      <c r="AP48" s="624">
        <f>'kiadási tábla 5.sz'!ER48</f>
        <v>0</v>
      </c>
      <c r="AQ48" s="626">
        <f t="shared" si="11"/>
        <v>0</v>
      </c>
      <c r="AR48" s="625">
        <f t="shared" si="22"/>
        <v>0</v>
      </c>
      <c r="AS48" s="625">
        <f t="shared" si="23"/>
        <v>0</v>
      </c>
      <c r="AT48" s="625">
        <f t="shared" si="24"/>
        <v>0</v>
      </c>
      <c r="AU48" s="625">
        <f t="shared" si="12"/>
        <v>0</v>
      </c>
      <c r="AV48" s="625">
        <f t="shared" si="25"/>
        <v>0</v>
      </c>
      <c r="AW48" s="625">
        <f t="shared" si="26"/>
        <v>0</v>
      </c>
      <c r="AX48" s="625">
        <f t="shared" si="27"/>
        <v>0</v>
      </c>
      <c r="AY48" s="625">
        <f t="shared" si="16"/>
        <v>0</v>
      </c>
      <c r="AZ48" s="625">
        <f t="shared" si="28"/>
        <v>0</v>
      </c>
      <c r="BA48" s="625">
        <f t="shared" si="29"/>
        <v>0</v>
      </c>
      <c r="BB48" s="625">
        <f t="shared" si="30"/>
        <v>0</v>
      </c>
      <c r="BC48" s="625">
        <f t="shared" si="31"/>
        <v>0</v>
      </c>
      <c r="BD48" s="609">
        <f t="shared" si="21"/>
        <v>0</v>
      </c>
    </row>
    <row r="49" spans="1:56" ht="15" hidden="1" customHeight="1">
      <c r="A49" s="620"/>
      <c r="B49" s="629"/>
      <c r="C49" s="630"/>
      <c r="D49" s="633"/>
      <c r="E49" s="656"/>
      <c r="F49" s="629"/>
      <c r="G49" s="629"/>
      <c r="H49" s="624">
        <f>'kiadási tábla 5.sz'!R49</f>
        <v>0</v>
      </c>
      <c r="I49" s="624">
        <f>'kiadási tábla 5.sz'!S49</f>
        <v>0</v>
      </c>
      <c r="J49" s="624">
        <f>'kiadási tábla 5.sz'!T49</f>
        <v>0</v>
      </c>
      <c r="K49" s="625">
        <f t="shared" si="3"/>
        <v>0</v>
      </c>
      <c r="L49" s="624">
        <f>'kiadási tábla 5.sz'!V49</f>
        <v>0</v>
      </c>
      <c r="M49" s="624">
        <f>'kiadási tábla 5.sz'!W49</f>
        <v>0</v>
      </c>
      <c r="N49" s="624">
        <f>'kiadási tábla 5.sz'!X49</f>
        <v>0</v>
      </c>
      <c r="O49" s="625">
        <f t="shared" si="4"/>
        <v>0</v>
      </c>
      <c r="P49" s="624">
        <f>'kiadási tábla 5.sz'!Z49</f>
        <v>0</v>
      </c>
      <c r="Q49" s="624">
        <f>'kiadási tábla 5.sz'!AA49</f>
        <v>0</v>
      </c>
      <c r="R49" s="624">
        <f>'kiadási tábla 5.sz'!AB49</f>
        <v>0</v>
      </c>
      <c r="S49" s="625">
        <f t="shared" si="32"/>
        <v>0</v>
      </c>
      <c r="T49" s="624">
        <f>'kiadási tábla 5.sz'!AD49</f>
        <v>0</v>
      </c>
      <c r="U49" s="624">
        <f>'kiadási tábla 5.sz'!AE49</f>
        <v>0</v>
      </c>
      <c r="V49" s="624">
        <f>'kiadási tábla 5.sz'!AF49</f>
        <v>0</v>
      </c>
      <c r="W49" s="625">
        <f t="shared" si="6"/>
        <v>0</v>
      </c>
      <c r="X49" s="624">
        <f>'kiadási tábla 5.sz'!AH49</f>
        <v>0</v>
      </c>
      <c r="Y49" s="624">
        <f>'kiadási tábla 5.sz'!AI49</f>
        <v>0</v>
      </c>
      <c r="Z49" s="624">
        <f>'kiadási tábla 5.sz'!AJ49</f>
        <v>0</v>
      </c>
      <c r="AA49" s="625">
        <f t="shared" si="7"/>
        <v>0</v>
      </c>
      <c r="AB49" s="624">
        <f>'kiadási tábla 5.sz'!AL49</f>
        <v>0</v>
      </c>
      <c r="AC49" s="624">
        <f>'kiadási tábla 5.sz'!AM49</f>
        <v>0</v>
      </c>
      <c r="AD49" s="624">
        <f>'kiadási tábla 5.sz'!AN49</f>
        <v>0</v>
      </c>
      <c r="AE49" s="625">
        <f t="shared" si="33"/>
        <v>0</v>
      </c>
      <c r="AF49" s="624">
        <f>'kiadási tábla 5.sz'!EH49</f>
        <v>0</v>
      </c>
      <c r="AG49" s="624">
        <f>'kiadási tábla 5.sz'!EI49</f>
        <v>0</v>
      </c>
      <c r="AH49" s="624">
        <f>'kiadási tábla 5.sz'!EJ49</f>
        <v>0</v>
      </c>
      <c r="AI49" s="626">
        <f t="shared" si="9"/>
        <v>0</v>
      </c>
      <c r="AJ49" s="624">
        <f>'kiadási tábla 5.sz'!EL49</f>
        <v>0</v>
      </c>
      <c r="AK49" s="624">
        <f>'kiadási tábla 5.sz'!EM49</f>
        <v>0</v>
      </c>
      <c r="AL49" s="624">
        <f>'kiadási tábla 5.sz'!EN49</f>
        <v>0</v>
      </c>
      <c r="AM49" s="626">
        <f t="shared" si="10"/>
        <v>0</v>
      </c>
      <c r="AN49" s="624">
        <f>'kiadási tábla 5.sz'!EP49</f>
        <v>0</v>
      </c>
      <c r="AO49" s="624">
        <f>'kiadási tábla 5.sz'!EQ49</f>
        <v>0</v>
      </c>
      <c r="AP49" s="624">
        <f>'kiadási tábla 5.sz'!ER49</f>
        <v>0</v>
      </c>
      <c r="AQ49" s="626">
        <f t="shared" si="11"/>
        <v>0</v>
      </c>
      <c r="AR49" s="625">
        <f t="shared" si="22"/>
        <v>0</v>
      </c>
      <c r="AS49" s="625">
        <f t="shared" si="23"/>
        <v>0</v>
      </c>
      <c r="AT49" s="625">
        <f t="shared" si="24"/>
        <v>0</v>
      </c>
      <c r="AU49" s="625">
        <f t="shared" si="12"/>
        <v>0</v>
      </c>
      <c r="AV49" s="625">
        <f t="shared" si="25"/>
        <v>0</v>
      </c>
      <c r="AW49" s="625">
        <f t="shared" si="26"/>
        <v>0</v>
      </c>
      <c r="AX49" s="625">
        <f t="shared" si="27"/>
        <v>0</v>
      </c>
      <c r="AY49" s="625">
        <f t="shared" si="16"/>
        <v>0</v>
      </c>
      <c r="AZ49" s="625">
        <f t="shared" si="28"/>
        <v>0</v>
      </c>
      <c r="BA49" s="625">
        <f t="shared" si="29"/>
        <v>0</v>
      </c>
      <c r="BB49" s="625">
        <f t="shared" si="30"/>
        <v>0</v>
      </c>
      <c r="BC49" s="625">
        <f t="shared" si="31"/>
        <v>0</v>
      </c>
      <c r="BD49" s="609">
        <f t="shared" si="21"/>
        <v>0</v>
      </c>
    </row>
    <row r="50" spans="1:56" ht="15" hidden="1" customHeight="1">
      <c r="A50" s="620"/>
      <c r="B50" s="629"/>
      <c r="C50" s="630"/>
      <c r="D50" s="633"/>
      <c r="E50" s="656"/>
      <c r="F50" s="629"/>
      <c r="G50" s="629"/>
      <c r="H50" s="624">
        <f>'kiadási tábla 5.sz'!R50</f>
        <v>0</v>
      </c>
      <c r="I50" s="624">
        <f>'kiadási tábla 5.sz'!S50</f>
        <v>0</v>
      </c>
      <c r="J50" s="624">
        <f>'kiadási tábla 5.sz'!T50</f>
        <v>0</v>
      </c>
      <c r="K50" s="625">
        <f t="shared" si="3"/>
        <v>0</v>
      </c>
      <c r="L50" s="624">
        <f>'kiadási tábla 5.sz'!V50</f>
        <v>0</v>
      </c>
      <c r="M50" s="624">
        <f>'kiadási tábla 5.sz'!W50</f>
        <v>0</v>
      </c>
      <c r="N50" s="624">
        <f>'kiadási tábla 5.sz'!X50</f>
        <v>0</v>
      </c>
      <c r="O50" s="625">
        <f t="shared" si="4"/>
        <v>0</v>
      </c>
      <c r="P50" s="624">
        <f>'kiadási tábla 5.sz'!Z50</f>
        <v>0</v>
      </c>
      <c r="Q50" s="624">
        <f>'kiadási tábla 5.sz'!AA50</f>
        <v>0</v>
      </c>
      <c r="R50" s="624">
        <f>'kiadási tábla 5.sz'!AB50</f>
        <v>0</v>
      </c>
      <c r="S50" s="625">
        <f t="shared" si="32"/>
        <v>0</v>
      </c>
      <c r="T50" s="624">
        <f>'kiadási tábla 5.sz'!AD50</f>
        <v>0</v>
      </c>
      <c r="U50" s="624">
        <f>'kiadási tábla 5.sz'!AE50</f>
        <v>0</v>
      </c>
      <c r="V50" s="624">
        <f>'kiadási tábla 5.sz'!AF50</f>
        <v>0</v>
      </c>
      <c r="W50" s="625">
        <f t="shared" si="6"/>
        <v>0</v>
      </c>
      <c r="X50" s="624">
        <f>'kiadási tábla 5.sz'!AH50</f>
        <v>0</v>
      </c>
      <c r="Y50" s="624">
        <f>'kiadási tábla 5.sz'!AI50</f>
        <v>0</v>
      </c>
      <c r="Z50" s="624">
        <f>'kiadási tábla 5.sz'!AJ50</f>
        <v>0</v>
      </c>
      <c r="AA50" s="625">
        <f t="shared" si="7"/>
        <v>0</v>
      </c>
      <c r="AB50" s="624">
        <f>'kiadási tábla 5.sz'!AL50</f>
        <v>0</v>
      </c>
      <c r="AC50" s="624">
        <f>'kiadási tábla 5.sz'!AM50</f>
        <v>0</v>
      </c>
      <c r="AD50" s="624">
        <f>'kiadási tábla 5.sz'!AN50</f>
        <v>0</v>
      </c>
      <c r="AE50" s="625">
        <f t="shared" si="33"/>
        <v>0</v>
      </c>
      <c r="AF50" s="624">
        <f>'kiadási tábla 5.sz'!EH50</f>
        <v>0</v>
      </c>
      <c r="AG50" s="624">
        <f>'kiadási tábla 5.sz'!EI50</f>
        <v>0</v>
      </c>
      <c r="AH50" s="624">
        <f>'kiadási tábla 5.sz'!EJ50</f>
        <v>0</v>
      </c>
      <c r="AI50" s="626">
        <f t="shared" si="9"/>
        <v>0</v>
      </c>
      <c r="AJ50" s="624">
        <f>'kiadási tábla 5.sz'!EL50</f>
        <v>0</v>
      </c>
      <c r="AK50" s="624">
        <f>'kiadási tábla 5.sz'!EM50</f>
        <v>0</v>
      </c>
      <c r="AL50" s="624">
        <f>'kiadási tábla 5.sz'!EN50</f>
        <v>0</v>
      </c>
      <c r="AM50" s="626">
        <f t="shared" si="10"/>
        <v>0</v>
      </c>
      <c r="AN50" s="624">
        <f>'kiadási tábla 5.sz'!EP50</f>
        <v>0</v>
      </c>
      <c r="AO50" s="624">
        <f>'kiadási tábla 5.sz'!EQ50</f>
        <v>0</v>
      </c>
      <c r="AP50" s="624">
        <f>'kiadási tábla 5.sz'!ER50</f>
        <v>0</v>
      </c>
      <c r="AQ50" s="626">
        <f t="shared" si="11"/>
        <v>0</v>
      </c>
      <c r="AR50" s="625">
        <f t="shared" si="22"/>
        <v>0</v>
      </c>
      <c r="AS50" s="625">
        <f t="shared" si="23"/>
        <v>0</v>
      </c>
      <c r="AT50" s="625">
        <f t="shared" si="24"/>
        <v>0</v>
      </c>
      <c r="AU50" s="625">
        <f t="shared" si="12"/>
        <v>0</v>
      </c>
      <c r="AV50" s="625">
        <f t="shared" si="25"/>
        <v>0</v>
      </c>
      <c r="AW50" s="625">
        <f t="shared" si="26"/>
        <v>0</v>
      </c>
      <c r="AX50" s="625">
        <f t="shared" si="27"/>
        <v>0</v>
      </c>
      <c r="AY50" s="625">
        <f t="shared" si="16"/>
        <v>0</v>
      </c>
      <c r="AZ50" s="625">
        <f t="shared" si="28"/>
        <v>0</v>
      </c>
      <c r="BA50" s="625">
        <f t="shared" si="29"/>
        <v>0</v>
      </c>
      <c r="BB50" s="625">
        <f t="shared" si="30"/>
        <v>0</v>
      </c>
      <c r="BC50" s="625">
        <f t="shared" si="31"/>
        <v>0</v>
      </c>
      <c r="BD50" s="609">
        <f t="shared" si="21"/>
        <v>0</v>
      </c>
    </row>
    <row r="51" spans="1:56" ht="15" hidden="1" customHeight="1">
      <c r="A51" s="620"/>
      <c r="B51" s="629"/>
      <c r="C51" s="630"/>
      <c r="D51" s="633"/>
      <c r="E51" s="656"/>
      <c r="F51" s="629"/>
      <c r="G51" s="629"/>
      <c r="H51" s="624">
        <f>'kiadási tábla 5.sz'!R51</f>
        <v>0</v>
      </c>
      <c r="I51" s="624">
        <f>'kiadási tábla 5.sz'!S51</f>
        <v>0</v>
      </c>
      <c r="J51" s="624">
        <f>'kiadási tábla 5.sz'!T51</f>
        <v>0</v>
      </c>
      <c r="K51" s="625">
        <f t="shared" si="3"/>
        <v>0</v>
      </c>
      <c r="L51" s="624">
        <f>'kiadási tábla 5.sz'!V51</f>
        <v>0</v>
      </c>
      <c r="M51" s="624">
        <f>'kiadási tábla 5.sz'!W51</f>
        <v>0</v>
      </c>
      <c r="N51" s="624">
        <f>'kiadási tábla 5.sz'!X51</f>
        <v>0</v>
      </c>
      <c r="O51" s="625">
        <f t="shared" si="4"/>
        <v>0</v>
      </c>
      <c r="P51" s="624">
        <f>'kiadási tábla 5.sz'!Z51</f>
        <v>0</v>
      </c>
      <c r="Q51" s="624">
        <f>'kiadási tábla 5.sz'!AA51</f>
        <v>0</v>
      </c>
      <c r="R51" s="624">
        <f>'kiadási tábla 5.sz'!AB51</f>
        <v>0</v>
      </c>
      <c r="S51" s="625">
        <f t="shared" si="32"/>
        <v>0</v>
      </c>
      <c r="T51" s="624">
        <f>'kiadási tábla 5.sz'!AD51</f>
        <v>0</v>
      </c>
      <c r="U51" s="624">
        <f>'kiadási tábla 5.sz'!AE51</f>
        <v>0</v>
      </c>
      <c r="V51" s="624">
        <f>'kiadási tábla 5.sz'!AF51</f>
        <v>0</v>
      </c>
      <c r="W51" s="625">
        <f t="shared" si="6"/>
        <v>0</v>
      </c>
      <c r="X51" s="624">
        <f>'kiadási tábla 5.sz'!AH51</f>
        <v>0</v>
      </c>
      <c r="Y51" s="624">
        <f>'kiadási tábla 5.sz'!AI51</f>
        <v>0</v>
      </c>
      <c r="Z51" s="624">
        <f>'kiadási tábla 5.sz'!AJ51</f>
        <v>0</v>
      </c>
      <c r="AA51" s="625">
        <f t="shared" si="7"/>
        <v>0</v>
      </c>
      <c r="AB51" s="624">
        <f>'kiadási tábla 5.sz'!AL51</f>
        <v>0</v>
      </c>
      <c r="AC51" s="624">
        <f>'kiadási tábla 5.sz'!AM51</f>
        <v>0</v>
      </c>
      <c r="AD51" s="624">
        <f>'kiadási tábla 5.sz'!AN51</f>
        <v>0</v>
      </c>
      <c r="AE51" s="625">
        <f t="shared" si="33"/>
        <v>0</v>
      </c>
      <c r="AF51" s="624">
        <f>'kiadási tábla 5.sz'!EH51</f>
        <v>0</v>
      </c>
      <c r="AG51" s="624">
        <f>'kiadási tábla 5.sz'!EI51</f>
        <v>0</v>
      </c>
      <c r="AH51" s="624">
        <f>'kiadási tábla 5.sz'!EJ51</f>
        <v>0</v>
      </c>
      <c r="AI51" s="626">
        <f t="shared" si="9"/>
        <v>0</v>
      </c>
      <c r="AJ51" s="624">
        <f>'kiadási tábla 5.sz'!EL51</f>
        <v>0</v>
      </c>
      <c r="AK51" s="624">
        <f>'kiadási tábla 5.sz'!EM51</f>
        <v>0</v>
      </c>
      <c r="AL51" s="624">
        <f>'kiadási tábla 5.sz'!EN51</f>
        <v>0</v>
      </c>
      <c r="AM51" s="626">
        <f t="shared" si="10"/>
        <v>0</v>
      </c>
      <c r="AN51" s="624">
        <f>'kiadási tábla 5.sz'!EP51</f>
        <v>0</v>
      </c>
      <c r="AO51" s="624">
        <f>'kiadási tábla 5.sz'!EQ51</f>
        <v>0</v>
      </c>
      <c r="AP51" s="624">
        <f>'kiadási tábla 5.sz'!ER51</f>
        <v>0</v>
      </c>
      <c r="AQ51" s="626">
        <f t="shared" si="11"/>
        <v>0</v>
      </c>
      <c r="AR51" s="625">
        <f t="shared" si="22"/>
        <v>0</v>
      </c>
      <c r="AS51" s="625">
        <f t="shared" si="23"/>
        <v>0</v>
      </c>
      <c r="AT51" s="625">
        <f t="shared" si="24"/>
        <v>0</v>
      </c>
      <c r="AU51" s="625">
        <f t="shared" si="12"/>
        <v>0</v>
      </c>
      <c r="AV51" s="625">
        <f t="shared" si="25"/>
        <v>0</v>
      </c>
      <c r="AW51" s="625">
        <f t="shared" si="26"/>
        <v>0</v>
      </c>
      <c r="AX51" s="625">
        <f t="shared" si="27"/>
        <v>0</v>
      </c>
      <c r="AY51" s="625">
        <f t="shared" si="16"/>
        <v>0</v>
      </c>
      <c r="AZ51" s="625">
        <f t="shared" si="28"/>
        <v>0</v>
      </c>
      <c r="BA51" s="625">
        <f t="shared" si="29"/>
        <v>0</v>
      </c>
      <c r="BB51" s="625">
        <f t="shared" si="30"/>
        <v>0</v>
      </c>
      <c r="BC51" s="625">
        <f t="shared" si="31"/>
        <v>0</v>
      </c>
      <c r="BD51" s="609">
        <f t="shared" si="21"/>
        <v>0</v>
      </c>
    </row>
    <row r="52" spans="1:56" ht="15" hidden="1" customHeight="1">
      <c r="A52" s="620"/>
      <c r="B52" s="629"/>
      <c r="C52" s="630"/>
      <c r="D52" s="633"/>
      <c r="E52" s="656"/>
      <c r="F52" s="629"/>
      <c r="G52" s="629"/>
      <c r="H52" s="624">
        <f>'kiadási tábla 5.sz'!R52</f>
        <v>0</v>
      </c>
      <c r="I52" s="624">
        <f>'kiadási tábla 5.sz'!S52</f>
        <v>0</v>
      </c>
      <c r="J52" s="624">
        <f>'kiadási tábla 5.sz'!T52</f>
        <v>0</v>
      </c>
      <c r="K52" s="625">
        <f t="shared" si="3"/>
        <v>0</v>
      </c>
      <c r="L52" s="624">
        <f>'kiadási tábla 5.sz'!V52</f>
        <v>0</v>
      </c>
      <c r="M52" s="624">
        <f>'kiadási tábla 5.sz'!W52</f>
        <v>0</v>
      </c>
      <c r="N52" s="624">
        <f>'kiadási tábla 5.sz'!X52</f>
        <v>0</v>
      </c>
      <c r="O52" s="625">
        <f t="shared" si="4"/>
        <v>0</v>
      </c>
      <c r="P52" s="624">
        <f>'kiadási tábla 5.sz'!Z52</f>
        <v>0</v>
      </c>
      <c r="Q52" s="624">
        <f>'kiadási tábla 5.sz'!AA52</f>
        <v>0</v>
      </c>
      <c r="R52" s="624">
        <f>'kiadási tábla 5.sz'!AB52</f>
        <v>0</v>
      </c>
      <c r="S52" s="625">
        <f t="shared" si="32"/>
        <v>0</v>
      </c>
      <c r="T52" s="624">
        <f>'kiadási tábla 5.sz'!AD52</f>
        <v>0</v>
      </c>
      <c r="U52" s="624">
        <f>'kiadási tábla 5.sz'!AE52</f>
        <v>0</v>
      </c>
      <c r="V52" s="624">
        <f>'kiadási tábla 5.sz'!AF52</f>
        <v>0</v>
      </c>
      <c r="W52" s="625">
        <f t="shared" si="6"/>
        <v>0</v>
      </c>
      <c r="X52" s="624">
        <f>'kiadási tábla 5.sz'!AH52</f>
        <v>0</v>
      </c>
      <c r="Y52" s="624">
        <f>'kiadási tábla 5.sz'!AI52</f>
        <v>0</v>
      </c>
      <c r="Z52" s="624">
        <f>'kiadási tábla 5.sz'!AJ52</f>
        <v>0</v>
      </c>
      <c r="AA52" s="625">
        <f t="shared" si="7"/>
        <v>0</v>
      </c>
      <c r="AB52" s="624">
        <f>'kiadási tábla 5.sz'!AL52</f>
        <v>0</v>
      </c>
      <c r="AC52" s="624">
        <f>'kiadási tábla 5.sz'!AM52</f>
        <v>0</v>
      </c>
      <c r="AD52" s="624">
        <f>'kiadási tábla 5.sz'!AN52</f>
        <v>0</v>
      </c>
      <c r="AE52" s="625">
        <f t="shared" si="33"/>
        <v>0</v>
      </c>
      <c r="AF52" s="624">
        <f>'kiadási tábla 5.sz'!EH52</f>
        <v>0</v>
      </c>
      <c r="AG52" s="624">
        <f>'kiadási tábla 5.sz'!EI52</f>
        <v>0</v>
      </c>
      <c r="AH52" s="624">
        <f>'kiadási tábla 5.sz'!EJ52</f>
        <v>0</v>
      </c>
      <c r="AI52" s="626">
        <f t="shared" si="9"/>
        <v>0</v>
      </c>
      <c r="AJ52" s="624">
        <f>'kiadási tábla 5.sz'!EL52</f>
        <v>0</v>
      </c>
      <c r="AK52" s="624">
        <f>'kiadási tábla 5.sz'!EM52</f>
        <v>0</v>
      </c>
      <c r="AL52" s="624">
        <f>'kiadási tábla 5.sz'!EN52</f>
        <v>0</v>
      </c>
      <c r="AM52" s="626">
        <f t="shared" si="10"/>
        <v>0</v>
      </c>
      <c r="AN52" s="624">
        <f>'kiadási tábla 5.sz'!EP52</f>
        <v>0</v>
      </c>
      <c r="AO52" s="624">
        <f>'kiadási tábla 5.sz'!EQ52</f>
        <v>0</v>
      </c>
      <c r="AP52" s="624">
        <f>'kiadási tábla 5.sz'!ER52</f>
        <v>0</v>
      </c>
      <c r="AQ52" s="626">
        <f t="shared" si="11"/>
        <v>0</v>
      </c>
      <c r="AR52" s="625">
        <f t="shared" si="22"/>
        <v>0</v>
      </c>
      <c r="AS52" s="625">
        <f t="shared" si="23"/>
        <v>0</v>
      </c>
      <c r="AT52" s="625">
        <f t="shared" si="24"/>
        <v>0</v>
      </c>
      <c r="AU52" s="625">
        <f t="shared" si="12"/>
        <v>0</v>
      </c>
      <c r="AV52" s="625">
        <f t="shared" si="25"/>
        <v>0</v>
      </c>
      <c r="AW52" s="625">
        <f t="shared" si="26"/>
        <v>0</v>
      </c>
      <c r="AX52" s="625">
        <f t="shared" si="27"/>
        <v>0</v>
      </c>
      <c r="AY52" s="625">
        <f t="shared" si="16"/>
        <v>0</v>
      </c>
      <c r="AZ52" s="625">
        <f t="shared" si="28"/>
        <v>0</v>
      </c>
      <c r="BA52" s="625">
        <f t="shared" si="29"/>
        <v>0</v>
      </c>
      <c r="BB52" s="625">
        <f t="shared" si="30"/>
        <v>0</v>
      </c>
      <c r="BC52" s="625">
        <f t="shared" si="31"/>
        <v>0</v>
      </c>
      <c r="BD52" s="609">
        <f t="shared" si="21"/>
        <v>0</v>
      </c>
    </row>
    <row r="53" spans="1:56" ht="15" hidden="1" customHeight="1">
      <c r="A53" s="620"/>
      <c r="B53" s="629"/>
      <c r="C53" s="630"/>
      <c r="D53" s="633"/>
      <c r="E53" s="656"/>
      <c r="F53" s="629"/>
      <c r="G53" s="629"/>
      <c r="H53" s="624">
        <f>'kiadási tábla 5.sz'!R53</f>
        <v>0</v>
      </c>
      <c r="I53" s="624">
        <f>'kiadási tábla 5.sz'!S53</f>
        <v>0</v>
      </c>
      <c r="J53" s="624">
        <f>'kiadási tábla 5.sz'!T53</f>
        <v>0</v>
      </c>
      <c r="K53" s="625">
        <f t="shared" si="3"/>
        <v>0</v>
      </c>
      <c r="L53" s="624">
        <f>'kiadási tábla 5.sz'!V53</f>
        <v>0</v>
      </c>
      <c r="M53" s="624">
        <f>'kiadási tábla 5.sz'!W53</f>
        <v>0</v>
      </c>
      <c r="N53" s="624">
        <f>'kiadási tábla 5.sz'!X53</f>
        <v>0</v>
      </c>
      <c r="O53" s="625">
        <f t="shared" si="4"/>
        <v>0</v>
      </c>
      <c r="P53" s="624">
        <f>'kiadási tábla 5.sz'!Z53</f>
        <v>0</v>
      </c>
      <c r="Q53" s="624">
        <f>'kiadási tábla 5.sz'!AA53</f>
        <v>0</v>
      </c>
      <c r="R53" s="624">
        <f>'kiadási tábla 5.sz'!AB53</f>
        <v>0</v>
      </c>
      <c r="S53" s="625">
        <f t="shared" si="32"/>
        <v>0</v>
      </c>
      <c r="T53" s="624">
        <f>'kiadási tábla 5.sz'!AD53</f>
        <v>0</v>
      </c>
      <c r="U53" s="624">
        <f>'kiadási tábla 5.sz'!AE53</f>
        <v>0</v>
      </c>
      <c r="V53" s="624">
        <f>'kiadási tábla 5.sz'!AF53</f>
        <v>0</v>
      </c>
      <c r="W53" s="625">
        <f t="shared" si="6"/>
        <v>0</v>
      </c>
      <c r="X53" s="624">
        <f>'kiadási tábla 5.sz'!AH53</f>
        <v>0</v>
      </c>
      <c r="Y53" s="624">
        <f>'kiadási tábla 5.sz'!AI53</f>
        <v>0</v>
      </c>
      <c r="Z53" s="624">
        <f>'kiadási tábla 5.sz'!AJ53</f>
        <v>0</v>
      </c>
      <c r="AA53" s="625">
        <f t="shared" si="7"/>
        <v>0</v>
      </c>
      <c r="AB53" s="624">
        <f>'kiadási tábla 5.sz'!AL53</f>
        <v>0</v>
      </c>
      <c r="AC53" s="624">
        <f>'kiadási tábla 5.sz'!AM53</f>
        <v>0</v>
      </c>
      <c r="AD53" s="624">
        <f>'kiadási tábla 5.sz'!AN53</f>
        <v>0</v>
      </c>
      <c r="AE53" s="625">
        <f t="shared" si="33"/>
        <v>0</v>
      </c>
      <c r="AF53" s="624">
        <f>'kiadási tábla 5.sz'!EH53</f>
        <v>0</v>
      </c>
      <c r="AG53" s="624">
        <f>'kiadási tábla 5.sz'!EI53</f>
        <v>0</v>
      </c>
      <c r="AH53" s="624">
        <f>'kiadási tábla 5.sz'!EJ53</f>
        <v>0</v>
      </c>
      <c r="AI53" s="626">
        <f t="shared" si="9"/>
        <v>0</v>
      </c>
      <c r="AJ53" s="624">
        <f>'kiadási tábla 5.sz'!EL53</f>
        <v>0</v>
      </c>
      <c r="AK53" s="624">
        <f>'kiadási tábla 5.sz'!EM53</f>
        <v>0</v>
      </c>
      <c r="AL53" s="624">
        <f>'kiadási tábla 5.sz'!EN53</f>
        <v>0</v>
      </c>
      <c r="AM53" s="626">
        <f t="shared" si="10"/>
        <v>0</v>
      </c>
      <c r="AN53" s="624">
        <f>'kiadási tábla 5.sz'!EP53</f>
        <v>0</v>
      </c>
      <c r="AO53" s="624">
        <f>'kiadási tábla 5.sz'!EQ53</f>
        <v>0</v>
      </c>
      <c r="AP53" s="624">
        <f>'kiadási tábla 5.sz'!ER53</f>
        <v>0</v>
      </c>
      <c r="AQ53" s="626">
        <f t="shared" si="11"/>
        <v>0</v>
      </c>
      <c r="AR53" s="625">
        <f t="shared" si="22"/>
        <v>0</v>
      </c>
      <c r="AS53" s="625">
        <f t="shared" si="23"/>
        <v>0</v>
      </c>
      <c r="AT53" s="625">
        <f t="shared" si="24"/>
        <v>0</v>
      </c>
      <c r="AU53" s="625">
        <f t="shared" si="12"/>
        <v>0</v>
      </c>
      <c r="AV53" s="625">
        <f t="shared" si="25"/>
        <v>0</v>
      </c>
      <c r="AW53" s="625">
        <f t="shared" si="26"/>
        <v>0</v>
      </c>
      <c r="AX53" s="625">
        <f t="shared" si="27"/>
        <v>0</v>
      </c>
      <c r="AY53" s="625">
        <f t="shared" si="16"/>
        <v>0</v>
      </c>
      <c r="AZ53" s="625">
        <f t="shared" si="28"/>
        <v>0</v>
      </c>
      <c r="BA53" s="625">
        <f t="shared" si="29"/>
        <v>0</v>
      </c>
      <c r="BB53" s="625">
        <f t="shared" si="30"/>
        <v>0</v>
      </c>
      <c r="BC53" s="625">
        <f t="shared" si="31"/>
        <v>0</v>
      </c>
      <c r="BD53" s="609">
        <f t="shared" si="21"/>
        <v>0</v>
      </c>
    </row>
    <row r="54" spans="1:56" ht="15" hidden="1" customHeight="1">
      <c r="A54" s="620"/>
      <c r="B54" s="629"/>
      <c r="C54" s="630"/>
      <c r="D54" s="633"/>
      <c r="E54" s="656"/>
      <c r="F54" s="629"/>
      <c r="G54" s="629"/>
      <c r="H54" s="624">
        <f>'kiadási tábla 5.sz'!R54</f>
        <v>0</v>
      </c>
      <c r="I54" s="624">
        <f>'kiadási tábla 5.sz'!S54</f>
        <v>0</v>
      </c>
      <c r="J54" s="624">
        <f>'kiadási tábla 5.sz'!T54</f>
        <v>0</v>
      </c>
      <c r="K54" s="625">
        <f t="shared" si="3"/>
        <v>0</v>
      </c>
      <c r="L54" s="624">
        <f>'kiadási tábla 5.sz'!V54</f>
        <v>0</v>
      </c>
      <c r="M54" s="624">
        <f>'kiadási tábla 5.sz'!W54</f>
        <v>0</v>
      </c>
      <c r="N54" s="624">
        <f>'kiadási tábla 5.sz'!X54</f>
        <v>0</v>
      </c>
      <c r="O54" s="625">
        <f t="shared" si="4"/>
        <v>0</v>
      </c>
      <c r="P54" s="624">
        <f>'kiadási tábla 5.sz'!Z54</f>
        <v>0</v>
      </c>
      <c r="Q54" s="624">
        <f>'kiadási tábla 5.sz'!AA54</f>
        <v>0</v>
      </c>
      <c r="R54" s="624">
        <f>'kiadási tábla 5.sz'!AB54</f>
        <v>0</v>
      </c>
      <c r="S54" s="625">
        <f t="shared" si="32"/>
        <v>0</v>
      </c>
      <c r="T54" s="624">
        <f>'kiadási tábla 5.sz'!AD54</f>
        <v>0</v>
      </c>
      <c r="U54" s="624">
        <f>'kiadási tábla 5.sz'!AE54</f>
        <v>0</v>
      </c>
      <c r="V54" s="624">
        <f>'kiadási tábla 5.sz'!AF54</f>
        <v>0</v>
      </c>
      <c r="W54" s="625">
        <f t="shared" si="6"/>
        <v>0</v>
      </c>
      <c r="X54" s="624">
        <f>'kiadási tábla 5.sz'!AH54</f>
        <v>0</v>
      </c>
      <c r="Y54" s="624">
        <f>'kiadási tábla 5.sz'!AI54</f>
        <v>0</v>
      </c>
      <c r="Z54" s="624">
        <f>'kiadási tábla 5.sz'!AJ54</f>
        <v>0</v>
      </c>
      <c r="AA54" s="625">
        <f t="shared" si="7"/>
        <v>0</v>
      </c>
      <c r="AB54" s="624">
        <f>'kiadási tábla 5.sz'!AL54</f>
        <v>0</v>
      </c>
      <c r="AC54" s="624">
        <f>'kiadási tábla 5.sz'!AM54</f>
        <v>0</v>
      </c>
      <c r="AD54" s="624">
        <f>'kiadási tábla 5.sz'!AN54</f>
        <v>0</v>
      </c>
      <c r="AE54" s="625">
        <f t="shared" si="33"/>
        <v>0</v>
      </c>
      <c r="AF54" s="624">
        <f>'kiadási tábla 5.sz'!EH54</f>
        <v>0</v>
      </c>
      <c r="AG54" s="624">
        <f>'kiadási tábla 5.sz'!EI54</f>
        <v>0</v>
      </c>
      <c r="AH54" s="624">
        <f>'kiadási tábla 5.sz'!EJ54</f>
        <v>0</v>
      </c>
      <c r="AI54" s="626">
        <f t="shared" si="9"/>
        <v>0</v>
      </c>
      <c r="AJ54" s="624">
        <f>'kiadási tábla 5.sz'!EL54</f>
        <v>0</v>
      </c>
      <c r="AK54" s="624">
        <f>'kiadási tábla 5.sz'!EM54</f>
        <v>0</v>
      </c>
      <c r="AL54" s="624">
        <f>'kiadási tábla 5.sz'!EN54</f>
        <v>0</v>
      </c>
      <c r="AM54" s="626">
        <f t="shared" si="10"/>
        <v>0</v>
      </c>
      <c r="AN54" s="624">
        <f>'kiadási tábla 5.sz'!EP54</f>
        <v>0</v>
      </c>
      <c r="AO54" s="624">
        <f>'kiadási tábla 5.sz'!EQ54</f>
        <v>0</v>
      </c>
      <c r="AP54" s="624">
        <f>'kiadási tábla 5.sz'!ER54</f>
        <v>0</v>
      </c>
      <c r="AQ54" s="626">
        <f t="shared" si="11"/>
        <v>0</v>
      </c>
      <c r="AR54" s="625">
        <f t="shared" si="22"/>
        <v>0</v>
      </c>
      <c r="AS54" s="625">
        <f t="shared" si="23"/>
        <v>0</v>
      </c>
      <c r="AT54" s="625">
        <f t="shared" si="24"/>
        <v>0</v>
      </c>
      <c r="AU54" s="625">
        <f t="shared" si="12"/>
        <v>0</v>
      </c>
      <c r="AV54" s="625">
        <f t="shared" si="25"/>
        <v>0</v>
      </c>
      <c r="AW54" s="625">
        <f t="shared" si="26"/>
        <v>0</v>
      </c>
      <c r="AX54" s="625">
        <f t="shared" si="27"/>
        <v>0</v>
      </c>
      <c r="AY54" s="625">
        <f t="shared" si="16"/>
        <v>0</v>
      </c>
      <c r="AZ54" s="625">
        <f t="shared" si="28"/>
        <v>0</v>
      </c>
      <c r="BA54" s="625">
        <f t="shared" si="29"/>
        <v>0</v>
      </c>
      <c r="BB54" s="625">
        <f t="shared" si="30"/>
        <v>0</v>
      </c>
      <c r="BC54" s="625">
        <f t="shared" si="31"/>
        <v>0</v>
      </c>
      <c r="BD54" s="609">
        <f t="shared" si="21"/>
        <v>0</v>
      </c>
    </row>
    <row r="55" spans="1:56" ht="15" hidden="1" customHeight="1">
      <c r="A55" s="620"/>
      <c r="B55" s="629"/>
      <c r="C55" s="630"/>
      <c r="D55" s="633"/>
      <c r="E55" s="656"/>
      <c r="F55" s="629"/>
      <c r="G55" s="629"/>
      <c r="H55" s="624">
        <f>'kiadási tábla 5.sz'!R55</f>
        <v>0</v>
      </c>
      <c r="I55" s="624">
        <f>'kiadási tábla 5.sz'!S55</f>
        <v>0</v>
      </c>
      <c r="J55" s="624">
        <f>'kiadási tábla 5.sz'!T55</f>
        <v>0</v>
      </c>
      <c r="K55" s="625">
        <f t="shared" si="3"/>
        <v>0</v>
      </c>
      <c r="L55" s="624">
        <f>'kiadási tábla 5.sz'!V55</f>
        <v>0</v>
      </c>
      <c r="M55" s="624">
        <f>'kiadási tábla 5.sz'!W55</f>
        <v>0</v>
      </c>
      <c r="N55" s="624">
        <f>'kiadási tábla 5.sz'!X55</f>
        <v>0</v>
      </c>
      <c r="O55" s="625">
        <f t="shared" si="4"/>
        <v>0</v>
      </c>
      <c r="P55" s="624">
        <f>'kiadási tábla 5.sz'!Z55</f>
        <v>0</v>
      </c>
      <c r="Q55" s="624">
        <f>'kiadási tábla 5.sz'!AA55</f>
        <v>0</v>
      </c>
      <c r="R55" s="624">
        <f>'kiadási tábla 5.sz'!AB55</f>
        <v>0</v>
      </c>
      <c r="S55" s="625">
        <f t="shared" si="32"/>
        <v>0</v>
      </c>
      <c r="T55" s="624">
        <f>'kiadási tábla 5.sz'!AD55</f>
        <v>0</v>
      </c>
      <c r="U55" s="624">
        <f>'kiadási tábla 5.sz'!AE55</f>
        <v>0</v>
      </c>
      <c r="V55" s="624">
        <f>'kiadási tábla 5.sz'!AF55</f>
        <v>0</v>
      </c>
      <c r="W55" s="625">
        <f t="shared" si="6"/>
        <v>0</v>
      </c>
      <c r="X55" s="624">
        <f>'kiadási tábla 5.sz'!AH55</f>
        <v>0</v>
      </c>
      <c r="Y55" s="624">
        <f>'kiadási tábla 5.sz'!AI55</f>
        <v>0</v>
      </c>
      <c r="Z55" s="624">
        <f>'kiadási tábla 5.sz'!AJ55</f>
        <v>0</v>
      </c>
      <c r="AA55" s="625">
        <f t="shared" si="7"/>
        <v>0</v>
      </c>
      <c r="AB55" s="624">
        <f>'kiadási tábla 5.sz'!AL55</f>
        <v>0</v>
      </c>
      <c r="AC55" s="624">
        <f>'kiadási tábla 5.sz'!AM55</f>
        <v>0</v>
      </c>
      <c r="AD55" s="624">
        <f>'kiadási tábla 5.sz'!AN55</f>
        <v>0</v>
      </c>
      <c r="AE55" s="625">
        <f t="shared" si="33"/>
        <v>0</v>
      </c>
      <c r="AF55" s="624">
        <f>'kiadási tábla 5.sz'!EH55</f>
        <v>0</v>
      </c>
      <c r="AG55" s="624">
        <f>'kiadási tábla 5.sz'!EI55</f>
        <v>0</v>
      </c>
      <c r="AH55" s="624">
        <f>'kiadási tábla 5.sz'!EJ55</f>
        <v>0</v>
      </c>
      <c r="AI55" s="626">
        <f t="shared" si="9"/>
        <v>0</v>
      </c>
      <c r="AJ55" s="624">
        <f>'kiadási tábla 5.sz'!EL55</f>
        <v>0</v>
      </c>
      <c r="AK55" s="624">
        <f>'kiadási tábla 5.sz'!EM55</f>
        <v>0</v>
      </c>
      <c r="AL55" s="624">
        <f>'kiadási tábla 5.sz'!EN55</f>
        <v>0</v>
      </c>
      <c r="AM55" s="626">
        <f t="shared" si="10"/>
        <v>0</v>
      </c>
      <c r="AN55" s="624">
        <f>'kiadási tábla 5.sz'!EP55</f>
        <v>0</v>
      </c>
      <c r="AO55" s="624">
        <f>'kiadási tábla 5.sz'!EQ55</f>
        <v>0</v>
      </c>
      <c r="AP55" s="624">
        <f>'kiadási tábla 5.sz'!ER55</f>
        <v>0</v>
      </c>
      <c r="AQ55" s="626">
        <f t="shared" si="11"/>
        <v>0</v>
      </c>
      <c r="AR55" s="625">
        <f t="shared" si="22"/>
        <v>0</v>
      </c>
      <c r="AS55" s="625">
        <f t="shared" si="23"/>
        <v>0</v>
      </c>
      <c r="AT55" s="625">
        <f t="shared" si="24"/>
        <v>0</v>
      </c>
      <c r="AU55" s="625">
        <f t="shared" si="12"/>
        <v>0</v>
      </c>
      <c r="AV55" s="625">
        <f t="shared" si="25"/>
        <v>0</v>
      </c>
      <c r="AW55" s="625">
        <f t="shared" si="26"/>
        <v>0</v>
      </c>
      <c r="AX55" s="625">
        <f t="shared" si="27"/>
        <v>0</v>
      </c>
      <c r="AY55" s="625">
        <f t="shared" si="16"/>
        <v>0</v>
      </c>
      <c r="AZ55" s="625">
        <f t="shared" si="28"/>
        <v>0</v>
      </c>
      <c r="BA55" s="625">
        <f t="shared" si="29"/>
        <v>0</v>
      </c>
      <c r="BB55" s="625">
        <f t="shared" si="30"/>
        <v>0</v>
      </c>
      <c r="BC55" s="625">
        <f t="shared" si="31"/>
        <v>0</v>
      </c>
      <c r="BD55" s="609">
        <f t="shared" si="21"/>
        <v>0</v>
      </c>
    </row>
    <row r="56" spans="1:56" ht="13.5">
      <c r="A56" s="620"/>
      <c r="B56" s="629"/>
      <c r="C56" s="630"/>
      <c r="D56" s="633"/>
      <c r="E56" s="622">
        <v>3</v>
      </c>
      <c r="F56" s="611" t="s">
        <v>48</v>
      </c>
      <c r="G56" s="621" t="s">
        <v>49</v>
      </c>
      <c r="H56" s="624">
        <f>'kiadási tábla 5.sz'!R56</f>
        <v>0</v>
      </c>
      <c r="I56" s="624">
        <f>'kiadási tábla 5.sz'!S56</f>
        <v>0</v>
      </c>
      <c r="J56" s="624">
        <f>'kiadási tábla 5.sz'!T56</f>
        <v>0</v>
      </c>
      <c r="K56" s="625">
        <f t="shared" si="3"/>
        <v>0</v>
      </c>
      <c r="L56" s="624">
        <f>'kiadási tábla 5.sz'!V56</f>
        <v>0</v>
      </c>
      <c r="M56" s="624">
        <f>'kiadási tábla 5.sz'!W56</f>
        <v>0</v>
      </c>
      <c r="N56" s="624">
        <f>'kiadási tábla 5.sz'!X56</f>
        <v>0</v>
      </c>
      <c r="O56" s="625">
        <f t="shared" si="4"/>
        <v>0</v>
      </c>
      <c r="P56" s="624">
        <f>'kiadási tábla 5.sz'!Z56</f>
        <v>0</v>
      </c>
      <c r="Q56" s="624">
        <f>'kiadási tábla 5.sz'!AA56</f>
        <v>0</v>
      </c>
      <c r="R56" s="624">
        <f>'kiadási tábla 5.sz'!AB56</f>
        <v>0</v>
      </c>
      <c r="S56" s="625">
        <f t="shared" si="32"/>
        <v>0</v>
      </c>
      <c r="T56" s="624">
        <f>'kiadási tábla 5.sz'!AD56</f>
        <v>0</v>
      </c>
      <c r="U56" s="624">
        <f>'kiadási tábla 5.sz'!AE56</f>
        <v>0</v>
      </c>
      <c r="V56" s="624">
        <f>'kiadási tábla 5.sz'!AF56</f>
        <v>0</v>
      </c>
      <c r="W56" s="625">
        <f t="shared" si="6"/>
        <v>0</v>
      </c>
      <c r="X56" s="624">
        <f>'kiadási tábla 5.sz'!AH56</f>
        <v>0</v>
      </c>
      <c r="Y56" s="624">
        <f>'kiadási tábla 5.sz'!AI56</f>
        <v>0</v>
      </c>
      <c r="Z56" s="624">
        <f>'kiadási tábla 5.sz'!AJ56</f>
        <v>0</v>
      </c>
      <c r="AA56" s="625">
        <f t="shared" si="7"/>
        <v>0</v>
      </c>
      <c r="AB56" s="624">
        <f>'kiadási tábla 5.sz'!AL56</f>
        <v>0</v>
      </c>
      <c r="AC56" s="624">
        <f>'kiadási tábla 5.sz'!AM56</f>
        <v>0</v>
      </c>
      <c r="AD56" s="624">
        <f>'kiadási tábla 5.sz'!AN56</f>
        <v>0</v>
      </c>
      <c r="AE56" s="625">
        <f t="shared" si="33"/>
        <v>0</v>
      </c>
      <c r="AF56" s="624">
        <f>'kiadási tábla 5.sz'!EH56</f>
        <v>0</v>
      </c>
      <c r="AG56" s="624">
        <f>'kiadási tábla 5.sz'!EI56</f>
        <v>0</v>
      </c>
      <c r="AH56" s="624">
        <f>'kiadási tábla 5.sz'!EJ56</f>
        <v>0</v>
      </c>
      <c r="AI56" s="626">
        <f t="shared" si="9"/>
        <v>0</v>
      </c>
      <c r="AJ56" s="624">
        <f>'kiadási tábla 5.sz'!EL56</f>
        <v>0</v>
      </c>
      <c r="AK56" s="624">
        <f>'kiadási tábla 5.sz'!EM56</f>
        <v>0</v>
      </c>
      <c r="AL56" s="624">
        <f>'kiadási tábla 5.sz'!EN56</f>
        <v>0</v>
      </c>
      <c r="AM56" s="626">
        <f t="shared" si="10"/>
        <v>0</v>
      </c>
      <c r="AN56" s="624">
        <f>'kiadási tábla 5.sz'!EP56</f>
        <v>0</v>
      </c>
      <c r="AO56" s="624">
        <f>'kiadási tábla 5.sz'!EQ56</f>
        <v>0</v>
      </c>
      <c r="AP56" s="624">
        <f>'kiadási tábla 5.sz'!ER56</f>
        <v>0</v>
      </c>
      <c r="AQ56" s="626">
        <f t="shared" si="11"/>
        <v>0</v>
      </c>
      <c r="AR56" s="625">
        <f t="shared" si="22"/>
        <v>0</v>
      </c>
      <c r="AS56" s="625">
        <f t="shared" si="23"/>
        <v>0</v>
      </c>
      <c r="AT56" s="625">
        <f t="shared" si="24"/>
        <v>0</v>
      </c>
      <c r="AU56" s="625">
        <f t="shared" si="12"/>
        <v>0</v>
      </c>
      <c r="AV56" s="625">
        <f t="shared" si="25"/>
        <v>0</v>
      </c>
      <c r="AW56" s="625">
        <f t="shared" si="26"/>
        <v>0</v>
      </c>
      <c r="AX56" s="625">
        <f t="shared" si="27"/>
        <v>0</v>
      </c>
      <c r="AY56" s="625">
        <f t="shared" si="16"/>
        <v>0</v>
      </c>
      <c r="AZ56" s="625">
        <f t="shared" si="28"/>
        <v>0</v>
      </c>
      <c r="BA56" s="625">
        <f t="shared" si="29"/>
        <v>0</v>
      </c>
      <c r="BB56" s="625">
        <f t="shared" si="30"/>
        <v>0</v>
      </c>
      <c r="BC56" s="625">
        <f t="shared" si="31"/>
        <v>0</v>
      </c>
      <c r="BD56" s="609">
        <f t="shared" si="21"/>
        <v>0</v>
      </c>
    </row>
    <row r="57" spans="1:56" ht="13.5">
      <c r="A57" s="620"/>
      <c r="B57" s="629"/>
      <c r="C57" s="630"/>
      <c r="D57" s="633">
        <v>2</v>
      </c>
      <c r="E57" s="621" t="s">
        <v>1001</v>
      </c>
      <c r="F57" s="657"/>
      <c r="G57" s="657" t="s">
        <v>51</v>
      </c>
      <c r="H57" s="624">
        <f>'kiadási tábla 5.sz'!R57</f>
        <v>0</v>
      </c>
      <c r="I57" s="624">
        <f>'kiadási tábla 5.sz'!S57</f>
        <v>0</v>
      </c>
      <c r="J57" s="624">
        <f>'kiadási tábla 5.sz'!T57</f>
        <v>0</v>
      </c>
      <c r="K57" s="625">
        <f t="shared" si="3"/>
        <v>0</v>
      </c>
      <c r="L57" s="624">
        <f>'kiadási tábla 5.sz'!V57</f>
        <v>0</v>
      </c>
      <c r="M57" s="624">
        <f>'kiadási tábla 5.sz'!W57</f>
        <v>0</v>
      </c>
      <c r="N57" s="624">
        <f>'kiadási tábla 5.sz'!X57</f>
        <v>0</v>
      </c>
      <c r="O57" s="625">
        <f t="shared" si="4"/>
        <v>0</v>
      </c>
      <c r="P57" s="624">
        <f>'kiadási tábla 5.sz'!Z57</f>
        <v>0</v>
      </c>
      <c r="Q57" s="624">
        <f>'kiadási tábla 5.sz'!AA57</f>
        <v>0</v>
      </c>
      <c r="R57" s="624">
        <f>'kiadási tábla 5.sz'!AB57</f>
        <v>0</v>
      </c>
      <c r="S57" s="625">
        <f t="shared" si="32"/>
        <v>0</v>
      </c>
      <c r="T57" s="624">
        <f>'kiadási tábla 5.sz'!AD57</f>
        <v>0</v>
      </c>
      <c r="U57" s="624">
        <f>'kiadási tábla 5.sz'!AE57</f>
        <v>0</v>
      </c>
      <c r="V57" s="624">
        <f>'kiadási tábla 5.sz'!AF57</f>
        <v>0</v>
      </c>
      <c r="W57" s="625">
        <f t="shared" si="6"/>
        <v>0</v>
      </c>
      <c r="X57" s="624">
        <f>'kiadási tábla 5.sz'!AH57</f>
        <v>0</v>
      </c>
      <c r="Y57" s="624">
        <f>'kiadási tábla 5.sz'!AI57</f>
        <v>0</v>
      </c>
      <c r="Z57" s="624">
        <f>'kiadási tábla 5.sz'!AJ57</f>
        <v>0</v>
      </c>
      <c r="AA57" s="625">
        <f t="shared" si="7"/>
        <v>0</v>
      </c>
      <c r="AB57" s="624">
        <f>'kiadási tábla 5.sz'!AL57</f>
        <v>0</v>
      </c>
      <c r="AC57" s="624">
        <f>'kiadási tábla 5.sz'!AM57</f>
        <v>0</v>
      </c>
      <c r="AD57" s="624">
        <f>'kiadási tábla 5.sz'!AN57</f>
        <v>0</v>
      </c>
      <c r="AE57" s="625">
        <f t="shared" si="33"/>
        <v>0</v>
      </c>
      <c r="AF57" s="624">
        <f>'kiadási tábla 5.sz'!EH57</f>
        <v>0</v>
      </c>
      <c r="AG57" s="624">
        <f>'kiadási tábla 5.sz'!EI57</f>
        <v>0</v>
      </c>
      <c r="AH57" s="624">
        <f>'kiadási tábla 5.sz'!EJ57</f>
        <v>0</v>
      </c>
      <c r="AI57" s="626">
        <f t="shared" si="9"/>
        <v>0</v>
      </c>
      <c r="AJ57" s="624">
        <f>'kiadási tábla 5.sz'!EL57</f>
        <v>0</v>
      </c>
      <c r="AK57" s="624">
        <f>'kiadási tábla 5.sz'!EM57</f>
        <v>0</v>
      </c>
      <c r="AL57" s="624">
        <f>'kiadási tábla 5.sz'!EN57</f>
        <v>0</v>
      </c>
      <c r="AM57" s="626">
        <f t="shared" si="10"/>
        <v>0</v>
      </c>
      <c r="AN57" s="624">
        <v>15029</v>
      </c>
      <c r="AO57" s="624">
        <f>'kiadási tábla 5.sz'!EQ57</f>
        <v>0</v>
      </c>
      <c r="AP57" s="624">
        <f>'kiadási tábla 5.sz'!ER57</f>
        <v>0</v>
      </c>
      <c r="AQ57" s="626">
        <f t="shared" si="11"/>
        <v>15029</v>
      </c>
      <c r="AR57" s="625">
        <f t="shared" si="22"/>
        <v>0</v>
      </c>
      <c r="AS57" s="625">
        <f t="shared" si="23"/>
        <v>0</v>
      </c>
      <c r="AT57" s="625">
        <f t="shared" si="24"/>
        <v>0</v>
      </c>
      <c r="AU57" s="625">
        <f t="shared" si="12"/>
        <v>0</v>
      </c>
      <c r="AV57" s="625">
        <f t="shared" si="25"/>
        <v>0</v>
      </c>
      <c r="AW57" s="625">
        <f t="shared" si="26"/>
        <v>0</v>
      </c>
      <c r="AX57" s="625">
        <f t="shared" si="27"/>
        <v>0</v>
      </c>
      <c r="AY57" s="625">
        <f t="shared" si="16"/>
        <v>0</v>
      </c>
      <c r="AZ57" s="625">
        <f t="shared" si="28"/>
        <v>15029</v>
      </c>
      <c r="BA57" s="625">
        <f t="shared" si="29"/>
        <v>0</v>
      </c>
      <c r="BB57" s="625">
        <f t="shared" si="30"/>
        <v>0</v>
      </c>
      <c r="BC57" s="625">
        <f t="shared" si="31"/>
        <v>15029</v>
      </c>
      <c r="BD57" s="609">
        <f t="shared" si="21"/>
        <v>0</v>
      </c>
    </row>
    <row r="58" spans="1:56" ht="13.5">
      <c r="A58" s="620"/>
      <c r="B58" s="629"/>
      <c r="C58" s="630"/>
      <c r="D58" s="633">
        <v>3</v>
      </c>
      <c r="E58" s="621" t="s">
        <v>52</v>
      </c>
      <c r="F58" s="657"/>
      <c r="G58" s="657" t="s">
        <v>53</v>
      </c>
      <c r="H58" s="624">
        <f>'kiadási tábla 5.sz'!R58</f>
        <v>0</v>
      </c>
      <c r="I58" s="624">
        <f>'kiadási tábla 5.sz'!S58</f>
        <v>0</v>
      </c>
      <c r="J58" s="624">
        <f>'kiadási tábla 5.sz'!T58</f>
        <v>0</v>
      </c>
      <c r="K58" s="625">
        <f t="shared" si="3"/>
        <v>0</v>
      </c>
      <c r="L58" s="624">
        <f>'kiadási tábla 5.sz'!V58</f>
        <v>0</v>
      </c>
      <c r="M58" s="624">
        <f>'kiadási tábla 5.sz'!W58</f>
        <v>0</v>
      </c>
      <c r="N58" s="624">
        <f>'kiadási tábla 5.sz'!X58</f>
        <v>0</v>
      </c>
      <c r="O58" s="625">
        <f t="shared" si="4"/>
        <v>0</v>
      </c>
      <c r="P58" s="624">
        <f>'kiadási tábla 5.sz'!Z58</f>
        <v>0</v>
      </c>
      <c r="Q58" s="624">
        <f>'kiadási tábla 5.sz'!AA58</f>
        <v>0</v>
      </c>
      <c r="R58" s="624">
        <f>'kiadási tábla 5.sz'!AB58</f>
        <v>0</v>
      </c>
      <c r="S58" s="625">
        <f t="shared" si="32"/>
        <v>0</v>
      </c>
      <c r="T58" s="624">
        <f>'kiadási tábla 5.sz'!AD58</f>
        <v>0</v>
      </c>
      <c r="U58" s="624">
        <f>'kiadási tábla 5.sz'!AE58</f>
        <v>0</v>
      </c>
      <c r="V58" s="624">
        <f>'kiadási tábla 5.sz'!AF58</f>
        <v>0</v>
      </c>
      <c r="W58" s="625">
        <f t="shared" si="6"/>
        <v>0</v>
      </c>
      <c r="X58" s="624">
        <f>'kiadási tábla 5.sz'!AH58</f>
        <v>0</v>
      </c>
      <c r="Y58" s="624">
        <f>'kiadási tábla 5.sz'!AI58</f>
        <v>0</v>
      </c>
      <c r="Z58" s="624">
        <f>'kiadási tábla 5.sz'!AJ58</f>
        <v>0</v>
      </c>
      <c r="AA58" s="625">
        <f t="shared" si="7"/>
        <v>0</v>
      </c>
      <c r="AB58" s="624">
        <f>'kiadási tábla 5.sz'!AL58</f>
        <v>0</v>
      </c>
      <c r="AC58" s="624">
        <f>'kiadási tábla 5.sz'!AM58</f>
        <v>0</v>
      </c>
      <c r="AD58" s="624">
        <f>'kiadási tábla 5.sz'!AN58</f>
        <v>0</v>
      </c>
      <c r="AE58" s="625">
        <f t="shared" si="33"/>
        <v>0</v>
      </c>
      <c r="AF58" s="624">
        <v>92764</v>
      </c>
      <c r="AG58" s="624">
        <f>'kiadási tábla 5.sz'!EI58</f>
        <v>0</v>
      </c>
      <c r="AH58" s="624">
        <f>'kiadási tábla 5.sz'!EJ58</f>
        <v>0</v>
      </c>
      <c r="AI58" s="626">
        <f t="shared" si="9"/>
        <v>92764</v>
      </c>
      <c r="AJ58" s="624">
        <v>92764</v>
      </c>
      <c r="AK58" s="624">
        <f>'kiadási tábla 5.sz'!EM58</f>
        <v>0</v>
      </c>
      <c r="AL58" s="624">
        <f>'kiadási tábla 5.sz'!EN58</f>
        <v>0</v>
      </c>
      <c r="AM58" s="626">
        <f t="shared" si="10"/>
        <v>92764</v>
      </c>
      <c r="AN58" s="624">
        <f>195209-1</f>
        <v>195208</v>
      </c>
      <c r="AO58" s="624">
        <f>'kiadási tábla 5.sz'!EQ58</f>
        <v>0</v>
      </c>
      <c r="AP58" s="624">
        <f>'kiadási tábla 5.sz'!ER58</f>
        <v>0</v>
      </c>
      <c r="AQ58" s="626">
        <f t="shared" si="11"/>
        <v>195208</v>
      </c>
      <c r="AR58" s="625">
        <f t="shared" si="22"/>
        <v>92764</v>
      </c>
      <c r="AS58" s="625">
        <f t="shared" si="23"/>
        <v>0</v>
      </c>
      <c r="AT58" s="625">
        <f t="shared" si="24"/>
        <v>0</v>
      </c>
      <c r="AU58" s="625">
        <f t="shared" si="12"/>
        <v>92764</v>
      </c>
      <c r="AV58" s="625">
        <f t="shared" si="25"/>
        <v>92764</v>
      </c>
      <c r="AW58" s="625">
        <f t="shared" si="26"/>
        <v>0</v>
      </c>
      <c r="AX58" s="625">
        <f t="shared" si="27"/>
        <v>0</v>
      </c>
      <c r="AY58" s="625">
        <f t="shared" si="16"/>
        <v>92764</v>
      </c>
      <c r="AZ58" s="625">
        <f t="shared" si="28"/>
        <v>195208</v>
      </c>
      <c r="BA58" s="625">
        <f t="shared" si="29"/>
        <v>0</v>
      </c>
      <c r="BB58" s="625">
        <f t="shared" si="30"/>
        <v>0</v>
      </c>
      <c r="BC58" s="625">
        <f t="shared" si="31"/>
        <v>195208</v>
      </c>
      <c r="BD58" s="609">
        <f t="shared" si="21"/>
        <v>0</v>
      </c>
    </row>
    <row r="59" spans="1:56" ht="13.5">
      <c r="A59" s="620"/>
      <c r="B59" s="629"/>
      <c r="C59" s="630"/>
      <c r="D59" s="633">
        <v>4</v>
      </c>
      <c r="E59" s="621" t="s">
        <v>54</v>
      </c>
      <c r="F59" s="657"/>
      <c r="G59" s="657" t="s">
        <v>55</v>
      </c>
      <c r="H59" s="624">
        <f>'kiadási tábla 5.sz'!R59</f>
        <v>0</v>
      </c>
      <c r="I59" s="624">
        <f>'kiadási tábla 5.sz'!S59</f>
        <v>0</v>
      </c>
      <c r="J59" s="624">
        <f>'kiadási tábla 5.sz'!T59</f>
        <v>0</v>
      </c>
      <c r="K59" s="625">
        <f t="shared" si="3"/>
        <v>0</v>
      </c>
      <c r="L59" s="624">
        <f>'kiadási tábla 5.sz'!V59</f>
        <v>0</v>
      </c>
      <c r="M59" s="624">
        <f>'kiadási tábla 5.sz'!W59</f>
        <v>0</v>
      </c>
      <c r="N59" s="624">
        <f>'kiadási tábla 5.sz'!X59</f>
        <v>0</v>
      </c>
      <c r="O59" s="625">
        <f t="shared" si="4"/>
        <v>0</v>
      </c>
      <c r="P59" s="624">
        <f>'kiadási tábla 5.sz'!Z59</f>
        <v>0</v>
      </c>
      <c r="Q59" s="624">
        <f>'kiadási tábla 5.sz'!AA59</f>
        <v>0</v>
      </c>
      <c r="R59" s="624">
        <f>'kiadási tábla 5.sz'!AB59</f>
        <v>0</v>
      </c>
      <c r="S59" s="625">
        <f t="shared" si="32"/>
        <v>0</v>
      </c>
      <c r="T59" s="624">
        <f>'kiadási tábla 5.sz'!AD59</f>
        <v>0</v>
      </c>
      <c r="U59" s="624">
        <f>'kiadási tábla 5.sz'!AE59</f>
        <v>0</v>
      </c>
      <c r="V59" s="624">
        <f>'kiadási tábla 5.sz'!AF59</f>
        <v>0</v>
      </c>
      <c r="W59" s="625">
        <f t="shared" si="6"/>
        <v>0</v>
      </c>
      <c r="X59" s="624">
        <f>'kiadási tábla 5.sz'!AH59</f>
        <v>0</v>
      </c>
      <c r="Y59" s="624">
        <f>'kiadási tábla 5.sz'!AI59</f>
        <v>0</v>
      </c>
      <c r="Z59" s="624">
        <f>'kiadási tábla 5.sz'!AJ59</f>
        <v>0</v>
      </c>
      <c r="AA59" s="625">
        <f t="shared" si="7"/>
        <v>0</v>
      </c>
      <c r="AB59" s="624">
        <f>'kiadási tábla 5.sz'!AL59</f>
        <v>0</v>
      </c>
      <c r="AC59" s="624">
        <f>'kiadási tábla 5.sz'!AM59</f>
        <v>0</v>
      </c>
      <c r="AD59" s="624">
        <f>'kiadási tábla 5.sz'!AN59</f>
        <v>0</v>
      </c>
      <c r="AE59" s="625">
        <f t="shared" si="33"/>
        <v>0</v>
      </c>
      <c r="AF59" s="624">
        <f>'kiadási tábla 5.sz'!EH59</f>
        <v>0</v>
      </c>
      <c r="AG59" s="624">
        <f>'kiadási tábla 5.sz'!EI59</f>
        <v>0</v>
      </c>
      <c r="AH59" s="624">
        <f>'kiadási tábla 5.sz'!EJ59</f>
        <v>0</v>
      </c>
      <c r="AI59" s="626">
        <f t="shared" si="9"/>
        <v>0</v>
      </c>
      <c r="AJ59" s="624">
        <f>'kiadási tábla 5.sz'!EL59</f>
        <v>0</v>
      </c>
      <c r="AK59" s="624">
        <f>'kiadási tábla 5.sz'!EM59</f>
        <v>0</v>
      </c>
      <c r="AL59" s="624">
        <f>'kiadási tábla 5.sz'!EN59</f>
        <v>0</v>
      </c>
      <c r="AM59" s="626">
        <f t="shared" si="10"/>
        <v>0</v>
      </c>
      <c r="AN59" s="624">
        <v>100000</v>
      </c>
      <c r="AO59" s="624">
        <f>'kiadási tábla 5.sz'!EQ59</f>
        <v>0</v>
      </c>
      <c r="AP59" s="624">
        <f>'kiadási tábla 5.sz'!ER59</f>
        <v>0</v>
      </c>
      <c r="AQ59" s="626">
        <f t="shared" si="11"/>
        <v>100000</v>
      </c>
      <c r="AR59" s="625">
        <f t="shared" si="22"/>
        <v>0</v>
      </c>
      <c r="AS59" s="625">
        <f t="shared" si="23"/>
        <v>0</v>
      </c>
      <c r="AT59" s="625">
        <f t="shared" si="24"/>
        <v>0</v>
      </c>
      <c r="AU59" s="625">
        <f t="shared" si="12"/>
        <v>0</v>
      </c>
      <c r="AV59" s="625">
        <f t="shared" si="25"/>
        <v>0</v>
      </c>
      <c r="AW59" s="625">
        <f t="shared" si="26"/>
        <v>0</v>
      </c>
      <c r="AX59" s="625">
        <f t="shared" si="27"/>
        <v>0</v>
      </c>
      <c r="AY59" s="625">
        <f t="shared" si="16"/>
        <v>0</v>
      </c>
      <c r="AZ59" s="625">
        <f t="shared" si="28"/>
        <v>100000</v>
      </c>
      <c r="BA59" s="625">
        <f t="shared" si="29"/>
        <v>0</v>
      </c>
      <c r="BB59" s="625">
        <f t="shared" si="30"/>
        <v>0</v>
      </c>
      <c r="BC59" s="625">
        <f t="shared" si="31"/>
        <v>100000</v>
      </c>
      <c r="BD59" s="609">
        <f t="shared" si="21"/>
        <v>0</v>
      </c>
    </row>
    <row r="60" spans="1:56" ht="13.5">
      <c r="A60" s="620"/>
      <c r="B60" s="629"/>
      <c r="C60" s="658">
        <v>2</v>
      </c>
      <c r="D60" s="613" t="s">
        <v>56</v>
      </c>
      <c r="E60" s="651"/>
      <c r="F60" s="651"/>
      <c r="G60" s="651" t="s">
        <v>57</v>
      </c>
      <c r="H60" s="616">
        <f>'kiadási tábla 5.sz'!R60</f>
        <v>0</v>
      </c>
      <c r="I60" s="616">
        <f>'kiadási tábla 5.sz'!S60</f>
        <v>0</v>
      </c>
      <c r="J60" s="616">
        <f>'kiadási tábla 5.sz'!T60</f>
        <v>0</v>
      </c>
      <c r="K60" s="617">
        <f t="shared" si="3"/>
        <v>0</v>
      </c>
      <c r="L60" s="616">
        <f>'kiadási tábla 5.sz'!V60</f>
        <v>0</v>
      </c>
      <c r="M60" s="616">
        <f>'kiadási tábla 5.sz'!W60</f>
        <v>0</v>
      </c>
      <c r="N60" s="616">
        <f>'kiadási tábla 5.sz'!X60</f>
        <v>0</v>
      </c>
      <c r="O60" s="617">
        <f t="shared" si="4"/>
        <v>0</v>
      </c>
      <c r="P60" s="616">
        <f>'kiadási tábla 5.sz'!Z60</f>
        <v>0</v>
      </c>
      <c r="Q60" s="616">
        <f>'kiadási tábla 5.sz'!AA60</f>
        <v>0</v>
      </c>
      <c r="R60" s="616">
        <f>'kiadási tábla 5.sz'!AB60</f>
        <v>0</v>
      </c>
      <c r="S60" s="617">
        <f t="shared" si="32"/>
        <v>0</v>
      </c>
      <c r="T60" s="616">
        <f>'kiadási tábla 5.sz'!AD60</f>
        <v>0</v>
      </c>
      <c r="U60" s="616">
        <f>'kiadási tábla 5.sz'!AE60</f>
        <v>0</v>
      </c>
      <c r="V60" s="616">
        <f>'kiadási tábla 5.sz'!AF60</f>
        <v>0</v>
      </c>
      <c r="W60" s="617">
        <f t="shared" si="6"/>
        <v>0</v>
      </c>
      <c r="X60" s="616">
        <f>'kiadási tábla 5.sz'!AH60</f>
        <v>0</v>
      </c>
      <c r="Y60" s="616">
        <f>'kiadási tábla 5.sz'!AI60</f>
        <v>0</v>
      </c>
      <c r="Z60" s="616">
        <f>'kiadási tábla 5.sz'!AJ60</f>
        <v>0</v>
      </c>
      <c r="AA60" s="617">
        <f t="shared" si="7"/>
        <v>0</v>
      </c>
      <c r="AB60" s="616">
        <f>'kiadási tábla 5.sz'!AL60</f>
        <v>0</v>
      </c>
      <c r="AC60" s="616">
        <f>'kiadási tábla 5.sz'!AM60</f>
        <v>0</v>
      </c>
      <c r="AD60" s="616">
        <f>'kiadási tábla 5.sz'!AN60</f>
        <v>0</v>
      </c>
      <c r="AE60" s="617">
        <f t="shared" si="33"/>
        <v>0</v>
      </c>
      <c r="AF60" s="616">
        <f>'kiadási tábla 5.sz'!EH60</f>
        <v>0</v>
      </c>
      <c r="AG60" s="616">
        <f>'kiadási tábla 5.sz'!EI60</f>
        <v>0</v>
      </c>
      <c r="AH60" s="616">
        <f>'kiadási tábla 5.sz'!EJ60</f>
        <v>0</v>
      </c>
      <c r="AI60" s="618">
        <f t="shared" si="9"/>
        <v>0</v>
      </c>
      <c r="AJ60" s="616">
        <f>'kiadási tábla 5.sz'!EL60</f>
        <v>0</v>
      </c>
      <c r="AK60" s="616">
        <f>'kiadási tábla 5.sz'!EM60</f>
        <v>0</v>
      </c>
      <c r="AL60" s="616">
        <f>'kiadási tábla 5.sz'!EN60</f>
        <v>0</v>
      </c>
      <c r="AM60" s="654">
        <f t="shared" si="10"/>
        <v>0</v>
      </c>
      <c r="AN60" s="616">
        <f>'kiadási tábla 5.sz'!EP60</f>
        <v>0</v>
      </c>
      <c r="AO60" s="616">
        <f>'kiadási tábla 5.sz'!EQ60</f>
        <v>0</v>
      </c>
      <c r="AP60" s="616">
        <f>'kiadási tábla 5.sz'!ER60</f>
        <v>0</v>
      </c>
      <c r="AQ60" s="654">
        <f t="shared" si="11"/>
        <v>0</v>
      </c>
      <c r="AR60" s="619">
        <f t="shared" si="22"/>
        <v>0</v>
      </c>
      <c r="AS60" s="619">
        <f t="shared" si="23"/>
        <v>0</v>
      </c>
      <c r="AT60" s="619">
        <f t="shared" si="24"/>
        <v>0</v>
      </c>
      <c r="AU60" s="619">
        <f t="shared" si="12"/>
        <v>0</v>
      </c>
      <c r="AV60" s="619">
        <f t="shared" si="25"/>
        <v>0</v>
      </c>
      <c r="AW60" s="619">
        <f t="shared" si="26"/>
        <v>0</v>
      </c>
      <c r="AX60" s="619">
        <f t="shared" si="27"/>
        <v>0</v>
      </c>
      <c r="AY60" s="619">
        <f t="shared" si="16"/>
        <v>0</v>
      </c>
      <c r="AZ60" s="619">
        <f t="shared" si="28"/>
        <v>0</v>
      </c>
      <c r="BA60" s="619">
        <f t="shared" si="29"/>
        <v>0</v>
      </c>
      <c r="BB60" s="619">
        <f t="shared" si="30"/>
        <v>0</v>
      </c>
      <c r="BC60" s="619">
        <f t="shared" si="31"/>
        <v>0</v>
      </c>
      <c r="BD60" s="609">
        <f t="shared" si="21"/>
        <v>0</v>
      </c>
    </row>
    <row r="61" spans="1:56" ht="13.5">
      <c r="A61" s="620"/>
      <c r="B61" s="629"/>
      <c r="C61" s="658">
        <v>3</v>
      </c>
      <c r="D61" s="1038" t="s">
        <v>58</v>
      </c>
      <c r="E61" s="1039"/>
      <c r="F61" s="1040"/>
      <c r="G61" s="651" t="s">
        <v>59</v>
      </c>
      <c r="H61" s="616">
        <f>'kiadási tábla 5.sz'!R61</f>
        <v>0</v>
      </c>
      <c r="I61" s="616">
        <f>'kiadási tábla 5.sz'!S61</f>
        <v>0</v>
      </c>
      <c r="J61" s="616">
        <f>'kiadási tábla 5.sz'!T61</f>
        <v>0</v>
      </c>
      <c r="K61" s="617">
        <f t="shared" si="3"/>
        <v>0</v>
      </c>
      <c r="L61" s="616">
        <f>'kiadási tábla 5.sz'!V61</f>
        <v>0</v>
      </c>
      <c r="M61" s="616">
        <f>'kiadási tábla 5.sz'!W61</f>
        <v>0</v>
      </c>
      <c r="N61" s="616">
        <f>'kiadási tábla 5.sz'!X61</f>
        <v>0</v>
      </c>
      <c r="O61" s="617">
        <f t="shared" si="4"/>
        <v>0</v>
      </c>
      <c r="P61" s="616">
        <f>'kiadási tábla 5.sz'!Z61</f>
        <v>0</v>
      </c>
      <c r="Q61" s="616">
        <f>'kiadási tábla 5.sz'!AA61</f>
        <v>0</v>
      </c>
      <c r="R61" s="616">
        <f>'kiadási tábla 5.sz'!AB61</f>
        <v>0</v>
      </c>
      <c r="S61" s="617">
        <f t="shared" si="32"/>
        <v>0</v>
      </c>
      <c r="T61" s="616">
        <f>'kiadási tábla 5.sz'!AD61</f>
        <v>0</v>
      </c>
      <c r="U61" s="616">
        <f>'kiadási tábla 5.sz'!AE61</f>
        <v>0</v>
      </c>
      <c r="V61" s="616">
        <f>'kiadási tábla 5.sz'!AF61</f>
        <v>0</v>
      </c>
      <c r="W61" s="617">
        <f t="shared" si="6"/>
        <v>0</v>
      </c>
      <c r="X61" s="616">
        <f>'kiadási tábla 5.sz'!AH61</f>
        <v>0</v>
      </c>
      <c r="Y61" s="616">
        <f>'kiadási tábla 5.sz'!AI61</f>
        <v>0</v>
      </c>
      <c r="Z61" s="616">
        <f>'kiadási tábla 5.sz'!AJ61</f>
        <v>0</v>
      </c>
      <c r="AA61" s="617">
        <f t="shared" si="7"/>
        <v>0</v>
      </c>
      <c r="AB61" s="616">
        <f>'kiadási tábla 5.sz'!AL61</f>
        <v>0</v>
      </c>
      <c r="AC61" s="616">
        <f>'kiadási tábla 5.sz'!AM61</f>
        <v>0</v>
      </c>
      <c r="AD61" s="616">
        <f>'kiadási tábla 5.sz'!AN61</f>
        <v>0</v>
      </c>
      <c r="AE61" s="617">
        <f t="shared" si="33"/>
        <v>0</v>
      </c>
      <c r="AF61" s="616">
        <f>'kiadási tábla 5.sz'!EH61</f>
        <v>0</v>
      </c>
      <c r="AG61" s="616">
        <f>'kiadási tábla 5.sz'!EI61</f>
        <v>0</v>
      </c>
      <c r="AH61" s="616">
        <f>'kiadási tábla 5.sz'!EJ61</f>
        <v>0</v>
      </c>
      <c r="AI61" s="618">
        <f t="shared" si="9"/>
        <v>0</v>
      </c>
      <c r="AJ61" s="616">
        <f>'kiadási tábla 5.sz'!EL61</f>
        <v>0</v>
      </c>
      <c r="AK61" s="616">
        <f>'kiadási tábla 5.sz'!EM61</f>
        <v>0</v>
      </c>
      <c r="AL61" s="616">
        <f>'kiadási tábla 5.sz'!EN61</f>
        <v>0</v>
      </c>
      <c r="AM61" s="654">
        <f t="shared" si="10"/>
        <v>0</v>
      </c>
      <c r="AN61" s="616">
        <f>'kiadási tábla 5.sz'!EP61</f>
        <v>0</v>
      </c>
      <c r="AO61" s="616">
        <f>'kiadási tábla 5.sz'!EQ61</f>
        <v>0</v>
      </c>
      <c r="AP61" s="616">
        <f>'kiadási tábla 5.sz'!ER61</f>
        <v>0</v>
      </c>
      <c r="AQ61" s="654">
        <f t="shared" si="11"/>
        <v>0</v>
      </c>
      <c r="AR61" s="619">
        <f t="shared" si="22"/>
        <v>0</v>
      </c>
      <c r="AS61" s="619">
        <f t="shared" si="23"/>
        <v>0</v>
      </c>
      <c r="AT61" s="619">
        <f t="shared" si="24"/>
        <v>0</v>
      </c>
      <c r="AU61" s="619">
        <f t="shared" si="12"/>
        <v>0</v>
      </c>
      <c r="AV61" s="619">
        <f t="shared" si="25"/>
        <v>0</v>
      </c>
      <c r="AW61" s="619">
        <f t="shared" si="26"/>
        <v>0</v>
      </c>
      <c r="AX61" s="619">
        <f t="shared" si="27"/>
        <v>0</v>
      </c>
      <c r="AY61" s="619">
        <f t="shared" si="16"/>
        <v>0</v>
      </c>
      <c r="AZ61" s="619">
        <f t="shared" si="28"/>
        <v>0</v>
      </c>
      <c r="BA61" s="619">
        <f t="shared" si="29"/>
        <v>0</v>
      </c>
      <c r="BB61" s="619">
        <f t="shared" si="30"/>
        <v>0</v>
      </c>
      <c r="BC61" s="619">
        <f t="shared" si="31"/>
        <v>0</v>
      </c>
      <c r="BD61" s="609">
        <f t="shared" si="21"/>
        <v>0</v>
      </c>
    </row>
    <row r="62" spans="1:56" ht="13.5">
      <c r="A62" s="1071" t="s">
        <v>60</v>
      </c>
      <c r="B62" s="1072"/>
      <c r="C62" s="1072"/>
      <c r="D62" s="1072"/>
      <c r="E62" s="1072"/>
      <c r="F62" s="1072"/>
      <c r="G62" s="1073"/>
      <c r="H62" s="659">
        <f>H41+H42</f>
        <v>147853</v>
      </c>
      <c r="I62" s="659">
        <f>I41+I42</f>
        <v>0</v>
      </c>
      <c r="J62" s="659">
        <f>J41+J42</f>
        <v>0</v>
      </c>
      <c r="K62" s="647">
        <f t="shared" si="3"/>
        <v>147853</v>
      </c>
      <c r="L62" s="659">
        <f>L41+L42</f>
        <v>153670</v>
      </c>
      <c r="M62" s="659">
        <f>M41+M42</f>
        <v>0</v>
      </c>
      <c r="N62" s="659">
        <f>N41+N42</f>
        <v>0</v>
      </c>
      <c r="O62" s="647">
        <f t="shared" si="4"/>
        <v>153670</v>
      </c>
      <c r="P62" s="659">
        <f>P41+P42</f>
        <v>147853</v>
      </c>
      <c r="Q62" s="659">
        <f>Q41+Q42</f>
        <v>0</v>
      </c>
      <c r="R62" s="659">
        <f>R41+R42</f>
        <v>0</v>
      </c>
      <c r="S62" s="647">
        <f t="shared" si="32"/>
        <v>147853</v>
      </c>
      <c r="T62" s="659">
        <f>T41+T42</f>
        <v>61204</v>
      </c>
      <c r="U62" s="659">
        <f>U41+U42</f>
        <v>0</v>
      </c>
      <c r="V62" s="659">
        <f>V41+V42</f>
        <v>0</v>
      </c>
      <c r="W62" s="647">
        <f t="shared" si="6"/>
        <v>61204</v>
      </c>
      <c r="X62" s="659">
        <f>X41+X42</f>
        <v>63964</v>
      </c>
      <c r="Y62" s="659">
        <f>Y41+Y42</f>
        <v>0</v>
      </c>
      <c r="Z62" s="659">
        <f>Z41+Z42</f>
        <v>0</v>
      </c>
      <c r="AA62" s="647">
        <f t="shared" si="7"/>
        <v>63964</v>
      </c>
      <c r="AB62" s="659">
        <f>AB41+AB42</f>
        <v>64541</v>
      </c>
      <c r="AC62" s="659">
        <f>AC41+AC42</f>
        <v>0</v>
      </c>
      <c r="AD62" s="659">
        <f>AD41+AD42</f>
        <v>0</v>
      </c>
      <c r="AE62" s="647">
        <f t="shared" si="33"/>
        <v>64541</v>
      </c>
      <c r="AF62" s="659">
        <f>AF41+AF42</f>
        <v>1120153</v>
      </c>
      <c r="AG62" s="659">
        <f>AG41+AG42</f>
        <v>21128</v>
      </c>
      <c r="AH62" s="659">
        <f>AH41+AH42</f>
        <v>0</v>
      </c>
      <c r="AI62" s="648">
        <f t="shared" si="9"/>
        <v>1141281</v>
      </c>
      <c r="AJ62" s="659">
        <f>AJ41+AJ42</f>
        <v>1521588</v>
      </c>
      <c r="AK62" s="659">
        <f>AK41+AK42</f>
        <v>25128</v>
      </c>
      <c r="AL62" s="659">
        <f>AL41+AL42</f>
        <v>0</v>
      </c>
      <c r="AM62" s="648">
        <f t="shared" si="10"/>
        <v>1546716</v>
      </c>
      <c r="AN62" s="659">
        <f>AN41+AN42</f>
        <v>1719480</v>
      </c>
      <c r="AO62" s="659">
        <f>AO41+AO42</f>
        <v>30766</v>
      </c>
      <c r="AP62" s="659">
        <f>AP41+AP42</f>
        <v>0</v>
      </c>
      <c r="AQ62" s="648">
        <f t="shared" si="11"/>
        <v>1750246</v>
      </c>
      <c r="AR62" s="647">
        <f t="shared" si="22"/>
        <v>1329210</v>
      </c>
      <c r="AS62" s="647">
        <f t="shared" si="23"/>
        <v>21128</v>
      </c>
      <c r="AT62" s="647">
        <f t="shared" si="24"/>
        <v>0</v>
      </c>
      <c r="AU62" s="647">
        <f t="shared" si="12"/>
        <v>1350338</v>
      </c>
      <c r="AV62" s="647">
        <f t="shared" si="25"/>
        <v>1739222</v>
      </c>
      <c r="AW62" s="647">
        <f t="shared" si="26"/>
        <v>25128</v>
      </c>
      <c r="AX62" s="647">
        <f t="shared" si="27"/>
        <v>0</v>
      </c>
      <c r="AY62" s="647">
        <f t="shared" si="16"/>
        <v>1764350</v>
      </c>
      <c r="AZ62" s="647">
        <f t="shared" si="28"/>
        <v>1931874</v>
      </c>
      <c r="BA62" s="647">
        <f t="shared" si="29"/>
        <v>30766</v>
      </c>
      <c r="BB62" s="647">
        <f t="shared" si="30"/>
        <v>0</v>
      </c>
      <c r="BC62" s="647">
        <f t="shared" si="31"/>
        <v>1962640</v>
      </c>
      <c r="BD62" s="609">
        <f t="shared" si="21"/>
        <v>414012</v>
      </c>
    </row>
    <row r="63" spans="1:56" ht="13.5">
      <c r="A63" s="1071" t="s">
        <v>61</v>
      </c>
      <c r="B63" s="1072"/>
      <c r="C63" s="1072"/>
      <c r="D63" s="1072"/>
      <c r="E63" s="1072"/>
      <c r="F63" s="1072"/>
      <c r="G63" s="1073"/>
      <c r="H63" s="659">
        <f>H58</f>
        <v>0</v>
      </c>
      <c r="I63" s="659">
        <f>I58</f>
        <v>0</v>
      </c>
      <c r="J63" s="659">
        <f>J58</f>
        <v>0</v>
      </c>
      <c r="K63" s="647">
        <f t="shared" si="3"/>
        <v>0</v>
      </c>
      <c r="L63" s="659">
        <f>L58</f>
        <v>0</v>
      </c>
      <c r="M63" s="659">
        <f>M58</f>
        <v>0</v>
      </c>
      <c r="N63" s="659">
        <f>N58</f>
        <v>0</v>
      </c>
      <c r="O63" s="647">
        <f t="shared" si="4"/>
        <v>0</v>
      </c>
      <c r="P63" s="659">
        <f>P58</f>
        <v>0</v>
      </c>
      <c r="Q63" s="659">
        <f>Q58</f>
        <v>0</v>
      </c>
      <c r="R63" s="659">
        <f>R58</f>
        <v>0</v>
      </c>
      <c r="S63" s="647">
        <f t="shared" si="32"/>
        <v>0</v>
      </c>
      <c r="T63" s="659">
        <f>T58</f>
        <v>0</v>
      </c>
      <c r="U63" s="659">
        <f>U58</f>
        <v>0</v>
      </c>
      <c r="V63" s="659">
        <f>V58</f>
        <v>0</v>
      </c>
      <c r="W63" s="647">
        <f t="shared" si="6"/>
        <v>0</v>
      </c>
      <c r="X63" s="659">
        <f>X58</f>
        <v>0</v>
      </c>
      <c r="Y63" s="659">
        <f>Y58</f>
        <v>0</v>
      </c>
      <c r="Z63" s="659">
        <f>Z58</f>
        <v>0</v>
      </c>
      <c r="AA63" s="647">
        <f t="shared" si="7"/>
        <v>0</v>
      </c>
      <c r="AB63" s="659">
        <f>AB58</f>
        <v>0</v>
      </c>
      <c r="AC63" s="659">
        <f>AC58</f>
        <v>0</v>
      </c>
      <c r="AD63" s="659">
        <f>AD58</f>
        <v>0</v>
      </c>
      <c r="AE63" s="647">
        <f t="shared" si="33"/>
        <v>0</v>
      </c>
      <c r="AF63" s="659">
        <f>AF58</f>
        <v>92764</v>
      </c>
      <c r="AG63" s="659">
        <f>AG58</f>
        <v>0</v>
      </c>
      <c r="AH63" s="659">
        <f>AH58</f>
        <v>0</v>
      </c>
      <c r="AI63" s="648">
        <f t="shared" si="9"/>
        <v>92764</v>
      </c>
      <c r="AJ63" s="659">
        <f>AJ58</f>
        <v>92764</v>
      </c>
      <c r="AK63" s="659">
        <f>AK58</f>
        <v>0</v>
      </c>
      <c r="AL63" s="659">
        <f>AL58</f>
        <v>0</v>
      </c>
      <c r="AM63" s="648">
        <f t="shared" si="10"/>
        <v>92764</v>
      </c>
      <c r="AN63" s="659">
        <f>AN58</f>
        <v>195208</v>
      </c>
      <c r="AO63" s="659">
        <f>AO58</f>
        <v>0</v>
      </c>
      <c r="AP63" s="659">
        <f>AP58</f>
        <v>0</v>
      </c>
      <c r="AQ63" s="648">
        <f t="shared" si="11"/>
        <v>195208</v>
      </c>
      <c r="AR63" s="647">
        <f t="shared" si="22"/>
        <v>92764</v>
      </c>
      <c r="AS63" s="647">
        <f t="shared" si="23"/>
        <v>0</v>
      </c>
      <c r="AT63" s="647">
        <f t="shared" si="24"/>
        <v>0</v>
      </c>
      <c r="AU63" s="647">
        <f t="shared" si="12"/>
        <v>92764</v>
      </c>
      <c r="AV63" s="647">
        <f t="shared" si="25"/>
        <v>92764</v>
      </c>
      <c r="AW63" s="647">
        <f t="shared" si="26"/>
        <v>0</v>
      </c>
      <c r="AX63" s="647">
        <f t="shared" si="27"/>
        <v>0</v>
      </c>
      <c r="AY63" s="647">
        <f t="shared" si="16"/>
        <v>92764</v>
      </c>
      <c r="AZ63" s="647">
        <f t="shared" si="28"/>
        <v>195208</v>
      </c>
      <c r="BA63" s="647">
        <f t="shared" si="29"/>
        <v>0</v>
      </c>
      <c r="BB63" s="647">
        <f t="shared" si="30"/>
        <v>0</v>
      </c>
      <c r="BC63" s="647">
        <f t="shared" si="31"/>
        <v>195208</v>
      </c>
      <c r="BD63" s="609">
        <f t="shared" si="21"/>
        <v>0</v>
      </c>
    </row>
    <row r="64" spans="1:56" ht="14.25" thickBot="1">
      <c r="A64" s="1074" t="s">
        <v>62</v>
      </c>
      <c r="B64" s="1075"/>
      <c r="C64" s="1075"/>
      <c r="D64" s="1075"/>
      <c r="E64" s="1075"/>
      <c r="F64" s="1075"/>
      <c r="G64" s="1076"/>
      <c r="H64" s="660">
        <f>H62-H63</f>
        <v>147853</v>
      </c>
      <c r="I64" s="660">
        <f>I62-I63</f>
        <v>0</v>
      </c>
      <c r="J64" s="660">
        <f>J62-J63</f>
        <v>0</v>
      </c>
      <c r="K64" s="647">
        <f t="shared" si="3"/>
        <v>147853</v>
      </c>
      <c r="L64" s="660">
        <f>L62-L63</f>
        <v>153670</v>
      </c>
      <c r="M64" s="660">
        <f>M62-M63</f>
        <v>0</v>
      </c>
      <c r="N64" s="660">
        <f>N62-N63</f>
        <v>0</v>
      </c>
      <c r="O64" s="647">
        <f t="shared" si="4"/>
        <v>153670</v>
      </c>
      <c r="P64" s="660">
        <f>P62-P63</f>
        <v>147853</v>
      </c>
      <c r="Q64" s="660">
        <f>Q62-Q63</f>
        <v>0</v>
      </c>
      <c r="R64" s="660">
        <f>R62-R63</f>
        <v>0</v>
      </c>
      <c r="S64" s="647">
        <f t="shared" si="32"/>
        <v>147853</v>
      </c>
      <c r="T64" s="660">
        <f>T62-T63</f>
        <v>61204</v>
      </c>
      <c r="U64" s="660">
        <f>U62-U63</f>
        <v>0</v>
      </c>
      <c r="V64" s="660">
        <f>V62-V63</f>
        <v>0</v>
      </c>
      <c r="W64" s="647">
        <f t="shared" si="6"/>
        <v>61204</v>
      </c>
      <c r="X64" s="660">
        <f>X62-X63</f>
        <v>63964</v>
      </c>
      <c r="Y64" s="660">
        <f>Y62-Y63</f>
        <v>0</v>
      </c>
      <c r="Z64" s="660">
        <f>Z62-Z63</f>
        <v>0</v>
      </c>
      <c r="AA64" s="647">
        <f t="shared" si="7"/>
        <v>63964</v>
      </c>
      <c r="AB64" s="660">
        <f>AB62-AB63</f>
        <v>64541</v>
      </c>
      <c r="AC64" s="660">
        <f>AC62-AC63</f>
        <v>0</v>
      </c>
      <c r="AD64" s="660">
        <f>AD62-AD63</f>
        <v>0</v>
      </c>
      <c r="AE64" s="647">
        <f t="shared" si="33"/>
        <v>64541</v>
      </c>
      <c r="AF64" s="660">
        <f>AF62-AF63</f>
        <v>1027389</v>
      </c>
      <c r="AG64" s="660">
        <f>AG62-AG63</f>
        <v>21128</v>
      </c>
      <c r="AH64" s="660">
        <f>AH62-AH63</f>
        <v>0</v>
      </c>
      <c r="AI64" s="648">
        <f t="shared" si="9"/>
        <v>1048517</v>
      </c>
      <c r="AJ64" s="660">
        <f>AJ62-AJ63</f>
        <v>1428824</v>
      </c>
      <c r="AK64" s="660">
        <f>AK62-AK63</f>
        <v>25128</v>
      </c>
      <c r="AL64" s="660">
        <f>AL62-AL63</f>
        <v>0</v>
      </c>
      <c r="AM64" s="648">
        <f t="shared" si="10"/>
        <v>1453952</v>
      </c>
      <c r="AN64" s="660">
        <f>AN62-AN63</f>
        <v>1524272</v>
      </c>
      <c r="AO64" s="660">
        <f>AO62-AO63</f>
        <v>30766</v>
      </c>
      <c r="AP64" s="660">
        <f>AP62-AP63</f>
        <v>0</v>
      </c>
      <c r="AQ64" s="648">
        <f t="shared" si="11"/>
        <v>1555038</v>
      </c>
      <c r="AR64" s="647">
        <f t="shared" si="22"/>
        <v>1236446</v>
      </c>
      <c r="AS64" s="647">
        <f t="shared" si="23"/>
        <v>21128</v>
      </c>
      <c r="AT64" s="647">
        <f t="shared" si="24"/>
        <v>0</v>
      </c>
      <c r="AU64" s="647">
        <f t="shared" si="12"/>
        <v>1257574</v>
      </c>
      <c r="AV64" s="647">
        <f t="shared" si="25"/>
        <v>1646458</v>
      </c>
      <c r="AW64" s="647">
        <f t="shared" si="26"/>
        <v>25128</v>
      </c>
      <c r="AX64" s="647">
        <f t="shared" si="27"/>
        <v>0</v>
      </c>
      <c r="AY64" s="647">
        <f t="shared" si="16"/>
        <v>1671586</v>
      </c>
      <c r="AZ64" s="647">
        <f t="shared" si="28"/>
        <v>1736666</v>
      </c>
      <c r="BA64" s="647">
        <f t="shared" si="29"/>
        <v>30766</v>
      </c>
      <c r="BB64" s="647">
        <f t="shared" si="30"/>
        <v>0</v>
      </c>
      <c r="BC64" s="647">
        <f t="shared" si="31"/>
        <v>1767432</v>
      </c>
      <c r="BD64" s="609">
        <f t="shared" si="21"/>
        <v>414012</v>
      </c>
    </row>
    <row r="65" spans="1:56" ht="13.5">
      <c r="A65" s="1024" t="s">
        <v>63</v>
      </c>
      <c r="B65" s="1025"/>
      <c r="C65" s="1025"/>
      <c r="D65" s="1025"/>
      <c r="E65" s="1025"/>
      <c r="F65" s="1025"/>
      <c r="G65" s="1026"/>
      <c r="H65" s="624">
        <v>29</v>
      </c>
      <c r="I65" s="624">
        <f>'kiadási tábla 5.sz'!S65</f>
        <v>0</v>
      </c>
      <c r="J65" s="624">
        <f>'kiadási tábla 5.sz'!T65</f>
        <v>0</v>
      </c>
      <c r="K65" s="625">
        <f t="shared" si="3"/>
        <v>29</v>
      </c>
      <c r="L65" s="624">
        <f>29+1</f>
        <v>30</v>
      </c>
      <c r="M65" s="624">
        <f>'kiadási tábla 5.sz'!W65</f>
        <v>0</v>
      </c>
      <c r="N65" s="624"/>
      <c r="O65" s="625">
        <f t="shared" si="4"/>
        <v>30</v>
      </c>
      <c r="P65" s="624">
        <f>29+1</f>
        <v>30</v>
      </c>
      <c r="Q65" s="624"/>
      <c r="R65" s="624"/>
      <c r="S65" s="625">
        <f t="shared" si="32"/>
        <v>30</v>
      </c>
      <c r="T65" s="624">
        <v>11</v>
      </c>
      <c r="U65" s="624">
        <f>'kiadási tábla 5.sz'!AE65</f>
        <v>0</v>
      </c>
      <c r="V65" s="624">
        <f>'kiadási tábla 5.sz'!AF65</f>
        <v>0</v>
      </c>
      <c r="W65" s="625">
        <f t="shared" si="6"/>
        <v>11</v>
      </c>
      <c r="X65" s="624">
        <v>11</v>
      </c>
      <c r="Y65" s="624">
        <f>'kiadási tábla 5.sz'!AI65</f>
        <v>0</v>
      </c>
      <c r="Z65" s="624">
        <f>'kiadási tábla 5.sz'!AJ65</f>
        <v>0</v>
      </c>
      <c r="AA65" s="625">
        <f t="shared" si="7"/>
        <v>11</v>
      </c>
      <c r="AB65" s="624">
        <v>11</v>
      </c>
      <c r="AC65" s="624">
        <f>'kiadási tábla 5.sz'!AM65</f>
        <v>0</v>
      </c>
      <c r="AD65" s="624">
        <f>'kiadási tábla 5.sz'!AN65</f>
        <v>0</v>
      </c>
      <c r="AE65" s="625">
        <f t="shared" si="33"/>
        <v>11</v>
      </c>
      <c r="AF65" s="661">
        <v>42</v>
      </c>
      <c r="AG65" s="624">
        <f>'kiadási tábla 5.sz'!EI65</f>
        <v>0</v>
      </c>
      <c r="AH65" s="624">
        <f>'kiadási tábla 5.sz'!EJ65</f>
        <v>0</v>
      </c>
      <c r="AI65" s="662">
        <f t="shared" si="9"/>
        <v>42</v>
      </c>
      <c r="AJ65" s="661">
        <v>42</v>
      </c>
      <c r="AK65" s="624">
        <f>'kiadási tábla 5.sz'!EM65</f>
        <v>0</v>
      </c>
      <c r="AL65" s="624">
        <f>'kiadási tábla 5.sz'!EN65</f>
        <v>0</v>
      </c>
      <c r="AM65" s="662">
        <f t="shared" si="10"/>
        <v>42</v>
      </c>
      <c r="AN65" s="661">
        <v>39</v>
      </c>
      <c r="AO65" s="624">
        <v>5</v>
      </c>
      <c r="AP65" s="624">
        <f>'kiadási tábla 5.sz'!ER65</f>
        <v>0</v>
      </c>
      <c r="AQ65" s="662">
        <f t="shared" si="11"/>
        <v>44</v>
      </c>
      <c r="AR65" s="625">
        <f t="shared" si="22"/>
        <v>82</v>
      </c>
      <c r="AS65" s="625">
        <f t="shared" si="23"/>
        <v>0</v>
      </c>
      <c r="AT65" s="625">
        <f t="shared" si="24"/>
        <v>0</v>
      </c>
      <c r="AU65" s="663">
        <f t="shared" si="12"/>
        <v>82</v>
      </c>
      <c r="AV65" s="625">
        <f t="shared" si="25"/>
        <v>83</v>
      </c>
      <c r="AW65" s="625">
        <f t="shared" si="26"/>
        <v>0</v>
      </c>
      <c r="AX65" s="663">
        <f t="shared" si="27"/>
        <v>0</v>
      </c>
      <c r="AY65" s="663">
        <f t="shared" si="16"/>
        <v>83</v>
      </c>
      <c r="AZ65" s="625">
        <f t="shared" si="28"/>
        <v>80</v>
      </c>
      <c r="BA65" s="625">
        <f t="shared" si="29"/>
        <v>5</v>
      </c>
      <c r="BB65" s="663">
        <f t="shared" si="30"/>
        <v>0</v>
      </c>
      <c r="BC65" s="663">
        <f t="shared" si="31"/>
        <v>85</v>
      </c>
      <c r="BD65" s="609">
        <f t="shared" si="21"/>
        <v>1</v>
      </c>
    </row>
    <row r="66" spans="1:56" ht="13.5">
      <c r="A66" s="1068" t="s">
        <v>64</v>
      </c>
      <c r="B66" s="1069"/>
      <c r="C66" s="1069"/>
      <c r="D66" s="1069"/>
      <c r="E66" s="1069"/>
      <c r="F66" s="1069"/>
      <c r="G66" s="1070"/>
      <c r="H66" s="624">
        <f>'kiadási tábla 5.sz'!R66</f>
        <v>0</v>
      </c>
      <c r="I66" s="624">
        <f>'kiadási tábla 5.sz'!S66</f>
        <v>0</v>
      </c>
      <c r="J66" s="624">
        <f>'kiadási tábla 5.sz'!T66</f>
        <v>0</v>
      </c>
      <c r="K66" s="625">
        <f t="shared" si="3"/>
        <v>0</v>
      </c>
      <c r="L66" s="624">
        <f>'kiadási tábla 5.sz'!V66</f>
        <v>0</v>
      </c>
      <c r="M66" s="624">
        <f>'kiadási tábla 5.sz'!W66</f>
        <v>0</v>
      </c>
      <c r="N66" s="624">
        <f>'kiadási tábla 5.sz'!X66</f>
        <v>0</v>
      </c>
      <c r="O66" s="625">
        <f t="shared" si="4"/>
        <v>0</v>
      </c>
      <c r="P66" s="624">
        <f>'kiadási tábla 5.sz'!Z66</f>
        <v>0</v>
      </c>
      <c r="Q66" s="624">
        <f>'kiadási tábla 5.sz'!AA66</f>
        <v>0</v>
      </c>
      <c r="R66" s="624">
        <f>'kiadási tábla 5.sz'!AB66</f>
        <v>0</v>
      </c>
      <c r="S66" s="625">
        <f t="shared" si="32"/>
        <v>0</v>
      </c>
      <c r="T66" s="624">
        <f>'kiadási tábla 5.sz'!AD66</f>
        <v>0</v>
      </c>
      <c r="U66" s="624">
        <f>'kiadási tábla 5.sz'!AE66</f>
        <v>0</v>
      </c>
      <c r="V66" s="624">
        <f>'kiadási tábla 5.sz'!AF66</f>
        <v>0</v>
      </c>
      <c r="W66" s="625">
        <f t="shared" si="6"/>
        <v>0</v>
      </c>
      <c r="X66" s="624">
        <f>'kiadási tábla 5.sz'!AH66</f>
        <v>0</v>
      </c>
      <c r="Y66" s="624">
        <f>'kiadási tábla 5.sz'!AI66</f>
        <v>0</v>
      </c>
      <c r="Z66" s="624">
        <f>'kiadási tábla 5.sz'!AJ66</f>
        <v>0</v>
      </c>
      <c r="AA66" s="625">
        <f t="shared" si="7"/>
        <v>0</v>
      </c>
      <c r="AB66" s="624">
        <f>'kiadási tábla 5.sz'!AL66</f>
        <v>0</v>
      </c>
      <c r="AC66" s="624">
        <f>'kiadási tábla 5.sz'!AM66</f>
        <v>0</v>
      </c>
      <c r="AD66" s="624">
        <f>'kiadási tábla 5.sz'!AN66</f>
        <v>0</v>
      </c>
      <c r="AE66" s="625">
        <f t="shared" si="33"/>
        <v>0</v>
      </c>
      <c r="AF66" s="624">
        <v>45</v>
      </c>
      <c r="AG66" s="624">
        <f>'kiadási tábla 5.sz'!EI66</f>
        <v>0</v>
      </c>
      <c r="AH66" s="624">
        <f>'kiadási tábla 5.sz'!EJ66</f>
        <v>0</v>
      </c>
      <c r="AI66" s="626">
        <f t="shared" si="9"/>
        <v>45</v>
      </c>
      <c r="AJ66" s="624">
        <v>45</v>
      </c>
      <c r="AK66" s="624">
        <f>'kiadási tábla 5.sz'!EM66</f>
        <v>0</v>
      </c>
      <c r="AL66" s="624">
        <f>'kiadási tábla 5.sz'!EN66</f>
        <v>0</v>
      </c>
      <c r="AM66" s="626">
        <f t="shared" si="10"/>
        <v>45</v>
      </c>
      <c r="AN66" s="624">
        <v>45</v>
      </c>
      <c r="AO66" s="624">
        <f>'kiadási tábla 5.sz'!EQ66</f>
        <v>0</v>
      </c>
      <c r="AP66" s="624">
        <f>'kiadási tábla 5.sz'!ER66</f>
        <v>0</v>
      </c>
      <c r="AQ66" s="626">
        <f t="shared" si="11"/>
        <v>45</v>
      </c>
      <c r="AR66" s="625">
        <f t="shared" si="22"/>
        <v>45</v>
      </c>
      <c r="AS66" s="625">
        <f t="shared" si="23"/>
        <v>0</v>
      </c>
      <c r="AT66" s="625">
        <f t="shared" si="24"/>
        <v>0</v>
      </c>
      <c r="AU66" s="625">
        <f t="shared" si="12"/>
        <v>45</v>
      </c>
      <c r="AV66" s="625">
        <f t="shared" si="25"/>
        <v>45</v>
      </c>
      <c r="AW66" s="625">
        <f t="shared" si="26"/>
        <v>0</v>
      </c>
      <c r="AX66" s="625">
        <f t="shared" si="27"/>
        <v>0</v>
      </c>
      <c r="AY66" s="625">
        <f t="shared" si="16"/>
        <v>45</v>
      </c>
      <c r="AZ66" s="625">
        <f t="shared" si="28"/>
        <v>45</v>
      </c>
      <c r="BA66" s="625">
        <f t="shared" si="29"/>
        <v>0</v>
      </c>
      <c r="BB66" s="625">
        <f t="shared" si="30"/>
        <v>0</v>
      </c>
      <c r="BC66" s="625">
        <f t="shared" si="31"/>
        <v>45</v>
      </c>
      <c r="BD66" s="609">
        <f t="shared" si="21"/>
        <v>0</v>
      </c>
    </row>
    <row r="67" spans="1:56">
      <c r="A67" s="629"/>
      <c r="B67" s="629"/>
      <c r="C67" s="629"/>
      <c r="D67" s="629"/>
      <c r="E67" s="629"/>
      <c r="F67" s="629"/>
      <c r="G67" s="629"/>
      <c r="H67" s="629"/>
      <c r="I67" s="629"/>
      <c r="J67" s="629"/>
      <c r="K67" s="664"/>
      <c r="L67" s="629"/>
      <c r="M67" s="629"/>
      <c r="N67" s="629"/>
      <c r="O67" s="664"/>
      <c r="P67" s="629"/>
      <c r="Q67" s="629"/>
      <c r="R67" s="629"/>
      <c r="S67" s="664"/>
      <c r="T67" s="629"/>
      <c r="U67" s="629"/>
      <c r="V67" s="629"/>
      <c r="W67" s="664"/>
      <c r="X67" s="629"/>
      <c r="Y67" s="629"/>
      <c r="Z67" s="629"/>
      <c r="AA67" s="664"/>
      <c r="AB67" s="629"/>
      <c r="AC67" s="629"/>
      <c r="AD67" s="629"/>
      <c r="AE67" s="664"/>
      <c r="AF67" s="629"/>
      <c r="AG67" s="629"/>
      <c r="AH67" s="629"/>
      <c r="AI67" s="664"/>
      <c r="AJ67" s="629"/>
      <c r="AK67" s="629"/>
      <c r="AL67" s="629"/>
      <c r="AM67" s="664"/>
      <c r="AN67" s="629"/>
      <c r="AO67" s="629"/>
      <c r="AP67" s="629"/>
      <c r="AQ67" s="664"/>
      <c r="AR67" s="629"/>
      <c r="AS67" s="629"/>
      <c r="AT67" s="629"/>
      <c r="AU67" s="664"/>
      <c r="AV67" s="629"/>
      <c r="AW67" s="629"/>
      <c r="AX67" s="629"/>
      <c r="AY67" s="664"/>
      <c r="AZ67" s="629"/>
      <c r="BA67" s="629"/>
      <c r="BB67" s="629"/>
      <c r="BC67" s="664"/>
      <c r="BD67" s="609">
        <f t="shared" si="21"/>
        <v>0</v>
      </c>
    </row>
    <row r="68" spans="1:56">
      <c r="A68" s="629"/>
      <c r="B68" s="629"/>
      <c r="C68" s="629"/>
      <c r="D68" s="629"/>
      <c r="E68" s="629"/>
      <c r="F68" s="665"/>
      <c r="G68" s="665"/>
      <c r="H68" s="665"/>
      <c r="I68" s="665"/>
      <c r="J68" s="665"/>
      <c r="K68" s="666"/>
      <c r="L68" s="665"/>
      <c r="M68" s="665"/>
      <c r="N68" s="665"/>
      <c r="O68" s="666"/>
      <c r="P68" s="665"/>
      <c r="Q68" s="665"/>
      <c r="R68" s="665"/>
      <c r="S68" s="666"/>
      <c r="T68" s="665"/>
      <c r="U68" s="665"/>
      <c r="V68" s="665"/>
      <c r="W68" s="666"/>
      <c r="X68" s="665"/>
      <c r="Y68" s="665"/>
      <c r="Z68" s="665"/>
      <c r="AA68" s="666"/>
      <c r="AB68" s="665"/>
      <c r="AC68" s="665"/>
      <c r="AD68" s="665"/>
      <c r="AE68" s="666"/>
      <c r="AF68" s="665"/>
      <c r="AG68" s="665"/>
      <c r="AH68" s="665"/>
      <c r="AI68" s="666"/>
      <c r="AJ68" s="665"/>
      <c r="AK68" s="665"/>
      <c r="AL68" s="665"/>
      <c r="AM68" s="666"/>
      <c r="AN68" s="665"/>
      <c r="AO68" s="665"/>
      <c r="AP68" s="665"/>
      <c r="AQ68" s="666"/>
      <c r="AR68" s="665"/>
      <c r="AS68" s="665"/>
      <c r="AT68" s="665"/>
      <c r="AU68" s="666"/>
      <c r="AV68" s="665"/>
      <c r="AW68" s="665"/>
      <c r="AX68" s="665"/>
      <c r="AY68" s="666">
        <v>1671586</v>
      </c>
      <c r="AZ68" s="665"/>
      <c r="BA68" s="665"/>
      <c r="BB68" s="665"/>
      <c r="BC68" s="666">
        <v>1671586</v>
      </c>
    </row>
    <row r="69" spans="1:56">
      <c r="A69" s="629"/>
      <c r="B69" s="629"/>
      <c r="C69" s="629"/>
      <c r="D69" s="629"/>
      <c r="E69" s="629"/>
      <c r="F69" s="629"/>
      <c r="G69" s="629"/>
      <c r="H69" s="629"/>
      <c r="I69" s="629"/>
      <c r="J69" s="629"/>
      <c r="K69" s="667"/>
      <c r="L69" s="629"/>
      <c r="M69" s="629"/>
      <c r="N69" s="629"/>
      <c r="O69" s="667"/>
      <c r="P69" s="629"/>
      <c r="Q69" s="629"/>
      <c r="R69" s="629"/>
      <c r="S69" s="667"/>
      <c r="T69" s="629"/>
      <c r="U69" s="629"/>
      <c r="V69" s="629"/>
      <c r="W69" s="667"/>
      <c r="X69" s="629"/>
      <c r="Y69" s="629"/>
      <c r="Z69" s="629"/>
      <c r="AA69" s="667"/>
      <c r="AB69" s="629"/>
      <c r="AC69" s="629"/>
      <c r="AD69" s="629"/>
      <c r="AE69" s="667"/>
      <c r="AF69" s="629"/>
      <c r="AG69" s="629"/>
      <c r="AH69" s="629"/>
      <c r="AI69" s="667"/>
      <c r="AJ69" s="629"/>
      <c r="AK69" s="629"/>
      <c r="AL69" s="629"/>
      <c r="AM69" s="667"/>
      <c r="AN69" s="629"/>
      <c r="AO69" s="629"/>
      <c r="AP69" s="629"/>
      <c r="AQ69" s="667"/>
      <c r="AR69" s="629"/>
      <c r="AS69" s="629"/>
      <c r="AT69" s="629"/>
      <c r="AU69" s="667"/>
      <c r="AV69" s="629"/>
      <c r="AW69" s="629"/>
      <c r="AX69" s="629"/>
      <c r="AY69" s="667">
        <f>AY68-AY64</f>
        <v>0</v>
      </c>
      <c r="AZ69" s="629"/>
      <c r="BA69" s="629"/>
      <c r="BB69" s="629"/>
      <c r="BC69" s="667">
        <f>BC68-BC64</f>
        <v>-95846</v>
      </c>
      <c r="BD69" s="599">
        <v>414012</v>
      </c>
    </row>
    <row r="70" spans="1:56">
      <c r="A70" s="629"/>
      <c r="B70" s="629"/>
      <c r="C70" s="629"/>
      <c r="D70" s="629"/>
      <c r="E70" s="629"/>
      <c r="F70" s="629"/>
      <c r="G70" s="629"/>
      <c r="H70" s="624"/>
      <c r="I70" s="624"/>
      <c r="J70" s="624"/>
      <c r="K70" s="667"/>
      <c r="L70" s="624"/>
      <c r="M70" s="624"/>
      <c r="N70" s="624"/>
      <c r="O70" s="667"/>
      <c r="P70" s="624"/>
      <c r="Q70" s="624"/>
      <c r="R70" s="624"/>
      <c r="S70" s="667"/>
      <c r="T70" s="629"/>
      <c r="U70" s="629"/>
      <c r="V70" s="629"/>
      <c r="W70" s="667"/>
      <c r="X70" s="629"/>
      <c r="Y70" s="629"/>
      <c r="Z70" s="629"/>
      <c r="AA70" s="667"/>
      <c r="AB70" s="629"/>
      <c r="AC70" s="629"/>
      <c r="AD70" s="629"/>
      <c r="AE70" s="667"/>
      <c r="AF70" s="629"/>
      <c r="AG70" s="629"/>
      <c r="AH70" s="629"/>
      <c r="AI70" s="667"/>
      <c r="AJ70" s="629"/>
      <c r="AK70" s="629"/>
      <c r="AL70" s="629"/>
      <c r="AM70" s="667"/>
      <c r="AN70" s="629"/>
      <c r="AO70" s="629"/>
      <c r="AP70" s="629"/>
      <c r="AQ70" s="667"/>
      <c r="AR70" s="629"/>
      <c r="AS70" s="629"/>
      <c r="AT70" s="629"/>
      <c r="AU70" s="667"/>
      <c r="AV70" s="629"/>
      <c r="AW70" s="629"/>
      <c r="AX70" s="629"/>
      <c r="AY70" s="667"/>
      <c r="AZ70" s="629"/>
      <c r="BA70" s="629"/>
      <c r="BB70" s="629"/>
      <c r="BC70" s="667"/>
    </row>
    <row r="71" spans="1:56">
      <c r="A71" s="629"/>
      <c r="B71" s="629"/>
      <c r="C71" s="629"/>
      <c r="D71" s="629"/>
      <c r="E71" s="629"/>
      <c r="F71" s="629"/>
      <c r="G71" s="629"/>
      <c r="H71" s="629"/>
      <c r="I71" s="629"/>
      <c r="J71" s="629"/>
      <c r="K71" s="668"/>
      <c r="L71" s="629"/>
      <c r="M71" s="629"/>
      <c r="N71" s="629"/>
      <c r="O71" s="668"/>
      <c r="P71" s="629"/>
      <c r="Q71" s="629"/>
      <c r="R71" s="629"/>
      <c r="S71" s="668"/>
      <c r="T71" s="629"/>
      <c r="U71" s="629"/>
      <c r="V71" s="629"/>
      <c r="W71" s="668"/>
      <c r="X71" s="629"/>
      <c r="Y71" s="629"/>
      <c r="Z71" s="629"/>
      <c r="AA71" s="668"/>
      <c r="AB71" s="629"/>
      <c r="AC71" s="629"/>
      <c r="AD71" s="629"/>
      <c r="AE71" s="668"/>
      <c r="AF71" s="629"/>
      <c r="AG71" s="629"/>
      <c r="AH71" s="629"/>
      <c r="AI71" s="668"/>
      <c r="AJ71" s="629"/>
      <c r="AK71" s="629"/>
      <c r="AL71" s="629"/>
      <c r="AM71" s="668"/>
      <c r="AN71" s="629"/>
      <c r="AO71" s="629"/>
      <c r="AP71" s="629"/>
      <c r="AQ71" s="668"/>
      <c r="AR71" s="629"/>
      <c r="AS71" s="629"/>
      <c r="AT71" s="629"/>
      <c r="AU71" s="668"/>
      <c r="AV71" s="629"/>
      <c r="AW71" s="629"/>
      <c r="AX71" s="629"/>
      <c r="AY71" s="668"/>
      <c r="AZ71" s="629"/>
      <c r="BA71" s="629"/>
      <c r="BB71" s="629"/>
      <c r="BC71" s="668"/>
    </row>
    <row r="72" spans="1:56">
      <c r="A72" s="629"/>
      <c r="B72" s="629"/>
      <c r="C72" s="629"/>
      <c r="D72" s="629"/>
      <c r="E72" s="629"/>
      <c r="F72" s="629"/>
      <c r="G72" s="629"/>
      <c r="H72" s="629"/>
      <c r="I72" s="629"/>
      <c r="J72" s="629"/>
      <c r="K72" s="668"/>
      <c r="L72" s="629"/>
      <c r="M72" s="629"/>
      <c r="N72" s="629"/>
      <c r="O72" s="668"/>
      <c r="P72" s="629"/>
      <c r="Q72" s="629"/>
      <c r="R72" s="629"/>
      <c r="S72" s="668"/>
      <c r="T72" s="629"/>
      <c r="U72" s="629"/>
      <c r="V72" s="629"/>
      <c r="W72" s="668"/>
      <c r="X72" s="629"/>
      <c r="Y72" s="629"/>
      <c r="Z72" s="629"/>
      <c r="AA72" s="668"/>
      <c r="AB72" s="629"/>
      <c r="AC72" s="629"/>
      <c r="AD72" s="629"/>
      <c r="AE72" s="668"/>
      <c r="AF72" s="629"/>
      <c r="AG72" s="629"/>
      <c r="AH72" s="629"/>
      <c r="AI72" s="668"/>
      <c r="AJ72" s="629"/>
      <c r="AK72" s="629"/>
      <c r="AL72" s="629"/>
      <c r="AM72" s="668"/>
      <c r="AN72" s="629"/>
      <c r="AO72" s="629"/>
      <c r="AP72" s="629"/>
      <c r="AQ72" s="668"/>
      <c r="AR72" s="629"/>
      <c r="AS72" s="629"/>
      <c r="AT72" s="629"/>
      <c r="AU72" s="668"/>
      <c r="AV72" s="629"/>
      <c r="AW72" s="629"/>
      <c r="AX72" s="629"/>
      <c r="AY72" s="668"/>
      <c r="AZ72" s="629"/>
      <c r="BA72" s="629"/>
      <c r="BB72" s="629"/>
      <c r="BC72" s="668"/>
      <c r="BD72" s="609">
        <f>BD64-BD69</f>
        <v>0</v>
      </c>
    </row>
    <row r="73" spans="1:56">
      <c r="A73" s="629"/>
      <c r="B73" s="629"/>
      <c r="C73" s="629"/>
      <c r="D73" s="629"/>
      <c r="E73" s="629"/>
      <c r="F73" s="629"/>
      <c r="G73" s="629"/>
      <c r="H73" s="629"/>
      <c r="I73" s="629"/>
      <c r="J73" s="629"/>
      <c r="K73" s="669"/>
      <c r="L73" s="629"/>
      <c r="M73" s="629"/>
      <c r="N73" s="629"/>
      <c r="O73" s="669"/>
      <c r="P73" s="629"/>
      <c r="Q73" s="629"/>
      <c r="R73" s="629"/>
      <c r="S73" s="669"/>
      <c r="T73" s="629"/>
      <c r="U73" s="629"/>
      <c r="V73" s="629"/>
      <c r="W73" s="669"/>
      <c r="X73" s="629"/>
      <c r="Y73" s="629"/>
      <c r="Z73" s="629"/>
      <c r="AA73" s="669"/>
      <c r="AB73" s="629"/>
      <c r="AC73" s="629"/>
      <c r="AD73" s="629"/>
      <c r="AE73" s="669"/>
      <c r="AF73" s="629"/>
      <c r="AG73" s="629"/>
      <c r="AH73" s="629"/>
      <c r="AI73" s="669"/>
      <c r="AJ73" s="629"/>
      <c r="AK73" s="629"/>
      <c r="AL73" s="629"/>
      <c r="AM73" s="669"/>
      <c r="AN73" s="629"/>
      <c r="AO73" s="629"/>
      <c r="AP73" s="629"/>
      <c r="AQ73" s="669"/>
      <c r="AR73" s="629"/>
      <c r="AS73" s="629"/>
      <c r="AT73" s="629"/>
      <c r="AU73" s="669"/>
      <c r="AV73" s="629"/>
      <c r="AW73" s="629"/>
      <c r="AX73" s="629"/>
      <c r="AY73" s="669"/>
      <c r="AZ73" s="629"/>
      <c r="BA73" s="629"/>
      <c r="BB73" s="629"/>
      <c r="BC73" s="669"/>
    </row>
    <row r="74" spans="1:56">
      <c r="A74" s="670"/>
      <c r="B74" s="670"/>
      <c r="C74" s="670"/>
      <c r="D74" s="670"/>
      <c r="E74" s="670"/>
      <c r="F74" s="670"/>
      <c r="G74" s="670"/>
      <c r="H74" s="670"/>
      <c r="I74" s="670"/>
      <c r="J74" s="670"/>
      <c r="K74" s="671"/>
      <c r="L74" s="670"/>
      <c r="M74" s="670"/>
      <c r="N74" s="670"/>
      <c r="O74" s="671"/>
      <c r="P74" s="670"/>
      <c r="Q74" s="670"/>
      <c r="R74" s="670"/>
      <c r="S74" s="671"/>
      <c r="T74" s="670"/>
      <c r="U74" s="670"/>
      <c r="V74" s="670"/>
      <c r="W74" s="671"/>
      <c r="X74" s="670"/>
      <c r="Y74" s="670"/>
      <c r="Z74" s="670"/>
      <c r="AA74" s="671"/>
      <c r="AB74" s="670"/>
      <c r="AC74" s="670"/>
      <c r="AD74" s="670"/>
      <c r="AE74" s="671"/>
      <c r="AF74" s="670"/>
      <c r="AG74" s="670"/>
      <c r="AH74" s="670"/>
      <c r="AI74" s="671"/>
      <c r="AJ74" s="670"/>
      <c r="AK74" s="670"/>
      <c r="AL74" s="670"/>
      <c r="AM74" s="671"/>
      <c r="AN74" s="670"/>
      <c r="AO74" s="670"/>
      <c r="AP74" s="670"/>
      <c r="AQ74" s="671"/>
      <c r="AR74" s="670"/>
      <c r="AS74" s="670"/>
      <c r="AT74" s="670"/>
      <c r="AU74" s="671"/>
      <c r="AV74" s="670"/>
      <c r="AW74" s="670"/>
      <c r="AX74" s="670"/>
      <c r="AY74" s="671"/>
      <c r="AZ74" s="670"/>
      <c r="BA74" s="670"/>
      <c r="BB74" s="670"/>
      <c r="BC74" s="671"/>
    </row>
  </sheetData>
  <mergeCells count="55">
    <mergeCell ref="AZ2:BC2"/>
    <mergeCell ref="AZ3:BC3"/>
    <mergeCell ref="AZ4:BC4"/>
    <mergeCell ref="P2:S2"/>
    <mergeCell ref="P3:S3"/>
    <mergeCell ref="P4:S4"/>
    <mergeCell ref="AB2:AE2"/>
    <mergeCell ref="AB3:AE3"/>
    <mergeCell ref="AB4:AE4"/>
    <mergeCell ref="AJ2:AM2"/>
    <mergeCell ref="AR2:AU2"/>
    <mergeCell ref="AR3:AU3"/>
    <mergeCell ref="AR4:AU4"/>
    <mergeCell ref="AN2:AQ2"/>
    <mergeCell ref="AN3:AQ3"/>
    <mergeCell ref="AN4:AQ4"/>
    <mergeCell ref="AV2:AY2"/>
    <mergeCell ref="B2:F2"/>
    <mergeCell ref="AF2:AI2"/>
    <mergeCell ref="A66:G66"/>
    <mergeCell ref="D61:F61"/>
    <mergeCell ref="A62:G62"/>
    <mergeCell ref="A63:G63"/>
    <mergeCell ref="A64:G64"/>
    <mergeCell ref="AF4:AI4"/>
    <mergeCell ref="T3:W3"/>
    <mergeCell ref="H2:K2"/>
    <mergeCell ref="T2:W2"/>
    <mergeCell ref="L2:O2"/>
    <mergeCell ref="L3:O3"/>
    <mergeCell ref="L4:O4"/>
    <mergeCell ref="X2:AA2"/>
    <mergeCell ref="AF3:AI3"/>
    <mergeCell ref="C6:G6"/>
    <mergeCell ref="AV4:AY4"/>
    <mergeCell ref="A3:A5"/>
    <mergeCell ref="C3:C5"/>
    <mergeCell ref="AV3:AY3"/>
    <mergeCell ref="H4:K4"/>
    <mergeCell ref="E3:F5"/>
    <mergeCell ref="AJ3:AM3"/>
    <mergeCell ref="AJ4:AM4"/>
    <mergeCell ref="X3:AA3"/>
    <mergeCell ref="X4:AA4"/>
    <mergeCell ref="T4:W4"/>
    <mergeCell ref="H3:K3"/>
    <mergeCell ref="A65:G65"/>
    <mergeCell ref="D3:D5"/>
    <mergeCell ref="E10:F10"/>
    <mergeCell ref="C28:G28"/>
    <mergeCell ref="B3:B5"/>
    <mergeCell ref="A41:G41"/>
    <mergeCell ref="C42:G42"/>
    <mergeCell ref="D8:F8"/>
    <mergeCell ref="G3:G5"/>
  </mergeCells>
  <phoneticPr fontId="20" type="noConversion"/>
  <pageMargins left="0.43307086614173229" right="0.19685039370078741" top="1.1811023622047245" bottom="0.62992125984251968" header="0.78740157480314965" footer="0.51181102362204722"/>
  <pageSetup paperSize="8" scale="82" orientation="landscape" r:id="rId1"/>
  <headerFooter alignWithMargins="0">
    <oddHeader>&amp;L2/2016. (II.26.) sz. rendelet a 9/2017.(V.30.) számú módosítással egységes szerkezetben&amp;CHarkány Város Önkormányzat 2016. évi költségvetésének tervezett kiadásai ( Főtábla )&amp;R2.sz. melléklet</oddHeader>
  </headerFooter>
  <rowBreaks count="1" manualBreakCount="1">
    <brk id="66" max="16383" man="1"/>
  </rowBreaks>
  <colBreaks count="3" manualBreakCount="3">
    <brk id="19" max="65" man="1"/>
    <brk id="31" max="1048575" man="1"/>
    <brk id="43" max="6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E40"/>
  <sheetViews>
    <sheetView zoomScaleNormal="100" workbookViewId="0">
      <selection sqref="A1:G57"/>
    </sheetView>
  </sheetViews>
  <sheetFormatPr defaultRowHeight="12.75"/>
  <cols>
    <col min="1" max="1" width="36" customWidth="1"/>
    <col min="2" max="2" width="17.42578125" customWidth="1"/>
    <col min="3" max="5" width="17.28515625" bestFit="1" customWidth="1"/>
  </cols>
  <sheetData>
    <row r="1" spans="1:5">
      <c r="B1" s="48"/>
      <c r="C1" s="55"/>
    </row>
    <row r="2" spans="1:5" ht="14.25">
      <c r="A2" s="1324" t="s">
        <v>274</v>
      </c>
      <c r="B2" s="1324"/>
      <c r="C2" s="1324"/>
    </row>
    <row r="3" spans="1:5" ht="14.25">
      <c r="A3" s="319"/>
      <c r="B3" s="319"/>
      <c r="C3" s="319"/>
    </row>
    <row r="5" spans="1:5">
      <c r="A5" s="335" t="s">
        <v>275</v>
      </c>
    </row>
    <row r="6" spans="1:5">
      <c r="A6" s="335"/>
    </row>
    <row r="7" spans="1:5" ht="14.25">
      <c r="A7" s="336"/>
      <c r="B7" s="337">
        <v>2014</v>
      </c>
      <c r="C7" s="337">
        <v>2015</v>
      </c>
      <c r="D7" s="1328">
        <v>2016</v>
      </c>
      <c r="E7" s="1328"/>
    </row>
    <row r="8" spans="1:5" ht="28.5" customHeight="1">
      <c r="A8" s="338" t="s">
        <v>475</v>
      </c>
      <c r="B8" s="41" t="s">
        <v>476</v>
      </c>
      <c r="C8" s="41" t="s">
        <v>476</v>
      </c>
      <c r="D8" s="1329" t="s">
        <v>745</v>
      </c>
      <c r="E8" s="1329"/>
    </row>
    <row r="9" spans="1:5">
      <c r="A9" s="339" t="s">
        <v>477</v>
      </c>
      <c r="B9" s="41" t="s">
        <v>478</v>
      </c>
      <c r="C9" s="41" t="s">
        <v>478</v>
      </c>
      <c r="D9" s="1329" t="s">
        <v>746</v>
      </c>
      <c r="E9" s="1329"/>
    </row>
    <row r="10" spans="1:5">
      <c r="A10" s="339"/>
      <c r="B10" s="41"/>
      <c r="C10" s="41"/>
      <c r="D10" s="328" t="s">
        <v>747</v>
      </c>
      <c r="E10" s="328" t="s">
        <v>748</v>
      </c>
    </row>
    <row r="11" spans="1:5">
      <c r="A11" s="339" t="s">
        <v>276</v>
      </c>
      <c r="B11" s="41" t="s">
        <v>479</v>
      </c>
      <c r="C11" s="41" t="s">
        <v>479</v>
      </c>
      <c r="D11" s="328" t="s">
        <v>484</v>
      </c>
      <c r="E11" s="328" t="s">
        <v>479</v>
      </c>
    </row>
    <row r="12" spans="1:5">
      <c r="A12" s="339" t="s">
        <v>749</v>
      </c>
      <c r="B12" s="41"/>
      <c r="C12" s="41"/>
      <c r="D12" s="1329" t="s">
        <v>750</v>
      </c>
      <c r="E12" s="1329"/>
    </row>
    <row r="13" spans="1:5">
      <c r="A13" s="46" t="s">
        <v>751</v>
      </c>
      <c r="B13" s="41"/>
      <c r="C13" s="41"/>
      <c r="D13" s="1329" t="s">
        <v>752</v>
      </c>
      <c r="E13" s="1329"/>
    </row>
    <row r="15" spans="1:5">
      <c r="A15" s="335" t="s">
        <v>480</v>
      </c>
    </row>
    <row r="16" spans="1:5">
      <c r="A16" s="335"/>
    </row>
    <row r="17" spans="1:5" ht="14.25">
      <c r="A17" s="336"/>
      <c r="B17" s="337">
        <v>2014</v>
      </c>
      <c r="C17" s="337">
        <v>2015</v>
      </c>
      <c r="D17" s="1328">
        <v>2016</v>
      </c>
      <c r="E17" s="1328"/>
    </row>
    <row r="18" spans="1:5" ht="25.5">
      <c r="A18" s="338" t="s">
        <v>475</v>
      </c>
      <c r="B18" s="41" t="s">
        <v>481</v>
      </c>
      <c r="C18" s="41" t="s">
        <v>481</v>
      </c>
      <c r="D18" s="1329" t="s">
        <v>490</v>
      </c>
      <c r="E18" s="1329"/>
    </row>
    <row r="19" spans="1:5" ht="25.5">
      <c r="A19" s="338"/>
      <c r="B19" s="41"/>
      <c r="C19" s="41"/>
      <c r="D19" s="340" t="s">
        <v>753</v>
      </c>
      <c r="E19" s="341" t="s">
        <v>754</v>
      </c>
    </row>
    <row r="20" spans="1:5" ht="25.5">
      <c r="A20" s="338" t="s">
        <v>277</v>
      </c>
      <c r="B20" s="41" t="s">
        <v>482</v>
      </c>
      <c r="C20" s="41" t="s">
        <v>482</v>
      </c>
      <c r="D20" s="328" t="s">
        <v>755</v>
      </c>
      <c r="E20" s="328" t="s">
        <v>750</v>
      </c>
    </row>
    <row r="21" spans="1:5">
      <c r="A21" s="339" t="s">
        <v>278</v>
      </c>
      <c r="B21" s="41" t="s">
        <v>478</v>
      </c>
      <c r="C21" s="41" t="s">
        <v>478</v>
      </c>
      <c r="D21" s="328" t="s">
        <v>484</v>
      </c>
      <c r="E21" s="328" t="s">
        <v>756</v>
      </c>
    </row>
    <row r="22" spans="1:5">
      <c r="A22" s="339"/>
      <c r="B22" s="41"/>
      <c r="C22" s="41"/>
      <c r="D22" s="341" t="s">
        <v>747</v>
      </c>
      <c r="E22" s="341" t="s">
        <v>748</v>
      </c>
    </row>
    <row r="23" spans="1:5">
      <c r="A23" s="339" t="s">
        <v>276</v>
      </c>
      <c r="B23" s="41" t="s">
        <v>479</v>
      </c>
      <c r="C23" s="41" t="s">
        <v>479</v>
      </c>
      <c r="D23" s="328" t="s">
        <v>484</v>
      </c>
      <c r="E23" s="328" t="s">
        <v>479</v>
      </c>
    </row>
    <row r="24" spans="1:5">
      <c r="A24" s="46" t="s">
        <v>749</v>
      </c>
      <c r="B24" s="46"/>
      <c r="C24" s="46"/>
      <c r="D24" s="1329" t="s">
        <v>757</v>
      </c>
      <c r="E24" s="1329"/>
    </row>
    <row r="25" spans="1:5">
      <c r="A25" s="342" t="s">
        <v>751</v>
      </c>
      <c r="B25" s="46"/>
      <c r="C25" s="46"/>
      <c r="D25" s="1329" t="s">
        <v>757</v>
      </c>
      <c r="E25" s="1329"/>
    </row>
    <row r="29" spans="1:5">
      <c r="A29" s="343" t="s">
        <v>483</v>
      </c>
    </row>
    <row r="30" spans="1:5">
      <c r="A30" s="343"/>
    </row>
    <row r="31" spans="1:5" ht="14.25">
      <c r="B31" s="344">
        <v>2014</v>
      </c>
      <c r="C31" s="344">
        <v>2015</v>
      </c>
      <c r="D31" s="344">
        <v>2016</v>
      </c>
    </row>
    <row r="32" spans="1:5" ht="25.5">
      <c r="A32" s="345" t="s">
        <v>279</v>
      </c>
      <c r="B32" s="346" t="s">
        <v>476</v>
      </c>
      <c r="C32" s="346" t="s">
        <v>476</v>
      </c>
      <c r="D32" s="346" t="s">
        <v>476</v>
      </c>
    </row>
    <row r="33" spans="1:4" ht="25.5">
      <c r="A33" s="345" t="s">
        <v>277</v>
      </c>
      <c r="B33" s="346" t="s">
        <v>482</v>
      </c>
      <c r="C33" s="346" t="s">
        <v>482</v>
      </c>
      <c r="D33" s="346" t="s">
        <v>482</v>
      </c>
    </row>
    <row r="34" spans="1:4">
      <c r="A34" s="347" t="s">
        <v>278</v>
      </c>
      <c r="B34" s="346" t="s">
        <v>478</v>
      </c>
      <c r="C34" s="346" t="s">
        <v>478</v>
      </c>
      <c r="D34" s="346" t="s">
        <v>478</v>
      </c>
    </row>
    <row r="35" spans="1:4">
      <c r="A35" s="347" t="s">
        <v>276</v>
      </c>
      <c r="B35" s="346" t="s">
        <v>484</v>
      </c>
      <c r="C35" s="346" t="s">
        <v>484</v>
      </c>
      <c r="D35" s="346" t="s">
        <v>484</v>
      </c>
    </row>
    <row r="39" spans="1:4">
      <c r="A39" s="348" t="s">
        <v>280</v>
      </c>
    </row>
    <row r="40" spans="1:4">
      <c r="A40" s="348" t="s">
        <v>281</v>
      </c>
    </row>
  </sheetData>
  <mergeCells count="10">
    <mergeCell ref="D17:E17"/>
    <mergeCell ref="D18:E18"/>
    <mergeCell ref="D24:E24"/>
    <mergeCell ref="D25:E25"/>
    <mergeCell ref="A2:C2"/>
    <mergeCell ref="D7:E7"/>
    <mergeCell ref="D8:E8"/>
    <mergeCell ref="D9:E9"/>
    <mergeCell ref="D12:E12"/>
    <mergeCell ref="D13:E13"/>
  </mergeCells>
  <phoneticPr fontId="20" type="noConversion"/>
  <pageMargins left="1.2204724409448819" right="0.74803149606299213" top="0.82677165354330717" bottom="0.98425196850393704" header="0.51181102362204722" footer="0.51181102362204722"/>
  <pageSetup paperSize="9" scale="77" orientation="portrait" r:id="rId1"/>
  <headerFooter alignWithMargins="0">
    <oddHeader>&amp;L2/2016. (II.26.) sz. rendelet a 19/2016.(X.12.) számú
módosítással egységes szerkezetben&amp;R16.sz. melléklet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D25"/>
  <sheetViews>
    <sheetView zoomScaleNormal="100" workbookViewId="0">
      <selection sqref="A1:E38"/>
    </sheetView>
  </sheetViews>
  <sheetFormatPr defaultRowHeight="12.75"/>
  <cols>
    <col min="1" max="1" width="57.7109375" bestFit="1" customWidth="1"/>
    <col min="2" max="3" width="12" bestFit="1" customWidth="1"/>
  </cols>
  <sheetData>
    <row r="1" spans="1:4" s="45" customFormat="1">
      <c r="A1" s="1330" t="s">
        <v>197</v>
      </c>
      <c r="B1" s="1330"/>
      <c r="C1" s="1330"/>
      <c r="D1" s="1330"/>
    </row>
    <row r="2" spans="1:4" ht="24.75" customHeight="1">
      <c r="A2" s="48"/>
      <c r="B2" s="48"/>
      <c r="C2" s="48"/>
    </row>
    <row r="4" spans="1:4">
      <c r="A4" s="349" t="s">
        <v>758</v>
      </c>
    </row>
    <row r="6" spans="1:4">
      <c r="A6" s="323" t="s">
        <v>120</v>
      </c>
      <c r="B6" s="323">
        <v>2014</v>
      </c>
      <c r="C6" s="323">
        <v>2015</v>
      </c>
      <c r="D6" s="323">
        <v>2016</v>
      </c>
    </row>
    <row r="7" spans="1:4" ht="25.5">
      <c r="A7" s="350" t="s">
        <v>254</v>
      </c>
      <c r="B7" s="347" t="s">
        <v>255</v>
      </c>
      <c r="C7" s="347" t="s">
        <v>255</v>
      </c>
      <c r="D7" s="347" t="s">
        <v>255</v>
      </c>
    </row>
    <row r="8" spans="1:4">
      <c r="A8" s="351" t="s">
        <v>256</v>
      </c>
      <c r="B8" s="352">
        <v>500</v>
      </c>
      <c r="C8" s="352">
        <v>500</v>
      </c>
      <c r="D8" s="352">
        <v>500</v>
      </c>
    </row>
    <row r="9" spans="1:4">
      <c r="A9" s="351" t="s">
        <v>257</v>
      </c>
      <c r="B9" s="352">
        <v>1000</v>
      </c>
      <c r="C9" s="352">
        <v>1000</v>
      </c>
      <c r="D9" s="352">
        <v>1000</v>
      </c>
    </row>
    <row r="10" spans="1:4">
      <c r="A10" s="351" t="s">
        <v>258</v>
      </c>
      <c r="B10" s="352">
        <v>800</v>
      </c>
      <c r="C10" s="352">
        <v>800</v>
      </c>
      <c r="D10" s="352">
        <v>800</v>
      </c>
    </row>
    <row r="11" spans="1:4">
      <c r="A11" s="351" t="s">
        <v>259</v>
      </c>
      <c r="B11" s="352"/>
      <c r="C11" s="352"/>
      <c r="D11" s="352"/>
    </row>
    <row r="12" spans="1:4">
      <c r="A12" s="351" t="s">
        <v>260</v>
      </c>
      <c r="B12" s="352">
        <v>3000</v>
      </c>
      <c r="C12" s="352">
        <v>3000</v>
      </c>
      <c r="D12" s="352">
        <v>3000</v>
      </c>
    </row>
    <row r="13" spans="1:4">
      <c r="A13" s="351" t="s">
        <v>261</v>
      </c>
      <c r="B13" s="352">
        <v>1500</v>
      </c>
      <c r="C13" s="352">
        <v>1500</v>
      </c>
      <c r="D13" s="352">
        <v>1500</v>
      </c>
    </row>
    <row r="14" spans="1:4">
      <c r="A14" s="351" t="s">
        <v>262</v>
      </c>
      <c r="B14" s="353" t="s">
        <v>470</v>
      </c>
      <c r="C14" s="353" t="s">
        <v>470</v>
      </c>
      <c r="D14" s="353" t="s">
        <v>470</v>
      </c>
    </row>
    <row r="15" spans="1:4">
      <c r="A15" s="351" t="s">
        <v>263</v>
      </c>
      <c r="B15" s="354">
        <v>20</v>
      </c>
      <c r="C15" s="354">
        <v>20</v>
      </c>
      <c r="D15" s="354">
        <v>20</v>
      </c>
    </row>
    <row r="16" spans="1:4">
      <c r="A16" s="351" t="s">
        <v>264</v>
      </c>
      <c r="B16" s="347"/>
      <c r="C16" s="347"/>
      <c r="D16" s="347"/>
    </row>
    <row r="17" spans="1:4">
      <c r="A17" s="351" t="s">
        <v>265</v>
      </c>
      <c r="B17" s="353" t="s">
        <v>471</v>
      </c>
      <c r="C17" s="353" t="s">
        <v>471</v>
      </c>
      <c r="D17" s="353" t="s">
        <v>471</v>
      </c>
    </row>
    <row r="18" spans="1:4">
      <c r="A18" s="351" t="s">
        <v>266</v>
      </c>
      <c r="B18" s="353" t="s">
        <v>472</v>
      </c>
      <c r="C18" s="353" t="s">
        <v>472</v>
      </c>
      <c r="D18" s="353" t="s">
        <v>472</v>
      </c>
    </row>
    <row r="19" spans="1:4">
      <c r="A19" s="351" t="s">
        <v>267</v>
      </c>
      <c r="B19" s="353" t="s">
        <v>473</v>
      </c>
      <c r="C19" s="353" t="s">
        <v>473</v>
      </c>
      <c r="D19" s="353" t="s">
        <v>473</v>
      </c>
    </row>
    <row r="20" spans="1:4">
      <c r="A20" s="351" t="s">
        <v>268</v>
      </c>
      <c r="B20" s="353" t="s">
        <v>474</v>
      </c>
      <c r="C20" s="353" t="s">
        <v>474</v>
      </c>
      <c r="D20" s="353" t="s">
        <v>474</v>
      </c>
    </row>
    <row r="21" spans="1:4">
      <c r="A21" s="351" t="s">
        <v>269</v>
      </c>
      <c r="B21" s="347"/>
      <c r="C21" s="347"/>
      <c r="D21" s="347"/>
    </row>
    <row r="22" spans="1:4">
      <c r="A22" s="351" t="s">
        <v>270</v>
      </c>
      <c r="B22" s="354">
        <v>200</v>
      </c>
      <c r="C22" s="354">
        <v>200</v>
      </c>
      <c r="D22" s="354">
        <v>200</v>
      </c>
    </row>
    <row r="23" spans="1:4">
      <c r="A23" s="351" t="s">
        <v>271</v>
      </c>
      <c r="B23" s="354">
        <v>100</v>
      </c>
      <c r="C23" s="354">
        <v>100</v>
      </c>
      <c r="D23" s="354">
        <v>100</v>
      </c>
    </row>
    <row r="24" spans="1:4">
      <c r="A24" s="351" t="s">
        <v>272</v>
      </c>
      <c r="B24" s="352">
        <v>800</v>
      </c>
      <c r="C24" s="352">
        <v>800</v>
      </c>
      <c r="D24" s="352">
        <v>800</v>
      </c>
    </row>
    <row r="25" spans="1:4">
      <c r="A25" s="351" t="s">
        <v>273</v>
      </c>
      <c r="B25" s="352">
        <v>200</v>
      </c>
      <c r="C25" s="352">
        <v>200</v>
      </c>
      <c r="D25" s="352">
        <v>200</v>
      </c>
    </row>
  </sheetData>
  <mergeCells count="1">
    <mergeCell ref="A1:D1"/>
  </mergeCells>
  <phoneticPr fontId="20" type="noConversion"/>
  <pageMargins left="0.74803149606299213" right="0.74803149606299213" top="1.4173228346456694" bottom="0.98425196850393704" header="0.51181102362204722" footer="0.51181102362204722"/>
  <pageSetup paperSize="9" scale="97" orientation="portrait" r:id="rId1"/>
  <headerFooter alignWithMargins="0">
    <oddHeader>&amp;L2/2016. (II.26.) sz. rendelet a 19/2016.(X.12.) számú
módosítással egységes szerkezetben&amp;R17.sz. melléklet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2:I48"/>
  <sheetViews>
    <sheetView workbookViewId="0">
      <selection sqref="A1:K54"/>
    </sheetView>
  </sheetViews>
  <sheetFormatPr defaultRowHeight="12.75"/>
  <cols>
    <col min="1" max="1" width="12.5703125" customWidth="1"/>
    <col min="2" max="2" width="10.42578125" customWidth="1"/>
  </cols>
  <sheetData>
    <row r="2" spans="1:9">
      <c r="A2" s="1331" t="s">
        <v>184</v>
      </c>
      <c r="B2" s="1331"/>
      <c r="C2" s="1331"/>
      <c r="D2" s="1331"/>
      <c r="E2" s="1331"/>
      <c r="F2" s="1331"/>
      <c r="G2" s="1331"/>
      <c r="H2" s="1331"/>
      <c r="I2" s="1331"/>
    </row>
    <row r="3" spans="1:9">
      <c r="A3" s="1331" t="s">
        <v>375</v>
      </c>
      <c r="B3" s="1331"/>
      <c r="C3" s="1331"/>
      <c r="D3" s="1331"/>
      <c r="E3" s="1331"/>
      <c r="F3" s="1331"/>
      <c r="G3" s="1331"/>
      <c r="H3" s="1331"/>
      <c r="I3" s="1331"/>
    </row>
    <row r="4" spans="1:9">
      <c r="A4" s="49"/>
      <c r="B4" s="49"/>
      <c r="C4" s="49"/>
      <c r="D4" s="49"/>
      <c r="E4" s="49"/>
      <c r="F4" s="49"/>
      <c r="G4" s="49"/>
      <c r="H4" s="49"/>
      <c r="I4" s="49"/>
    </row>
    <row r="5" spans="1:9">
      <c r="A5" s="49"/>
      <c r="B5" s="49"/>
      <c r="C5" s="49"/>
      <c r="D5" s="49"/>
      <c r="E5" s="49"/>
      <c r="F5" s="49"/>
      <c r="G5" s="49"/>
      <c r="H5" s="49"/>
      <c r="I5" s="49"/>
    </row>
    <row r="6" spans="1:9">
      <c r="A6" t="s">
        <v>798</v>
      </c>
      <c r="B6" s="355"/>
      <c r="C6" s="355"/>
      <c r="D6" s="355"/>
    </row>
    <row r="9" spans="1:9">
      <c r="A9" t="s">
        <v>793</v>
      </c>
    </row>
    <row r="11" spans="1:9">
      <c r="B11" s="1333" t="s">
        <v>794</v>
      </c>
      <c r="C11" s="1334"/>
      <c r="D11" s="1334"/>
      <c r="E11" s="1335"/>
      <c r="F11" s="1333" t="s">
        <v>795</v>
      </c>
      <c r="G11" s="1334"/>
      <c r="H11" s="1334"/>
      <c r="I11" s="1335"/>
    </row>
    <row r="12" spans="1:9">
      <c r="B12" s="1332">
        <v>2015</v>
      </c>
      <c r="C12" s="1332"/>
      <c r="D12" s="1332">
        <v>2016</v>
      </c>
      <c r="E12" s="1332"/>
      <c r="F12" s="1332">
        <v>2015</v>
      </c>
      <c r="G12" s="1332"/>
      <c r="H12" s="1332">
        <v>2016</v>
      </c>
      <c r="I12" s="1332"/>
    </row>
    <row r="13" spans="1:9">
      <c r="B13" s="46" t="s">
        <v>282</v>
      </c>
      <c r="C13" s="46" t="s">
        <v>283</v>
      </c>
      <c r="D13" s="46" t="s">
        <v>282</v>
      </c>
      <c r="E13" s="46" t="s">
        <v>283</v>
      </c>
      <c r="F13" s="46" t="s">
        <v>282</v>
      </c>
      <c r="G13" s="46" t="s">
        <v>283</v>
      </c>
      <c r="H13" s="46" t="s">
        <v>282</v>
      </c>
      <c r="I13" s="46" t="s">
        <v>283</v>
      </c>
    </row>
    <row r="14" spans="1:9">
      <c r="A14" s="46" t="s">
        <v>284</v>
      </c>
      <c r="B14" s="46">
        <v>72</v>
      </c>
      <c r="C14" s="46">
        <v>91</v>
      </c>
      <c r="D14" s="46">
        <v>72</v>
      </c>
      <c r="E14" s="46">
        <v>91</v>
      </c>
      <c r="F14" s="46">
        <v>79</v>
      </c>
      <c r="G14" s="46">
        <v>100</v>
      </c>
      <c r="H14" s="46">
        <v>79</v>
      </c>
      <c r="I14" s="46">
        <v>100</v>
      </c>
    </row>
    <row r="15" spans="1:9">
      <c r="A15" s="46" t="s">
        <v>285</v>
      </c>
      <c r="B15" s="46">
        <v>195</v>
      </c>
      <c r="C15" s="46">
        <v>248</v>
      </c>
      <c r="D15" s="46">
        <v>195</v>
      </c>
      <c r="E15" s="46">
        <v>248</v>
      </c>
      <c r="F15" s="46">
        <v>230</v>
      </c>
      <c r="G15" s="46">
        <v>292</v>
      </c>
      <c r="H15" s="46">
        <v>230</v>
      </c>
      <c r="I15" s="46">
        <v>292</v>
      </c>
    </row>
    <row r="16" spans="1:9">
      <c r="A16" s="46" t="s">
        <v>286</v>
      </c>
      <c r="B16" s="46">
        <v>70</v>
      </c>
      <c r="C16" s="46">
        <v>89</v>
      </c>
      <c r="D16" s="46">
        <v>70</v>
      </c>
      <c r="E16" s="46">
        <v>89</v>
      </c>
      <c r="F16" s="46">
        <v>70</v>
      </c>
      <c r="G16" s="46">
        <v>89</v>
      </c>
      <c r="H16" s="46">
        <v>70</v>
      </c>
      <c r="I16" s="46">
        <v>89</v>
      </c>
    </row>
    <row r="17" spans="1:9">
      <c r="A17" s="46" t="s">
        <v>217</v>
      </c>
      <c r="B17" s="46">
        <f>SUM(B14:B16)</f>
        <v>337</v>
      </c>
      <c r="C17" s="46">
        <f>SUM(C14:C16)</f>
        <v>428</v>
      </c>
      <c r="D17" s="46">
        <f t="shared" ref="D17:I17" si="0">SUM(D14:D16)</f>
        <v>337</v>
      </c>
      <c r="E17" s="46">
        <f t="shared" si="0"/>
        <v>428</v>
      </c>
      <c r="F17" s="46">
        <f>SUM(F14:F16)</f>
        <v>379</v>
      </c>
      <c r="G17" s="46">
        <f>SUM(G14:G16)</f>
        <v>481</v>
      </c>
      <c r="H17" s="46">
        <f t="shared" si="0"/>
        <v>379</v>
      </c>
      <c r="I17" s="46">
        <f t="shared" si="0"/>
        <v>481</v>
      </c>
    </row>
    <row r="19" spans="1:9">
      <c r="B19" t="s">
        <v>287</v>
      </c>
    </row>
    <row r="23" spans="1:9" ht="22.5" customHeight="1">
      <c r="A23" s="1337" t="s">
        <v>796</v>
      </c>
      <c r="B23" s="1337"/>
      <c r="C23" s="1337"/>
      <c r="D23" s="1337"/>
      <c r="E23" s="1337"/>
      <c r="F23" s="1337"/>
      <c r="G23" s="1337"/>
      <c r="H23" s="1337"/>
      <c r="I23" s="1337"/>
    </row>
    <row r="25" spans="1:9">
      <c r="C25" s="1333" t="s">
        <v>529</v>
      </c>
      <c r="D25" s="1334"/>
      <c r="E25" s="1334"/>
      <c r="F25" s="1335"/>
      <c r="G25" s="51"/>
      <c r="H25" s="51"/>
      <c r="I25" s="51"/>
    </row>
    <row r="26" spans="1:9">
      <c r="C26" s="1333">
        <v>2015</v>
      </c>
      <c r="D26" s="1335"/>
      <c r="E26" s="1333">
        <v>2016</v>
      </c>
      <c r="F26" s="1335"/>
      <c r="G26" s="51"/>
      <c r="H26" s="51"/>
      <c r="I26" s="51"/>
    </row>
    <row r="27" spans="1:9">
      <c r="C27" s="41" t="s">
        <v>282</v>
      </c>
      <c r="D27" s="41" t="s">
        <v>283</v>
      </c>
      <c r="E27" s="41" t="s">
        <v>282</v>
      </c>
      <c r="F27" s="41" t="s">
        <v>283</v>
      </c>
      <c r="G27" s="50"/>
      <c r="H27" s="50"/>
      <c r="I27" s="50"/>
    </row>
    <row r="28" spans="1:9">
      <c r="B28" s="46" t="s">
        <v>284</v>
      </c>
      <c r="C28" s="47">
        <v>79</v>
      </c>
      <c r="D28" s="47">
        <v>100</v>
      </c>
      <c r="E28" s="47">
        <v>79</v>
      </c>
      <c r="F28" s="47">
        <v>100</v>
      </c>
      <c r="G28" s="50"/>
      <c r="H28" s="50"/>
      <c r="I28" s="50"/>
    </row>
    <row r="29" spans="1:9">
      <c r="B29" s="46" t="s">
        <v>285</v>
      </c>
      <c r="C29" s="47">
        <v>394</v>
      </c>
      <c r="D29" s="47">
        <v>500</v>
      </c>
      <c r="E29" s="47">
        <v>394</v>
      </c>
      <c r="F29" s="47">
        <v>500</v>
      </c>
      <c r="G29" s="50"/>
      <c r="H29" s="50"/>
      <c r="I29" s="50"/>
    </row>
    <row r="30" spans="1:9" ht="12" customHeight="1">
      <c r="B30" s="46" t="s">
        <v>286</v>
      </c>
      <c r="C30" s="47">
        <v>79</v>
      </c>
      <c r="D30" s="47">
        <v>100</v>
      </c>
      <c r="E30" s="47">
        <v>79</v>
      </c>
      <c r="F30" s="47">
        <v>100</v>
      </c>
      <c r="G30" s="50"/>
      <c r="H30" s="50"/>
      <c r="I30" s="50"/>
    </row>
    <row r="31" spans="1:9">
      <c r="B31" s="46" t="s">
        <v>217</v>
      </c>
      <c r="C31" s="311">
        <v>552</v>
      </c>
      <c r="D31" s="311">
        <v>700</v>
      </c>
      <c r="E31" s="311">
        <v>552</v>
      </c>
      <c r="F31" s="311">
        <v>700</v>
      </c>
      <c r="G31" s="50"/>
      <c r="H31" s="50"/>
      <c r="I31" s="50"/>
    </row>
    <row r="33" spans="1:9">
      <c r="B33" t="s">
        <v>287</v>
      </c>
    </row>
    <row r="35" spans="1:9">
      <c r="A35" s="355"/>
      <c r="B35" s="355"/>
      <c r="C35" s="355"/>
      <c r="D35" s="355"/>
      <c r="E35" s="355"/>
      <c r="F35" s="355"/>
      <c r="G35" s="355"/>
    </row>
    <row r="36" spans="1:9">
      <c r="A36" s="355" t="s">
        <v>797</v>
      </c>
      <c r="B36" s="355"/>
      <c r="C36" s="355"/>
      <c r="D36" s="355"/>
      <c r="E36" s="355"/>
      <c r="F36" s="355"/>
      <c r="G36" s="355"/>
    </row>
    <row r="38" spans="1:9">
      <c r="C38" s="1333" t="s">
        <v>529</v>
      </c>
      <c r="D38" s="1334"/>
      <c r="E38" s="1334"/>
      <c r="F38" s="1335"/>
      <c r="G38" s="51"/>
      <c r="H38" s="51"/>
      <c r="I38" s="51"/>
    </row>
    <row r="39" spans="1:9">
      <c r="C39" s="1333">
        <v>2015</v>
      </c>
      <c r="D39" s="1335"/>
      <c r="E39" s="1333">
        <v>2016</v>
      </c>
      <c r="F39" s="1335"/>
      <c r="G39" s="51"/>
      <c r="H39" s="51"/>
      <c r="I39" s="51"/>
    </row>
    <row r="40" spans="1:9">
      <c r="C40" s="46" t="s">
        <v>282</v>
      </c>
      <c r="D40" s="46" t="s">
        <v>283</v>
      </c>
      <c r="E40" s="46" t="s">
        <v>282</v>
      </c>
      <c r="F40" s="46" t="s">
        <v>283</v>
      </c>
      <c r="G40" s="50"/>
      <c r="H40" s="50"/>
      <c r="I40" s="50"/>
    </row>
    <row r="41" spans="1:9">
      <c r="B41" s="46" t="s">
        <v>285</v>
      </c>
      <c r="C41" s="46">
        <v>457</v>
      </c>
      <c r="D41" s="46">
        <v>580</v>
      </c>
      <c r="E41" s="46">
        <v>457</v>
      </c>
      <c r="F41" s="46">
        <v>580</v>
      </c>
      <c r="G41" s="50"/>
      <c r="H41" s="50"/>
      <c r="I41" s="50"/>
    </row>
    <row r="43" spans="1:9">
      <c r="B43" t="s">
        <v>287</v>
      </c>
    </row>
    <row r="47" spans="1:9">
      <c r="A47" s="1336" t="s">
        <v>506</v>
      </c>
      <c r="B47" s="1336"/>
      <c r="C47" s="1336"/>
      <c r="D47" s="1336"/>
      <c r="E47" s="1336"/>
      <c r="F47" s="1336"/>
      <c r="G47" s="1336"/>
      <c r="H47" s="1336"/>
      <c r="I47" s="1336"/>
    </row>
    <row r="48" spans="1:9">
      <c r="A48" s="1336" t="s">
        <v>288</v>
      </c>
      <c r="B48" s="1336"/>
      <c r="C48" s="1336"/>
      <c r="D48" s="1336"/>
      <c r="E48" s="1336"/>
      <c r="F48" s="1336"/>
      <c r="G48" s="1336"/>
      <c r="H48" s="1336"/>
      <c r="I48" s="1336"/>
    </row>
  </sheetData>
  <mergeCells count="17">
    <mergeCell ref="A47:I47"/>
    <mergeCell ref="A48:I48"/>
    <mergeCell ref="C25:F25"/>
    <mergeCell ref="A23:I23"/>
    <mergeCell ref="C38:F38"/>
    <mergeCell ref="C26:D26"/>
    <mergeCell ref="E26:F26"/>
    <mergeCell ref="C39:D39"/>
    <mergeCell ref="E39:F39"/>
    <mergeCell ref="A2:I2"/>
    <mergeCell ref="A3:I3"/>
    <mergeCell ref="B12:C12"/>
    <mergeCell ref="D12:E12"/>
    <mergeCell ref="F12:G12"/>
    <mergeCell ref="H12:I12"/>
    <mergeCell ref="B11:E11"/>
    <mergeCell ref="F11:I11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 xml:space="preserve">&amp;L2/2016. (II.26.) sz. rendelet a 19/2016.(X.12.) számú
módosítással egységes szerkezetben&amp;R18.számú 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L37"/>
  <sheetViews>
    <sheetView workbookViewId="0">
      <selection sqref="A1:J38"/>
    </sheetView>
  </sheetViews>
  <sheetFormatPr defaultRowHeight="12.75"/>
  <cols>
    <col min="1" max="4" width="9.140625" style="56"/>
    <col min="5" max="5" width="11.5703125" style="56" customWidth="1"/>
    <col min="6" max="6" width="10.5703125" style="56" customWidth="1"/>
    <col min="7" max="11" width="9.140625" style="56"/>
    <col min="12" max="12" width="11.42578125" style="56" customWidth="1"/>
    <col min="13" max="16384" width="9.140625" style="56"/>
  </cols>
  <sheetData>
    <row r="1" spans="1:12" ht="15.75">
      <c r="A1" s="1342" t="s">
        <v>799</v>
      </c>
      <c r="B1" s="1342"/>
      <c r="C1" s="1342"/>
      <c r="D1" s="1342"/>
      <c r="E1" s="1342"/>
      <c r="F1" s="1342"/>
      <c r="G1" s="1342"/>
      <c r="H1" s="1342"/>
      <c r="I1" s="1342"/>
    </row>
    <row r="2" spans="1:12" ht="15.75">
      <c r="A2" s="1342" t="s">
        <v>289</v>
      </c>
      <c r="B2" s="1342"/>
      <c r="C2" s="1342"/>
      <c r="D2" s="1342"/>
      <c r="E2" s="1342"/>
      <c r="F2" s="1342"/>
      <c r="G2" s="1342"/>
      <c r="H2" s="1342"/>
      <c r="I2" s="74"/>
      <c r="L2" s="57"/>
    </row>
    <row r="3" spans="1:12" ht="15.75">
      <c r="A3" s="286"/>
      <c r="L3" s="57"/>
    </row>
    <row r="4" spans="1:12" ht="15.75">
      <c r="A4" s="286"/>
      <c r="L4" s="57"/>
    </row>
    <row r="5" spans="1:12" ht="15.75">
      <c r="A5" s="1343" t="s">
        <v>855</v>
      </c>
      <c r="B5" s="1344"/>
      <c r="C5" s="1344"/>
      <c r="D5" s="1344"/>
      <c r="E5" s="1344"/>
      <c r="F5" s="1344"/>
      <c r="L5" s="57"/>
    </row>
    <row r="6" spans="1:12">
      <c r="L6" s="57"/>
    </row>
    <row r="7" spans="1:12" ht="15.75">
      <c r="A7" s="288"/>
      <c r="L7" s="57"/>
    </row>
    <row r="8" spans="1:12" ht="15.75">
      <c r="A8" s="1338" t="s">
        <v>789</v>
      </c>
      <c r="B8" s="1338"/>
      <c r="C8" s="1338"/>
      <c r="D8" s="1338"/>
      <c r="E8" s="1338"/>
      <c r="F8" s="1338"/>
      <c r="G8" s="57">
        <v>9011</v>
      </c>
      <c r="H8" s="56" t="s">
        <v>347</v>
      </c>
      <c r="L8" s="57"/>
    </row>
    <row r="9" spans="1:12" ht="15.75">
      <c r="A9" s="288"/>
      <c r="L9" s="57"/>
    </row>
    <row r="10" spans="1:12" ht="15.75">
      <c r="A10" s="1341" t="s">
        <v>790</v>
      </c>
      <c r="B10" s="1341"/>
      <c r="C10" s="1341"/>
      <c r="D10" s="1341"/>
      <c r="E10" s="1341"/>
      <c r="L10" s="57"/>
    </row>
    <row r="11" spans="1:12" ht="15.75">
      <c r="A11" s="1338" t="s">
        <v>186</v>
      </c>
      <c r="B11" s="1338"/>
      <c r="C11" s="1338"/>
      <c r="D11" s="1338"/>
      <c r="E11" s="356">
        <v>920625</v>
      </c>
      <c r="G11" s="63"/>
      <c r="L11" s="57"/>
    </row>
    <row r="12" spans="1:12" ht="15.75">
      <c r="A12" s="1339" t="s">
        <v>187</v>
      </c>
      <c r="B12" s="1339"/>
      <c r="C12" s="1339"/>
      <c r="D12" s="1339"/>
      <c r="E12" s="357">
        <v>279525</v>
      </c>
      <c r="L12" s="57"/>
    </row>
    <row r="13" spans="1:12" ht="15.75">
      <c r="A13" s="291" t="s">
        <v>200</v>
      </c>
      <c r="B13" s="291"/>
      <c r="C13" s="291"/>
      <c r="D13" s="291"/>
      <c r="E13" s="358">
        <v>4197392</v>
      </c>
      <c r="L13" s="57"/>
    </row>
    <row r="14" spans="1:12" ht="15.75">
      <c r="A14" s="1340" t="s">
        <v>290</v>
      </c>
      <c r="B14" s="1340"/>
      <c r="C14" s="1340"/>
      <c r="D14" s="1340"/>
      <c r="E14" s="359">
        <f>SUM(E11:E13)</f>
        <v>5397542</v>
      </c>
      <c r="L14" s="57"/>
    </row>
    <row r="15" spans="1:12" ht="15.75">
      <c r="A15" s="288"/>
      <c r="E15" s="57"/>
      <c r="G15" s="57"/>
      <c r="I15" s="57"/>
      <c r="L15" s="57"/>
    </row>
    <row r="16" spans="1:12" ht="15.75">
      <c r="A16" s="288"/>
      <c r="E16" s="57"/>
      <c r="L16" s="57"/>
    </row>
    <row r="17" spans="1:12" ht="15.75">
      <c r="A17" s="58" t="s">
        <v>791</v>
      </c>
      <c r="B17" s="58"/>
      <c r="C17" s="58"/>
      <c r="D17" s="58"/>
      <c r="E17" s="292"/>
      <c r="L17" s="57"/>
    </row>
    <row r="18" spans="1:12" ht="15.75">
      <c r="A18" s="1338" t="s">
        <v>188</v>
      </c>
      <c r="B18" s="1338"/>
      <c r="C18" s="1338"/>
      <c r="D18" s="1338"/>
      <c r="E18" s="57">
        <f>E14</f>
        <v>5397542</v>
      </c>
      <c r="F18" s="56" t="s">
        <v>302</v>
      </c>
      <c r="L18" s="57"/>
    </row>
    <row r="19" spans="1:12" ht="15.75">
      <c r="A19" s="291" t="s">
        <v>800</v>
      </c>
      <c r="B19" s="291"/>
      <c r="C19" s="291"/>
      <c r="D19" s="291"/>
      <c r="E19" s="59">
        <f>G8</f>
        <v>9011</v>
      </c>
      <c r="F19" s="60" t="s">
        <v>348</v>
      </c>
      <c r="G19" s="60"/>
      <c r="L19" s="57"/>
    </row>
    <row r="20" spans="1:12" ht="15.75">
      <c r="A20" s="1340" t="s">
        <v>185</v>
      </c>
      <c r="B20" s="1340"/>
      <c r="C20" s="1340"/>
      <c r="D20" s="1340"/>
      <c r="E20" s="293">
        <f>E18/E19</f>
        <v>598.99478415270221</v>
      </c>
      <c r="F20" s="56" t="s">
        <v>350</v>
      </c>
      <c r="L20" s="57"/>
    </row>
    <row r="21" spans="1:12" ht="15.75">
      <c r="A21" s="312"/>
      <c r="B21" s="312"/>
      <c r="C21" s="312"/>
      <c r="D21" s="312"/>
      <c r="E21" s="293"/>
      <c r="L21" s="57"/>
    </row>
    <row r="22" spans="1:12" ht="15.75">
      <c r="A22" s="1341" t="s">
        <v>351</v>
      </c>
      <c r="B22" s="1341"/>
      <c r="E22" s="57"/>
      <c r="L22" s="57"/>
    </row>
    <row r="23" spans="1:12" ht="15.75">
      <c r="A23" s="1338" t="s">
        <v>189</v>
      </c>
      <c r="B23" s="1338"/>
      <c r="C23" s="1338"/>
      <c r="D23" s="1338"/>
      <c r="E23" s="57">
        <v>55360</v>
      </c>
      <c r="F23" s="56" t="s">
        <v>352</v>
      </c>
      <c r="L23" s="57"/>
    </row>
    <row r="24" spans="1:12" ht="15.75">
      <c r="A24" s="1345" t="s">
        <v>190</v>
      </c>
      <c r="B24" s="1345"/>
      <c r="C24" s="1345"/>
      <c r="D24" s="1345"/>
      <c r="E24" s="59">
        <v>252</v>
      </c>
      <c r="F24" s="60" t="s">
        <v>291</v>
      </c>
      <c r="G24" s="60"/>
      <c r="L24" s="57"/>
    </row>
    <row r="25" spans="1:12" ht="15.75">
      <c r="A25" s="1340" t="s">
        <v>353</v>
      </c>
      <c r="B25" s="1340"/>
      <c r="C25" s="1340"/>
      <c r="D25" s="1340"/>
      <c r="E25" s="57">
        <f>E23/E24</f>
        <v>219.68253968253967</v>
      </c>
      <c r="F25" s="56" t="s">
        <v>354</v>
      </c>
      <c r="L25" s="57"/>
    </row>
    <row r="26" spans="1:12" ht="15.75">
      <c r="A26" s="288"/>
      <c r="E26" s="57"/>
      <c r="L26" s="57"/>
    </row>
    <row r="27" spans="1:12" ht="15.75">
      <c r="A27" s="58" t="s">
        <v>191</v>
      </c>
      <c r="B27" s="58"/>
      <c r="C27" s="58"/>
      <c r="D27" s="58"/>
      <c r="E27" s="58"/>
      <c r="L27" s="57"/>
    </row>
    <row r="28" spans="1:12" ht="15.75">
      <c r="A28" s="58"/>
      <c r="B28" s="58"/>
      <c r="C28" s="58"/>
      <c r="D28" s="58"/>
      <c r="E28" s="58"/>
      <c r="L28" s="57"/>
    </row>
    <row r="29" spans="1:12" ht="15.75">
      <c r="A29" s="1338" t="s">
        <v>349</v>
      </c>
      <c r="B29" s="1338"/>
      <c r="C29" s="1338"/>
      <c r="D29" s="1338"/>
      <c r="E29" s="57">
        <f>E20</f>
        <v>598.99478415270221</v>
      </c>
      <c r="F29" s="56" t="s">
        <v>354</v>
      </c>
      <c r="L29" s="57"/>
    </row>
    <row r="30" spans="1:12" ht="15.75">
      <c r="A30" s="1338" t="s">
        <v>355</v>
      </c>
      <c r="B30" s="1338"/>
      <c r="C30" s="1338"/>
      <c r="D30" s="1338"/>
      <c r="E30" s="57">
        <v>220</v>
      </c>
      <c r="F30" s="56" t="s">
        <v>354</v>
      </c>
    </row>
    <row r="31" spans="1:12" ht="15.75">
      <c r="A31" s="289" t="s">
        <v>555</v>
      </c>
      <c r="B31" s="289"/>
      <c r="C31" s="289"/>
      <c r="D31" s="289"/>
      <c r="E31" s="290">
        <f>E29-E30</f>
        <v>378.99478415270221</v>
      </c>
      <c r="F31" s="63" t="s">
        <v>354</v>
      </c>
      <c r="G31" s="63"/>
    </row>
    <row r="32" spans="1:12" ht="15.75">
      <c r="A32" s="285"/>
      <c r="B32" s="285"/>
      <c r="C32" s="285"/>
      <c r="D32" s="285"/>
      <c r="E32" s="294"/>
      <c r="F32" s="295"/>
    </row>
    <row r="33" spans="1:9" ht="15.75">
      <c r="A33" s="289"/>
      <c r="B33" s="289"/>
      <c r="C33" s="289"/>
      <c r="D33" s="289"/>
      <c r="E33" s="57"/>
    </row>
    <row r="34" spans="1:9" ht="15.75">
      <c r="A34" s="313" t="s">
        <v>792</v>
      </c>
      <c r="B34" s="313"/>
      <c r="C34" s="313"/>
      <c r="D34" s="313"/>
      <c r="G34" s="297"/>
      <c r="H34" s="295"/>
      <c r="I34" s="295"/>
    </row>
    <row r="35" spans="1:9" ht="15.75">
      <c r="A35" s="287"/>
      <c r="B35" s="287"/>
      <c r="C35" s="287"/>
      <c r="D35" s="287"/>
      <c r="E35" s="294"/>
      <c r="F35" s="295"/>
      <c r="G35" s="295"/>
      <c r="H35" s="295"/>
      <c r="I35" s="295"/>
    </row>
    <row r="37" spans="1:9">
      <c r="E37" s="296"/>
      <c r="F37" s="297"/>
    </row>
  </sheetData>
  <mergeCells count="16">
    <mergeCell ref="A18:D18"/>
    <mergeCell ref="A30:D30"/>
    <mergeCell ref="A22:B22"/>
    <mergeCell ref="A23:D23"/>
    <mergeCell ref="A24:D24"/>
    <mergeCell ref="A25:D25"/>
    <mergeCell ref="A20:D20"/>
    <mergeCell ref="A29:D29"/>
    <mergeCell ref="A11:D11"/>
    <mergeCell ref="A12:D12"/>
    <mergeCell ref="A14:D14"/>
    <mergeCell ref="A10:E10"/>
    <mergeCell ref="A1:I1"/>
    <mergeCell ref="A2:H2"/>
    <mergeCell ref="A5:F5"/>
    <mergeCell ref="A8:F8"/>
  </mergeCells>
  <phoneticPr fontId="4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&amp;L2/2016. (II.26.) sz. rendelet a 19/2016.(X.12.) számú
módosítással egységes szerkezetben&amp;R19. sz. melléklet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K23"/>
  <sheetViews>
    <sheetView zoomScaleNormal="100" workbookViewId="0">
      <selection sqref="A1:M27"/>
    </sheetView>
  </sheetViews>
  <sheetFormatPr defaultRowHeight="12.75"/>
  <cols>
    <col min="1" max="1" width="4.5703125" customWidth="1"/>
    <col min="2" max="2" width="24.140625" customWidth="1"/>
    <col min="3" max="3" width="9" customWidth="1"/>
    <col min="4" max="4" width="13.42578125" customWidth="1"/>
    <col min="5" max="5" width="15.7109375" customWidth="1"/>
    <col min="6" max="6" width="12.28515625" customWidth="1"/>
    <col min="7" max="7" width="12.85546875" customWidth="1"/>
    <col min="8" max="8" width="10.7109375" customWidth="1"/>
    <col min="9" max="9" width="11" customWidth="1"/>
    <col min="10" max="10" width="13" customWidth="1"/>
  </cols>
  <sheetData>
    <row r="1" spans="1:11" ht="14.25">
      <c r="A1" s="486"/>
      <c r="B1" s="487"/>
      <c r="C1" s="488"/>
      <c r="D1" s="488"/>
      <c r="E1" s="488"/>
      <c r="F1" s="488"/>
      <c r="G1" s="488"/>
      <c r="H1" s="488"/>
      <c r="I1" s="488"/>
      <c r="J1" s="489" t="s">
        <v>901</v>
      </c>
      <c r="K1" s="489"/>
    </row>
    <row r="2" spans="1:11" ht="15.75">
      <c r="A2" s="1352" t="s">
        <v>192</v>
      </c>
      <c r="B2" s="1352"/>
      <c r="C2" s="1352"/>
      <c r="D2" s="1352"/>
      <c r="E2" s="1352"/>
      <c r="F2" s="1352"/>
      <c r="G2" s="1352"/>
      <c r="H2" s="1352"/>
      <c r="I2" s="1352"/>
      <c r="J2" s="1352"/>
      <c r="K2" s="1352"/>
    </row>
    <row r="3" spans="1:11" ht="15.75">
      <c r="A3" s="1353" t="s">
        <v>932</v>
      </c>
      <c r="B3" s="1353"/>
      <c r="C3" s="1353"/>
      <c r="D3" s="1353"/>
      <c r="E3" s="1353"/>
      <c r="F3" s="1353"/>
      <c r="G3" s="1353"/>
      <c r="H3" s="1353"/>
      <c r="I3" s="1353"/>
      <c r="J3" s="1353"/>
      <c r="K3" s="1353"/>
    </row>
    <row r="4" spans="1:11" ht="20.25">
      <c r="A4" s="490"/>
      <c r="B4" s="491"/>
      <c r="C4" s="491"/>
      <c r="D4" s="491"/>
      <c r="E4" s="491"/>
      <c r="F4" s="491"/>
      <c r="G4" s="491"/>
      <c r="H4" s="491"/>
      <c r="I4" s="491"/>
      <c r="J4" s="491"/>
      <c r="K4" s="491"/>
    </row>
    <row r="5" spans="1:11" ht="13.5" thickBot="1">
      <c r="A5" s="486"/>
      <c r="B5" s="488"/>
      <c r="C5" s="488"/>
      <c r="D5" s="488"/>
      <c r="E5" s="488"/>
      <c r="F5" s="488"/>
      <c r="G5" s="488"/>
      <c r="H5" s="488"/>
      <c r="I5" s="488"/>
      <c r="J5" s="492" t="s">
        <v>125</v>
      </c>
      <c r="K5" s="492"/>
    </row>
    <row r="6" spans="1:11" ht="13.5" thickBot="1">
      <c r="A6" s="1346" t="s">
        <v>873</v>
      </c>
      <c r="B6" s="1348" t="s">
        <v>874</v>
      </c>
      <c r="C6" s="1350" t="s">
        <v>875</v>
      </c>
      <c r="D6" s="1350" t="s">
        <v>876</v>
      </c>
      <c r="E6" s="1350" t="s">
        <v>877</v>
      </c>
      <c r="F6" s="1354" t="s">
        <v>878</v>
      </c>
      <c r="G6" s="1356"/>
      <c r="H6" s="1356"/>
      <c r="I6" s="1356"/>
      <c r="J6" s="1350" t="s">
        <v>879</v>
      </c>
      <c r="K6" s="493"/>
    </row>
    <row r="7" spans="1:11" ht="13.5" thickBot="1">
      <c r="A7" s="1347"/>
      <c r="B7" s="1349"/>
      <c r="C7" s="1351"/>
      <c r="D7" s="1351"/>
      <c r="E7" s="1351"/>
      <c r="F7" s="1355"/>
      <c r="G7" s="516">
        <v>2016</v>
      </c>
      <c r="H7" s="516">
        <v>2017</v>
      </c>
      <c r="I7" s="516">
        <v>2018</v>
      </c>
      <c r="J7" s="1351"/>
      <c r="K7" s="493"/>
    </row>
    <row r="8" spans="1:11" ht="13.5" thickBot="1">
      <c r="A8" s="494">
        <v>1</v>
      </c>
      <c r="B8" s="495">
        <v>2</v>
      </c>
      <c r="C8" s="496">
        <v>3</v>
      </c>
      <c r="D8" s="496">
        <v>11</v>
      </c>
      <c r="E8" s="496">
        <v>4</v>
      </c>
      <c r="F8" s="496">
        <v>5</v>
      </c>
      <c r="G8" s="497">
        <v>6</v>
      </c>
      <c r="H8" s="497">
        <v>7</v>
      </c>
      <c r="I8" s="497">
        <v>8</v>
      </c>
      <c r="J8" s="496">
        <v>9</v>
      </c>
      <c r="K8" s="493"/>
    </row>
    <row r="9" spans="1:11">
      <c r="A9" s="517" t="s">
        <v>126</v>
      </c>
      <c r="B9" s="518" t="s">
        <v>880</v>
      </c>
      <c r="C9" s="519"/>
      <c r="D9" s="520"/>
      <c r="E9" s="520"/>
      <c r="F9" s="521">
        <v>146625</v>
      </c>
      <c r="G9" s="521">
        <v>49300</v>
      </c>
      <c r="H9" s="521">
        <v>49300</v>
      </c>
      <c r="I9" s="521">
        <v>48025</v>
      </c>
      <c r="J9" s="522">
        <v>146625</v>
      </c>
      <c r="K9" s="498"/>
    </row>
    <row r="10" spans="1:11" ht="51">
      <c r="A10" s="523" t="s">
        <v>882</v>
      </c>
      <c r="B10" s="524" t="s">
        <v>883</v>
      </c>
      <c r="C10" s="525" t="s">
        <v>884</v>
      </c>
      <c r="D10" s="526">
        <v>43373</v>
      </c>
      <c r="E10" s="525" t="s">
        <v>881</v>
      </c>
      <c r="F10" s="525">
        <v>70200</v>
      </c>
      <c r="G10" s="527">
        <v>23300</v>
      </c>
      <c r="H10" s="528">
        <v>23300</v>
      </c>
      <c r="I10" s="528">
        <v>23600</v>
      </c>
      <c r="J10" s="529">
        <v>70200</v>
      </c>
      <c r="K10" s="493"/>
    </row>
    <row r="11" spans="1:11" ht="51.75" thickBot="1">
      <c r="A11" s="530" t="s">
        <v>885</v>
      </c>
      <c r="B11" s="531" t="s">
        <v>886</v>
      </c>
      <c r="C11" s="532" t="s">
        <v>887</v>
      </c>
      <c r="D11" s="533">
        <v>43373</v>
      </c>
      <c r="E11" s="532" t="s">
        <v>881</v>
      </c>
      <c r="F11" s="532">
        <v>76425</v>
      </c>
      <c r="G11" s="534">
        <v>26000</v>
      </c>
      <c r="H11" s="534">
        <v>26000</v>
      </c>
      <c r="I11" s="534">
        <v>24425</v>
      </c>
      <c r="J11" s="535">
        <v>76425</v>
      </c>
      <c r="K11" s="493"/>
    </row>
    <row r="12" spans="1:11" ht="13.5" thickBot="1">
      <c r="A12" s="536"/>
      <c r="B12" s="537"/>
      <c r="C12" s="538"/>
      <c r="D12" s="539"/>
      <c r="E12" s="538"/>
      <c r="F12" s="538"/>
      <c r="G12" s="540"/>
      <c r="H12" s="540"/>
      <c r="I12" s="540"/>
      <c r="J12" s="541"/>
      <c r="K12" s="493"/>
    </row>
    <row r="13" spans="1:11">
      <c r="A13" s="1346" t="s">
        <v>873</v>
      </c>
      <c r="B13" s="1348" t="s">
        <v>874</v>
      </c>
      <c r="C13" s="1350" t="s">
        <v>875</v>
      </c>
      <c r="D13" s="1350" t="s">
        <v>876</v>
      </c>
      <c r="E13" s="1350" t="s">
        <v>877</v>
      </c>
      <c r="F13" s="1354" t="s">
        <v>888</v>
      </c>
      <c r="G13" s="1357">
        <v>2016</v>
      </c>
      <c r="H13" s="1354">
        <v>2017</v>
      </c>
      <c r="I13" s="1359">
        <v>2018</v>
      </c>
      <c r="J13" s="1350" t="s">
        <v>889</v>
      </c>
      <c r="K13" s="493"/>
    </row>
    <row r="14" spans="1:11" ht="13.5" thickBot="1">
      <c r="A14" s="1347"/>
      <c r="B14" s="1349"/>
      <c r="C14" s="1351"/>
      <c r="D14" s="1351"/>
      <c r="E14" s="1351"/>
      <c r="F14" s="1355"/>
      <c r="G14" s="1358"/>
      <c r="H14" s="1355"/>
      <c r="I14" s="1360"/>
      <c r="J14" s="1351"/>
      <c r="K14" s="493"/>
    </row>
    <row r="15" spans="1:11" ht="25.5">
      <c r="A15" s="542" t="s">
        <v>890</v>
      </c>
      <c r="B15" s="543" t="s">
        <v>891</v>
      </c>
      <c r="C15" s="544"/>
      <c r="D15" s="545"/>
      <c r="E15" s="545"/>
      <c r="F15" s="546">
        <f>SUM(F16:F19)</f>
        <v>7452</v>
      </c>
      <c r="G15" s="546">
        <f>SUM(G16:G19)</f>
        <v>71068</v>
      </c>
      <c r="H15" s="546">
        <f>SUM(H16:H19)</f>
        <v>302831</v>
      </c>
      <c r="I15" s="546">
        <f>SUM(I16:I19)</f>
        <v>0</v>
      </c>
      <c r="J15" s="547">
        <f t="shared" ref="J15:J20" si="0">G15+H15+I15</f>
        <v>373899</v>
      </c>
      <c r="K15" s="498"/>
    </row>
    <row r="16" spans="1:11" ht="16.5" customHeight="1">
      <c r="A16" s="548" t="s">
        <v>892</v>
      </c>
      <c r="B16" s="549" t="s">
        <v>893</v>
      </c>
      <c r="C16" s="550" t="s">
        <v>897</v>
      </c>
      <c r="D16" s="551">
        <v>42520</v>
      </c>
      <c r="E16" s="552" t="s">
        <v>894</v>
      </c>
      <c r="F16" s="553">
        <v>7252</v>
      </c>
      <c r="G16" s="554">
        <f>3047+9170</f>
        <v>12217</v>
      </c>
      <c r="H16" s="553">
        <v>0</v>
      </c>
      <c r="I16" s="553">
        <v>0</v>
      </c>
      <c r="J16" s="547">
        <f t="shared" si="0"/>
        <v>12217</v>
      </c>
    </row>
    <row r="17" spans="1:10" ht="18.75" customHeight="1">
      <c r="A17" s="548" t="s">
        <v>895</v>
      </c>
      <c r="B17" s="549" t="s">
        <v>896</v>
      </c>
      <c r="C17" s="550" t="s">
        <v>897</v>
      </c>
      <c r="D17" s="551">
        <v>43131</v>
      </c>
      <c r="E17" s="552" t="s">
        <v>894</v>
      </c>
      <c r="F17" s="553">
        <v>0</v>
      </c>
      <c r="G17" s="553">
        <v>7874</v>
      </c>
      <c r="H17" s="553">
        <v>292126</v>
      </c>
      <c r="I17" s="553">
        <v>0</v>
      </c>
      <c r="J17" s="547">
        <f t="shared" si="0"/>
        <v>300000</v>
      </c>
    </row>
    <row r="18" spans="1:10" ht="25.5">
      <c r="A18" s="548" t="s">
        <v>898</v>
      </c>
      <c r="B18" s="549" t="s">
        <v>899</v>
      </c>
      <c r="C18" s="550">
        <v>2016</v>
      </c>
      <c r="D18" s="551">
        <v>42551</v>
      </c>
      <c r="E18" s="552" t="s">
        <v>900</v>
      </c>
      <c r="F18" s="553">
        <v>200</v>
      </c>
      <c r="G18" s="553">
        <v>4388</v>
      </c>
      <c r="H18" s="553">
        <v>0</v>
      </c>
      <c r="I18" s="553">
        <v>0</v>
      </c>
      <c r="J18" s="547">
        <f t="shared" si="0"/>
        <v>4388</v>
      </c>
    </row>
    <row r="19" spans="1:10" s="266" customFormat="1" ht="35.25" customHeight="1">
      <c r="A19" s="548" t="s">
        <v>928</v>
      </c>
      <c r="B19" s="549" t="s">
        <v>930</v>
      </c>
      <c r="C19" s="550">
        <v>2016</v>
      </c>
      <c r="D19" s="551">
        <v>42794</v>
      </c>
      <c r="E19" s="552">
        <v>0</v>
      </c>
      <c r="F19" s="553">
        <v>0</v>
      </c>
      <c r="G19" s="553">
        <v>46589</v>
      </c>
      <c r="H19" s="553">
        <v>10705</v>
      </c>
      <c r="I19" s="553">
        <v>0</v>
      </c>
      <c r="J19" s="570">
        <f t="shared" si="0"/>
        <v>57294</v>
      </c>
    </row>
    <row r="20" spans="1:10" s="266" customFormat="1" ht="35.25" customHeight="1" thickBot="1">
      <c r="A20" s="548" t="s">
        <v>928</v>
      </c>
      <c r="B20" s="525" t="s">
        <v>968</v>
      </c>
      <c r="C20" s="525">
        <v>2016</v>
      </c>
      <c r="D20" s="526">
        <v>43100</v>
      </c>
      <c r="E20" s="525"/>
      <c r="F20" s="553">
        <v>0</v>
      </c>
      <c r="G20" s="553">
        <v>0</v>
      </c>
      <c r="H20" s="553">
        <v>7000</v>
      </c>
      <c r="I20" s="553">
        <v>0</v>
      </c>
      <c r="J20" s="570">
        <f t="shared" si="0"/>
        <v>7000</v>
      </c>
    </row>
    <row r="21" spans="1:10">
      <c r="A21" s="1346" t="s">
        <v>873</v>
      </c>
      <c r="B21" s="1358" t="s">
        <v>874</v>
      </c>
      <c r="C21" s="1361" t="s">
        <v>875</v>
      </c>
      <c r="D21" s="1361" t="s">
        <v>876</v>
      </c>
      <c r="E21" s="1361" t="s">
        <v>877</v>
      </c>
      <c r="F21" s="1354" t="s">
        <v>888</v>
      </c>
      <c r="G21" s="1357">
        <v>2016</v>
      </c>
      <c r="H21" s="1354">
        <v>2017</v>
      </c>
      <c r="I21" s="1359">
        <v>2018</v>
      </c>
      <c r="J21" s="1350" t="s">
        <v>889</v>
      </c>
    </row>
    <row r="22" spans="1:10" ht="12.75" customHeight="1" thickBot="1">
      <c r="A22" s="1347"/>
      <c r="B22" s="1349"/>
      <c r="C22" s="1351"/>
      <c r="D22" s="1351"/>
      <c r="E22" s="1351"/>
      <c r="F22" s="1355"/>
      <c r="G22" s="1358"/>
      <c r="H22" s="1355"/>
      <c r="I22" s="1360"/>
      <c r="J22" s="1351"/>
    </row>
    <row r="23" spans="1:10" s="266" customFormat="1" ht="25.5">
      <c r="A23" s="548" t="s">
        <v>140</v>
      </c>
      <c r="B23" s="571" t="s">
        <v>933</v>
      </c>
      <c r="C23" s="572" t="s">
        <v>897</v>
      </c>
      <c r="D23" s="551">
        <v>43008</v>
      </c>
      <c r="E23" s="552" t="s">
        <v>929</v>
      </c>
      <c r="F23" s="573">
        <v>31000</v>
      </c>
      <c r="G23" s="573">
        <v>15000</v>
      </c>
      <c r="H23" s="573">
        <v>15000</v>
      </c>
      <c r="I23" s="573"/>
      <c r="J23" s="570">
        <f>G23+H23+I23</f>
        <v>30000</v>
      </c>
    </row>
  </sheetData>
  <mergeCells count="30">
    <mergeCell ref="F21:F22"/>
    <mergeCell ref="A21:A22"/>
    <mergeCell ref="B21:B22"/>
    <mergeCell ref="C21:C22"/>
    <mergeCell ref="D21:D22"/>
    <mergeCell ref="E21:E22"/>
    <mergeCell ref="F13:F14"/>
    <mergeCell ref="G13:G14"/>
    <mergeCell ref="H13:H14"/>
    <mergeCell ref="I13:I14"/>
    <mergeCell ref="J13:J14"/>
    <mergeCell ref="G21:G22"/>
    <mergeCell ref="H21:H22"/>
    <mergeCell ref="I21:I22"/>
    <mergeCell ref="J21:J22"/>
    <mergeCell ref="J6:J7"/>
    <mergeCell ref="A2:K2"/>
    <mergeCell ref="A3:K3"/>
    <mergeCell ref="A6:A7"/>
    <mergeCell ref="B6:B7"/>
    <mergeCell ref="C6:C7"/>
    <mergeCell ref="D6:D7"/>
    <mergeCell ref="E6:E7"/>
    <mergeCell ref="F6:F7"/>
    <mergeCell ref="G6:I6"/>
    <mergeCell ref="A13:A14"/>
    <mergeCell ref="B13:B14"/>
    <mergeCell ref="C13:C14"/>
    <mergeCell ref="D13:D14"/>
    <mergeCell ref="E13:E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Header>&amp;L2/2016. (II.26.) sz. rendelet a 9/2017.(V.30.) számú módosítással egységes szerkezetben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2:F149"/>
  <sheetViews>
    <sheetView zoomScaleNormal="100" workbookViewId="0">
      <selection sqref="A1:H33"/>
    </sheetView>
  </sheetViews>
  <sheetFormatPr defaultRowHeight="12.75"/>
  <cols>
    <col min="1" max="1" width="33.42578125" customWidth="1"/>
    <col min="2" max="2" width="13" customWidth="1"/>
    <col min="3" max="3" width="12.7109375" customWidth="1"/>
    <col min="4" max="4" width="12.85546875" customWidth="1"/>
    <col min="5" max="5" width="14.42578125" customWidth="1"/>
    <col min="6" max="6" width="16.7109375" customWidth="1"/>
    <col min="7" max="16384" width="9.140625" style="1"/>
  </cols>
  <sheetData>
    <row r="2" spans="1:6">
      <c r="A2" s="1362" t="s">
        <v>966</v>
      </c>
      <c r="B2" s="1362"/>
      <c r="C2" s="1362"/>
      <c r="D2" s="1362"/>
      <c r="E2" s="1362"/>
      <c r="F2" s="1362"/>
    </row>
    <row r="3" spans="1:6" ht="18" customHeight="1"/>
    <row r="4" spans="1:6" ht="22.5" customHeight="1"/>
    <row r="7" spans="1:6" ht="14.25">
      <c r="A7" s="774" t="s">
        <v>967</v>
      </c>
      <c r="B7" s="1363" t="s">
        <v>968</v>
      </c>
      <c r="C7" s="1363"/>
      <c r="D7" s="1363"/>
      <c r="E7" s="1363"/>
      <c r="F7" s="493"/>
    </row>
    <row r="8" spans="1:6" ht="30" customHeight="1">
      <c r="A8" s="774"/>
      <c r="B8" s="1364" t="s">
        <v>969</v>
      </c>
      <c r="C8" s="1364"/>
      <c r="D8" s="1364"/>
      <c r="E8" s="1364"/>
      <c r="F8" s="1364"/>
    </row>
    <row r="9" spans="1:6" ht="14.25" customHeight="1" thickBot="1">
      <c r="A9" s="775"/>
      <c r="B9" s="1365"/>
      <c r="C9" s="1365"/>
      <c r="D9" s="1365"/>
      <c r="E9" s="775"/>
      <c r="F9" s="776" t="s">
        <v>125</v>
      </c>
    </row>
    <row r="10" spans="1:6" ht="15" thickBot="1">
      <c r="A10" s="777" t="s">
        <v>970</v>
      </c>
      <c r="B10" s="778">
        <v>2016</v>
      </c>
      <c r="C10" s="779">
        <v>2017</v>
      </c>
      <c r="D10" s="779">
        <v>2018</v>
      </c>
      <c r="E10" s="779">
        <v>2019</v>
      </c>
      <c r="F10" s="780" t="s">
        <v>217</v>
      </c>
    </row>
    <row r="11" spans="1:6" ht="14.25">
      <c r="A11" s="781" t="s">
        <v>971</v>
      </c>
      <c r="B11" s="782">
        <v>0</v>
      </c>
      <c r="C11" s="782">
        <v>0</v>
      </c>
      <c r="D11" s="783">
        <v>0</v>
      </c>
      <c r="E11" s="783"/>
      <c r="F11" s="784">
        <f>SUM(B11:E11)</f>
        <v>0</v>
      </c>
    </row>
    <row r="12" spans="1:6" ht="14.25">
      <c r="A12" s="785" t="s">
        <v>972</v>
      </c>
      <c r="B12" s="786"/>
      <c r="C12" s="786"/>
      <c r="D12" s="787">
        <v>0</v>
      </c>
      <c r="E12" s="787"/>
      <c r="F12" s="784"/>
    </row>
    <row r="13" spans="1:6" ht="14.25">
      <c r="A13" s="785" t="s">
        <v>973</v>
      </c>
      <c r="B13" s="786">
        <v>7000</v>
      </c>
      <c r="C13" s="788"/>
      <c r="D13" s="789"/>
      <c r="E13" s="787">
        <v>0</v>
      </c>
      <c r="F13" s="784">
        <f>SUM(B13:E13)</f>
        <v>7000</v>
      </c>
    </row>
    <row r="14" spans="1:6" ht="14.25">
      <c r="A14" s="785" t="s">
        <v>974</v>
      </c>
      <c r="B14" s="786"/>
      <c r="C14" s="788"/>
      <c r="D14" s="787"/>
      <c r="E14" s="787"/>
      <c r="F14" s="784">
        <v>0</v>
      </c>
    </row>
    <row r="15" spans="1:6" ht="14.25">
      <c r="A15" s="785" t="s">
        <v>975</v>
      </c>
      <c r="B15" s="786"/>
      <c r="C15" s="788"/>
      <c r="D15" s="787"/>
      <c r="E15" s="787"/>
      <c r="F15" s="784">
        <v>0</v>
      </c>
    </row>
    <row r="16" spans="1:6" ht="14.25">
      <c r="A16" s="785" t="s">
        <v>976</v>
      </c>
      <c r="B16" s="786"/>
      <c r="C16" s="788"/>
      <c r="D16" s="787"/>
      <c r="E16" s="787"/>
      <c r="F16" s="784">
        <v>0</v>
      </c>
    </row>
    <row r="17" spans="1:6" ht="15" thickBot="1">
      <c r="A17" s="790"/>
      <c r="B17" s="791"/>
      <c r="C17" s="792"/>
      <c r="D17" s="793"/>
      <c r="E17" s="793"/>
      <c r="F17" s="784">
        <v>0</v>
      </c>
    </row>
    <row r="18" spans="1:6" ht="15" thickBot="1">
      <c r="A18" s="982" t="s">
        <v>977</v>
      </c>
      <c r="B18" s="981">
        <f>SUM(B13:B17)</f>
        <v>7000</v>
      </c>
      <c r="C18" s="981">
        <v>0</v>
      </c>
      <c r="D18" s="981">
        <v>0</v>
      </c>
      <c r="E18" s="981">
        <v>0</v>
      </c>
      <c r="F18" s="983">
        <f>SUM(F11:F17)</f>
        <v>7000</v>
      </c>
    </row>
    <row r="19" spans="1:6" ht="15" thickBot="1">
      <c r="A19" s="796"/>
      <c r="B19" s="797"/>
      <c r="C19" s="798"/>
      <c r="D19" s="797"/>
      <c r="E19" s="797"/>
      <c r="F19" s="799"/>
    </row>
    <row r="20" spans="1:6" ht="15" thickBot="1">
      <c r="A20" s="777" t="s">
        <v>978</v>
      </c>
      <c r="B20" s="984">
        <v>2016</v>
      </c>
      <c r="C20" s="985">
        <v>2017</v>
      </c>
      <c r="D20" s="779">
        <v>2018</v>
      </c>
      <c r="E20" s="779">
        <v>2019</v>
      </c>
      <c r="F20" s="780" t="s">
        <v>217</v>
      </c>
    </row>
    <row r="21" spans="1:6" ht="14.25">
      <c r="A21" s="781" t="s">
        <v>979</v>
      </c>
      <c r="B21" s="782"/>
      <c r="C21" s="800">
        <v>1875</v>
      </c>
      <c r="D21" s="801"/>
      <c r="E21" s="783"/>
      <c r="F21" s="784">
        <f t="shared" ref="F21:F27" si="0">SUM(B21:E21)</f>
        <v>1875</v>
      </c>
    </row>
    <row r="22" spans="1:6" ht="14.25">
      <c r="A22" s="785" t="s">
        <v>980</v>
      </c>
      <c r="B22" s="786"/>
      <c r="C22" s="788">
        <v>1975</v>
      </c>
      <c r="D22" s="789"/>
      <c r="E22" s="787"/>
      <c r="F22" s="784">
        <f t="shared" si="0"/>
        <v>1975</v>
      </c>
    </row>
    <row r="23" spans="1:6" ht="14.25">
      <c r="A23" s="802" t="s">
        <v>981</v>
      </c>
      <c r="B23" s="788"/>
      <c r="C23" s="788">
        <v>3150</v>
      </c>
      <c r="D23" s="787"/>
      <c r="E23" s="787"/>
      <c r="F23" s="784">
        <f t="shared" si="0"/>
        <v>3150</v>
      </c>
    </row>
    <row r="24" spans="1:6" ht="14.25">
      <c r="A24" s="802" t="s">
        <v>982</v>
      </c>
      <c r="B24" s="788"/>
      <c r="C24" s="788"/>
      <c r="D24" s="787"/>
      <c r="E24" s="787"/>
      <c r="F24" s="784">
        <f t="shared" si="0"/>
        <v>0</v>
      </c>
    </row>
    <row r="25" spans="1:6" ht="14.25">
      <c r="A25" s="785"/>
      <c r="B25" s="786"/>
      <c r="C25" s="786"/>
      <c r="D25" s="787"/>
      <c r="E25" s="787"/>
      <c r="F25" s="784">
        <f t="shared" si="0"/>
        <v>0</v>
      </c>
    </row>
    <row r="26" spans="1:6" ht="14.25">
      <c r="A26" s="785"/>
      <c r="B26" s="786"/>
      <c r="C26" s="786"/>
      <c r="D26" s="787"/>
      <c r="E26" s="787"/>
      <c r="F26" s="784">
        <f t="shared" si="0"/>
        <v>0</v>
      </c>
    </row>
    <row r="27" spans="1:6" ht="15" thickBot="1">
      <c r="A27" s="790"/>
      <c r="B27" s="791"/>
      <c r="C27" s="791"/>
      <c r="D27" s="793"/>
      <c r="E27" s="793"/>
      <c r="F27" s="784">
        <f t="shared" si="0"/>
        <v>0</v>
      </c>
    </row>
    <row r="28" spans="1:6" ht="15" thickBot="1">
      <c r="A28" s="794" t="s">
        <v>217</v>
      </c>
      <c r="B28" s="981">
        <f>SUM(B21:B27)</f>
        <v>0</v>
      </c>
      <c r="C28" s="795">
        <f>SUM(C21:C27)</f>
        <v>7000</v>
      </c>
      <c r="D28" s="795">
        <f>SUM(D21:D27)</f>
        <v>0</v>
      </c>
      <c r="E28" s="795">
        <f>SUM(E21:E27)</f>
        <v>0</v>
      </c>
      <c r="F28" s="795">
        <f>SUM(F21:F27)</f>
        <v>7000</v>
      </c>
    </row>
    <row r="31" spans="1:6">
      <c r="A31" s="1"/>
      <c r="B31" s="1"/>
      <c r="C31" s="1"/>
      <c r="D31" s="1"/>
      <c r="E31" s="1"/>
      <c r="F31" s="1"/>
    </row>
    <row r="32" spans="1:6">
      <c r="A32" s="1"/>
      <c r="B32" s="1"/>
      <c r="C32" s="1"/>
      <c r="D32" s="1"/>
      <c r="E32" s="1"/>
      <c r="F32" s="1"/>
    </row>
    <row r="33" spans="1:6" ht="14.25" customHeight="1">
      <c r="A33" s="1"/>
      <c r="B33" s="1"/>
      <c r="C33" s="1"/>
      <c r="D33" s="1"/>
      <c r="E33" s="1"/>
      <c r="F33" s="1"/>
    </row>
    <row r="34" spans="1:6" ht="14.25" customHeight="1">
      <c r="A34" s="1"/>
      <c r="B34" s="1"/>
      <c r="C34" s="1"/>
      <c r="D34" s="1"/>
      <c r="E34" s="1"/>
      <c r="F34" s="1"/>
    </row>
    <row r="35" spans="1:6" ht="14.25" customHeight="1">
      <c r="A35" s="1"/>
      <c r="B35" s="1"/>
      <c r="C35" s="1"/>
      <c r="D35" s="1"/>
      <c r="E35" s="1"/>
      <c r="F35" s="1"/>
    </row>
    <row r="36" spans="1:6">
      <c r="A36" s="1"/>
      <c r="B36" s="1"/>
      <c r="C36" s="1"/>
      <c r="D36" s="1"/>
      <c r="E36" s="1"/>
      <c r="F36" s="1"/>
    </row>
    <row r="37" spans="1:6">
      <c r="A37" s="1"/>
      <c r="B37" s="1"/>
      <c r="C37" s="1"/>
      <c r="D37" s="1"/>
      <c r="E37" s="1"/>
      <c r="F37" s="1"/>
    </row>
    <row r="38" spans="1:6">
      <c r="A38" s="1"/>
      <c r="B38" s="1"/>
      <c r="C38" s="1"/>
      <c r="D38" s="1"/>
      <c r="E38" s="1"/>
      <c r="F38" s="1"/>
    </row>
    <row r="39" spans="1:6">
      <c r="A39" s="1"/>
      <c r="B39" s="1"/>
      <c r="C39" s="1"/>
      <c r="D39" s="1"/>
      <c r="E39" s="1"/>
      <c r="F39" s="1"/>
    </row>
    <row r="40" spans="1:6">
      <c r="A40" s="1"/>
      <c r="B40" s="1"/>
      <c r="C40" s="1"/>
      <c r="D40" s="1"/>
      <c r="E40" s="1"/>
      <c r="F40" s="1"/>
    </row>
    <row r="41" spans="1:6">
      <c r="A41" s="1"/>
      <c r="B41" s="1"/>
      <c r="C41" s="1"/>
      <c r="D41" s="1"/>
      <c r="E41" s="1"/>
      <c r="F41" s="1"/>
    </row>
    <row r="42" spans="1:6">
      <c r="A42" s="1"/>
      <c r="B42" s="1"/>
      <c r="C42" s="1"/>
      <c r="D42" s="1"/>
      <c r="E42" s="1"/>
      <c r="F42" s="1"/>
    </row>
    <row r="43" spans="1:6">
      <c r="A43" s="1"/>
      <c r="B43" s="1"/>
      <c r="C43" s="1"/>
      <c r="D43" s="1"/>
      <c r="E43" s="1"/>
      <c r="F43" s="1"/>
    </row>
    <row r="44" spans="1:6">
      <c r="A44" s="1"/>
      <c r="B44" s="1"/>
      <c r="C44" s="1"/>
      <c r="D44" s="1"/>
      <c r="E44" s="1"/>
      <c r="F44" s="1"/>
    </row>
    <row r="45" spans="1:6">
      <c r="A45" s="1"/>
      <c r="B45" s="1"/>
      <c r="C45" s="1"/>
      <c r="D45" s="1"/>
      <c r="E45" s="1"/>
      <c r="F45" s="1"/>
    </row>
    <row r="46" spans="1:6">
      <c r="A46" s="1"/>
      <c r="B46" s="1"/>
      <c r="C46" s="1"/>
      <c r="D46" s="1"/>
      <c r="E46" s="1"/>
      <c r="F46" s="1"/>
    </row>
    <row r="47" spans="1:6">
      <c r="A47" s="1"/>
      <c r="B47" s="1"/>
      <c r="C47" s="1"/>
      <c r="D47" s="1"/>
      <c r="E47" s="1"/>
      <c r="F47" s="1"/>
    </row>
    <row r="48" spans="1:6">
      <c r="A48" s="1"/>
      <c r="B48" s="1"/>
      <c r="C48" s="1"/>
      <c r="D48" s="1"/>
      <c r="E48" s="1"/>
      <c r="F48" s="1"/>
    </row>
    <row r="49" spans="1:6">
      <c r="A49" s="1"/>
      <c r="B49" s="1"/>
      <c r="C49" s="1"/>
      <c r="D49" s="1"/>
      <c r="E49" s="1"/>
      <c r="F49" s="1"/>
    </row>
    <row r="50" spans="1:6">
      <c r="A50" s="1"/>
      <c r="B50" s="1"/>
      <c r="C50" s="1"/>
      <c r="D50" s="1"/>
      <c r="E50" s="1"/>
      <c r="F50" s="1"/>
    </row>
    <row r="51" spans="1:6">
      <c r="A51" s="1"/>
      <c r="B51" s="1"/>
      <c r="C51" s="1"/>
      <c r="D51" s="1"/>
      <c r="E51" s="1"/>
      <c r="F51" s="1"/>
    </row>
    <row r="52" spans="1:6">
      <c r="A52" s="1"/>
      <c r="B52" s="1"/>
      <c r="C52" s="1"/>
      <c r="D52" s="1"/>
      <c r="E52" s="1"/>
      <c r="F52" s="1"/>
    </row>
    <row r="53" spans="1:6">
      <c r="A53" s="1"/>
      <c r="B53" s="1"/>
      <c r="C53" s="1"/>
      <c r="D53" s="1"/>
      <c r="E53" s="1"/>
      <c r="F53" s="1"/>
    </row>
    <row r="54" spans="1:6">
      <c r="A54" s="1"/>
      <c r="B54" s="1"/>
      <c r="C54" s="1"/>
      <c r="D54" s="1"/>
      <c r="E54" s="1"/>
      <c r="F54" s="1"/>
    </row>
    <row r="57" spans="1:6" s="10" customFormat="1">
      <c r="A57"/>
      <c r="B57"/>
      <c r="C57"/>
      <c r="D57"/>
      <c r="E57"/>
      <c r="F57"/>
    </row>
    <row r="58" spans="1:6" s="10" customFormat="1">
      <c r="A58"/>
      <c r="B58"/>
      <c r="C58"/>
      <c r="D58"/>
      <c r="E58"/>
      <c r="F58"/>
    </row>
    <row r="59" spans="1:6" s="10" customFormat="1">
      <c r="A59"/>
      <c r="B59"/>
      <c r="C59"/>
      <c r="D59"/>
      <c r="E59"/>
      <c r="F59"/>
    </row>
    <row r="60" spans="1:6" s="10" customFormat="1">
      <c r="A60"/>
      <c r="B60"/>
      <c r="C60"/>
      <c r="D60"/>
      <c r="E60"/>
      <c r="F60"/>
    </row>
    <row r="61" spans="1:6" ht="14.25" customHeight="1"/>
    <row r="62" spans="1:6" ht="14.25" customHeight="1"/>
    <row r="63" spans="1:6" ht="14.25" customHeight="1"/>
    <row r="89" ht="14.25" customHeight="1"/>
    <row r="90" ht="14.25" customHeight="1"/>
    <row r="91" ht="14.25" customHeight="1"/>
    <row r="122" ht="14.25" customHeight="1"/>
    <row r="123" ht="14.25" customHeight="1"/>
    <row r="124" ht="14.25" customHeight="1"/>
    <row r="125" ht="15" customHeight="1"/>
    <row r="147" ht="14.25" customHeight="1"/>
    <row r="148" ht="14.25" customHeight="1"/>
    <row r="149" ht="14.25" customHeight="1"/>
  </sheetData>
  <mergeCells count="4">
    <mergeCell ref="A2:F2"/>
    <mergeCell ref="B7:E7"/>
    <mergeCell ref="B8:F8"/>
    <mergeCell ref="B9:D9"/>
  </mergeCells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  <headerFooter>
    <oddHeader>&amp;L2/2016. (II.26.) sz. rendelet a 9/2017.(V.30.) számú módosítással egységes szerkezetben&amp;R21.sz. melléklet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O21"/>
  <sheetViews>
    <sheetView tabSelected="1" workbookViewId="0">
      <selection activeCell="Q9" sqref="Q9"/>
    </sheetView>
  </sheetViews>
  <sheetFormatPr defaultRowHeight="12.75"/>
  <cols>
    <col min="2" max="2" width="11.7109375" customWidth="1"/>
    <col min="3" max="3" width="12" customWidth="1"/>
    <col min="4" max="4" width="13" customWidth="1"/>
    <col min="5" max="5" width="12.7109375" customWidth="1"/>
    <col min="6" max="6" width="14.5703125" customWidth="1"/>
    <col min="7" max="7" width="13.140625" customWidth="1"/>
    <col min="8" max="8" width="14.140625" customWidth="1"/>
    <col min="9" max="9" width="15.42578125" customWidth="1"/>
    <col min="11" max="11" width="13.42578125" customWidth="1"/>
    <col min="12" max="12" width="13.28515625" customWidth="1"/>
    <col min="13" max="13" width="12.5703125" customWidth="1"/>
    <col min="14" max="14" width="12" customWidth="1"/>
    <col min="15" max="15" width="13" customWidth="1"/>
  </cols>
  <sheetData>
    <row r="1" spans="1:15" ht="13.5" thickBot="1">
      <c r="A1" s="10"/>
      <c r="B1" s="362"/>
      <c r="C1" s="363"/>
      <c r="D1" s="363"/>
      <c r="E1" s="364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ht="29.25" thickBot="1">
      <c r="A2" s="11"/>
      <c r="B2" s="403" t="s">
        <v>838</v>
      </c>
      <c r="C2" s="404" t="s">
        <v>850</v>
      </c>
      <c r="D2" s="370" t="s">
        <v>816</v>
      </c>
      <c r="E2" s="372" t="s">
        <v>817</v>
      </c>
      <c r="F2" s="371" t="s">
        <v>818</v>
      </c>
      <c r="G2" s="371" t="s">
        <v>819</v>
      </c>
      <c r="H2" s="371" t="s">
        <v>820</v>
      </c>
      <c r="I2" s="371" t="s">
        <v>821</v>
      </c>
      <c r="J2" s="371" t="s">
        <v>822</v>
      </c>
      <c r="K2" s="371" t="s">
        <v>823</v>
      </c>
      <c r="L2" s="371" t="s">
        <v>824</v>
      </c>
      <c r="M2" s="371" t="s">
        <v>825</v>
      </c>
      <c r="N2" s="371" t="s">
        <v>826</v>
      </c>
      <c r="O2" s="373" t="s">
        <v>827</v>
      </c>
    </row>
    <row r="3" spans="1:15" ht="15" thickBot="1">
      <c r="A3" s="11">
        <v>1</v>
      </c>
      <c r="B3" s="403">
        <v>2</v>
      </c>
      <c r="C3" s="404">
        <v>3</v>
      </c>
      <c r="D3" s="370">
        <v>4</v>
      </c>
      <c r="E3" s="372">
        <v>5</v>
      </c>
      <c r="F3" s="371">
        <v>6</v>
      </c>
      <c r="G3" s="371">
        <v>7</v>
      </c>
      <c r="H3" s="371">
        <v>8</v>
      </c>
      <c r="I3" s="371">
        <v>9</v>
      </c>
      <c r="J3" s="371">
        <v>10</v>
      </c>
      <c r="K3" s="371">
        <v>11</v>
      </c>
      <c r="L3" s="371">
        <v>12</v>
      </c>
      <c r="M3" s="371">
        <v>13</v>
      </c>
      <c r="N3" s="371">
        <v>14</v>
      </c>
      <c r="O3" s="373">
        <v>15</v>
      </c>
    </row>
    <row r="4" spans="1:15" ht="25.5">
      <c r="A4" s="405" t="s">
        <v>152</v>
      </c>
      <c r="B4" s="406" t="s">
        <v>151</v>
      </c>
      <c r="C4" s="407">
        <f>SUM(D4:O4)</f>
        <v>255899</v>
      </c>
      <c r="D4" s="389">
        <v>21750</v>
      </c>
      <c r="E4" s="377">
        <v>21750</v>
      </c>
      <c r="F4" s="377">
        <v>25307</v>
      </c>
      <c r="G4" s="377">
        <v>25600</v>
      </c>
      <c r="H4" s="377">
        <v>20500</v>
      </c>
      <c r="I4" s="377">
        <v>20500</v>
      </c>
      <c r="J4" s="377">
        <v>20500</v>
      </c>
      <c r="K4" s="377">
        <v>20500</v>
      </c>
      <c r="L4" s="377">
        <v>15000</v>
      </c>
      <c r="M4" s="377">
        <v>20500</v>
      </c>
      <c r="N4" s="377">
        <v>20500</v>
      </c>
      <c r="O4" s="377">
        <v>23492</v>
      </c>
    </row>
    <row r="5" spans="1:15" ht="72">
      <c r="A5" s="405" t="s">
        <v>153</v>
      </c>
      <c r="B5" s="408" t="s">
        <v>371</v>
      </c>
      <c r="C5" s="407">
        <f>SUM(D5:O5)</f>
        <v>65032</v>
      </c>
      <c r="D5" s="384">
        <v>5602</v>
      </c>
      <c r="E5" s="381">
        <v>6231</v>
      </c>
      <c r="F5" s="381">
        <f>5832+650</f>
        <v>6482</v>
      </c>
      <c r="G5" s="381">
        <f>5461+800</f>
        <v>6261</v>
      </c>
      <c r="H5" s="381">
        <v>5200</v>
      </c>
      <c r="I5" s="381">
        <v>5000</v>
      </c>
      <c r="J5" s="381">
        <v>5000</v>
      </c>
      <c r="K5" s="381">
        <v>5000</v>
      </c>
      <c r="L5" s="381">
        <v>5000</v>
      </c>
      <c r="M5" s="381">
        <v>5000</v>
      </c>
      <c r="N5" s="381">
        <v>5000</v>
      </c>
      <c r="O5" s="381">
        <v>5256</v>
      </c>
    </row>
    <row r="6" spans="1:15" ht="25.5">
      <c r="A6" s="405" t="s">
        <v>154</v>
      </c>
      <c r="B6" s="409" t="s">
        <v>372</v>
      </c>
      <c r="C6" s="407">
        <f>SUM(D6:O6)</f>
        <v>320980</v>
      </c>
      <c r="D6" s="384">
        <v>22100</v>
      </c>
      <c r="E6" s="381">
        <v>19900</v>
      </c>
      <c r="F6" s="381">
        <v>42589</v>
      </c>
      <c r="G6" s="381">
        <v>25000</v>
      </c>
      <c r="H6" s="381">
        <v>27300</v>
      </c>
      <c r="I6" s="381">
        <v>36800</v>
      </c>
      <c r="J6" s="381">
        <v>26056</v>
      </c>
      <c r="K6" s="381">
        <v>20700</v>
      </c>
      <c r="L6" s="381">
        <v>28700</v>
      </c>
      <c r="M6" s="381">
        <v>26800</v>
      </c>
      <c r="N6" s="381">
        <v>22735</v>
      </c>
      <c r="O6" s="385">
        <v>22300</v>
      </c>
    </row>
    <row r="7" spans="1:15" ht="63.75">
      <c r="A7" s="405" t="s">
        <v>155</v>
      </c>
      <c r="B7" s="410" t="s">
        <v>839</v>
      </c>
      <c r="C7" s="407">
        <f t="shared" ref="C7:C13" si="0">SUM(D7:O7)</f>
        <v>124455</v>
      </c>
      <c r="D7" s="384">
        <v>9000</v>
      </c>
      <c r="E7" s="381">
        <v>9000</v>
      </c>
      <c r="F7" s="381">
        <v>14143</v>
      </c>
      <c r="G7" s="381">
        <v>9000</v>
      </c>
      <c r="H7" s="381">
        <v>13000</v>
      </c>
      <c r="I7" s="381">
        <v>9000</v>
      </c>
      <c r="J7" s="381">
        <v>9000</v>
      </c>
      <c r="K7" s="381">
        <v>9000</v>
      </c>
      <c r="L7" s="381">
        <v>14168</v>
      </c>
      <c r="M7" s="381">
        <v>9000</v>
      </c>
      <c r="N7" s="381">
        <v>9800</v>
      </c>
      <c r="O7" s="385">
        <v>10344</v>
      </c>
    </row>
    <row r="8" spans="1:15" ht="76.5">
      <c r="A8" s="405" t="s">
        <v>156</v>
      </c>
      <c r="B8" s="411" t="s">
        <v>840</v>
      </c>
      <c r="C8" s="407">
        <f t="shared" si="0"/>
        <v>183808</v>
      </c>
      <c r="D8" s="384"/>
      <c r="E8" s="381"/>
      <c r="F8" s="381">
        <v>29611</v>
      </c>
      <c r="G8" s="381">
        <v>17770</v>
      </c>
      <c r="H8" s="381">
        <v>17770</v>
      </c>
      <c r="I8" s="381">
        <v>18270</v>
      </c>
      <c r="J8" s="381">
        <v>17770</v>
      </c>
      <c r="K8" s="381">
        <v>18770</v>
      </c>
      <c r="L8" s="381">
        <v>17770</v>
      </c>
      <c r="M8" s="381">
        <v>17770</v>
      </c>
      <c r="N8" s="381">
        <v>18270</v>
      </c>
      <c r="O8" s="381">
        <v>10037</v>
      </c>
    </row>
    <row r="9" spans="1:15" ht="38.25">
      <c r="A9" s="405" t="s">
        <v>157</v>
      </c>
      <c r="B9" s="412" t="s">
        <v>366</v>
      </c>
      <c r="C9" s="407">
        <f t="shared" si="0"/>
        <v>7400</v>
      </c>
      <c r="D9" s="384">
        <v>400</v>
      </c>
      <c r="E9" s="381">
        <v>400</v>
      </c>
      <c r="F9" s="381">
        <v>500</v>
      </c>
      <c r="G9" s="381">
        <v>450</v>
      </c>
      <c r="H9" s="381">
        <v>450</v>
      </c>
      <c r="I9" s="381">
        <v>400</v>
      </c>
      <c r="J9" s="381">
        <v>450</v>
      </c>
      <c r="K9" s="381">
        <v>450</v>
      </c>
      <c r="L9" s="381">
        <v>1150</v>
      </c>
      <c r="M9" s="381">
        <v>400</v>
      </c>
      <c r="N9" s="381">
        <v>400</v>
      </c>
      <c r="O9" s="381">
        <v>1950</v>
      </c>
    </row>
    <row r="10" spans="1:15" ht="25.5">
      <c r="A10" s="405" t="s">
        <v>158</v>
      </c>
      <c r="B10" s="409" t="s">
        <v>841</v>
      </c>
      <c r="C10" s="407">
        <f t="shared" si="0"/>
        <v>0</v>
      </c>
      <c r="D10" s="413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5"/>
    </row>
    <row r="11" spans="1:15" ht="26.25" thickBot="1">
      <c r="A11" s="405" t="s">
        <v>159</v>
      </c>
      <c r="B11" s="414" t="s">
        <v>160</v>
      </c>
      <c r="C11" s="407">
        <f t="shared" si="0"/>
        <v>2000</v>
      </c>
      <c r="D11" s="415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7">
        <v>2000</v>
      </c>
    </row>
    <row r="12" spans="1:15" ht="39" thickBot="1">
      <c r="A12" s="405" t="s">
        <v>161</v>
      </c>
      <c r="B12" s="418" t="s">
        <v>842</v>
      </c>
      <c r="C12" s="419">
        <f t="shared" ref="C12:O12" si="1">SUM(C4:C11)</f>
        <v>959574</v>
      </c>
      <c r="D12" s="388">
        <f t="shared" si="1"/>
        <v>58852</v>
      </c>
      <c r="E12" s="388">
        <f t="shared" si="1"/>
        <v>57281</v>
      </c>
      <c r="F12" s="388">
        <f t="shared" si="1"/>
        <v>118632</v>
      </c>
      <c r="G12" s="388">
        <f t="shared" si="1"/>
        <v>84081</v>
      </c>
      <c r="H12" s="388">
        <f t="shared" si="1"/>
        <v>84220</v>
      </c>
      <c r="I12" s="388">
        <f t="shared" si="1"/>
        <v>89970</v>
      </c>
      <c r="J12" s="388">
        <f t="shared" si="1"/>
        <v>78776</v>
      </c>
      <c r="K12" s="388">
        <f t="shared" si="1"/>
        <v>74420</v>
      </c>
      <c r="L12" s="388">
        <f t="shared" si="1"/>
        <v>81788</v>
      </c>
      <c r="M12" s="388">
        <f t="shared" si="1"/>
        <v>79470</v>
      </c>
      <c r="N12" s="388">
        <f t="shared" si="1"/>
        <v>76705</v>
      </c>
      <c r="O12" s="388">
        <f t="shared" si="1"/>
        <v>75379</v>
      </c>
    </row>
    <row r="13" spans="1:15" ht="25.5">
      <c r="A13" s="405" t="s">
        <v>162</v>
      </c>
      <c r="B13" s="406" t="s">
        <v>369</v>
      </c>
      <c r="C13" s="407">
        <f t="shared" si="0"/>
        <v>114933</v>
      </c>
      <c r="D13" s="389">
        <v>8870</v>
      </c>
      <c r="E13" s="390">
        <v>2420</v>
      </c>
      <c r="F13" s="377">
        <v>1713</v>
      </c>
      <c r="G13" s="377">
        <v>4750</v>
      </c>
      <c r="H13" s="377">
        <v>5800</v>
      </c>
      <c r="I13" s="377">
        <v>10000</v>
      </c>
      <c r="J13" s="377">
        <v>500</v>
      </c>
      <c r="K13" s="377">
        <v>48700</v>
      </c>
      <c r="L13" s="384">
        <v>16500</v>
      </c>
      <c r="M13" s="377">
        <v>13700</v>
      </c>
      <c r="N13" s="377">
        <v>800</v>
      </c>
      <c r="O13" s="378">
        <v>1180</v>
      </c>
    </row>
    <row r="14" spans="1:15" ht="25.5">
      <c r="A14" s="405" t="s">
        <v>163</v>
      </c>
      <c r="B14" s="409" t="s">
        <v>370</v>
      </c>
      <c r="C14" s="407">
        <f>SUM(D14:O14)</f>
        <v>578579</v>
      </c>
      <c r="D14" s="384">
        <v>62400</v>
      </c>
      <c r="E14" s="384"/>
      <c r="F14" s="384">
        <v>10900</v>
      </c>
      <c r="G14" s="384">
        <v>15130</v>
      </c>
      <c r="H14" s="384">
        <v>45000</v>
      </c>
      <c r="I14" s="384">
        <v>1300</v>
      </c>
      <c r="J14" s="384">
        <v>5488</v>
      </c>
      <c r="K14" s="384">
        <v>60000</v>
      </c>
      <c r="L14" s="363">
        <v>4500</v>
      </c>
      <c r="M14" s="381">
        <v>30200</v>
      </c>
      <c r="N14" s="384">
        <v>70000</v>
      </c>
      <c r="O14" s="385">
        <v>273661</v>
      </c>
    </row>
    <row r="15" spans="1:15" ht="38.25">
      <c r="A15" s="405"/>
      <c r="B15" s="409" t="s">
        <v>852</v>
      </c>
      <c r="C15" s="407">
        <f>SUM(D15:O15)</f>
        <v>6500</v>
      </c>
      <c r="D15" s="384"/>
      <c r="E15" s="384">
        <v>6500</v>
      </c>
      <c r="F15" s="384"/>
      <c r="G15" s="384"/>
      <c r="H15" s="384"/>
      <c r="I15" s="384"/>
      <c r="J15" s="384"/>
      <c r="K15" s="384"/>
      <c r="L15" s="363"/>
      <c r="M15" s="381"/>
      <c r="N15" s="384"/>
      <c r="O15" s="385"/>
    </row>
    <row r="16" spans="1:15" ht="63.75">
      <c r="A16" s="405" t="s">
        <v>164</v>
      </c>
      <c r="B16" s="412" t="s">
        <v>843</v>
      </c>
      <c r="C16" s="407">
        <f>SUM(D16:O16)</f>
        <v>0</v>
      </c>
      <c r="D16" s="384"/>
      <c r="E16" s="386"/>
      <c r="F16" s="381"/>
      <c r="G16" s="381"/>
      <c r="H16" s="381"/>
      <c r="I16" s="381"/>
      <c r="J16" s="381"/>
      <c r="K16" s="381"/>
      <c r="L16" s="381"/>
      <c r="M16" s="381"/>
      <c r="N16" s="381"/>
      <c r="O16" s="385"/>
    </row>
    <row r="17" spans="1:15" ht="76.5">
      <c r="A17" s="405" t="s">
        <v>165</v>
      </c>
      <c r="B17" s="412" t="s">
        <v>844</v>
      </c>
      <c r="C17" s="407">
        <f>SUM(D17:O17)</f>
        <v>0</v>
      </c>
      <c r="D17" s="384"/>
      <c r="E17" s="386"/>
      <c r="F17" s="381"/>
      <c r="G17" s="381"/>
      <c r="H17" s="381"/>
      <c r="I17" s="381"/>
      <c r="J17" s="381"/>
      <c r="K17" s="381"/>
      <c r="L17" s="381"/>
      <c r="M17" s="381"/>
      <c r="N17" s="381"/>
      <c r="O17" s="385"/>
    </row>
    <row r="18" spans="1:15" ht="64.5" thickBot="1">
      <c r="A18" s="405" t="s">
        <v>166</v>
      </c>
      <c r="B18" s="412" t="s">
        <v>845</v>
      </c>
      <c r="C18" s="407">
        <f>SUM(D18:O18)</f>
        <v>12000</v>
      </c>
      <c r="D18" s="384"/>
      <c r="E18" s="386"/>
      <c r="F18" s="381"/>
      <c r="G18" s="381"/>
      <c r="H18" s="381">
        <v>9000</v>
      </c>
      <c r="I18" s="381"/>
      <c r="J18" s="381"/>
      <c r="K18" s="381"/>
      <c r="L18" s="381">
        <v>3000</v>
      </c>
      <c r="M18" s="381"/>
      <c r="N18" s="381"/>
      <c r="O18" s="385"/>
    </row>
    <row r="19" spans="1:15" ht="51.75" thickBot="1">
      <c r="A19" s="405" t="s">
        <v>167</v>
      </c>
      <c r="B19" s="420" t="s">
        <v>846</v>
      </c>
      <c r="C19" s="419">
        <f t="shared" ref="C19:O19" si="2">SUM(C13:C18)</f>
        <v>712012</v>
      </c>
      <c r="D19" s="388">
        <f t="shared" si="2"/>
        <v>71270</v>
      </c>
      <c r="E19" s="388">
        <f t="shared" si="2"/>
        <v>8920</v>
      </c>
      <c r="F19" s="388">
        <f t="shared" si="2"/>
        <v>12613</v>
      </c>
      <c r="G19" s="388">
        <f t="shared" si="2"/>
        <v>19880</v>
      </c>
      <c r="H19" s="388">
        <f t="shared" si="2"/>
        <v>59800</v>
      </c>
      <c r="I19" s="388">
        <f t="shared" si="2"/>
        <v>11300</v>
      </c>
      <c r="J19" s="388">
        <f t="shared" si="2"/>
        <v>5988</v>
      </c>
      <c r="K19" s="388">
        <f t="shared" si="2"/>
        <v>108700</v>
      </c>
      <c r="L19" s="388">
        <f t="shared" si="2"/>
        <v>24000</v>
      </c>
      <c r="M19" s="388">
        <f t="shared" si="2"/>
        <v>43900</v>
      </c>
      <c r="N19" s="388">
        <f t="shared" si="2"/>
        <v>70800</v>
      </c>
      <c r="O19" s="388">
        <f t="shared" si="2"/>
        <v>274841</v>
      </c>
    </row>
    <row r="20" spans="1:15" ht="90" thickBot="1">
      <c r="A20" s="405" t="s">
        <v>168</v>
      </c>
      <c r="B20" s="421" t="s">
        <v>847</v>
      </c>
      <c r="C20" s="407">
        <f>SUM(D20:O20)</f>
        <v>0</v>
      </c>
      <c r="D20" s="422"/>
      <c r="E20" s="395"/>
      <c r="F20" s="394"/>
      <c r="G20" s="394"/>
      <c r="H20" s="394"/>
      <c r="I20" s="394"/>
      <c r="J20" s="394"/>
      <c r="K20" s="394"/>
      <c r="L20" s="394"/>
      <c r="M20" s="394"/>
      <c r="N20" s="394"/>
      <c r="O20" s="396"/>
    </row>
    <row r="21" spans="1:15" ht="26.25" thickBot="1">
      <c r="A21" s="405" t="s">
        <v>169</v>
      </c>
      <c r="B21" s="423" t="s">
        <v>848</v>
      </c>
      <c r="C21" s="424">
        <f t="shared" ref="C21:O21" si="3">+C19+C20+C12</f>
        <v>1671586</v>
      </c>
      <c r="D21" s="399">
        <f t="shared" si="3"/>
        <v>130122</v>
      </c>
      <c r="E21" s="399">
        <f t="shared" si="3"/>
        <v>66201</v>
      </c>
      <c r="F21" s="399">
        <f t="shared" si="3"/>
        <v>131245</v>
      </c>
      <c r="G21" s="399">
        <f t="shared" si="3"/>
        <v>103961</v>
      </c>
      <c r="H21" s="399">
        <f t="shared" si="3"/>
        <v>144020</v>
      </c>
      <c r="I21" s="399">
        <f t="shared" si="3"/>
        <v>101270</v>
      </c>
      <c r="J21" s="399">
        <f t="shared" si="3"/>
        <v>84764</v>
      </c>
      <c r="K21" s="399">
        <f t="shared" si="3"/>
        <v>183120</v>
      </c>
      <c r="L21" s="399">
        <f t="shared" si="3"/>
        <v>105788</v>
      </c>
      <c r="M21" s="399">
        <f t="shared" si="3"/>
        <v>123370</v>
      </c>
      <c r="N21" s="399">
        <f t="shared" si="3"/>
        <v>147505</v>
      </c>
      <c r="O21" s="399">
        <f t="shared" si="3"/>
        <v>350220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0.79998168889431442"/>
  </sheetPr>
  <dimension ref="A1:I68"/>
  <sheetViews>
    <sheetView view="pageBreakPreview" zoomScale="80" zoomScaleNormal="100" zoomScaleSheetLayoutView="80" workbookViewId="0">
      <selection sqref="A1:I67"/>
    </sheetView>
  </sheetViews>
  <sheetFormatPr defaultRowHeight="12.75"/>
  <cols>
    <col min="1" max="1" width="5.28515625" style="1" customWidth="1"/>
    <col min="2" max="3" width="9.140625" style="1"/>
    <col min="4" max="4" width="9.7109375" style="1" bestFit="1" customWidth="1"/>
    <col min="5" max="5" width="9.140625" style="1"/>
    <col min="6" max="6" width="27.85546875" style="1" customWidth="1"/>
    <col min="7" max="9" width="14.42578125" style="1" customWidth="1"/>
    <col min="10" max="16384" width="9.140625" style="1"/>
  </cols>
  <sheetData>
    <row r="1" spans="1:9" ht="14.25">
      <c r="A1" s="581"/>
      <c r="B1" s="581"/>
      <c r="C1" s="581"/>
      <c r="D1" s="581"/>
      <c r="E1" s="581"/>
      <c r="F1" s="581"/>
      <c r="G1" s="582"/>
      <c r="H1" s="582" t="s">
        <v>138</v>
      </c>
    </row>
    <row r="2" spans="1:9" ht="16.5" customHeight="1">
      <c r="A2" s="1091" t="s">
        <v>139</v>
      </c>
      <c r="B2" s="1091"/>
      <c r="C2" s="1091"/>
      <c r="D2" s="1091"/>
      <c r="E2" s="1091"/>
      <c r="F2" s="1091"/>
      <c r="G2" s="1091"/>
      <c r="H2" s="1091"/>
      <c r="I2" s="1091"/>
    </row>
    <row r="3" spans="1:9" ht="17.25" customHeight="1">
      <c r="A3" s="1091" t="s">
        <v>808</v>
      </c>
      <c r="B3" s="1091"/>
      <c r="C3" s="1091"/>
      <c r="D3" s="1091"/>
      <c r="E3" s="1091"/>
      <c r="F3" s="1091"/>
      <c r="G3" s="1091"/>
      <c r="H3" s="1091"/>
      <c r="I3" s="1091"/>
    </row>
    <row r="4" spans="1:9" ht="33" customHeight="1">
      <c r="A4" s="1091" t="s">
        <v>99</v>
      </c>
      <c r="B4" s="1091"/>
      <c r="C4" s="1091"/>
      <c r="D4" s="1091"/>
      <c r="E4" s="1091"/>
      <c r="F4" s="1091"/>
      <c r="G4" s="1091"/>
      <c r="H4" s="1091"/>
      <c r="I4" s="1091"/>
    </row>
    <row r="5" spans="1:9" ht="15.75" customHeight="1">
      <c r="A5" s="574"/>
      <c r="B5" s="574"/>
      <c r="C5" s="574"/>
      <c r="D5" s="574"/>
      <c r="E5" s="574"/>
      <c r="F5" s="574"/>
      <c r="G5" s="575"/>
      <c r="H5" s="575"/>
    </row>
    <row r="6" spans="1:9" ht="18.95" customHeight="1">
      <c r="A6" s="1088" t="s">
        <v>120</v>
      </c>
      <c r="B6" s="1088"/>
      <c r="C6" s="1088"/>
      <c r="D6" s="1088"/>
      <c r="E6" s="1088"/>
      <c r="F6" s="1088"/>
      <c r="G6" s="1087" t="s">
        <v>1018</v>
      </c>
      <c r="H6" s="1087" t="s">
        <v>1019</v>
      </c>
      <c r="I6" s="1086" t="s">
        <v>1020</v>
      </c>
    </row>
    <row r="7" spans="1:9" ht="32.25" customHeight="1">
      <c r="A7" s="1088"/>
      <c r="B7" s="1088"/>
      <c r="C7" s="1088"/>
      <c r="D7" s="1088"/>
      <c r="E7" s="1088"/>
      <c r="F7" s="1088"/>
      <c r="G7" s="1087"/>
      <c r="H7" s="1087"/>
      <c r="I7" s="1086"/>
    </row>
    <row r="8" spans="1:9" ht="18" customHeight="1">
      <c r="A8" s="583" t="s">
        <v>126</v>
      </c>
      <c r="B8" s="1080" t="s">
        <v>127</v>
      </c>
      <c r="C8" s="1081"/>
      <c r="D8" s="1081"/>
      <c r="E8" s="1081"/>
      <c r="F8" s="1081"/>
      <c r="G8" s="584" t="s">
        <v>129</v>
      </c>
      <c r="H8" s="584" t="s">
        <v>129</v>
      </c>
      <c r="I8" s="969"/>
    </row>
    <row r="9" spans="1:9" ht="15.75">
      <c r="A9" s="585" t="s">
        <v>131</v>
      </c>
      <c r="B9" s="1085" t="s">
        <v>141</v>
      </c>
      <c r="C9" s="1085"/>
      <c r="D9" s="1085"/>
      <c r="E9" s="1085"/>
      <c r="F9" s="1085"/>
      <c r="G9" s="586"/>
      <c r="H9" s="587"/>
      <c r="I9" s="969"/>
    </row>
    <row r="10" spans="1:9" ht="15.75">
      <c r="A10" s="588" t="s">
        <v>142</v>
      </c>
      <c r="B10" s="1082" t="s">
        <v>586</v>
      </c>
      <c r="C10" s="1082"/>
      <c r="D10" s="1082"/>
      <c r="E10" s="1082"/>
      <c r="F10" s="1082"/>
      <c r="G10" s="592">
        <v>138967</v>
      </c>
      <c r="H10" s="592">
        <f>G10+8500</f>
        <v>147467</v>
      </c>
      <c r="I10" s="970">
        <v>180992</v>
      </c>
    </row>
    <row r="11" spans="1:9" ht="15.75">
      <c r="A11" s="588" t="s">
        <v>143</v>
      </c>
      <c r="B11" s="1082" t="s">
        <v>367</v>
      </c>
      <c r="C11" s="1082"/>
      <c r="D11" s="1082"/>
      <c r="E11" s="1082"/>
      <c r="F11" s="1082"/>
      <c r="G11" s="592">
        <v>418500</v>
      </c>
      <c r="H11" s="592">
        <f>G11</f>
        <v>418500</v>
      </c>
      <c r="I11" s="970">
        <v>435951</v>
      </c>
    </row>
    <row r="12" spans="1:9" ht="15.75">
      <c r="A12" s="588" t="s">
        <v>144</v>
      </c>
      <c r="B12" s="1082" t="s">
        <v>524</v>
      </c>
      <c r="C12" s="1082"/>
      <c r="D12" s="1082"/>
      <c r="E12" s="1082"/>
      <c r="F12" s="1082"/>
      <c r="G12" s="592">
        <v>411132</v>
      </c>
      <c r="H12" s="592">
        <f>G12+2806+4487</f>
        <v>418425</v>
      </c>
      <c r="I12" s="970">
        <v>422027</v>
      </c>
    </row>
    <row r="13" spans="1:9" ht="15.75">
      <c r="A13" s="588" t="s">
        <v>145</v>
      </c>
      <c r="B13" s="1082" t="s">
        <v>303</v>
      </c>
      <c r="C13" s="1082"/>
      <c r="D13" s="1082"/>
      <c r="E13" s="1082"/>
      <c r="F13" s="1082"/>
      <c r="G13" s="592">
        <v>23800</v>
      </c>
      <c r="H13" s="592">
        <f>G13+56800-231+204</f>
        <v>80573</v>
      </c>
      <c r="I13" s="970">
        <v>97963</v>
      </c>
    </row>
    <row r="14" spans="1:9" ht="15.75">
      <c r="A14" s="588" t="s">
        <v>129</v>
      </c>
      <c r="B14" s="1082" t="s">
        <v>364</v>
      </c>
      <c r="C14" s="1082"/>
      <c r="D14" s="1082"/>
      <c r="E14" s="1082"/>
      <c r="F14" s="1082"/>
      <c r="G14" s="592">
        <v>0</v>
      </c>
      <c r="H14" s="592"/>
      <c r="I14" s="970">
        <v>2090</v>
      </c>
    </row>
    <row r="15" spans="1:9" ht="15.75">
      <c r="A15" s="588" t="s">
        <v>132</v>
      </c>
      <c r="B15" s="1082" t="s">
        <v>622</v>
      </c>
      <c r="C15" s="1082"/>
      <c r="D15" s="1082"/>
      <c r="E15" s="1082"/>
      <c r="F15" s="1082"/>
      <c r="G15" s="592">
        <v>0</v>
      </c>
      <c r="H15" s="592"/>
      <c r="I15" s="970"/>
    </row>
    <row r="16" spans="1:9" ht="15.75">
      <c r="A16" s="588" t="s">
        <v>133</v>
      </c>
      <c r="B16" s="1089" t="s">
        <v>623</v>
      </c>
      <c r="C16" s="1089"/>
      <c r="D16" s="1089"/>
      <c r="E16" s="1089"/>
      <c r="F16" s="1089"/>
      <c r="G16" s="592">
        <v>28749</v>
      </c>
      <c r="H16" s="592">
        <v>1388</v>
      </c>
      <c r="I16" s="970">
        <v>1388</v>
      </c>
    </row>
    <row r="17" spans="1:9" ht="26.25" customHeight="1">
      <c r="A17" s="589" t="s">
        <v>146</v>
      </c>
      <c r="B17" s="1083" t="s">
        <v>310</v>
      </c>
      <c r="C17" s="1083"/>
      <c r="D17" s="1083"/>
      <c r="E17" s="1083"/>
      <c r="F17" s="1083"/>
      <c r="G17" s="590">
        <f>SUM(G10:G16)</f>
        <v>1021148</v>
      </c>
      <c r="H17" s="590">
        <f>SUM(H10:H16)</f>
        <v>1066353</v>
      </c>
      <c r="I17" s="971">
        <f>SUM(I10:I16)</f>
        <v>1140411</v>
      </c>
    </row>
    <row r="18" spans="1:9" ht="15.75">
      <c r="A18" s="591" t="s">
        <v>135</v>
      </c>
      <c r="B18" s="1082" t="s">
        <v>151</v>
      </c>
      <c r="C18" s="1082"/>
      <c r="D18" s="1082"/>
      <c r="E18" s="1082"/>
      <c r="F18" s="1082"/>
      <c r="G18" s="592">
        <v>202592</v>
      </c>
      <c r="H18" s="592">
        <f>G18+46707+3472+4000-872</f>
        <v>255899</v>
      </c>
      <c r="I18" s="972">
        <v>261784</v>
      </c>
    </row>
    <row r="19" spans="1:9" ht="15.75">
      <c r="A19" s="591" t="s">
        <v>136</v>
      </c>
      <c r="B19" s="1082" t="s">
        <v>371</v>
      </c>
      <c r="C19" s="1082"/>
      <c r="D19" s="1082"/>
      <c r="E19" s="1082"/>
      <c r="F19" s="1082"/>
      <c r="G19" s="592">
        <v>57110</v>
      </c>
      <c r="H19" s="592">
        <f>G19+6236+814+872</f>
        <v>65032</v>
      </c>
      <c r="I19" s="972">
        <v>68233</v>
      </c>
    </row>
    <row r="20" spans="1:9" s="7" customFormat="1" ht="15.75">
      <c r="A20" s="591" t="s">
        <v>137</v>
      </c>
      <c r="B20" s="1082" t="s">
        <v>200</v>
      </c>
      <c r="C20" s="1082"/>
      <c r="D20" s="1082"/>
      <c r="E20" s="1082"/>
      <c r="F20" s="1082"/>
      <c r="G20" s="592">
        <v>301345</v>
      </c>
      <c r="H20" s="592">
        <f>G20+7635+8000+4000</f>
        <v>320980</v>
      </c>
      <c r="I20" s="972">
        <v>382670</v>
      </c>
    </row>
    <row r="21" spans="1:9" s="7" customFormat="1" ht="15.75">
      <c r="A21" s="591" t="s">
        <v>147</v>
      </c>
      <c r="B21" s="1082" t="s">
        <v>1</v>
      </c>
      <c r="C21" s="1082"/>
      <c r="D21" s="1082"/>
      <c r="E21" s="1082"/>
      <c r="F21" s="1082"/>
      <c r="G21" s="592">
        <v>120430</v>
      </c>
      <c r="H21" s="592">
        <f>G21+301</f>
        <v>120731</v>
      </c>
      <c r="I21" s="973">
        <v>120430</v>
      </c>
    </row>
    <row r="22" spans="1:9" s="8" customFormat="1" ht="15.75">
      <c r="A22" s="591" t="s">
        <v>148</v>
      </c>
      <c r="B22" s="1082" t="s">
        <v>713</v>
      </c>
      <c r="C22" s="1082"/>
      <c r="D22" s="1082"/>
      <c r="E22" s="1082"/>
      <c r="F22" s="1082"/>
      <c r="G22" s="592">
        <v>0</v>
      </c>
      <c r="H22" s="592">
        <v>3724</v>
      </c>
      <c r="I22" s="973">
        <v>3725</v>
      </c>
    </row>
    <row r="23" spans="1:9" s="8" customFormat="1" ht="15.75">
      <c r="A23" s="591" t="s">
        <v>149</v>
      </c>
      <c r="B23" s="1082" t="s">
        <v>7</v>
      </c>
      <c r="C23" s="1082"/>
      <c r="D23" s="1082"/>
      <c r="E23" s="1082"/>
      <c r="F23" s="1082"/>
      <c r="G23" s="592">
        <v>191961</v>
      </c>
      <c r="H23" s="592">
        <v>183808</v>
      </c>
      <c r="I23" s="973">
        <v>183828</v>
      </c>
    </row>
    <row r="24" spans="1:9" s="8" customFormat="1" ht="15.75">
      <c r="A24" s="591" t="s">
        <v>150</v>
      </c>
      <c r="B24" s="1084" t="s">
        <v>365</v>
      </c>
      <c r="C24" s="1084"/>
      <c r="D24" s="1084"/>
      <c r="E24" s="1084"/>
      <c r="F24" s="1084"/>
      <c r="G24" s="592">
        <v>7400</v>
      </c>
      <c r="H24" s="592">
        <v>7400</v>
      </c>
      <c r="I24" s="973">
        <v>8413</v>
      </c>
    </row>
    <row r="25" spans="1:9" s="8" customFormat="1" ht="15.75">
      <c r="A25" s="591" t="s">
        <v>152</v>
      </c>
      <c r="B25" s="1082" t="s">
        <v>160</v>
      </c>
      <c r="C25" s="1082"/>
      <c r="D25" s="1082"/>
      <c r="E25" s="1082"/>
      <c r="F25" s="1082"/>
      <c r="G25" s="592">
        <v>2000</v>
      </c>
      <c r="H25" s="592">
        <v>2000</v>
      </c>
      <c r="I25" s="973">
        <v>66384</v>
      </c>
    </row>
    <row r="26" spans="1:9" s="8" customFormat="1" ht="27.75" customHeight="1">
      <c r="A26" s="589" t="s">
        <v>153</v>
      </c>
      <c r="B26" s="1083" t="s">
        <v>311</v>
      </c>
      <c r="C26" s="1083"/>
      <c r="D26" s="1083"/>
      <c r="E26" s="1083"/>
      <c r="F26" s="1083"/>
      <c r="G26" s="590">
        <f>SUM(G18:G25)</f>
        <v>882838</v>
      </c>
      <c r="H26" s="590">
        <f>SUM(H18:H25)</f>
        <v>959574</v>
      </c>
      <c r="I26" s="971">
        <f>SUM(I18:I25)</f>
        <v>1095467</v>
      </c>
    </row>
    <row r="27" spans="1:9" s="8" customFormat="1" ht="16.5" customHeight="1">
      <c r="A27" s="585" t="s">
        <v>134</v>
      </c>
      <c r="B27" s="1085" t="s">
        <v>308</v>
      </c>
      <c r="C27" s="1085"/>
      <c r="D27" s="1085"/>
      <c r="E27" s="1085"/>
      <c r="F27" s="1085"/>
      <c r="G27" s="585"/>
      <c r="H27" s="829"/>
      <c r="I27" s="972"/>
    </row>
    <row r="28" spans="1:9" s="8" customFormat="1" ht="15.75">
      <c r="A28" s="588" t="s">
        <v>154</v>
      </c>
      <c r="B28" s="1082" t="s">
        <v>498</v>
      </c>
      <c r="C28" s="1082"/>
      <c r="D28" s="1082"/>
      <c r="E28" s="1082"/>
      <c r="F28" s="1082"/>
      <c r="G28" s="593">
        <v>0</v>
      </c>
      <c r="H28" s="592">
        <f>SUM(H29:H30)</f>
        <v>71430</v>
      </c>
      <c r="I28" s="974">
        <f>SUM(I29:I30)</f>
        <v>75064</v>
      </c>
    </row>
    <row r="29" spans="1:9" s="8" customFormat="1" ht="15.75">
      <c r="A29" s="588" t="s">
        <v>155</v>
      </c>
      <c r="B29" s="1084" t="s">
        <v>305</v>
      </c>
      <c r="C29" s="1084"/>
      <c r="D29" s="1084"/>
      <c r="E29" s="1084"/>
      <c r="F29" s="1084"/>
      <c r="G29" s="593">
        <v>0</v>
      </c>
      <c r="H29" s="592">
        <f>46393+5684+3940+10260</f>
        <v>66277</v>
      </c>
      <c r="I29" s="972">
        <v>67612</v>
      </c>
    </row>
    <row r="30" spans="1:9" s="8" customFormat="1" ht="15.75">
      <c r="A30" s="588" t="s">
        <v>156</v>
      </c>
      <c r="B30" s="1084" t="s">
        <v>306</v>
      </c>
      <c r="C30" s="1084"/>
      <c r="D30" s="1084"/>
      <c r="E30" s="1084"/>
      <c r="F30" s="1084"/>
      <c r="G30" s="593">
        <v>0</v>
      </c>
      <c r="H30" s="592">
        <f>1900+3253</f>
        <v>5153</v>
      </c>
      <c r="I30" s="972">
        <v>7452</v>
      </c>
    </row>
    <row r="31" spans="1:9" s="8" customFormat="1" ht="15.75">
      <c r="A31" s="588" t="s">
        <v>157</v>
      </c>
      <c r="B31" s="1084" t="s">
        <v>307</v>
      </c>
      <c r="C31" s="1084"/>
      <c r="D31" s="1084"/>
      <c r="E31" s="1084"/>
      <c r="F31" s="1084"/>
      <c r="G31" s="593">
        <v>0</v>
      </c>
      <c r="H31" s="592">
        <v>0</v>
      </c>
      <c r="I31" s="972"/>
    </row>
    <row r="32" spans="1:9" s="8" customFormat="1" ht="15.75">
      <c r="A32" s="588" t="s">
        <v>158</v>
      </c>
      <c r="B32" s="1082" t="s">
        <v>304</v>
      </c>
      <c r="C32" s="1082"/>
      <c r="D32" s="1082"/>
      <c r="E32" s="1082"/>
      <c r="F32" s="1082"/>
      <c r="G32" s="592">
        <v>0</v>
      </c>
      <c r="H32" s="592">
        <v>300000</v>
      </c>
      <c r="I32" s="972">
        <v>303341</v>
      </c>
    </row>
    <row r="33" spans="1:9" s="8" customFormat="1" ht="15.75">
      <c r="A33" s="588" t="s">
        <v>159</v>
      </c>
      <c r="B33" s="1082" t="s">
        <v>499</v>
      </c>
      <c r="C33" s="1082"/>
      <c r="D33" s="1082"/>
      <c r="E33" s="1082"/>
      <c r="F33" s="1082"/>
      <c r="G33" s="592">
        <v>0</v>
      </c>
      <c r="H33" s="592">
        <v>600</v>
      </c>
      <c r="I33" s="972">
        <v>1000</v>
      </c>
    </row>
    <row r="34" spans="1:9" s="7" customFormat="1" ht="15.75">
      <c r="A34" s="588" t="s">
        <v>161</v>
      </c>
      <c r="B34" s="1082" t="s">
        <v>500</v>
      </c>
      <c r="C34" s="1082"/>
      <c r="D34" s="1082"/>
      <c r="E34" s="1082"/>
      <c r="F34" s="1082"/>
      <c r="G34" s="592">
        <v>0</v>
      </c>
      <c r="H34" s="592">
        <v>0</v>
      </c>
      <c r="I34" s="975"/>
    </row>
    <row r="35" spans="1:9" ht="24.75" customHeight="1">
      <c r="A35" s="589" t="s">
        <v>162</v>
      </c>
      <c r="B35" s="1083" t="s">
        <v>312</v>
      </c>
      <c r="C35" s="1083"/>
      <c r="D35" s="1083"/>
      <c r="E35" s="1083"/>
      <c r="F35" s="1083"/>
      <c r="G35" s="590">
        <f>SUM(G28:G34)</f>
        <v>0</v>
      </c>
      <c r="H35" s="590">
        <f>SUM(H32:H34)+H28</f>
        <v>372030</v>
      </c>
      <c r="I35" s="971">
        <f>SUM(I32:I34)+I28</f>
        <v>379405</v>
      </c>
    </row>
    <row r="36" spans="1:9" ht="15.75">
      <c r="A36" s="588" t="s">
        <v>163</v>
      </c>
      <c r="B36" s="1082" t="s">
        <v>369</v>
      </c>
      <c r="C36" s="1082"/>
      <c r="D36" s="1082"/>
      <c r="E36" s="1082"/>
      <c r="F36" s="1082"/>
      <c r="G36" s="592">
        <v>81853</v>
      </c>
      <c r="H36" s="592">
        <f>G36+33080</f>
        <v>114933</v>
      </c>
      <c r="I36" s="972">
        <v>150432</v>
      </c>
    </row>
    <row r="37" spans="1:9" ht="15.75">
      <c r="A37" s="588" t="s">
        <v>164</v>
      </c>
      <c r="B37" s="1082" t="s">
        <v>370</v>
      </c>
      <c r="C37" s="1082"/>
      <c r="D37" s="1082"/>
      <c r="E37" s="1082"/>
      <c r="F37" s="1082"/>
      <c r="G37" s="594">
        <v>279883</v>
      </c>
      <c r="H37" s="594">
        <v>578579</v>
      </c>
      <c r="I37" s="972">
        <v>388004</v>
      </c>
    </row>
    <row r="38" spans="1:9" ht="15.75">
      <c r="A38" s="588" t="s">
        <v>165</v>
      </c>
      <c r="B38" s="1084" t="s">
        <v>859</v>
      </c>
      <c r="C38" s="1082"/>
      <c r="D38" s="1082"/>
      <c r="E38" s="1082"/>
      <c r="F38" s="1082"/>
      <c r="G38" s="594">
        <v>5000</v>
      </c>
      <c r="H38" s="594">
        <v>6500</v>
      </c>
      <c r="I38" s="972">
        <v>6500</v>
      </c>
    </row>
    <row r="39" spans="1:9" ht="15.75" customHeight="1">
      <c r="A39" s="588" t="s">
        <v>166</v>
      </c>
      <c r="B39" s="1082" t="s">
        <v>27</v>
      </c>
      <c r="C39" s="1082"/>
      <c r="D39" s="1082"/>
      <c r="E39" s="1082"/>
      <c r="F39" s="1082"/>
      <c r="G39" s="594">
        <v>0</v>
      </c>
      <c r="H39" s="594"/>
      <c r="I39" s="972"/>
    </row>
    <row r="40" spans="1:9" ht="15.75" customHeight="1">
      <c r="A40" s="588" t="s">
        <v>167</v>
      </c>
      <c r="B40" s="1082" t="s">
        <v>341</v>
      </c>
      <c r="C40" s="1082"/>
      <c r="D40" s="1082"/>
      <c r="E40" s="1082"/>
      <c r="F40" s="1082"/>
      <c r="G40" s="594">
        <v>0</v>
      </c>
      <c r="H40" s="594"/>
      <c r="I40" s="972"/>
    </row>
    <row r="41" spans="1:9" ht="15.75">
      <c r="A41" s="588" t="s">
        <v>168</v>
      </c>
      <c r="B41" s="1082" t="s">
        <v>35</v>
      </c>
      <c r="C41" s="1082"/>
      <c r="D41" s="1082"/>
      <c r="E41" s="1082"/>
      <c r="F41" s="1082"/>
      <c r="G41" s="594">
        <v>8000</v>
      </c>
      <c r="H41" s="594">
        <v>12000</v>
      </c>
      <c r="I41" s="972">
        <v>12000</v>
      </c>
    </row>
    <row r="42" spans="1:9" ht="23.25" customHeight="1">
      <c r="A42" s="589" t="s">
        <v>169</v>
      </c>
      <c r="B42" s="1083" t="s">
        <v>335</v>
      </c>
      <c r="C42" s="1083"/>
      <c r="D42" s="1083"/>
      <c r="E42" s="1083"/>
      <c r="F42" s="1083"/>
      <c r="G42" s="590">
        <f>SUM(G36:G41)</f>
        <v>374736</v>
      </c>
      <c r="H42" s="590">
        <f>SUM(H36:H41)</f>
        <v>712012</v>
      </c>
      <c r="I42" s="971">
        <f>SUM(I36:I41)</f>
        <v>556936</v>
      </c>
    </row>
    <row r="43" spans="1:9" ht="16.5" customHeight="1">
      <c r="A43" s="595"/>
      <c r="B43" s="1090"/>
      <c r="C43" s="1090"/>
      <c r="D43" s="1090"/>
      <c r="E43" s="1090"/>
      <c r="F43" s="1090"/>
      <c r="G43" s="1090"/>
      <c r="H43" s="587"/>
      <c r="I43" s="976"/>
    </row>
    <row r="44" spans="1:9" ht="24.75" customHeight="1">
      <c r="A44" s="589" t="s">
        <v>170</v>
      </c>
      <c r="B44" s="1083" t="s">
        <v>337</v>
      </c>
      <c r="C44" s="1083"/>
      <c r="D44" s="1083"/>
      <c r="E44" s="1083"/>
      <c r="F44" s="1083"/>
      <c r="G44" s="596">
        <f>G17+G35</f>
        <v>1021148</v>
      </c>
      <c r="H44" s="596">
        <f>H17+H35</f>
        <v>1438383</v>
      </c>
      <c r="I44" s="977">
        <f>I17+I35</f>
        <v>1519816</v>
      </c>
    </row>
    <row r="45" spans="1:9" ht="16.5" customHeight="1">
      <c r="A45" s="595"/>
      <c r="B45" s="1090"/>
      <c r="C45" s="1090"/>
      <c r="D45" s="1090"/>
      <c r="E45" s="1090"/>
      <c r="F45" s="1090"/>
      <c r="G45" s="1090"/>
      <c r="H45" s="587"/>
      <c r="I45" s="976"/>
    </row>
    <row r="46" spans="1:9" ht="23.25" customHeight="1">
      <c r="A46" s="589">
        <v>34</v>
      </c>
      <c r="B46" s="1083" t="s">
        <v>338</v>
      </c>
      <c r="C46" s="1083"/>
      <c r="D46" s="1083"/>
      <c r="E46" s="1083"/>
      <c r="F46" s="1083"/>
      <c r="G46" s="596">
        <f>G26+G42</f>
        <v>1257574</v>
      </c>
      <c r="H46" s="596">
        <f>H26+H42</f>
        <v>1671586</v>
      </c>
      <c r="I46" s="977">
        <f>I26+I42</f>
        <v>1652403</v>
      </c>
    </row>
    <row r="47" spans="1:9" ht="16.5" customHeight="1">
      <c r="A47" s="583"/>
      <c r="B47" s="1098"/>
      <c r="C47" s="1098"/>
      <c r="D47" s="1098"/>
      <c r="E47" s="1098"/>
      <c r="F47" s="1098"/>
      <c r="G47" s="1098"/>
      <c r="H47" s="587"/>
      <c r="I47" s="976"/>
    </row>
    <row r="48" spans="1:9" ht="17.25" customHeight="1">
      <c r="A48" s="585" t="s">
        <v>309</v>
      </c>
      <c r="B48" s="1096" t="s">
        <v>497</v>
      </c>
      <c r="C48" s="1096"/>
      <c r="D48" s="1096"/>
      <c r="E48" s="1096"/>
      <c r="F48" s="1096"/>
      <c r="G48" s="595"/>
      <c r="H48" s="595"/>
      <c r="I48" s="972"/>
    </row>
    <row r="49" spans="1:9" ht="15.75">
      <c r="A49" s="588" t="s">
        <v>173</v>
      </c>
      <c r="B49" s="1093" t="s">
        <v>496</v>
      </c>
      <c r="C49" s="1093"/>
      <c r="D49" s="1093"/>
      <c r="E49" s="1093"/>
      <c r="F49" s="1093"/>
      <c r="G49" s="592"/>
      <c r="H49" s="592"/>
      <c r="I49" s="972"/>
    </row>
    <row r="50" spans="1:9" ht="15.75">
      <c r="A50" s="588" t="s">
        <v>174</v>
      </c>
      <c r="B50" s="1084" t="s">
        <v>934</v>
      </c>
      <c r="C50" s="1084"/>
      <c r="D50" s="1084"/>
      <c r="E50" s="1084"/>
      <c r="F50" s="1084"/>
      <c r="G50" s="592">
        <v>0</v>
      </c>
      <c r="H50" s="592">
        <v>0</v>
      </c>
      <c r="I50" s="972"/>
    </row>
    <row r="51" spans="1:9" ht="15.75">
      <c r="A51" s="588" t="s">
        <v>175</v>
      </c>
      <c r="B51" s="1093" t="s">
        <v>624</v>
      </c>
      <c r="C51" s="1093"/>
      <c r="D51" s="1093"/>
      <c r="E51" s="1093"/>
      <c r="F51" s="1093"/>
      <c r="G51" s="592">
        <v>236426</v>
      </c>
      <c r="H51" s="594">
        <f>G51-3223</f>
        <v>233203</v>
      </c>
      <c r="I51" s="972">
        <v>233204</v>
      </c>
    </row>
    <row r="52" spans="1:9" ht="15.75">
      <c r="A52" s="588" t="s">
        <v>176</v>
      </c>
      <c r="B52" s="1093" t="s">
        <v>959</v>
      </c>
      <c r="C52" s="1093"/>
      <c r="D52" s="1093"/>
      <c r="E52" s="1093"/>
      <c r="F52" s="1093"/>
      <c r="G52" s="592"/>
      <c r="H52" s="594"/>
      <c r="I52" s="978">
        <v>14412</v>
      </c>
    </row>
    <row r="53" spans="1:9" ht="15.75" customHeight="1">
      <c r="A53" s="588" t="s">
        <v>177</v>
      </c>
      <c r="B53" s="1093" t="s">
        <v>336</v>
      </c>
      <c r="C53" s="1093"/>
      <c r="D53" s="1093"/>
      <c r="E53" s="1093"/>
      <c r="F53" s="1093"/>
      <c r="G53" s="592"/>
      <c r="H53" s="592"/>
      <c r="I53" s="972"/>
    </row>
    <row r="54" spans="1:9" ht="25.5" customHeight="1">
      <c r="A54" s="585" t="s">
        <v>178</v>
      </c>
      <c r="B54" s="1085" t="s">
        <v>342</v>
      </c>
      <c r="C54" s="1085"/>
      <c r="D54" s="1085"/>
      <c r="E54" s="1085"/>
      <c r="F54" s="1085"/>
      <c r="G54" s="597">
        <f>SUM(G48:G51)</f>
        <v>236426</v>
      </c>
      <c r="H54" s="597">
        <f>SUM(H48:H51)</f>
        <v>233203</v>
      </c>
      <c r="I54" s="979">
        <f>SUM(I48:I53)</f>
        <v>247616</v>
      </c>
    </row>
    <row r="55" spans="1:9" ht="18.75" customHeight="1">
      <c r="A55" s="588" t="s">
        <v>179</v>
      </c>
      <c r="B55" s="1084" t="s">
        <v>376</v>
      </c>
      <c r="C55" s="1084"/>
      <c r="D55" s="1084"/>
      <c r="E55" s="1084"/>
      <c r="F55" s="1084"/>
      <c r="G55" s="592"/>
      <c r="H55" s="592"/>
      <c r="I55" s="972"/>
    </row>
    <row r="56" spans="1:9" ht="16.5" customHeight="1">
      <c r="A56" s="588" t="s">
        <v>180</v>
      </c>
      <c r="B56" s="1084" t="s">
        <v>377</v>
      </c>
      <c r="C56" s="1084"/>
      <c r="D56" s="1084"/>
      <c r="E56" s="1084"/>
      <c r="F56" s="1084"/>
      <c r="G56" s="592"/>
      <c r="H56" s="592"/>
      <c r="I56" s="972">
        <v>100000</v>
      </c>
    </row>
    <row r="57" spans="1:9" ht="15.75">
      <c r="A57" s="588" t="s">
        <v>176</v>
      </c>
      <c r="B57" s="1093" t="s">
        <v>960</v>
      </c>
      <c r="C57" s="1093"/>
      <c r="D57" s="1093"/>
      <c r="E57" s="1093"/>
      <c r="F57" s="1093"/>
      <c r="G57" s="592"/>
      <c r="H57" s="594"/>
      <c r="I57" s="978">
        <v>15029</v>
      </c>
    </row>
    <row r="58" spans="1:9" ht="15.75" customHeight="1">
      <c r="A58" s="588" t="s">
        <v>181</v>
      </c>
      <c r="B58" s="1084" t="s">
        <v>378</v>
      </c>
      <c r="C58" s="1084"/>
      <c r="D58" s="1084"/>
      <c r="E58" s="1084"/>
      <c r="F58" s="1084"/>
      <c r="G58" s="592"/>
      <c r="H58" s="592"/>
      <c r="I58" s="972"/>
    </row>
    <row r="59" spans="1:9" ht="21" customHeight="1">
      <c r="A59" s="585" t="s">
        <v>182</v>
      </c>
      <c r="B59" s="1094" t="s">
        <v>343</v>
      </c>
      <c r="C59" s="1094"/>
      <c r="D59" s="1094"/>
      <c r="E59" s="1094"/>
      <c r="F59" s="1094"/>
      <c r="G59" s="597">
        <f>SUM(G55:G58)</f>
        <v>0</v>
      </c>
      <c r="H59" s="597">
        <f>SUM(H55:H58)</f>
        <v>0</v>
      </c>
      <c r="I59" s="979">
        <f>SUM(I55:I58)</f>
        <v>115029</v>
      </c>
    </row>
    <row r="60" spans="1:9" ht="19.5" customHeight="1">
      <c r="A60" s="585"/>
      <c r="B60" s="1095"/>
      <c r="C60" s="1095"/>
      <c r="D60" s="1095"/>
      <c r="E60" s="1095"/>
      <c r="F60" s="1095"/>
      <c r="G60" s="1095"/>
      <c r="H60" s="587"/>
      <c r="I60" s="976"/>
    </row>
    <row r="61" spans="1:9" s="10" customFormat="1" ht="25.5" customHeight="1">
      <c r="A61" s="589" t="s">
        <v>183</v>
      </c>
      <c r="B61" s="1092" t="s">
        <v>339</v>
      </c>
      <c r="C61" s="1092"/>
      <c r="D61" s="1092"/>
      <c r="E61" s="1092"/>
      <c r="F61" s="1092"/>
      <c r="G61" s="598">
        <f>G44+G54</f>
        <v>1257574</v>
      </c>
      <c r="H61" s="598">
        <f>H44+H54</f>
        <v>1671586</v>
      </c>
      <c r="I61" s="980">
        <f>I44+I54</f>
        <v>1767432</v>
      </c>
    </row>
    <row r="62" spans="1:9" ht="27" customHeight="1">
      <c r="A62" s="585"/>
      <c r="B62" s="1097"/>
      <c r="C62" s="1097"/>
      <c r="D62" s="1097"/>
      <c r="E62" s="1097"/>
      <c r="F62" s="1097"/>
      <c r="G62" s="1097"/>
      <c r="H62" s="587"/>
      <c r="I62" s="976"/>
    </row>
    <row r="63" spans="1:9" s="10" customFormat="1" ht="24" customHeight="1">
      <c r="A63" s="589" t="s">
        <v>183</v>
      </c>
      <c r="B63" s="1092" t="s">
        <v>340</v>
      </c>
      <c r="C63" s="1092"/>
      <c r="D63" s="1092"/>
      <c r="E63" s="1092"/>
      <c r="F63" s="1092"/>
      <c r="G63" s="598">
        <f>G46+G59</f>
        <v>1257574</v>
      </c>
      <c r="H63" s="598">
        <f>H46+H59</f>
        <v>1671586</v>
      </c>
      <c r="I63" s="980">
        <f>I46+I59</f>
        <v>1767432</v>
      </c>
    </row>
    <row r="64" spans="1:9">
      <c r="G64" s="53"/>
      <c r="H64" s="53"/>
    </row>
    <row r="65" spans="7:9">
      <c r="G65" s="53"/>
      <c r="H65" s="53"/>
    </row>
    <row r="66" spans="7:9">
      <c r="G66" s="54"/>
      <c r="H66" s="54"/>
      <c r="I66" s="4"/>
    </row>
    <row r="67" spans="7:9">
      <c r="G67" s="53"/>
      <c r="H67" s="53"/>
    </row>
    <row r="68" spans="7:9">
      <c r="G68" s="53"/>
      <c r="H68" s="53"/>
    </row>
  </sheetData>
  <mergeCells count="63">
    <mergeCell ref="B62:G62"/>
    <mergeCell ref="B52:F52"/>
    <mergeCell ref="B57:F57"/>
    <mergeCell ref="B38:F38"/>
    <mergeCell ref="B41:F41"/>
    <mergeCell ref="B40:F40"/>
    <mergeCell ref="B43:G43"/>
    <mergeCell ref="B47:G47"/>
    <mergeCell ref="B42:F42"/>
    <mergeCell ref="B39:F39"/>
    <mergeCell ref="B49:F49"/>
    <mergeCell ref="A2:I2"/>
    <mergeCell ref="A3:I3"/>
    <mergeCell ref="A4:I4"/>
    <mergeCell ref="B63:F63"/>
    <mergeCell ref="B61:F61"/>
    <mergeCell ref="B53:F53"/>
    <mergeCell ref="B46:F46"/>
    <mergeCell ref="B59:F59"/>
    <mergeCell ref="B60:G60"/>
    <mergeCell ref="B58:F58"/>
    <mergeCell ref="B48:F48"/>
    <mergeCell ref="B55:F55"/>
    <mergeCell ref="B56:F56"/>
    <mergeCell ref="B51:F51"/>
    <mergeCell ref="B50:F50"/>
    <mergeCell ref="B54:F54"/>
    <mergeCell ref="B35:F35"/>
    <mergeCell ref="B36:F36"/>
    <mergeCell ref="B34:F34"/>
    <mergeCell ref="B44:F44"/>
    <mergeCell ref="B45:G45"/>
    <mergeCell ref="B37:F37"/>
    <mergeCell ref="B33:F33"/>
    <mergeCell ref="B28:F28"/>
    <mergeCell ref="B29:F29"/>
    <mergeCell ref="B30:F30"/>
    <mergeCell ref="I6:I7"/>
    <mergeCell ref="G6:G7"/>
    <mergeCell ref="B10:F10"/>
    <mergeCell ref="A6:F7"/>
    <mergeCell ref="B19:F19"/>
    <mergeCell ref="B17:F17"/>
    <mergeCell ref="B18:F18"/>
    <mergeCell ref="B13:F13"/>
    <mergeCell ref="B16:F16"/>
    <mergeCell ref="H6:H7"/>
    <mergeCell ref="B9:F9"/>
    <mergeCell ref="B11:F11"/>
    <mergeCell ref="B27:F27"/>
    <mergeCell ref="B22:F22"/>
    <mergeCell ref="B31:F31"/>
    <mergeCell ref="B32:F32"/>
    <mergeCell ref="B14:F14"/>
    <mergeCell ref="B15:F15"/>
    <mergeCell ref="B8:F8"/>
    <mergeCell ref="B12:F12"/>
    <mergeCell ref="B20:F20"/>
    <mergeCell ref="B26:F26"/>
    <mergeCell ref="B25:F25"/>
    <mergeCell ref="B23:F23"/>
    <mergeCell ref="B24:F24"/>
    <mergeCell ref="B21:F21"/>
  </mergeCells>
  <phoneticPr fontId="20" type="noConversion"/>
  <printOptions horizontalCentered="1"/>
  <pageMargins left="0.74803149606299213" right="0.74803149606299213" top="1.6535433070866143" bottom="0.27559055118110237" header="0.82677165354330717" footer="0.27559055118110237"/>
  <pageSetup paperSize="8" scale="83" orientation="portrait" horizontalDpi="300" verticalDpi="300" r:id="rId1"/>
  <headerFooter alignWithMargins="0">
    <oddHeader>&amp;L2/2016. (II.26.) sz. rendelet a 9/2017.(V.30.) számú módosítással egységes szerkezetben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IS145"/>
  <sheetViews>
    <sheetView view="pageBreakPreview" zoomScale="80" zoomScaleNormal="100" zoomScaleSheetLayoutView="80" workbookViewId="0">
      <pane xSplit="9" ySplit="4" topLeftCell="DN95" activePane="bottomRight" state="frozen"/>
      <selection pane="topRight" activeCell="J1" sqref="J1"/>
      <selection pane="bottomLeft" activeCell="A4" sqref="A4"/>
      <selection pane="bottomRight" sqref="A1:DZ105"/>
    </sheetView>
  </sheetViews>
  <sheetFormatPr defaultColWidth="0" defaultRowHeight="15" customHeight="1" zeroHeight="1"/>
  <cols>
    <col min="1" max="1" width="5.140625" style="81" customWidth="1"/>
    <col min="2" max="4" width="3.42578125" style="81" customWidth="1"/>
    <col min="5" max="5" width="3.5703125" style="81" customWidth="1"/>
    <col min="6" max="6" width="5.85546875" style="81" customWidth="1"/>
    <col min="7" max="7" width="0.28515625" style="81" customWidth="1"/>
    <col min="8" max="8" width="58" style="81" customWidth="1"/>
    <col min="9" max="9" width="6.85546875" style="81" customWidth="1"/>
    <col min="10" max="10" width="14.28515625" style="81" bestFit="1" customWidth="1"/>
    <col min="11" max="11" width="10.7109375" style="81" customWidth="1"/>
    <col min="12" max="12" width="14.85546875" style="81" customWidth="1"/>
    <col min="13" max="13" width="14.7109375" style="158" customWidth="1"/>
    <col min="14" max="14" width="11.42578125" style="81" customWidth="1"/>
    <col min="15" max="15" width="10.7109375" style="81" customWidth="1"/>
    <col min="16" max="16" width="14.85546875" style="81" customWidth="1"/>
    <col min="17" max="18" width="10.7109375" style="81" customWidth="1"/>
    <col min="19" max="19" width="14.85546875" style="81" customWidth="1"/>
    <col min="20" max="21" width="12.140625" style="81" customWidth="1"/>
    <col min="22" max="22" width="14.5703125" style="81" customWidth="1"/>
    <col min="23" max="24" width="12.140625" style="81" customWidth="1"/>
    <col min="25" max="25" width="14.5703125" style="81" customWidth="1"/>
    <col min="26" max="27" width="10.7109375" style="81" customWidth="1"/>
    <col min="28" max="28" width="14.85546875" style="81" customWidth="1"/>
    <col min="29" max="30" width="10.7109375" style="81" customWidth="1"/>
    <col min="31" max="31" width="14.85546875" style="81" customWidth="1"/>
    <col min="32" max="33" width="10.7109375" style="81" customWidth="1"/>
    <col min="34" max="34" width="14.85546875" style="81" customWidth="1"/>
    <col min="35" max="36" width="10.7109375" style="81" customWidth="1"/>
    <col min="37" max="37" width="14.85546875" style="81" customWidth="1"/>
    <col min="38" max="39" width="10.7109375" style="81" customWidth="1"/>
    <col min="40" max="40" width="14.85546875" style="81" customWidth="1"/>
    <col min="41" max="42" width="10.7109375" style="81" customWidth="1"/>
    <col min="43" max="43" width="14.85546875" style="81" customWidth="1"/>
    <col min="44" max="45" width="10.7109375" style="81" customWidth="1"/>
    <col min="46" max="46" width="14.85546875" style="81" customWidth="1"/>
    <col min="47" max="48" width="10.7109375" style="81" customWidth="1"/>
    <col min="49" max="49" width="14.85546875" style="81" customWidth="1"/>
    <col min="50" max="51" width="10.7109375" style="81" customWidth="1"/>
    <col min="52" max="52" width="14.85546875" style="81" customWidth="1"/>
    <col min="53" max="54" width="10.7109375" style="81" customWidth="1"/>
    <col min="55" max="55" width="14.85546875" style="81" customWidth="1"/>
    <col min="56" max="57" width="10.7109375" style="81" customWidth="1"/>
    <col min="58" max="58" width="14.85546875" style="81" customWidth="1"/>
    <col min="59" max="60" width="10.7109375" style="81" customWidth="1"/>
    <col min="61" max="61" width="14.85546875" style="81" customWidth="1"/>
    <col min="62" max="63" width="10.7109375" style="81" customWidth="1"/>
    <col min="64" max="64" width="14.85546875" style="81" customWidth="1"/>
    <col min="65" max="66" width="10.7109375" style="81" customWidth="1"/>
    <col min="67" max="67" width="14.85546875" style="81" customWidth="1"/>
    <col min="68" max="69" width="10.7109375" style="81" customWidth="1"/>
    <col min="70" max="70" width="14.85546875" style="81" customWidth="1"/>
    <col min="71" max="72" width="10.7109375" style="81" customWidth="1"/>
    <col min="73" max="73" width="14.85546875" style="81" customWidth="1"/>
    <col min="74" max="74" width="12.85546875" style="81" customWidth="1"/>
    <col min="75" max="75" width="11.5703125" style="81" customWidth="1"/>
    <col min="76" max="76" width="14.85546875" style="81" customWidth="1"/>
    <col min="77" max="78" width="10.7109375" style="81" customWidth="1"/>
    <col min="79" max="79" width="14.85546875" style="81" customWidth="1"/>
    <col min="80" max="80" width="12.140625" style="81" customWidth="1"/>
    <col min="81" max="81" width="13.42578125" style="81" customWidth="1"/>
    <col min="82" max="82" width="14.85546875" style="81" customWidth="1"/>
    <col min="83" max="84" width="10.7109375" style="81" customWidth="1"/>
    <col min="85" max="85" width="14.85546875" style="81" customWidth="1"/>
    <col min="86" max="87" width="10.7109375" style="81" customWidth="1"/>
    <col min="88" max="88" width="14.85546875" style="81" customWidth="1"/>
    <col min="89" max="90" width="10.7109375" style="81" customWidth="1"/>
    <col min="91" max="91" width="14.85546875" style="81" customWidth="1"/>
    <col min="92" max="92" width="13.140625" style="81" customWidth="1"/>
    <col min="93" max="93" width="10.7109375" style="81" customWidth="1"/>
    <col min="94" max="94" width="14.85546875" style="81" customWidth="1"/>
    <col min="95" max="96" width="10.7109375" style="81" customWidth="1"/>
    <col min="97" max="97" width="14.85546875" style="81" customWidth="1"/>
    <col min="98" max="99" width="10.7109375" style="81" customWidth="1"/>
    <col min="100" max="100" width="14.85546875" style="81" customWidth="1"/>
    <col min="101" max="102" width="10.7109375" style="81" customWidth="1"/>
    <col min="103" max="103" width="14.85546875" style="81" customWidth="1"/>
    <col min="104" max="105" width="10.7109375" style="81" customWidth="1"/>
    <col min="106" max="106" width="14.85546875" style="81" customWidth="1"/>
    <col min="107" max="108" width="10.7109375" style="81" customWidth="1"/>
    <col min="109" max="109" width="14.85546875" style="81" customWidth="1"/>
    <col min="110" max="111" width="10.7109375" style="81" customWidth="1"/>
    <col min="112" max="112" width="14.85546875" style="81" customWidth="1"/>
    <col min="113" max="114" width="10.7109375" style="81" customWidth="1"/>
    <col min="115" max="115" width="14.85546875" style="81" customWidth="1"/>
    <col min="116" max="117" width="10.7109375" style="81" customWidth="1"/>
    <col min="118" max="118" width="14.85546875" style="81" customWidth="1"/>
    <col min="119" max="120" width="10.7109375" style="81" customWidth="1"/>
    <col min="121" max="121" width="14.85546875" style="81" customWidth="1"/>
    <col min="122" max="123" width="10.7109375" style="81" customWidth="1"/>
    <col min="124" max="124" width="14.85546875" style="81" customWidth="1"/>
    <col min="125" max="126" width="10.7109375" style="81" customWidth="1"/>
    <col min="127" max="127" width="14.85546875" style="81" customWidth="1"/>
    <col min="128" max="129" width="10.7109375" style="81" customWidth="1"/>
    <col min="130" max="130" width="14.85546875" style="81" customWidth="1"/>
    <col min="131" max="131" width="10.85546875" style="81" hidden="1" customWidth="1"/>
    <col min="132" max="132" width="0" style="81" hidden="1" customWidth="1"/>
    <col min="133" max="133" width="15.42578125" style="81" hidden="1" customWidth="1"/>
    <col min="134" max="16384" width="0" style="81" hidden="1"/>
  </cols>
  <sheetData>
    <row r="1" spans="1:253" s="279" customFormat="1" ht="15" customHeight="1" thickBot="1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65" t="s">
        <v>413</v>
      </c>
      <c r="O1" s="301"/>
      <c r="P1" s="302"/>
      <c r="Q1" s="303" t="s">
        <v>414</v>
      </c>
      <c r="R1" s="301"/>
      <c r="S1" s="302"/>
      <c r="T1" s="303"/>
      <c r="U1" s="301"/>
      <c r="V1" s="302"/>
      <c r="W1" s="303" t="s">
        <v>415</v>
      </c>
      <c r="X1" s="301"/>
      <c r="Y1" s="302"/>
      <c r="Z1" s="303" t="s">
        <v>416</v>
      </c>
      <c r="AA1" s="301"/>
      <c r="AB1" s="302"/>
      <c r="AC1" s="303">
        <v>81030</v>
      </c>
      <c r="AD1" s="301"/>
      <c r="AE1" s="302"/>
      <c r="AF1" s="303"/>
      <c r="AG1" s="301"/>
      <c r="AH1" s="302"/>
      <c r="AI1" s="303" t="s">
        <v>417</v>
      </c>
      <c r="AJ1" s="301"/>
      <c r="AK1" s="302"/>
      <c r="AL1" s="303" t="s">
        <v>417</v>
      </c>
      <c r="AM1" s="301"/>
      <c r="AN1" s="302"/>
      <c r="AO1" s="303" t="s">
        <v>418</v>
      </c>
      <c r="AP1" s="301"/>
      <c r="AQ1" s="302"/>
      <c r="AR1" s="303" t="s">
        <v>419</v>
      </c>
      <c r="AS1" s="301"/>
      <c r="AT1" s="302"/>
      <c r="AU1" s="303" t="s">
        <v>420</v>
      </c>
      <c r="AV1" s="301"/>
      <c r="AW1" s="302"/>
      <c r="AX1" s="303" t="s">
        <v>417</v>
      </c>
      <c r="AY1" s="301"/>
      <c r="AZ1" s="302"/>
      <c r="BA1" s="303" t="s">
        <v>421</v>
      </c>
      <c r="BB1" s="301"/>
      <c r="BC1" s="302"/>
      <c r="BD1" s="303" t="s">
        <v>422</v>
      </c>
      <c r="BE1" s="301"/>
      <c r="BF1" s="302"/>
      <c r="BG1" s="303" t="s">
        <v>423</v>
      </c>
      <c r="BH1" s="301"/>
      <c r="BI1" s="302"/>
      <c r="BJ1" s="303" t="s">
        <v>424</v>
      </c>
      <c r="BK1" s="301"/>
      <c r="BL1" s="302"/>
      <c r="BM1" s="303" t="s">
        <v>425</v>
      </c>
      <c r="BN1" s="301"/>
      <c r="BO1" s="302"/>
      <c r="BP1" s="303" t="s">
        <v>426</v>
      </c>
      <c r="BQ1" s="301"/>
      <c r="BR1" s="302"/>
      <c r="BS1" s="303" t="s">
        <v>427</v>
      </c>
      <c r="BT1" s="301"/>
      <c r="BU1" s="302"/>
      <c r="BV1" s="303" t="s">
        <v>427</v>
      </c>
      <c r="BW1" s="301"/>
      <c r="BX1" s="302"/>
      <c r="BY1" s="303" t="s">
        <v>427</v>
      </c>
      <c r="BZ1" s="301"/>
      <c r="CA1" s="302"/>
      <c r="CB1" s="303" t="s">
        <v>427</v>
      </c>
      <c r="CC1" s="301"/>
      <c r="CD1" s="302"/>
      <c r="CE1" s="303" t="s">
        <v>428</v>
      </c>
      <c r="CF1" s="301"/>
      <c r="CG1" s="302"/>
      <c r="CH1" s="303" t="s">
        <v>429</v>
      </c>
      <c r="CI1" s="301"/>
      <c r="CJ1" s="302"/>
      <c r="CK1" s="303" t="s">
        <v>429</v>
      </c>
      <c r="CL1" s="301"/>
      <c r="CM1" s="302"/>
      <c r="CN1" s="303" t="s">
        <v>430</v>
      </c>
      <c r="CO1" s="301"/>
      <c r="CP1" s="302"/>
      <c r="CQ1" s="303" t="s">
        <v>431</v>
      </c>
      <c r="CR1" s="301"/>
      <c r="CS1" s="302"/>
      <c r="CT1" s="303"/>
      <c r="CU1" s="301"/>
      <c r="CV1" s="302"/>
      <c r="CW1" s="303"/>
      <c r="CX1" s="301"/>
      <c r="CY1" s="302"/>
      <c r="CZ1" s="303" t="s">
        <v>432</v>
      </c>
      <c r="DA1" s="301"/>
      <c r="DB1" s="302"/>
      <c r="DC1" s="303" t="s">
        <v>433</v>
      </c>
      <c r="DD1" s="301"/>
      <c r="DE1" s="302"/>
      <c r="DF1" s="303" t="s">
        <v>433</v>
      </c>
      <c r="DG1" s="301"/>
      <c r="DH1" s="302"/>
      <c r="DI1" s="303" t="s">
        <v>434</v>
      </c>
      <c r="DJ1" s="301"/>
      <c r="DK1" s="302"/>
      <c r="DL1" s="303" t="s">
        <v>97</v>
      </c>
      <c r="DM1" s="301"/>
      <c r="DN1" s="302"/>
      <c r="DO1" s="303" t="s">
        <v>435</v>
      </c>
      <c r="DP1" s="301"/>
      <c r="DQ1" s="302"/>
      <c r="DR1" s="303" t="s">
        <v>435</v>
      </c>
      <c r="DS1" s="301"/>
      <c r="DT1" s="302"/>
      <c r="DU1" s="303" t="s">
        <v>436</v>
      </c>
      <c r="DV1" s="301"/>
      <c r="DW1" s="302"/>
      <c r="DX1" s="462" t="s">
        <v>503</v>
      </c>
      <c r="DY1" s="463"/>
      <c r="DZ1" s="464"/>
      <c r="EA1" s="459"/>
      <c r="EB1" s="460"/>
      <c r="EC1" s="461"/>
      <c r="ED1" s="459"/>
      <c r="EE1" s="460"/>
      <c r="EF1" s="461"/>
      <c r="EG1" s="459"/>
      <c r="EH1" s="460"/>
      <c r="EI1" s="461"/>
      <c r="EJ1" s="459"/>
      <c r="EK1" s="460"/>
      <c r="EL1" s="461"/>
      <c r="EM1" s="459"/>
      <c r="EN1" s="460"/>
      <c r="EO1" s="461"/>
      <c r="EP1" s="459"/>
      <c r="EQ1" s="460"/>
      <c r="ER1" s="461"/>
      <c r="ES1" s="459"/>
      <c r="ET1" s="460"/>
      <c r="EU1" s="461"/>
      <c r="EV1" s="459"/>
      <c r="EW1" s="460"/>
      <c r="EX1" s="461"/>
      <c r="EY1" s="459"/>
      <c r="EZ1" s="460"/>
      <c r="FA1" s="461"/>
      <c r="FB1" s="459"/>
      <c r="FC1" s="460"/>
      <c r="FD1" s="461"/>
      <c r="FE1" s="459"/>
      <c r="FF1" s="460"/>
      <c r="FG1" s="461"/>
      <c r="FH1" s="459"/>
      <c r="FI1" s="460"/>
      <c r="FJ1" s="461"/>
      <c r="FK1" s="459"/>
      <c r="FL1" s="460"/>
      <c r="FM1" s="461"/>
      <c r="FN1" s="459"/>
      <c r="FO1" s="460"/>
      <c r="FP1" s="461"/>
      <c r="FQ1" s="459"/>
      <c r="FR1" s="460"/>
      <c r="FS1" s="461"/>
      <c r="FT1" s="459"/>
      <c r="FU1" s="460"/>
      <c r="FV1" s="461"/>
      <c r="FW1" s="459"/>
      <c r="FX1" s="460"/>
      <c r="FY1" s="461"/>
      <c r="FZ1" s="459"/>
      <c r="GA1" s="460"/>
      <c r="GB1" s="461"/>
      <c r="GC1" s="459"/>
      <c r="GD1" s="460"/>
      <c r="GE1" s="461"/>
      <c r="GF1" s="459"/>
      <c r="GG1" s="460"/>
      <c r="GH1" s="461"/>
      <c r="GI1" s="459"/>
      <c r="GJ1" s="460"/>
      <c r="GK1" s="461"/>
    </row>
    <row r="2" spans="1:253" ht="18.75" customHeight="1">
      <c r="A2" s="450" t="s">
        <v>508</v>
      </c>
      <c r="B2" s="456" t="s">
        <v>509</v>
      </c>
      <c r="C2" s="456" t="s">
        <v>510</v>
      </c>
      <c r="D2" s="456" t="s">
        <v>511</v>
      </c>
      <c r="E2" s="469" t="s">
        <v>512</v>
      </c>
      <c r="F2" s="469"/>
      <c r="G2" s="469"/>
      <c r="H2" s="469"/>
      <c r="I2" s="482" t="s">
        <v>513</v>
      </c>
      <c r="J2" s="470" t="s">
        <v>514</v>
      </c>
      <c r="K2" s="471"/>
      <c r="L2" s="471"/>
      <c r="M2" s="472"/>
      <c r="N2" s="478">
        <v>841126</v>
      </c>
      <c r="O2" s="467"/>
      <c r="P2" s="468"/>
      <c r="Q2" s="466">
        <v>841133</v>
      </c>
      <c r="R2" s="467"/>
      <c r="S2" s="468"/>
      <c r="T2" s="473" t="s">
        <v>121</v>
      </c>
      <c r="U2" s="474"/>
      <c r="V2" s="475"/>
      <c r="W2" s="473" t="s">
        <v>412</v>
      </c>
      <c r="X2" s="474"/>
      <c r="Y2" s="475"/>
      <c r="Z2" s="466">
        <v>910502</v>
      </c>
      <c r="AA2" s="467"/>
      <c r="AB2" s="468"/>
      <c r="AC2" s="466">
        <v>931102</v>
      </c>
      <c r="AD2" s="467"/>
      <c r="AE2" s="468"/>
      <c r="AF2" s="1104" t="s">
        <v>661</v>
      </c>
      <c r="AG2" s="1105"/>
      <c r="AH2" s="1106"/>
      <c r="AI2" s="466">
        <v>862101</v>
      </c>
      <c r="AJ2" s="467"/>
      <c r="AK2" s="468"/>
      <c r="AL2" s="466">
        <v>862101</v>
      </c>
      <c r="AM2" s="467"/>
      <c r="AN2" s="468"/>
      <c r="AO2" s="466">
        <v>862102</v>
      </c>
      <c r="AP2" s="467"/>
      <c r="AQ2" s="468"/>
      <c r="AR2" s="466">
        <v>869041</v>
      </c>
      <c r="AS2" s="467"/>
      <c r="AT2" s="468"/>
      <c r="AU2" s="466">
        <v>862211</v>
      </c>
      <c r="AV2" s="467"/>
      <c r="AW2" s="468"/>
      <c r="AX2" s="466">
        <v>862101</v>
      </c>
      <c r="AY2" s="467"/>
      <c r="AZ2" s="468"/>
      <c r="BA2" s="466">
        <v>360000</v>
      </c>
      <c r="BB2" s="467"/>
      <c r="BC2" s="468"/>
      <c r="BD2" s="466">
        <v>370000</v>
      </c>
      <c r="BE2" s="467"/>
      <c r="BF2" s="468"/>
      <c r="BG2" s="466">
        <v>381103</v>
      </c>
      <c r="BH2" s="467"/>
      <c r="BI2" s="468"/>
      <c r="BJ2" s="466">
        <v>421100</v>
      </c>
      <c r="BK2" s="467"/>
      <c r="BL2" s="468"/>
      <c r="BM2" s="466">
        <v>5220011</v>
      </c>
      <c r="BN2" s="467"/>
      <c r="BO2" s="468"/>
      <c r="BP2" s="466">
        <v>522003</v>
      </c>
      <c r="BQ2" s="467"/>
      <c r="BR2" s="468"/>
      <c r="BS2" s="466">
        <v>680001</v>
      </c>
      <c r="BT2" s="467"/>
      <c r="BU2" s="468"/>
      <c r="BV2" s="466">
        <v>680002</v>
      </c>
      <c r="BW2" s="467"/>
      <c r="BX2" s="468"/>
      <c r="BY2" s="466">
        <v>813000</v>
      </c>
      <c r="BZ2" s="467"/>
      <c r="CA2" s="468"/>
      <c r="CB2" s="466">
        <v>841154</v>
      </c>
      <c r="CC2" s="467"/>
      <c r="CD2" s="468"/>
      <c r="CE2" s="466">
        <v>841112</v>
      </c>
      <c r="CF2" s="467"/>
      <c r="CG2" s="468"/>
      <c r="CH2" s="466">
        <v>841403</v>
      </c>
      <c r="CI2" s="467"/>
      <c r="CJ2" s="468"/>
      <c r="CK2" s="466">
        <v>841403</v>
      </c>
      <c r="CL2" s="467"/>
      <c r="CM2" s="468"/>
      <c r="CN2" s="466">
        <v>841901</v>
      </c>
      <c r="CO2" s="467"/>
      <c r="CP2" s="468"/>
      <c r="CQ2" s="466">
        <v>841906</v>
      </c>
      <c r="CR2" s="467"/>
      <c r="CS2" s="468"/>
      <c r="CT2" s="466"/>
      <c r="CU2" s="467"/>
      <c r="CV2" s="468"/>
      <c r="CX2" s="467"/>
      <c r="CY2" s="468"/>
      <c r="CZ2" s="466">
        <v>889921</v>
      </c>
      <c r="DA2" s="467"/>
      <c r="DB2" s="468"/>
      <c r="DC2" s="466">
        <v>889942</v>
      </c>
      <c r="DD2" s="467"/>
      <c r="DE2" s="468"/>
      <c r="DF2" s="466">
        <v>889943</v>
      </c>
      <c r="DG2" s="467"/>
      <c r="DH2" s="468"/>
      <c r="DI2" s="466" t="s">
        <v>517</v>
      </c>
      <c r="DJ2" s="467"/>
      <c r="DK2" s="468"/>
      <c r="DL2" s="466">
        <v>562912</v>
      </c>
      <c r="DM2" s="467"/>
      <c r="DN2" s="468"/>
      <c r="DO2" s="466">
        <v>562913</v>
      </c>
      <c r="DP2" s="467"/>
      <c r="DQ2" s="468"/>
      <c r="DR2" s="466">
        <v>562917</v>
      </c>
      <c r="DS2" s="467"/>
      <c r="DT2" s="468"/>
      <c r="DU2" s="466">
        <v>5610000</v>
      </c>
      <c r="DV2" s="467"/>
      <c r="DW2" s="468"/>
      <c r="DY2" s="474"/>
      <c r="DZ2" s="475"/>
      <c r="EA2" s="80">
        <v>6800023</v>
      </c>
      <c r="EB2" s="78"/>
      <c r="EC2" s="79"/>
      <c r="ED2" s="80">
        <v>6800024</v>
      </c>
      <c r="EE2" s="78"/>
      <c r="EF2" s="79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</row>
    <row r="3" spans="1:253" ht="18.75" customHeight="1">
      <c r="A3" s="451"/>
      <c r="B3" s="457"/>
      <c r="C3" s="457"/>
      <c r="D3" s="457"/>
      <c r="E3" s="77"/>
      <c r="F3" s="77"/>
      <c r="G3" s="77"/>
      <c r="H3" s="77"/>
      <c r="I3" s="483"/>
      <c r="J3" s="231"/>
      <c r="K3" s="232"/>
      <c r="L3" s="232"/>
      <c r="M3" s="233"/>
      <c r="N3" s="986" t="s">
        <v>195</v>
      </c>
      <c r="O3" s="987"/>
      <c r="P3" s="1099"/>
      <c r="Q3" s="1100" t="s">
        <v>196</v>
      </c>
      <c r="R3" s="987"/>
      <c r="S3" s="1099"/>
      <c r="T3" s="479"/>
      <c r="U3" s="480" t="s">
        <v>217</v>
      </c>
      <c r="V3" s="481"/>
      <c r="W3" s="1101" t="s">
        <v>197</v>
      </c>
      <c r="X3" s="1102"/>
      <c r="Y3" s="1103"/>
      <c r="Z3" s="1100" t="s">
        <v>275</v>
      </c>
      <c r="AA3" s="987"/>
      <c r="AB3" s="1099"/>
      <c r="AC3" s="1100" t="s">
        <v>198</v>
      </c>
      <c r="AD3" s="987"/>
      <c r="AE3" s="1099"/>
      <c r="AF3" s="479"/>
      <c r="AG3" s="480"/>
      <c r="AH3" s="481"/>
      <c r="AI3" s="1100" t="s">
        <v>648</v>
      </c>
      <c r="AJ3" s="987"/>
      <c r="AK3" s="1099"/>
      <c r="AL3" s="1100" t="s">
        <v>648</v>
      </c>
      <c r="AM3" s="987"/>
      <c r="AN3" s="1099"/>
      <c r="AO3" s="1100" t="s">
        <v>649</v>
      </c>
      <c r="AP3" s="987"/>
      <c r="AQ3" s="1099"/>
      <c r="AR3" s="1100" t="s">
        <v>201</v>
      </c>
      <c r="AS3" s="987"/>
      <c r="AT3" s="1099"/>
      <c r="AU3" s="1100" t="s">
        <v>202</v>
      </c>
      <c r="AV3" s="987"/>
      <c r="AW3" s="1099"/>
      <c r="AX3" s="1100" t="s">
        <v>650</v>
      </c>
      <c r="AY3" s="987"/>
      <c r="AZ3" s="1099"/>
      <c r="BA3" s="1100" t="s">
        <v>213</v>
      </c>
      <c r="BB3" s="987"/>
      <c r="BC3" s="1099"/>
      <c r="BD3" s="1100" t="s">
        <v>211</v>
      </c>
      <c r="BE3" s="987"/>
      <c r="BF3" s="1099"/>
      <c r="BG3" s="1100" t="s">
        <v>212</v>
      </c>
      <c r="BH3" s="987"/>
      <c r="BI3" s="1099"/>
      <c r="BJ3" s="1100" t="s">
        <v>651</v>
      </c>
      <c r="BK3" s="987"/>
      <c r="BL3" s="1099"/>
      <c r="BM3" s="1100" t="s">
        <v>652</v>
      </c>
      <c r="BN3" s="987"/>
      <c r="BO3" s="1099"/>
      <c r="BP3" s="1100" t="s">
        <v>374</v>
      </c>
      <c r="BQ3" s="987"/>
      <c r="BR3" s="1099"/>
      <c r="BS3" s="1100" t="s">
        <v>204</v>
      </c>
      <c r="BT3" s="987"/>
      <c r="BU3" s="1099"/>
      <c r="BV3" s="1100" t="s">
        <v>205</v>
      </c>
      <c r="BW3" s="987"/>
      <c r="BX3" s="1099"/>
      <c r="BY3" s="1100" t="s">
        <v>653</v>
      </c>
      <c r="BZ3" s="987"/>
      <c r="CA3" s="1099"/>
      <c r="CB3" s="1100" t="s">
        <v>379</v>
      </c>
      <c r="CC3" s="987"/>
      <c r="CD3" s="1099"/>
      <c r="CE3" s="1100" t="s">
        <v>216</v>
      </c>
      <c r="CF3" s="987"/>
      <c r="CG3" s="1099"/>
      <c r="CH3" s="1100" t="s">
        <v>207</v>
      </c>
      <c r="CI3" s="987"/>
      <c r="CJ3" s="1099"/>
      <c r="CK3" s="1100" t="s">
        <v>208</v>
      </c>
      <c r="CL3" s="987"/>
      <c r="CM3" s="1099"/>
      <c r="CN3" s="1100" t="s">
        <v>215</v>
      </c>
      <c r="CO3" s="987"/>
      <c r="CP3" s="1099"/>
      <c r="CQ3" s="1100" t="s">
        <v>214</v>
      </c>
      <c r="CR3" s="987"/>
      <c r="CS3" s="1099"/>
      <c r="CT3" s="80"/>
      <c r="CU3" s="466" t="s">
        <v>654</v>
      </c>
      <c r="CV3" s="79"/>
      <c r="CW3" s="1107" t="s">
        <v>655</v>
      </c>
      <c r="CX3" s="1108"/>
      <c r="CY3" s="1109"/>
      <c r="CZ3" s="1100" t="s">
        <v>344</v>
      </c>
      <c r="DA3" s="987"/>
      <c r="DB3" s="1099"/>
      <c r="DC3" s="1100" t="s">
        <v>656</v>
      </c>
      <c r="DD3" s="987"/>
      <c r="DE3" s="1099"/>
      <c r="DF3" s="1100" t="s">
        <v>346</v>
      </c>
      <c r="DG3" s="987"/>
      <c r="DH3" s="1099"/>
      <c r="DI3" s="1100" t="s">
        <v>345</v>
      </c>
      <c r="DJ3" s="987"/>
      <c r="DK3" s="1099"/>
      <c r="DL3" s="1100" t="s">
        <v>98</v>
      </c>
      <c r="DM3" s="987"/>
      <c r="DN3" s="1099"/>
      <c r="DO3" s="1100" t="s">
        <v>657</v>
      </c>
      <c r="DP3" s="987"/>
      <c r="DQ3" s="1099"/>
      <c r="DR3" s="1100" t="s">
        <v>193</v>
      </c>
      <c r="DS3" s="987"/>
      <c r="DT3" s="1099"/>
      <c r="DU3" s="1100" t="s">
        <v>194</v>
      </c>
      <c r="DV3" s="987"/>
      <c r="DW3" s="1099"/>
      <c r="DX3" s="479"/>
      <c r="DY3" s="473" t="s">
        <v>199</v>
      </c>
      <c r="DZ3" s="481"/>
      <c r="EA3" s="80"/>
      <c r="EB3" s="78"/>
      <c r="EC3" s="79"/>
      <c r="ED3" s="80"/>
      <c r="EE3" s="78"/>
      <c r="EF3" s="79"/>
      <c r="EG3" s="234"/>
      <c r="EH3" s="235"/>
      <c r="EI3" s="236"/>
      <c r="EJ3" s="234"/>
      <c r="EK3" s="235"/>
      <c r="EL3" s="236"/>
      <c r="EM3" s="234"/>
      <c r="EN3" s="235"/>
      <c r="EO3" s="236"/>
      <c r="EP3" s="234"/>
      <c r="EQ3" s="235"/>
      <c r="ER3" s="236"/>
      <c r="ES3" s="234"/>
      <c r="ET3" s="235"/>
      <c r="EU3" s="236"/>
      <c r="EV3" s="234"/>
      <c r="EW3" s="235"/>
      <c r="EX3" s="236"/>
      <c r="EY3" s="234"/>
      <c r="EZ3" s="235"/>
      <c r="FA3" s="236"/>
      <c r="FB3" s="234"/>
      <c r="FC3" s="235"/>
      <c r="FD3" s="236"/>
      <c r="FE3" s="234"/>
      <c r="FF3" s="235"/>
      <c r="FG3" s="236"/>
      <c r="FH3" s="234"/>
      <c r="FI3" s="235"/>
      <c r="FJ3" s="236"/>
      <c r="FK3" s="234"/>
      <c r="FL3" s="235"/>
      <c r="FM3" s="236"/>
      <c r="FN3" s="234"/>
      <c r="FO3" s="235"/>
      <c r="FP3" s="236"/>
      <c r="FQ3" s="234"/>
      <c r="FR3" s="235"/>
      <c r="FS3" s="236"/>
      <c r="FT3" s="234"/>
      <c r="FU3" s="235"/>
      <c r="FV3" s="236"/>
      <c r="FW3" s="234"/>
      <c r="FX3" s="235"/>
      <c r="FY3" s="236"/>
      <c r="FZ3" s="234"/>
      <c r="GA3" s="235"/>
      <c r="GB3" s="236"/>
      <c r="GC3" s="234"/>
      <c r="GD3" s="235"/>
      <c r="GE3" s="236"/>
      <c r="GF3" s="234"/>
      <c r="GG3" s="235"/>
      <c r="GH3" s="236"/>
      <c r="GI3" s="234"/>
      <c r="GJ3" s="235"/>
      <c r="GK3" s="236"/>
      <c r="GL3" s="237"/>
      <c r="GM3" s="238"/>
      <c r="GN3" s="239"/>
      <c r="GO3" s="237"/>
      <c r="GP3" s="238"/>
      <c r="GQ3" s="239"/>
      <c r="GR3" s="237"/>
      <c r="GS3" s="238"/>
      <c r="GT3" s="239"/>
      <c r="GU3" s="237"/>
      <c r="GV3" s="238"/>
      <c r="GW3" s="239"/>
      <c r="GX3" s="237"/>
      <c r="GY3" s="238"/>
      <c r="GZ3" s="239"/>
      <c r="HA3" s="237"/>
      <c r="HB3" s="238"/>
      <c r="HC3" s="239"/>
      <c r="HD3" s="237"/>
      <c r="HE3" s="238"/>
      <c r="HF3" s="239"/>
      <c r="HG3" s="237"/>
      <c r="HH3" s="238"/>
      <c r="HI3" s="239"/>
      <c r="HJ3" s="237"/>
      <c r="HK3" s="238"/>
      <c r="HL3" s="239"/>
      <c r="HM3" s="237"/>
      <c r="HN3" s="238"/>
      <c r="HO3" s="239"/>
      <c r="HP3" s="237"/>
      <c r="HQ3" s="238"/>
      <c r="HR3" s="239"/>
      <c r="HS3" s="237"/>
      <c r="HT3" s="238"/>
      <c r="HU3" s="239"/>
      <c r="HV3" s="237"/>
      <c r="HW3" s="238"/>
      <c r="HX3" s="239"/>
      <c r="HY3" s="237"/>
      <c r="HZ3" s="238"/>
      <c r="IA3" s="239"/>
      <c r="IB3" s="237"/>
      <c r="IC3" s="238"/>
      <c r="ID3" s="239"/>
      <c r="IE3" s="237"/>
      <c r="IF3" s="238"/>
      <c r="IG3" s="239"/>
      <c r="IH3" s="237"/>
      <c r="II3" s="238"/>
      <c r="IJ3" s="239"/>
      <c r="IK3" s="237"/>
      <c r="IL3" s="238"/>
      <c r="IM3" s="239"/>
      <c r="IN3" s="237"/>
      <c r="IO3" s="238"/>
      <c r="IP3" s="239"/>
      <c r="IQ3" s="237"/>
      <c r="IR3" s="238"/>
      <c r="IS3" s="239"/>
    </row>
    <row r="4" spans="1:253" s="84" customFormat="1" ht="53.25" customHeight="1">
      <c r="A4" s="452"/>
      <c r="B4" s="458"/>
      <c r="C4" s="458"/>
      <c r="D4" s="458"/>
      <c r="E4" s="82"/>
      <c r="F4" s="82"/>
      <c r="G4" s="82"/>
      <c r="H4" s="82"/>
      <c r="I4" s="77"/>
      <c r="J4" s="82" t="s">
        <v>518</v>
      </c>
      <c r="K4" s="82" t="s">
        <v>519</v>
      </c>
      <c r="L4" s="82" t="s">
        <v>520</v>
      </c>
      <c r="M4" s="83" t="s">
        <v>217</v>
      </c>
      <c r="N4" s="82" t="s">
        <v>518</v>
      </c>
      <c r="O4" s="82" t="s">
        <v>519</v>
      </c>
      <c r="P4" s="82" t="s">
        <v>520</v>
      </c>
      <c r="Q4" s="82" t="s">
        <v>518</v>
      </c>
      <c r="R4" s="82" t="s">
        <v>519</v>
      </c>
      <c r="S4" s="82" t="s">
        <v>520</v>
      </c>
      <c r="T4" s="82" t="s">
        <v>518</v>
      </c>
      <c r="U4" s="82" t="s">
        <v>519</v>
      </c>
      <c r="V4" s="82" t="s">
        <v>520</v>
      </c>
      <c r="W4" s="82" t="s">
        <v>518</v>
      </c>
      <c r="X4" s="82" t="s">
        <v>519</v>
      </c>
      <c r="Y4" s="82" t="s">
        <v>520</v>
      </c>
      <c r="Z4" s="82" t="s">
        <v>518</v>
      </c>
      <c r="AA4" s="82" t="s">
        <v>519</v>
      </c>
      <c r="AB4" s="82" t="s">
        <v>520</v>
      </c>
      <c r="AC4" s="82" t="s">
        <v>518</v>
      </c>
      <c r="AD4" s="82" t="s">
        <v>519</v>
      </c>
      <c r="AE4" s="82" t="s">
        <v>520</v>
      </c>
      <c r="AF4" s="82" t="s">
        <v>518</v>
      </c>
      <c r="AG4" s="82" t="s">
        <v>519</v>
      </c>
      <c r="AH4" s="82" t="s">
        <v>520</v>
      </c>
      <c r="AI4" s="82" t="s">
        <v>518</v>
      </c>
      <c r="AJ4" s="82" t="s">
        <v>519</v>
      </c>
      <c r="AK4" s="82" t="s">
        <v>520</v>
      </c>
      <c r="AL4" s="82" t="s">
        <v>518</v>
      </c>
      <c r="AM4" s="82" t="s">
        <v>519</v>
      </c>
      <c r="AN4" s="82" t="s">
        <v>520</v>
      </c>
      <c r="AO4" s="82" t="s">
        <v>518</v>
      </c>
      <c r="AP4" s="82" t="s">
        <v>519</v>
      </c>
      <c r="AQ4" s="82" t="s">
        <v>520</v>
      </c>
      <c r="AR4" s="82" t="s">
        <v>518</v>
      </c>
      <c r="AS4" s="82" t="s">
        <v>519</v>
      </c>
      <c r="AT4" s="82" t="s">
        <v>520</v>
      </c>
      <c r="AU4" s="82" t="s">
        <v>518</v>
      </c>
      <c r="AV4" s="82" t="s">
        <v>519</v>
      </c>
      <c r="AW4" s="82" t="s">
        <v>520</v>
      </c>
      <c r="AX4" s="82" t="s">
        <v>518</v>
      </c>
      <c r="AY4" s="82" t="s">
        <v>519</v>
      </c>
      <c r="AZ4" s="82" t="s">
        <v>520</v>
      </c>
      <c r="BA4" s="82" t="s">
        <v>518</v>
      </c>
      <c r="BB4" s="82" t="s">
        <v>519</v>
      </c>
      <c r="BC4" s="82" t="s">
        <v>520</v>
      </c>
      <c r="BD4" s="82" t="s">
        <v>518</v>
      </c>
      <c r="BE4" s="82" t="s">
        <v>519</v>
      </c>
      <c r="BF4" s="82" t="s">
        <v>520</v>
      </c>
      <c r="BG4" s="82" t="s">
        <v>518</v>
      </c>
      <c r="BH4" s="82" t="s">
        <v>519</v>
      </c>
      <c r="BI4" s="82" t="s">
        <v>520</v>
      </c>
      <c r="BJ4" s="82" t="s">
        <v>518</v>
      </c>
      <c r="BK4" s="82" t="s">
        <v>519</v>
      </c>
      <c r="BL4" s="82" t="s">
        <v>520</v>
      </c>
      <c r="BM4" s="82" t="s">
        <v>518</v>
      </c>
      <c r="BN4" s="82" t="s">
        <v>519</v>
      </c>
      <c r="BO4" s="82" t="s">
        <v>520</v>
      </c>
      <c r="BP4" s="82" t="s">
        <v>518</v>
      </c>
      <c r="BQ4" s="82" t="s">
        <v>519</v>
      </c>
      <c r="BR4" s="82" t="s">
        <v>520</v>
      </c>
      <c r="BS4" s="82" t="s">
        <v>518</v>
      </c>
      <c r="BT4" s="82" t="s">
        <v>519</v>
      </c>
      <c r="BU4" s="82" t="s">
        <v>520</v>
      </c>
      <c r="BV4" s="82" t="s">
        <v>518</v>
      </c>
      <c r="BW4" s="82" t="s">
        <v>519</v>
      </c>
      <c r="BX4" s="82" t="s">
        <v>520</v>
      </c>
      <c r="BY4" s="82" t="s">
        <v>518</v>
      </c>
      <c r="BZ4" s="82" t="s">
        <v>519</v>
      </c>
      <c r="CA4" s="82" t="s">
        <v>520</v>
      </c>
      <c r="CB4" s="82" t="s">
        <v>518</v>
      </c>
      <c r="CC4" s="82" t="s">
        <v>519</v>
      </c>
      <c r="CD4" s="82" t="s">
        <v>520</v>
      </c>
      <c r="CE4" s="82" t="s">
        <v>518</v>
      </c>
      <c r="CF4" s="82" t="s">
        <v>519</v>
      </c>
      <c r="CG4" s="82" t="s">
        <v>520</v>
      </c>
      <c r="CH4" s="82" t="s">
        <v>518</v>
      </c>
      <c r="CI4" s="82" t="s">
        <v>519</v>
      </c>
      <c r="CJ4" s="82" t="s">
        <v>520</v>
      </c>
      <c r="CK4" s="82" t="s">
        <v>518</v>
      </c>
      <c r="CL4" s="82" t="s">
        <v>519</v>
      </c>
      <c r="CM4" s="82" t="s">
        <v>520</v>
      </c>
      <c r="CN4" s="82" t="s">
        <v>518</v>
      </c>
      <c r="CO4" s="82" t="s">
        <v>519</v>
      </c>
      <c r="CP4" s="82" t="s">
        <v>520</v>
      </c>
      <c r="CQ4" s="82" t="s">
        <v>518</v>
      </c>
      <c r="CR4" s="82" t="s">
        <v>519</v>
      </c>
      <c r="CS4" s="82" t="s">
        <v>520</v>
      </c>
      <c r="CT4" s="82" t="s">
        <v>518</v>
      </c>
      <c r="CU4" s="82" t="s">
        <v>519</v>
      </c>
      <c r="CV4" s="82" t="s">
        <v>520</v>
      </c>
      <c r="CW4" s="82" t="s">
        <v>518</v>
      </c>
      <c r="CX4" s="82" t="s">
        <v>519</v>
      </c>
      <c r="CY4" s="82" t="s">
        <v>520</v>
      </c>
      <c r="CZ4" s="82" t="s">
        <v>518</v>
      </c>
      <c r="DA4" s="82" t="s">
        <v>519</v>
      </c>
      <c r="DB4" s="82" t="s">
        <v>520</v>
      </c>
      <c r="DC4" s="82" t="s">
        <v>518</v>
      </c>
      <c r="DD4" s="82" t="s">
        <v>519</v>
      </c>
      <c r="DE4" s="82" t="s">
        <v>520</v>
      </c>
      <c r="DF4" s="82" t="s">
        <v>518</v>
      </c>
      <c r="DG4" s="82" t="s">
        <v>519</v>
      </c>
      <c r="DH4" s="82" t="s">
        <v>520</v>
      </c>
      <c r="DI4" s="82" t="s">
        <v>518</v>
      </c>
      <c r="DJ4" s="82" t="s">
        <v>519</v>
      </c>
      <c r="DK4" s="82" t="s">
        <v>520</v>
      </c>
      <c r="DL4" s="82" t="s">
        <v>518</v>
      </c>
      <c r="DM4" s="82" t="s">
        <v>519</v>
      </c>
      <c r="DN4" s="82" t="s">
        <v>520</v>
      </c>
      <c r="DO4" s="82" t="s">
        <v>518</v>
      </c>
      <c r="DP4" s="82" t="s">
        <v>519</v>
      </c>
      <c r="DQ4" s="82" t="s">
        <v>520</v>
      </c>
      <c r="DR4" s="82" t="s">
        <v>518</v>
      </c>
      <c r="DS4" s="82" t="s">
        <v>519</v>
      </c>
      <c r="DT4" s="82" t="s">
        <v>520</v>
      </c>
      <c r="DU4" s="82" t="s">
        <v>518</v>
      </c>
      <c r="DV4" s="82" t="s">
        <v>519</v>
      </c>
      <c r="DW4" s="82" t="s">
        <v>520</v>
      </c>
      <c r="DX4" s="82" t="s">
        <v>518</v>
      </c>
      <c r="DY4" s="82" t="s">
        <v>519</v>
      </c>
      <c r="DZ4" s="82" t="s">
        <v>520</v>
      </c>
      <c r="EA4" s="80">
        <v>841133</v>
      </c>
      <c r="EB4" s="78"/>
      <c r="EC4" s="79"/>
      <c r="ED4" s="80">
        <v>821900.91012100002</v>
      </c>
      <c r="EE4" s="78"/>
      <c r="EF4" s="79"/>
      <c r="EG4" s="80">
        <v>910502</v>
      </c>
      <c r="EH4" s="78"/>
      <c r="EI4" s="79"/>
      <c r="EJ4" s="80">
        <v>931102</v>
      </c>
      <c r="EK4" s="78"/>
      <c r="EL4" s="79"/>
      <c r="EM4" s="80">
        <v>862101</v>
      </c>
      <c r="EN4" s="78"/>
      <c r="EO4" s="79"/>
      <c r="EP4" s="80">
        <v>862101</v>
      </c>
      <c r="EQ4" s="78"/>
      <c r="ER4" s="79"/>
      <c r="ES4" s="80">
        <v>862102</v>
      </c>
      <c r="ET4" s="78"/>
      <c r="EU4" s="79"/>
      <c r="EV4" s="80">
        <v>869041</v>
      </c>
      <c r="EW4" s="78"/>
      <c r="EX4" s="79"/>
      <c r="EY4" s="80">
        <v>862211</v>
      </c>
      <c r="EZ4" s="78"/>
      <c r="FA4" s="79"/>
      <c r="FB4" s="80">
        <v>862101</v>
      </c>
      <c r="FC4" s="78"/>
      <c r="FD4" s="79"/>
      <c r="FE4" s="80">
        <v>360000</v>
      </c>
      <c r="FF4" s="78"/>
      <c r="FG4" s="79"/>
      <c r="FH4" s="80">
        <v>370000</v>
      </c>
      <c r="FI4" s="78"/>
      <c r="FJ4" s="79"/>
      <c r="FK4" s="80">
        <v>381103</v>
      </c>
      <c r="FL4" s="78"/>
      <c r="FM4" s="79"/>
      <c r="FN4" s="80">
        <v>421100</v>
      </c>
      <c r="FO4" s="78"/>
      <c r="FP4" s="79"/>
      <c r="FQ4" s="80">
        <v>5220011</v>
      </c>
      <c r="FR4" s="78"/>
      <c r="FS4" s="79"/>
      <c r="FT4" s="80">
        <v>522003</v>
      </c>
      <c r="FU4" s="78"/>
      <c r="FV4" s="79"/>
      <c r="FW4" s="80">
        <v>680001</v>
      </c>
      <c r="FX4" s="78"/>
      <c r="FY4" s="79"/>
      <c r="FZ4" s="80">
        <v>680002</v>
      </c>
      <c r="GA4" s="78"/>
      <c r="GB4" s="79"/>
      <c r="GC4" s="80">
        <v>813000</v>
      </c>
      <c r="GD4" s="78"/>
      <c r="GE4" s="79"/>
      <c r="GF4" s="80">
        <v>841154</v>
      </c>
      <c r="GG4" s="78"/>
      <c r="GH4" s="79"/>
      <c r="GI4" s="80">
        <v>841112</v>
      </c>
      <c r="GJ4" s="78"/>
      <c r="GK4" s="79"/>
      <c r="GL4" s="80">
        <v>841402</v>
      </c>
      <c r="GM4" s="78"/>
      <c r="GN4" s="79"/>
      <c r="GO4" s="80">
        <v>841403</v>
      </c>
      <c r="GP4" s="78"/>
      <c r="GQ4" s="79"/>
      <c r="GR4" s="80">
        <v>841901</v>
      </c>
      <c r="GS4" s="78"/>
      <c r="GT4" s="79"/>
      <c r="GU4" s="80">
        <v>841906</v>
      </c>
      <c r="GV4" s="78"/>
      <c r="GW4" s="79"/>
      <c r="GX4" s="80">
        <v>841907</v>
      </c>
      <c r="GY4" s="78"/>
      <c r="GZ4" s="79"/>
      <c r="HA4" s="80" t="s">
        <v>515</v>
      </c>
      <c r="HB4" s="78"/>
      <c r="HC4" s="79"/>
      <c r="HD4" s="80" t="s">
        <v>516</v>
      </c>
      <c r="HE4" s="78"/>
      <c r="HF4" s="79"/>
      <c r="HG4" s="80">
        <v>889921</v>
      </c>
      <c r="HH4" s="78"/>
      <c r="HI4" s="79"/>
      <c r="HJ4" s="80">
        <v>889942</v>
      </c>
      <c r="HK4" s="78"/>
      <c r="HL4" s="79"/>
      <c r="HM4" s="80">
        <v>889943</v>
      </c>
      <c r="HN4" s="78"/>
      <c r="HO4" s="79"/>
      <c r="HP4" s="80" t="s">
        <v>517</v>
      </c>
      <c r="HQ4" s="78"/>
      <c r="HR4" s="79"/>
      <c r="HS4" s="80">
        <v>900400</v>
      </c>
      <c r="HT4" s="78"/>
      <c r="HU4" s="79"/>
      <c r="HV4" s="80">
        <v>931201</v>
      </c>
      <c r="HW4" s="78"/>
      <c r="HX4" s="79"/>
      <c r="HY4" s="80">
        <v>960302</v>
      </c>
      <c r="HZ4" s="78"/>
      <c r="IA4" s="79"/>
      <c r="IB4" s="80">
        <v>6800022</v>
      </c>
      <c r="IC4" s="78"/>
      <c r="ID4" s="79"/>
      <c r="IE4" s="80">
        <v>562913</v>
      </c>
      <c r="IF4" s="78"/>
      <c r="IG4" s="79"/>
      <c r="IH4" s="80">
        <v>562917</v>
      </c>
      <c r="II4" s="78"/>
      <c r="IJ4" s="79"/>
      <c r="IK4" s="80">
        <v>5610000</v>
      </c>
      <c r="IL4" s="78"/>
      <c r="IM4" s="79"/>
      <c r="IN4" s="80">
        <v>6800023</v>
      </c>
      <c r="IO4" s="78"/>
      <c r="IP4" s="79"/>
      <c r="IQ4" s="80">
        <v>6800024</v>
      </c>
      <c r="IR4" s="78"/>
      <c r="IS4" s="79"/>
    </row>
    <row r="5" spans="1:253" s="84" customFormat="1" ht="24.75" customHeight="1">
      <c r="A5" s="85">
        <v>101</v>
      </c>
      <c r="B5" s="86">
        <v>1</v>
      </c>
      <c r="C5" s="87" t="s">
        <v>521</v>
      </c>
      <c r="D5" s="87"/>
      <c r="E5" s="87"/>
      <c r="F5" s="87"/>
      <c r="G5" s="87"/>
      <c r="H5" s="87"/>
      <c r="I5" s="87"/>
      <c r="J5" s="88">
        <f>SUMIF($N$4:$DZ$4,"Kötelező feladatok",N5:DZ5)-T5-AF5-DX5</f>
        <v>1016748</v>
      </c>
      <c r="K5" s="88">
        <f>SUMIF($N$4:$DZ$4,"Önként vállalt feladatok",N5:DZ5)-DY5</f>
        <v>4400</v>
      </c>
      <c r="L5" s="88">
        <f t="shared" ref="L5:L36" si="0">SUMIF($N$4:$DZ$4,"Államigazgatási felagatpk",N5:DZ5)</f>
        <v>0</v>
      </c>
      <c r="M5" s="89">
        <f t="shared" ref="M5:M36" si="1">SUM(J5:L5)</f>
        <v>1021148</v>
      </c>
      <c r="N5" s="88">
        <f>N6+N19+N45+N62</f>
        <v>100294</v>
      </c>
      <c r="O5" s="88">
        <f>O6+O19+O45+O62</f>
        <v>0</v>
      </c>
      <c r="P5" s="90"/>
      <c r="Q5" s="88">
        <f>Q6+Q19+Q45+Q62</f>
        <v>0</v>
      </c>
      <c r="R5" s="88">
        <f>R6+R19+R45+R62</f>
        <v>0</v>
      </c>
      <c r="S5" s="90"/>
      <c r="T5" s="88">
        <f>T6+T19+T45+T62</f>
        <v>100294</v>
      </c>
      <c r="U5" s="88">
        <f>U6+U19+U45+U62</f>
        <v>0</v>
      </c>
      <c r="V5" s="90"/>
      <c r="W5" s="88">
        <f>W6+W19+W45+W62</f>
        <v>5343</v>
      </c>
      <c r="X5" s="88">
        <f>X6+X19+X45+X62</f>
        <v>0</v>
      </c>
      <c r="Y5" s="90"/>
      <c r="Z5" s="88">
        <f>Z6+Z19+Z45+Z62</f>
        <v>1300</v>
      </c>
      <c r="AA5" s="88">
        <f>AA6+AA19+AA45+AA62</f>
        <v>0</v>
      </c>
      <c r="AB5" s="90"/>
      <c r="AC5" s="88">
        <f>AC6+AC19+AC45+AC62</f>
        <v>2400</v>
      </c>
      <c r="AD5" s="88">
        <f>AD6+AD19+AD45+AD62</f>
        <v>0</v>
      </c>
      <c r="AE5" s="90"/>
      <c r="AF5" s="88">
        <f>AF6+AF19+AF45+AF62</f>
        <v>9043</v>
      </c>
      <c r="AG5" s="88">
        <f>AG6+AG19+AG45+AG62</f>
        <v>0</v>
      </c>
      <c r="AH5" s="90"/>
      <c r="AI5" s="88">
        <f>AI6+AI19+AI45+AI62</f>
        <v>0</v>
      </c>
      <c r="AJ5" s="88">
        <f>AJ6+AJ19+AJ45+AJ62</f>
        <v>0</v>
      </c>
      <c r="AK5" s="90"/>
      <c r="AL5" s="88">
        <f>AL6+AL19+AL45+AL62</f>
        <v>0</v>
      </c>
      <c r="AM5" s="88">
        <f>AM6+AM19+AM45+AM62</f>
        <v>0</v>
      </c>
      <c r="AN5" s="90"/>
      <c r="AO5" s="88">
        <f>AO6+AO19+AO45+AO62</f>
        <v>9300</v>
      </c>
      <c r="AP5" s="88">
        <f>AP6+AP19+AP45+AP62</f>
        <v>0</v>
      </c>
      <c r="AQ5" s="90"/>
      <c r="AR5" s="88">
        <f>AR6+AR19+AR45+AR62</f>
        <v>8500</v>
      </c>
      <c r="AS5" s="88">
        <f>AS6+AS19+AS45+AS62</f>
        <v>0</v>
      </c>
      <c r="AT5" s="90"/>
      <c r="AU5" s="88">
        <f>AU6+AU19+AU45+AU62</f>
        <v>0</v>
      </c>
      <c r="AV5" s="88">
        <f>AV6+AV19+AV45+AV62</f>
        <v>0</v>
      </c>
      <c r="AW5" s="90"/>
      <c r="AX5" s="88">
        <f>AX6+AX19+AX45+AX62</f>
        <v>0</v>
      </c>
      <c r="AY5" s="88">
        <f>AY6+AY19+AY45+AY62</f>
        <v>0</v>
      </c>
      <c r="AZ5" s="90"/>
      <c r="BA5" s="88">
        <f>BA6+BA19+BA45+BA62</f>
        <v>15967</v>
      </c>
      <c r="BB5" s="88">
        <f>BB6+BB19+BB45+BB62</f>
        <v>0</v>
      </c>
      <c r="BC5" s="90"/>
      <c r="BD5" s="88">
        <f>BD6+BD19+BD45+BD62</f>
        <v>23950</v>
      </c>
      <c r="BE5" s="88">
        <f>BE6+BE19+BE45+BE62</f>
        <v>0</v>
      </c>
      <c r="BF5" s="90"/>
      <c r="BG5" s="88">
        <f>BG6+BG19+BG45+BG62</f>
        <v>0</v>
      </c>
      <c r="BH5" s="88">
        <f>BH6+BH19+BH45+BH62</f>
        <v>0</v>
      </c>
      <c r="BI5" s="90"/>
      <c r="BJ5" s="88">
        <f>BJ6+BJ19+BJ45+BJ62</f>
        <v>0</v>
      </c>
      <c r="BK5" s="88">
        <f>BK6+BK19+BK45+BK62</f>
        <v>0</v>
      </c>
      <c r="BL5" s="90"/>
      <c r="BM5" s="88">
        <f>BM6+BM19+BM45+BM62</f>
        <v>0</v>
      </c>
      <c r="BN5" s="88">
        <f>BN6+BN19+BN45+BN62</f>
        <v>0</v>
      </c>
      <c r="BO5" s="90"/>
      <c r="BP5" s="88">
        <f>BP6+BP19+BP45+BP62</f>
        <v>37000</v>
      </c>
      <c r="BQ5" s="88">
        <f>BQ6+BQ19+BQ45+BQ62</f>
        <v>0</v>
      </c>
      <c r="BR5" s="90"/>
      <c r="BS5" s="88">
        <f>BS6+BS19+BS45+BS62</f>
        <v>2000</v>
      </c>
      <c r="BT5" s="88">
        <f>BT6+BT19+BT45+BT62</f>
        <v>0</v>
      </c>
      <c r="BU5" s="90"/>
      <c r="BV5" s="88">
        <f>BV6+BV19+BV45+BV62</f>
        <v>4500</v>
      </c>
      <c r="BW5" s="88">
        <f>BW6+BW19+BW45+BW62</f>
        <v>0</v>
      </c>
      <c r="BX5" s="90"/>
      <c r="BY5" s="88">
        <f>BY6+BY19+BY45+BY62</f>
        <v>0</v>
      </c>
      <c r="BZ5" s="88">
        <f>BZ6+BZ19+BZ45+BZ62</f>
        <v>0</v>
      </c>
      <c r="CA5" s="90"/>
      <c r="CB5" s="88">
        <f>CB6+CB19+CB45+CB62</f>
        <v>0</v>
      </c>
      <c r="CC5" s="88">
        <f>CC6+CC19+CC45+CC62</f>
        <v>0</v>
      </c>
      <c r="CD5" s="90"/>
      <c r="CE5" s="88">
        <f>CE6+CE19+CE45+CE62</f>
        <v>8300</v>
      </c>
      <c r="CF5" s="88">
        <f>CF6+CF19+CF45+CF62</f>
        <v>0</v>
      </c>
      <c r="CG5" s="90"/>
      <c r="CH5" s="88">
        <f>CH6+CH19+CH45+CH62</f>
        <v>0</v>
      </c>
      <c r="CI5" s="88">
        <f>CI6+CI19+CI45+CI62</f>
        <v>0</v>
      </c>
      <c r="CJ5" s="90"/>
      <c r="CK5" s="88">
        <f>CK6+CK19+CK45+CK62</f>
        <v>28500</v>
      </c>
      <c r="CL5" s="88">
        <f>CL6+CL19+CL45+CL62</f>
        <v>0</v>
      </c>
      <c r="CM5" s="90"/>
      <c r="CN5" s="88">
        <f>CN6+CN19+CN45+CN62</f>
        <v>752206</v>
      </c>
      <c r="CO5" s="88">
        <f>CO6+CO19+CO45+CO62</f>
        <v>0</v>
      </c>
      <c r="CP5" s="90"/>
      <c r="CQ5" s="88">
        <f>CQ6+CQ19+CQ45+CQ62</f>
        <v>0</v>
      </c>
      <c r="CR5" s="88">
        <f>CR6+CR19+CR45+CR62</f>
        <v>0</v>
      </c>
      <c r="CS5" s="90"/>
      <c r="CT5" s="88">
        <f>CT6+CT19+CT45+CT62</f>
        <v>0</v>
      </c>
      <c r="CU5" s="88">
        <f>CU6+CU19+CU45+CU62</f>
        <v>0</v>
      </c>
      <c r="CV5" s="90"/>
      <c r="CW5" s="88">
        <f>CW6+CW19+CW45+CW62</f>
        <v>0</v>
      </c>
      <c r="CX5" s="88">
        <f>CX6+CX19+CX45+CX62</f>
        <v>0</v>
      </c>
      <c r="CY5" s="90"/>
      <c r="CZ5" s="88">
        <f>CZ6+CZ19+CZ45+CZ62</f>
        <v>5188</v>
      </c>
      <c r="DA5" s="88">
        <f>DA6+DA19+DA45+DA62</f>
        <v>0</v>
      </c>
      <c r="DB5" s="90"/>
      <c r="DC5" s="88">
        <f>DC6+DC19+DC45+DC62</f>
        <v>0</v>
      </c>
      <c r="DD5" s="88">
        <f>DD6+DD19+DD45+DD62</f>
        <v>0</v>
      </c>
      <c r="DE5" s="90"/>
      <c r="DF5" s="88">
        <f>DF6+DF19+DF45+DF62</f>
        <v>0</v>
      </c>
      <c r="DG5" s="88">
        <f>DG6+DG19+DG45+DG62</f>
        <v>0</v>
      </c>
      <c r="DH5" s="90"/>
      <c r="DI5" s="88">
        <f>DI6+DI19+DI45+DI62</f>
        <v>0</v>
      </c>
      <c r="DJ5" s="88">
        <f>DJ6+DJ19+DJ45+DJ62</f>
        <v>0</v>
      </c>
      <c r="DK5" s="88"/>
      <c r="DL5" s="88">
        <f>DL6+DL19+DL45+DL62</f>
        <v>2000</v>
      </c>
      <c r="DM5" s="88">
        <f>DM6+DM19+DM45+DM62</f>
        <v>0</v>
      </c>
      <c r="DN5" s="88">
        <f>DN6+DN19+DN45+DN62</f>
        <v>0</v>
      </c>
      <c r="DO5" s="88">
        <f>DO6+DO19+DO45+DO62</f>
        <v>10000</v>
      </c>
      <c r="DP5" s="88">
        <f>DP6+DP19+DP45+DP62</f>
        <v>0</v>
      </c>
      <c r="DQ5" s="90"/>
      <c r="DR5" s="88">
        <f>DR6+DR19+DR45+DR62</f>
        <v>0</v>
      </c>
      <c r="DS5" s="88">
        <f>DS6+DS19+DS45+DS62</f>
        <v>2700</v>
      </c>
      <c r="DT5" s="90"/>
      <c r="DU5" s="88">
        <f>DU6+DU19+DU45+DU62</f>
        <v>0</v>
      </c>
      <c r="DV5" s="88">
        <f>DV6+DV19+DV45+DV62</f>
        <v>1700</v>
      </c>
      <c r="DW5" s="88"/>
      <c r="DX5" s="88">
        <f>SUMIF($AI$4:$DW$4,"Kötelező feladatok",AI5:DW5)</f>
        <v>907411</v>
      </c>
      <c r="DY5" s="88">
        <f>SUMIF($AI$4:$DW$4,"Önként vállalt feladatok",AI5:DW5)</f>
        <v>4400</v>
      </c>
      <c r="DZ5" s="88">
        <f>SUMIF($AI$4:$DW$4,"Államigazgatási feladatok",AI5:DW5)</f>
        <v>0</v>
      </c>
      <c r="EA5" s="82" t="s">
        <v>518</v>
      </c>
      <c r="EB5" s="82" t="s">
        <v>519</v>
      </c>
      <c r="EC5" s="82" t="s">
        <v>520</v>
      </c>
      <c r="ED5" s="82" t="s">
        <v>518</v>
      </c>
      <c r="EE5" s="82" t="s">
        <v>519</v>
      </c>
      <c r="EF5" s="82" t="s">
        <v>520</v>
      </c>
      <c r="EG5" s="82" t="s">
        <v>518</v>
      </c>
      <c r="EH5" s="82" t="s">
        <v>519</v>
      </c>
      <c r="EI5" s="82" t="s">
        <v>520</v>
      </c>
      <c r="EJ5" s="82" t="s">
        <v>518</v>
      </c>
      <c r="EK5" s="82" t="s">
        <v>519</v>
      </c>
      <c r="EL5" s="82" t="s">
        <v>520</v>
      </c>
      <c r="EM5" s="82" t="s">
        <v>518</v>
      </c>
      <c r="EN5" s="82" t="s">
        <v>519</v>
      </c>
      <c r="EO5" s="82" t="s">
        <v>520</v>
      </c>
      <c r="EP5" s="82" t="s">
        <v>518</v>
      </c>
      <c r="EQ5" s="82" t="s">
        <v>519</v>
      </c>
      <c r="ER5" s="82" t="s">
        <v>520</v>
      </c>
      <c r="ES5" s="82" t="s">
        <v>518</v>
      </c>
      <c r="ET5" s="82" t="s">
        <v>519</v>
      </c>
      <c r="EU5" s="82" t="s">
        <v>520</v>
      </c>
      <c r="EV5" s="82" t="s">
        <v>518</v>
      </c>
      <c r="EW5" s="82" t="s">
        <v>519</v>
      </c>
      <c r="EX5" s="82" t="s">
        <v>520</v>
      </c>
      <c r="EY5" s="82" t="s">
        <v>518</v>
      </c>
      <c r="EZ5" s="82" t="s">
        <v>519</v>
      </c>
      <c r="FA5" s="82" t="s">
        <v>520</v>
      </c>
      <c r="FB5" s="82" t="s">
        <v>518</v>
      </c>
      <c r="FC5" s="82" t="s">
        <v>519</v>
      </c>
      <c r="FD5" s="82" t="s">
        <v>520</v>
      </c>
      <c r="FE5" s="82" t="s">
        <v>518</v>
      </c>
      <c r="FF5" s="82" t="s">
        <v>519</v>
      </c>
      <c r="FG5" s="82" t="s">
        <v>520</v>
      </c>
      <c r="FH5" s="82" t="s">
        <v>518</v>
      </c>
      <c r="FI5" s="82" t="s">
        <v>519</v>
      </c>
      <c r="FJ5" s="82" t="s">
        <v>520</v>
      </c>
      <c r="FK5" s="82" t="s">
        <v>518</v>
      </c>
      <c r="FL5" s="82" t="s">
        <v>519</v>
      </c>
      <c r="FM5" s="82" t="s">
        <v>520</v>
      </c>
      <c r="FN5" s="82" t="s">
        <v>518</v>
      </c>
      <c r="FO5" s="82" t="s">
        <v>519</v>
      </c>
      <c r="FP5" s="82" t="s">
        <v>520</v>
      </c>
      <c r="FQ5" s="82" t="s">
        <v>518</v>
      </c>
      <c r="FR5" s="82" t="s">
        <v>519</v>
      </c>
      <c r="FS5" s="82" t="s">
        <v>520</v>
      </c>
      <c r="FT5" s="82" t="s">
        <v>518</v>
      </c>
      <c r="FU5" s="82" t="s">
        <v>519</v>
      </c>
      <c r="FV5" s="82" t="s">
        <v>520</v>
      </c>
      <c r="FW5" s="82" t="s">
        <v>518</v>
      </c>
      <c r="FX5" s="82" t="s">
        <v>519</v>
      </c>
      <c r="FY5" s="82" t="s">
        <v>520</v>
      </c>
      <c r="FZ5" s="82" t="s">
        <v>518</v>
      </c>
      <c r="GA5" s="82" t="s">
        <v>519</v>
      </c>
      <c r="GB5" s="82" t="s">
        <v>520</v>
      </c>
      <c r="GC5" s="82" t="s">
        <v>518</v>
      </c>
      <c r="GD5" s="82" t="s">
        <v>519</v>
      </c>
      <c r="GE5" s="82" t="s">
        <v>520</v>
      </c>
      <c r="GF5" s="82" t="s">
        <v>518</v>
      </c>
      <c r="GG5" s="82" t="s">
        <v>519</v>
      </c>
      <c r="GH5" s="82" t="s">
        <v>520</v>
      </c>
      <c r="GI5" s="82" t="s">
        <v>518</v>
      </c>
      <c r="GJ5" s="82" t="s">
        <v>519</v>
      </c>
      <c r="GK5" s="82" t="s">
        <v>520</v>
      </c>
      <c r="GL5" s="82" t="s">
        <v>518</v>
      </c>
      <c r="GM5" s="82" t="s">
        <v>519</v>
      </c>
      <c r="GN5" s="82" t="s">
        <v>520</v>
      </c>
      <c r="GO5" s="82" t="s">
        <v>518</v>
      </c>
      <c r="GP5" s="82" t="s">
        <v>519</v>
      </c>
      <c r="GQ5" s="82" t="s">
        <v>520</v>
      </c>
      <c r="GR5" s="82" t="s">
        <v>518</v>
      </c>
      <c r="GS5" s="82" t="s">
        <v>519</v>
      </c>
      <c r="GT5" s="82" t="s">
        <v>520</v>
      </c>
      <c r="GU5" s="82" t="s">
        <v>518</v>
      </c>
      <c r="GV5" s="82" t="s">
        <v>519</v>
      </c>
      <c r="GW5" s="82" t="s">
        <v>520</v>
      </c>
      <c r="GX5" s="82" t="s">
        <v>518</v>
      </c>
      <c r="GY5" s="82" t="s">
        <v>519</v>
      </c>
      <c r="GZ5" s="82" t="s">
        <v>520</v>
      </c>
      <c r="HA5" s="82" t="s">
        <v>518</v>
      </c>
      <c r="HB5" s="82" t="s">
        <v>519</v>
      </c>
      <c r="HC5" s="82" t="s">
        <v>520</v>
      </c>
      <c r="HD5" s="82" t="s">
        <v>518</v>
      </c>
      <c r="HE5" s="82" t="s">
        <v>519</v>
      </c>
      <c r="HF5" s="82" t="s">
        <v>520</v>
      </c>
      <c r="HG5" s="82" t="s">
        <v>518</v>
      </c>
      <c r="HH5" s="82" t="s">
        <v>519</v>
      </c>
      <c r="HI5" s="82" t="s">
        <v>520</v>
      </c>
      <c r="HJ5" s="82" t="s">
        <v>518</v>
      </c>
      <c r="HK5" s="82" t="s">
        <v>519</v>
      </c>
      <c r="HL5" s="82" t="s">
        <v>520</v>
      </c>
      <c r="HM5" s="82" t="s">
        <v>518</v>
      </c>
      <c r="HN5" s="82" t="s">
        <v>519</v>
      </c>
      <c r="HO5" s="82" t="s">
        <v>520</v>
      </c>
      <c r="HP5" s="82" t="s">
        <v>518</v>
      </c>
      <c r="HQ5" s="82" t="s">
        <v>519</v>
      </c>
      <c r="HR5" s="82" t="s">
        <v>520</v>
      </c>
      <c r="HS5" s="82" t="s">
        <v>518</v>
      </c>
      <c r="HT5" s="82" t="s">
        <v>519</v>
      </c>
      <c r="HU5" s="82" t="s">
        <v>520</v>
      </c>
      <c r="HV5" s="82" t="s">
        <v>518</v>
      </c>
      <c r="HW5" s="82" t="s">
        <v>519</v>
      </c>
      <c r="HX5" s="82" t="s">
        <v>520</v>
      </c>
      <c r="HY5" s="82" t="s">
        <v>518</v>
      </c>
      <c r="HZ5" s="82" t="s">
        <v>519</v>
      </c>
      <c r="IA5" s="82" t="s">
        <v>520</v>
      </c>
      <c r="IB5" s="82" t="s">
        <v>518</v>
      </c>
      <c r="IC5" s="82" t="s">
        <v>519</v>
      </c>
      <c r="ID5" s="82" t="s">
        <v>520</v>
      </c>
      <c r="IE5" s="82" t="s">
        <v>518</v>
      </c>
      <c r="IF5" s="82" t="s">
        <v>519</v>
      </c>
      <c r="IG5" s="82" t="s">
        <v>520</v>
      </c>
      <c r="IH5" s="82" t="s">
        <v>518</v>
      </c>
      <c r="II5" s="82" t="s">
        <v>519</v>
      </c>
      <c r="IJ5" s="82" t="s">
        <v>520</v>
      </c>
      <c r="IK5" s="82" t="s">
        <v>518</v>
      </c>
      <c r="IL5" s="82" t="s">
        <v>519</v>
      </c>
      <c r="IM5" s="82" t="s">
        <v>520</v>
      </c>
      <c r="IN5" s="82" t="s">
        <v>518</v>
      </c>
      <c r="IO5" s="82" t="s">
        <v>519</v>
      </c>
      <c r="IP5" s="82" t="s">
        <v>520</v>
      </c>
      <c r="IQ5" s="82" t="s">
        <v>518</v>
      </c>
      <c r="IR5" s="82" t="s">
        <v>519</v>
      </c>
      <c r="IS5" s="82" t="s">
        <v>520</v>
      </c>
    </row>
    <row r="6" spans="1:253" s="100" customFormat="1" ht="17.25" customHeight="1">
      <c r="A6" s="91"/>
      <c r="B6" s="92"/>
      <c r="C6" s="93">
        <v>1</v>
      </c>
      <c r="D6" s="94" t="s">
        <v>522</v>
      </c>
      <c r="E6" s="93"/>
      <c r="F6" s="93"/>
      <c r="G6" s="93"/>
      <c r="H6" s="93"/>
      <c r="I6" s="95" t="s">
        <v>523</v>
      </c>
      <c r="J6" s="96">
        <f t="shared" ref="J6:J69" si="2">SUMIF($N$4:$DZ$4,"Kötelező feladatok",N6:DZ6)-T6-AF6-DX6</f>
        <v>463681</v>
      </c>
      <c r="K6" s="96">
        <f t="shared" ref="K6:K69" si="3">SUMIF($N$4:$DZ$4,"Önként vállalt feladatok",N6:DZ6)-DY6</f>
        <v>0</v>
      </c>
      <c r="L6" s="96">
        <f t="shared" si="0"/>
        <v>0</v>
      </c>
      <c r="M6" s="97">
        <f t="shared" si="1"/>
        <v>463681</v>
      </c>
      <c r="N6" s="98">
        <f>N7+N14+N15+N16+N17+N18</f>
        <v>99294</v>
      </c>
      <c r="O6" s="98">
        <f>O7+O14+O15+O16+O17+O18</f>
        <v>0</v>
      </c>
      <c r="P6" s="99"/>
      <c r="Q6" s="98">
        <f>Q7+Q14+Q15+Q16+Q17+Q18</f>
        <v>0</v>
      </c>
      <c r="R6" s="98">
        <f>R7+R14+R15+R16+R17+R18</f>
        <v>0</v>
      </c>
      <c r="S6" s="99"/>
      <c r="T6" s="98">
        <f>T7+T14+T15+T16+T17+T18</f>
        <v>99294</v>
      </c>
      <c r="U6" s="98">
        <f>U7+U14+U15+U16+U17+U18</f>
        <v>0</v>
      </c>
      <c r="V6" s="99"/>
      <c r="W6" s="98">
        <f>W7+W14+W15+W16+W17+W18</f>
        <v>4943</v>
      </c>
      <c r="X6" s="98">
        <f>X7+X14+X15+X16+X17+X18</f>
        <v>0</v>
      </c>
      <c r="Y6" s="99"/>
      <c r="Z6" s="98">
        <f>Z7+Z14+Z15+Z16+Z17+Z18</f>
        <v>0</v>
      </c>
      <c r="AA6" s="98">
        <f>AA7+AA14+AA15+AA16+AA17+AA18</f>
        <v>0</v>
      </c>
      <c r="AB6" s="99"/>
      <c r="AC6" s="98">
        <f>AC7+AC14+AC15+AC16+AC17+AC18</f>
        <v>0</v>
      </c>
      <c r="AD6" s="98">
        <f>AD7+AD14+AD15+AD16+AD17+AD18</f>
        <v>0</v>
      </c>
      <c r="AE6" s="99"/>
      <c r="AF6" s="98">
        <f>AF7+AF14+AF15+AF16+AF17+AF18</f>
        <v>4943</v>
      </c>
      <c r="AG6" s="98">
        <f>AG7+AG14+AG15+AG16+AG17+AG18</f>
        <v>0</v>
      </c>
      <c r="AH6" s="99"/>
      <c r="AI6" s="98">
        <f>AI7+AI14+AI15+AI16+AI17+AI18</f>
        <v>0</v>
      </c>
      <c r="AJ6" s="98">
        <f>AJ7+AJ14+AJ15+AJ16+AJ17+AJ18</f>
        <v>0</v>
      </c>
      <c r="AK6" s="99"/>
      <c r="AL6" s="98">
        <f>AL7+AL14+AL15+AL16+AL17+AL18</f>
        <v>0</v>
      </c>
      <c r="AM6" s="98">
        <f>AM7+AM14+AM15+AM16+AM17+AM18</f>
        <v>0</v>
      </c>
      <c r="AN6" s="99"/>
      <c r="AO6" s="98">
        <f>AO7+AO14+AO15+AO16+AO17+AO18</f>
        <v>9300</v>
      </c>
      <c r="AP6" s="98">
        <f>AP7+AP14+AP15+AP16+AP17+AP18</f>
        <v>0</v>
      </c>
      <c r="AQ6" s="99"/>
      <c r="AR6" s="98">
        <f>AR7+AR14+AR15+AR16+AR17+AR18</f>
        <v>8500</v>
      </c>
      <c r="AS6" s="98">
        <f>AS7+AS14+AS15+AS16+AS17+AS18</f>
        <v>0</v>
      </c>
      <c r="AT6" s="99"/>
      <c r="AU6" s="98">
        <f>AU7+AU14+AU15+AU16+AU17+AU18</f>
        <v>0</v>
      </c>
      <c r="AV6" s="98">
        <f>AV7+AV14+AV15+AV16+AV17+AV18</f>
        <v>0</v>
      </c>
      <c r="AW6" s="99"/>
      <c r="AX6" s="98">
        <f>AX7+AX14+AX15+AX16+AX17+AX18</f>
        <v>0</v>
      </c>
      <c r="AY6" s="98">
        <f>AY7+AY14+AY15+AY16+AY17+AY18</f>
        <v>0</v>
      </c>
      <c r="AZ6" s="99"/>
      <c r="BA6" s="98">
        <f>BA7+BA14+BA15+BA16+BA17+BA18</f>
        <v>0</v>
      </c>
      <c r="BB6" s="98">
        <f>BB7+BB14+BB15+BB16+BB17+BB18</f>
        <v>0</v>
      </c>
      <c r="BC6" s="99"/>
      <c r="BD6" s="98">
        <f>BD7+BD14+BD15+BD16+BD17+BD18</f>
        <v>0</v>
      </c>
      <c r="BE6" s="98">
        <f>BE7+BE14+BE15+BE16+BE17+BE18</f>
        <v>0</v>
      </c>
      <c r="BF6" s="99"/>
      <c r="BG6" s="98">
        <f>BG7+BG14+BG15+BG16+BG17+BG18</f>
        <v>0</v>
      </c>
      <c r="BH6" s="98">
        <f>BH7+BH14+BH15+BH16+BH17+BH18</f>
        <v>0</v>
      </c>
      <c r="BI6" s="99"/>
      <c r="BJ6" s="98">
        <f>BJ7+BJ14+BJ15+BJ16+BJ17+BJ18</f>
        <v>0</v>
      </c>
      <c r="BK6" s="98">
        <f>BK7+BK14+BK15+BK16+BK17+BK18</f>
        <v>0</v>
      </c>
      <c r="BL6" s="99"/>
      <c r="BM6" s="98">
        <f>BM7+BM14+BM15+BM16+BM17+BM18</f>
        <v>0</v>
      </c>
      <c r="BN6" s="98">
        <f>BN7+BN14+BN15+BN16+BN17+BN18</f>
        <v>0</v>
      </c>
      <c r="BO6" s="99"/>
      <c r="BP6" s="98">
        <f>BP7+BP14+BP15+BP16+BP17+BP18</f>
        <v>0</v>
      </c>
      <c r="BQ6" s="98">
        <f>BQ7+BQ14+BQ15+BQ16+BQ17+BQ18</f>
        <v>0</v>
      </c>
      <c r="BR6" s="99"/>
      <c r="BS6" s="98">
        <f>BS7+BS14+BS15+BS16+BS17+BS18</f>
        <v>0</v>
      </c>
      <c r="BT6" s="98">
        <f>BT7+BT14+BT15+BT16+BT17+BT18</f>
        <v>0</v>
      </c>
      <c r="BU6" s="99"/>
      <c r="BV6" s="98">
        <f>BV7+BV14+BV15+BV16+BV17+BV18</f>
        <v>0</v>
      </c>
      <c r="BW6" s="98">
        <f>BW7+BW14+BW15+BW16+BW17+BW18</f>
        <v>0</v>
      </c>
      <c r="BX6" s="99"/>
      <c r="BY6" s="98">
        <f>BY7+BY14+BY15+BY16+BY17+BY18</f>
        <v>0</v>
      </c>
      <c r="BZ6" s="98">
        <f>BZ7+BZ14+BZ15+BZ16+BZ17+BZ18</f>
        <v>0</v>
      </c>
      <c r="CA6" s="99"/>
      <c r="CB6" s="98">
        <f>CB7+CB14+CB15+CB16+CB17+CB18</f>
        <v>0</v>
      </c>
      <c r="CC6" s="98">
        <f>CC7+CC14+CC15+CC16+CC17+CC18</f>
        <v>0</v>
      </c>
      <c r="CD6" s="99"/>
      <c r="CE6" s="98">
        <f>CE7+CE14+CE15+CE16+CE17+CE18</f>
        <v>6000</v>
      </c>
      <c r="CF6" s="98">
        <f>CF7+CF14+CF15+CF16+CF17+CF18</f>
        <v>0</v>
      </c>
      <c r="CG6" s="99"/>
      <c r="CH6" s="98">
        <f>CH7+CH14+CH15+CH16+CH17+CH18</f>
        <v>0</v>
      </c>
      <c r="CI6" s="98">
        <f>CI7+CI14+CI15+CI16+CI17+CI18</f>
        <v>0</v>
      </c>
      <c r="CJ6" s="99"/>
      <c r="CK6" s="98">
        <f>CK7+CK14+CK15+CK16+CK17+CK18</f>
        <v>0</v>
      </c>
      <c r="CL6" s="98">
        <f>CL7+CL14+CL15+CL16+CL17+CL18</f>
        <v>0</v>
      </c>
      <c r="CM6" s="99"/>
      <c r="CN6" s="98">
        <f>CN7+CN14+CN15+CN16+CN17+CN18</f>
        <v>333706</v>
      </c>
      <c r="CO6" s="98">
        <f>CO7+CO14+CO15+CO16+CO17+CO18</f>
        <v>0</v>
      </c>
      <c r="CP6" s="99"/>
      <c r="CQ6" s="98">
        <f>CQ7+CQ14+CQ15+CQ16+CQ17+CQ18</f>
        <v>0</v>
      </c>
      <c r="CR6" s="98">
        <f>CR7+CR14+CR15+CR16+CR17+CR18</f>
        <v>0</v>
      </c>
      <c r="CS6" s="99"/>
      <c r="CT6" s="98">
        <f>CT7+CT14+CT15+CT16+CT17+CT18</f>
        <v>0</v>
      </c>
      <c r="CU6" s="98">
        <f>CU7+CU14+CU15+CU16+CU17+CU18</f>
        <v>0</v>
      </c>
      <c r="CV6" s="99"/>
      <c r="CW6" s="98">
        <f>CW7+CW14+CW15+CW16+CW17+CW18</f>
        <v>0</v>
      </c>
      <c r="CX6" s="98">
        <f>CX7+CX14+CX15+CX16+CX17+CX18</f>
        <v>0</v>
      </c>
      <c r="CY6" s="99"/>
      <c r="CZ6" s="98">
        <f>CZ7+CZ14+CZ15+CZ16+CZ17+CZ18</f>
        <v>1938</v>
      </c>
      <c r="DA6" s="98">
        <f>DA7+DA14+DA15+DA16+DA17+DA18</f>
        <v>0</v>
      </c>
      <c r="DB6" s="99"/>
      <c r="DC6" s="98">
        <f>DC7+DC14+DC15+DC16+DC17+DC18</f>
        <v>0</v>
      </c>
      <c r="DD6" s="98">
        <f>DD7+DD14+DD15+DD16+DD17+DD18</f>
        <v>0</v>
      </c>
      <c r="DE6" s="99"/>
      <c r="DF6" s="98">
        <f>DF7+DF14+DF15+DF16+DF17+DF18</f>
        <v>0</v>
      </c>
      <c r="DG6" s="98">
        <f>DG7+DG14+DG15+DG16+DG17+DG18</f>
        <v>0</v>
      </c>
      <c r="DH6" s="99"/>
      <c r="DI6" s="98">
        <f>DI7+DI14+DI15+DI16+DI17+DI18</f>
        <v>0</v>
      </c>
      <c r="DJ6" s="98">
        <f>DJ7+DJ14+DJ15+DJ16+DJ17+DJ18</f>
        <v>0</v>
      </c>
      <c r="DK6" s="98"/>
      <c r="DL6" s="98">
        <f t="shared" ref="DL6:DR6" si="4">DL7+DL14+DL15+DL16+DL17+DL18</f>
        <v>0</v>
      </c>
      <c r="DM6" s="98">
        <f t="shared" si="4"/>
        <v>0</v>
      </c>
      <c r="DN6" s="98">
        <f t="shared" si="4"/>
        <v>0</v>
      </c>
      <c r="DO6" s="98">
        <f t="shared" si="4"/>
        <v>0</v>
      </c>
      <c r="DP6" s="98">
        <f t="shared" si="4"/>
        <v>0</v>
      </c>
      <c r="DQ6" s="98">
        <f t="shared" si="4"/>
        <v>0</v>
      </c>
      <c r="DR6" s="98">
        <f t="shared" si="4"/>
        <v>0</v>
      </c>
      <c r="DS6" s="98">
        <f>DS7+DS14+DS15+DS16+DS17+DS18</f>
        <v>0</v>
      </c>
      <c r="DT6" s="99"/>
      <c r="DU6" s="98">
        <f>DU7+DU14+DU15+DU16+DU17+DU18</f>
        <v>0</v>
      </c>
      <c r="DV6" s="98">
        <f>DV7+DV14+DV15+DV16+DV17+DV18</f>
        <v>0</v>
      </c>
      <c r="DW6" s="98"/>
      <c r="DX6" s="96">
        <f t="shared" ref="DX6:DX69" si="5">SUMIF($AI$4:$DW$4,"Kötelező feladatok",AI6:DW6)</f>
        <v>359444</v>
      </c>
      <c r="DY6" s="96">
        <f t="shared" ref="DY6:DY69" si="6">SUMIF($AI$4:$DW$4,"Önként vállalt feladatok",AI6:DW6)</f>
        <v>0</v>
      </c>
      <c r="DZ6" s="96">
        <f t="shared" ref="DZ6:DZ69" si="7">SUMIF($AI$4:$DW$4,"Államigazgatási feladatok",AI6:DW6)</f>
        <v>0</v>
      </c>
    </row>
    <row r="7" spans="1:253" ht="15" customHeight="1">
      <c r="A7" s="101"/>
      <c r="D7" s="102">
        <v>1</v>
      </c>
      <c r="E7" s="81" t="s">
        <v>524</v>
      </c>
      <c r="F7" s="102"/>
      <c r="G7" s="102"/>
      <c r="H7" s="102"/>
      <c r="I7" s="92" t="s">
        <v>525</v>
      </c>
      <c r="J7" s="103">
        <f t="shared" si="2"/>
        <v>411132</v>
      </c>
      <c r="K7" s="103">
        <f t="shared" si="3"/>
        <v>0</v>
      </c>
      <c r="L7" s="103">
        <f t="shared" si="0"/>
        <v>0</v>
      </c>
      <c r="M7" s="104">
        <f t="shared" si="1"/>
        <v>411132</v>
      </c>
      <c r="N7" s="105">
        <f>SUM(N8:N13)</f>
        <v>99294</v>
      </c>
      <c r="O7" s="105">
        <f>SUM(O8:O13)</f>
        <v>0</v>
      </c>
      <c r="P7" s="106"/>
      <c r="Q7" s="105">
        <f>SUM(Q8:Q13)</f>
        <v>0</v>
      </c>
      <c r="R7" s="105">
        <f>SUM(R8:R13)</f>
        <v>0</v>
      </c>
      <c r="S7" s="106"/>
      <c r="T7" s="105">
        <f>SUM(T8:T13)</f>
        <v>99294</v>
      </c>
      <c r="U7" s="105">
        <f>SUM(U8:U13)</f>
        <v>0</v>
      </c>
      <c r="V7" s="106"/>
      <c r="W7" s="105">
        <f>SUM(W8:W13)</f>
        <v>4943</v>
      </c>
      <c r="X7" s="105">
        <f>SUM(X8:X13)</f>
        <v>0</v>
      </c>
      <c r="Y7" s="106"/>
      <c r="Z7" s="105">
        <f>SUM(Z8:Z13)</f>
        <v>0</v>
      </c>
      <c r="AA7" s="105">
        <f>SUM(AA8:AA13)</f>
        <v>0</v>
      </c>
      <c r="AB7" s="106"/>
      <c r="AC7" s="105">
        <f>SUM(AC8:AC13)</f>
        <v>0</v>
      </c>
      <c r="AD7" s="105">
        <f>SUM(AD8:AD13)</f>
        <v>0</v>
      </c>
      <c r="AE7" s="106"/>
      <c r="AF7" s="105">
        <f>SUM(AF8:AF13)</f>
        <v>4943</v>
      </c>
      <c r="AG7" s="105">
        <f>SUM(AG8:AG13)</f>
        <v>0</v>
      </c>
      <c r="AH7" s="106"/>
      <c r="AI7" s="105">
        <f>SUM(AI8:AI13)</f>
        <v>0</v>
      </c>
      <c r="AJ7" s="105">
        <f>SUM(AJ8:AJ13)</f>
        <v>0</v>
      </c>
      <c r="AK7" s="106"/>
      <c r="AL7" s="105">
        <f>SUM(AL8:AL13)</f>
        <v>0</v>
      </c>
      <c r="AM7" s="105">
        <f>SUM(AM8:AM13)</f>
        <v>0</v>
      </c>
      <c r="AN7" s="106"/>
      <c r="AO7" s="105">
        <f>SUM(AO8:AO13)</f>
        <v>0</v>
      </c>
      <c r="AP7" s="105">
        <f>SUM(AP8:AP13)</f>
        <v>0</v>
      </c>
      <c r="AQ7" s="106"/>
      <c r="AR7" s="105">
        <f>SUM(AR8:AR13)</f>
        <v>0</v>
      </c>
      <c r="AS7" s="105">
        <f>SUM(AS8:AS13)</f>
        <v>0</v>
      </c>
      <c r="AT7" s="106"/>
      <c r="AU7" s="105">
        <f>SUM(AU8:AU13)</f>
        <v>0</v>
      </c>
      <c r="AV7" s="105">
        <f>SUM(AV8:AV13)</f>
        <v>0</v>
      </c>
      <c r="AW7" s="106"/>
      <c r="AX7" s="105">
        <f>SUM(AX8:AX13)</f>
        <v>0</v>
      </c>
      <c r="AY7" s="105">
        <f>SUM(AY8:AY13)</f>
        <v>0</v>
      </c>
      <c r="AZ7" s="106"/>
      <c r="BA7" s="105">
        <f>SUM(BA8:BA13)</f>
        <v>0</v>
      </c>
      <c r="BB7" s="105">
        <f>SUM(BB8:BB13)</f>
        <v>0</v>
      </c>
      <c r="BC7" s="106"/>
      <c r="BD7" s="105">
        <f>SUM(BD8:BD13)</f>
        <v>0</v>
      </c>
      <c r="BE7" s="105">
        <f>SUM(BE8:BE13)</f>
        <v>0</v>
      </c>
      <c r="BF7" s="106"/>
      <c r="BG7" s="105">
        <f>SUM(BG8:BG13)</f>
        <v>0</v>
      </c>
      <c r="BH7" s="105">
        <f>SUM(BH8:BH13)</f>
        <v>0</v>
      </c>
      <c r="BI7" s="106"/>
      <c r="BJ7" s="105">
        <f>SUM(BJ8:BJ13)</f>
        <v>0</v>
      </c>
      <c r="BK7" s="105">
        <f>SUM(BK8:BK13)</f>
        <v>0</v>
      </c>
      <c r="BL7" s="106"/>
      <c r="BM7" s="105">
        <f>SUM(BM8:BM13)</f>
        <v>0</v>
      </c>
      <c r="BN7" s="105">
        <f>SUM(BN8:BN13)</f>
        <v>0</v>
      </c>
      <c r="BO7" s="106"/>
      <c r="BP7" s="105">
        <f>SUM(BP8:BP13)</f>
        <v>0</v>
      </c>
      <c r="BQ7" s="105">
        <f>SUM(BQ8:BQ13)</f>
        <v>0</v>
      </c>
      <c r="BR7" s="106"/>
      <c r="BS7" s="105">
        <f>SUM(BS8:BS13)</f>
        <v>0</v>
      </c>
      <c r="BT7" s="105">
        <f>SUM(BT8:BT13)</f>
        <v>0</v>
      </c>
      <c r="BU7" s="106"/>
      <c r="BV7" s="105">
        <f>SUM(BV8:BV13)</f>
        <v>0</v>
      </c>
      <c r="BW7" s="105">
        <f>SUM(BW8:BW13)</f>
        <v>0</v>
      </c>
      <c r="BX7" s="106"/>
      <c r="BY7" s="105">
        <f>SUM(BY8:BY13)</f>
        <v>0</v>
      </c>
      <c r="BZ7" s="105">
        <f>SUM(BZ8:BZ13)</f>
        <v>0</v>
      </c>
      <c r="CA7" s="106"/>
      <c r="CB7" s="105">
        <f>SUM(CB8:CB13)</f>
        <v>0</v>
      </c>
      <c r="CC7" s="105">
        <f>SUM(CC8:CC13)</f>
        <v>0</v>
      </c>
      <c r="CD7" s="106"/>
      <c r="CE7" s="105">
        <f>SUM(CE8:CE13)</f>
        <v>0</v>
      </c>
      <c r="CF7" s="105">
        <f>SUM(CF8:CF13)</f>
        <v>0</v>
      </c>
      <c r="CG7" s="106"/>
      <c r="CH7" s="105">
        <f>SUM(CH8:CH13)</f>
        <v>0</v>
      </c>
      <c r="CI7" s="105">
        <f>SUM(CI8:CI13)</f>
        <v>0</v>
      </c>
      <c r="CJ7" s="106"/>
      <c r="CK7" s="105">
        <f>SUM(CK8:CK13)</f>
        <v>0</v>
      </c>
      <c r="CL7" s="105">
        <f>SUM(CL8:CL13)</f>
        <v>0</v>
      </c>
      <c r="CM7" s="106"/>
      <c r="CN7" s="105">
        <f>SUM(CN8:CN13)</f>
        <v>304957</v>
      </c>
      <c r="CO7" s="105">
        <f>SUM(CO8:CO13)</f>
        <v>0</v>
      </c>
      <c r="CP7" s="106"/>
      <c r="CQ7" s="105">
        <f>SUM(CQ8:CQ13)</f>
        <v>0</v>
      </c>
      <c r="CR7" s="105">
        <f>SUM(CR8:CR13)</f>
        <v>0</v>
      </c>
      <c r="CS7" s="106"/>
      <c r="CT7" s="105">
        <f>SUM(CT8:CT13)</f>
        <v>0</v>
      </c>
      <c r="CU7" s="105">
        <f>SUM(CU8:CU13)</f>
        <v>0</v>
      </c>
      <c r="CV7" s="106"/>
      <c r="CW7" s="105">
        <f>SUM(CW8:CW13)</f>
        <v>0</v>
      </c>
      <c r="CX7" s="105">
        <f>SUM(CX8:CX13)</f>
        <v>0</v>
      </c>
      <c r="CY7" s="106"/>
      <c r="CZ7" s="105">
        <f>SUM(CZ8:CZ13)</f>
        <v>1938</v>
      </c>
      <c r="DA7" s="105">
        <f>SUM(DA8:DA13)</f>
        <v>0</v>
      </c>
      <c r="DB7" s="106"/>
      <c r="DC7" s="105">
        <f>SUM(DC8:DC13)</f>
        <v>0</v>
      </c>
      <c r="DD7" s="105">
        <f>SUM(DD8:DD13)</f>
        <v>0</v>
      </c>
      <c r="DE7" s="106"/>
      <c r="DF7" s="105">
        <f>SUM(DF8:DF13)</f>
        <v>0</v>
      </c>
      <c r="DG7" s="105">
        <f>SUM(DG8:DG13)</f>
        <v>0</v>
      </c>
      <c r="DH7" s="106"/>
      <c r="DI7" s="105">
        <f>SUM(DI8:DI13)</f>
        <v>0</v>
      </c>
      <c r="DJ7" s="105">
        <f>SUM(DJ8:DJ13)</f>
        <v>0</v>
      </c>
      <c r="DK7" s="105"/>
      <c r="DL7" s="105">
        <f>SUM(DL8:DL13)</f>
        <v>0</v>
      </c>
      <c r="DM7" s="105">
        <f>SUM(DM8:DM13)</f>
        <v>0</v>
      </c>
      <c r="DN7" s="106"/>
      <c r="DO7" s="105">
        <f>SUM(DO8:DO13)</f>
        <v>0</v>
      </c>
      <c r="DP7" s="105">
        <f>SUM(DP8:DP13)</f>
        <v>0</v>
      </c>
      <c r="DQ7" s="106"/>
      <c r="DR7" s="105">
        <f>SUM(DR8:DR13)</f>
        <v>0</v>
      </c>
      <c r="DS7" s="105">
        <f>SUM(DS8:DS13)</f>
        <v>0</v>
      </c>
      <c r="DT7" s="106"/>
      <c r="DU7" s="105">
        <f>SUM(DU8:DU13)</f>
        <v>0</v>
      </c>
      <c r="DV7" s="105">
        <f>SUM(DV8:DV13)</f>
        <v>0</v>
      </c>
      <c r="DW7" s="105"/>
      <c r="DX7" s="103">
        <f t="shared" si="5"/>
        <v>306895</v>
      </c>
      <c r="DY7" s="103">
        <f t="shared" si="6"/>
        <v>0</v>
      </c>
      <c r="DZ7" s="103">
        <f t="shared" si="7"/>
        <v>0</v>
      </c>
    </row>
    <row r="8" spans="1:253" ht="15" customHeight="1">
      <c r="A8" s="101"/>
      <c r="D8" s="92"/>
      <c r="E8" s="102">
        <v>1</v>
      </c>
      <c r="F8" s="81" t="s">
        <v>530</v>
      </c>
      <c r="G8" s="102"/>
      <c r="H8" s="102"/>
      <c r="I8" s="107" t="s">
        <v>531</v>
      </c>
      <c r="J8" s="103">
        <f t="shared" si="2"/>
        <v>249954</v>
      </c>
      <c r="K8" s="103">
        <f t="shared" si="3"/>
        <v>0</v>
      </c>
      <c r="L8" s="103">
        <f t="shared" si="0"/>
        <v>0</v>
      </c>
      <c r="M8" s="104">
        <f t="shared" si="1"/>
        <v>249954</v>
      </c>
      <c r="N8" s="108">
        <v>99294</v>
      </c>
      <c r="O8" s="108"/>
      <c r="P8" s="109"/>
      <c r="Q8" s="108"/>
      <c r="R8" s="108"/>
      <c r="S8" s="109"/>
      <c r="T8" s="108">
        <f>N8+Q8</f>
        <v>99294</v>
      </c>
      <c r="U8" s="108"/>
      <c r="V8" s="109"/>
      <c r="W8" s="108"/>
      <c r="X8" s="108"/>
      <c r="Y8" s="109"/>
      <c r="Z8" s="108"/>
      <c r="AA8" s="108"/>
      <c r="AB8" s="109"/>
      <c r="AC8" s="108"/>
      <c r="AD8" s="108"/>
      <c r="AE8" s="109"/>
      <c r="AF8" s="108">
        <f>AC8+Z8+W8</f>
        <v>0</v>
      </c>
      <c r="AG8" s="108"/>
      <c r="AH8" s="109"/>
      <c r="AI8" s="108"/>
      <c r="AJ8" s="108"/>
      <c r="AK8" s="109"/>
      <c r="AL8" s="108"/>
      <c r="AM8" s="108"/>
      <c r="AN8" s="109"/>
      <c r="AO8" s="108"/>
      <c r="AP8" s="108"/>
      <c r="AQ8" s="109"/>
      <c r="AR8" s="108"/>
      <c r="AS8" s="108"/>
      <c r="AT8" s="109"/>
      <c r="AU8" s="108"/>
      <c r="AV8" s="108"/>
      <c r="AW8" s="109"/>
      <c r="AX8" s="108"/>
      <c r="AY8" s="108"/>
      <c r="AZ8" s="109"/>
      <c r="BA8" s="108"/>
      <c r="BB8" s="108"/>
      <c r="BC8" s="109"/>
      <c r="BD8" s="108"/>
      <c r="BE8" s="108"/>
      <c r="BF8" s="109"/>
      <c r="BG8" s="108"/>
      <c r="BH8" s="108"/>
      <c r="BI8" s="109"/>
      <c r="BJ8" s="108"/>
      <c r="BK8" s="108"/>
      <c r="BL8" s="109"/>
      <c r="BM8" s="108"/>
      <c r="BN8" s="108"/>
      <c r="BO8" s="109"/>
      <c r="BP8" s="108"/>
      <c r="BQ8" s="108"/>
      <c r="BR8" s="109"/>
      <c r="BS8" s="108"/>
      <c r="BT8" s="108"/>
      <c r="BU8" s="109"/>
      <c r="BV8" s="108"/>
      <c r="BW8" s="108"/>
      <c r="BX8" s="109"/>
      <c r="BY8" s="108"/>
      <c r="BZ8" s="108"/>
      <c r="CA8" s="109"/>
      <c r="CB8" s="108"/>
      <c r="CC8" s="108"/>
      <c r="CD8" s="109"/>
      <c r="CE8" s="108"/>
      <c r="CF8" s="108"/>
      <c r="CG8" s="109"/>
      <c r="CH8" s="108"/>
      <c r="CI8" s="108"/>
      <c r="CJ8" s="109"/>
      <c r="CK8" s="108"/>
      <c r="CL8" s="108"/>
      <c r="CM8" s="109"/>
      <c r="CN8" s="108">
        <v>150660</v>
      </c>
      <c r="CO8" s="108"/>
      <c r="CP8" s="109"/>
      <c r="CQ8" s="108"/>
      <c r="CR8" s="108"/>
      <c r="CS8" s="109"/>
      <c r="CT8" s="108"/>
      <c r="CU8" s="108"/>
      <c r="CV8" s="109"/>
      <c r="CW8" s="108"/>
      <c r="CX8" s="108"/>
      <c r="CY8" s="109"/>
      <c r="CZ8" s="108"/>
      <c r="DA8" s="108"/>
      <c r="DB8" s="109"/>
      <c r="DC8" s="108"/>
      <c r="DD8" s="108"/>
      <c r="DE8" s="109"/>
      <c r="DF8" s="108"/>
      <c r="DG8" s="108"/>
      <c r="DH8" s="109"/>
      <c r="DI8" s="108"/>
      <c r="DJ8" s="108"/>
      <c r="DK8" s="109"/>
      <c r="DL8" s="109"/>
      <c r="DM8" s="109"/>
      <c r="DN8" s="109"/>
      <c r="DO8" s="108"/>
      <c r="DP8" s="108"/>
      <c r="DQ8" s="109"/>
      <c r="DR8" s="108"/>
      <c r="DS8" s="108"/>
      <c r="DT8" s="109"/>
      <c r="DU8" s="108"/>
      <c r="DV8" s="108"/>
      <c r="DW8" s="108"/>
      <c r="DX8" s="103">
        <f t="shared" si="5"/>
        <v>150660</v>
      </c>
      <c r="DY8" s="103">
        <f t="shared" si="6"/>
        <v>0</v>
      </c>
      <c r="DZ8" s="103">
        <f t="shared" si="7"/>
        <v>0</v>
      </c>
    </row>
    <row r="9" spans="1:253" ht="15" customHeight="1">
      <c r="A9" s="101"/>
      <c r="D9" s="92"/>
      <c r="E9" s="102">
        <v>2</v>
      </c>
      <c r="F9" s="81" t="s">
        <v>532</v>
      </c>
      <c r="G9" s="102"/>
      <c r="H9" s="102"/>
      <c r="I9" s="107" t="s">
        <v>533</v>
      </c>
      <c r="J9" s="103">
        <f t="shared" si="2"/>
        <v>105757</v>
      </c>
      <c r="K9" s="103">
        <f t="shared" si="3"/>
        <v>0</v>
      </c>
      <c r="L9" s="103">
        <f t="shared" si="0"/>
        <v>0</v>
      </c>
      <c r="M9" s="104">
        <f t="shared" si="1"/>
        <v>105757</v>
      </c>
      <c r="N9" s="108"/>
      <c r="O9" s="108"/>
      <c r="P9" s="109"/>
      <c r="Q9" s="108"/>
      <c r="R9" s="108"/>
      <c r="S9" s="109"/>
      <c r="T9" s="108">
        <f t="shared" ref="T9:T60" si="8">N9+Q9</f>
        <v>0</v>
      </c>
      <c r="U9" s="108"/>
      <c r="V9" s="109"/>
      <c r="W9" s="108"/>
      <c r="X9" s="108"/>
      <c r="Y9" s="109"/>
      <c r="Z9" s="108"/>
      <c r="AA9" s="108"/>
      <c r="AB9" s="109"/>
      <c r="AC9" s="108"/>
      <c r="AD9" s="108"/>
      <c r="AE9" s="109"/>
      <c r="AF9" s="108">
        <f t="shared" ref="AF9:AF60" si="9">AC9+Z9+W9</f>
        <v>0</v>
      </c>
      <c r="AG9" s="108"/>
      <c r="AH9" s="109"/>
      <c r="AI9" s="108"/>
      <c r="AJ9" s="108"/>
      <c r="AK9" s="109"/>
      <c r="AL9" s="108"/>
      <c r="AM9" s="108"/>
      <c r="AN9" s="109"/>
      <c r="AO9" s="108"/>
      <c r="AP9" s="108"/>
      <c r="AQ9" s="109"/>
      <c r="AR9" s="108"/>
      <c r="AS9" s="108"/>
      <c r="AT9" s="109"/>
      <c r="AU9" s="108"/>
      <c r="AV9" s="108"/>
      <c r="AW9" s="109"/>
      <c r="AX9" s="108"/>
      <c r="AY9" s="108"/>
      <c r="AZ9" s="109"/>
      <c r="BA9" s="108"/>
      <c r="BB9" s="108"/>
      <c r="BC9" s="109"/>
      <c r="BD9" s="108"/>
      <c r="BE9" s="108"/>
      <c r="BF9" s="109"/>
      <c r="BG9" s="108"/>
      <c r="BH9" s="108"/>
      <c r="BI9" s="109"/>
      <c r="BJ9" s="108"/>
      <c r="BK9" s="108"/>
      <c r="BL9" s="109"/>
      <c r="BM9" s="108"/>
      <c r="BN9" s="108"/>
      <c r="BO9" s="109"/>
      <c r="BP9" s="108"/>
      <c r="BQ9" s="108"/>
      <c r="BR9" s="109"/>
      <c r="BS9" s="108"/>
      <c r="BT9" s="108"/>
      <c r="BU9" s="109"/>
      <c r="BV9" s="108"/>
      <c r="BW9" s="108"/>
      <c r="BX9" s="109"/>
      <c r="BY9" s="108"/>
      <c r="BZ9" s="108"/>
      <c r="CA9" s="109"/>
      <c r="CB9" s="108"/>
      <c r="CC9" s="108"/>
      <c r="CD9" s="109"/>
      <c r="CE9" s="108"/>
      <c r="CF9" s="108"/>
      <c r="CG9" s="109"/>
      <c r="CH9" s="108"/>
      <c r="CI9" s="108"/>
      <c r="CJ9" s="109"/>
      <c r="CK9" s="108"/>
      <c r="CL9" s="108"/>
      <c r="CM9" s="109"/>
      <c r="CN9" s="108">
        <v>105757</v>
      </c>
      <c r="CO9" s="108"/>
      <c r="CP9" s="109"/>
      <c r="CQ9" s="108"/>
      <c r="CR9" s="108"/>
      <c r="CS9" s="109"/>
      <c r="CT9" s="108"/>
      <c r="CU9" s="108"/>
      <c r="CV9" s="109"/>
      <c r="CW9" s="108"/>
      <c r="CX9" s="108"/>
      <c r="CY9" s="109"/>
      <c r="CZ9" s="108"/>
      <c r="DA9" s="108"/>
      <c r="DB9" s="109"/>
      <c r="DC9" s="108"/>
      <c r="DD9" s="108"/>
      <c r="DE9" s="109"/>
      <c r="DF9" s="108"/>
      <c r="DG9" s="108"/>
      <c r="DH9" s="109"/>
      <c r="DI9" s="108"/>
      <c r="DJ9" s="108"/>
      <c r="DK9" s="109"/>
      <c r="DL9" s="109"/>
      <c r="DM9" s="109"/>
      <c r="DN9" s="109"/>
      <c r="DO9" s="108"/>
      <c r="DP9" s="108"/>
      <c r="DQ9" s="109"/>
      <c r="DR9" s="108"/>
      <c r="DS9" s="108"/>
      <c r="DT9" s="109"/>
      <c r="DU9" s="108"/>
      <c r="DV9" s="108"/>
      <c r="DW9" s="108"/>
      <c r="DX9" s="103">
        <f t="shared" si="5"/>
        <v>105757</v>
      </c>
      <c r="DY9" s="103">
        <f t="shared" si="6"/>
        <v>0</v>
      </c>
      <c r="DZ9" s="103">
        <f t="shared" si="7"/>
        <v>0</v>
      </c>
    </row>
    <row r="10" spans="1:253" ht="15" customHeight="1">
      <c r="A10" s="101"/>
      <c r="D10" s="92"/>
      <c r="E10" s="102">
        <v>3</v>
      </c>
      <c r="F10" s="81" t="s">
        <v>534</v>
      </c>
      <c r="G10" s="102"/>
      <c r="H10" s="102"/>
      <c r="I10" s="107" t="s">
        <v>535</v>
      </c>
      <c r="J10" s="103">
        <f t="shared" si="2"/>
        <v>50478</v>
      </c>
      <c r="K10" s="103">
        <f t="shared" si="3"/>
        <v>0</v>
      </c>
      <c r="L10" s="103">
        <f t="shared" si="0"/>
        <v>0</v>
      </c>
      <c r="M10" s="104">
        <f t="shared" si="1"/>
        <v>50478</v>
      </c>
      <c r="N10" s="108"/>
      <c r="O10" s="108"/>
      <c r="P10" s="109"/>
      <c r="Q10" s="108"/>
      <c r="R10" s="108"/>
      <c r="S10" s="109"/>
      <c r="T10" s="108">
        <f t="shared" si="8"/>
        <v>0</v>
      </c>
      <c r="U10" s="108"/>
      <c r="V10" s="109"/>
      <c r="W10" s="108"/>
      <c r="X10" s="108"/>
      <c r="Y10" s="109"/>
      <c r="Z10" s="108"/>
      <c r="AA10" s="108"/>
      <c r="AB10" s="109"/>
      <c r="AC10" s="108"/>
      <c r="AD10" s="108"/>
      <c r="AE10" s="109"/>
      <c r="AF10" s="108">
        <f t="shared" si="9"/>
        <v>0</v>
      </c>
      <c r="AG10" s="108"/>
      <c r="AH10" s="109"/>
      <c r="AI10" s="108"/>
      <c r="AJ10" s="108"/>
      <c r="AK10" s="109"/>
      <c r="AL10" s="108"/>
      <c r="AM10" s="108"/>
      <c r="AN10" s="109"/>
      <c r="AO10" s="108"/>
      <c r="AP10" s="108"/>
      <c r="AQ10" s="109"/>
      <c r="AR10" s="108"/>
      <c r="AS10" s="108"/>
      <c r="AT10" s="109"/>
      <c r="AU10" s="108"/>
      <c r="AV10" s="108"/>
      <c r="AW10" s="109"/>
      <c r="AX10" s="108"/>
      <c r="AY10" s="108"/>
      <c r="AZ10" s="109"/>
      <c r="BA10" s="108"/>
      <c r="BB10" s="108"/>
      <c r="BC10" s="109"/>
      <c r="BD10" s="108"/>
      <c r="BE10" s="108"/>
      <c r="BF10" s="109"/>
      <c r="BG10" s="108"/>
      <c r="BH10" s="108"/>
      <c r="BI10" s="109"/>
      <c r="BJ10" s="108"/>
      <c r="BK10" s="108"/>
      <c r="BL10" s="109"/>
      <c r="BM10" s="108"/>
      <c r="BN10" s="108"/>
      <c r="BO10" s="109"/>
      <c r="BP10" s="108"/>
      <c r="BQ10" s="108"/>
      <c r="BR10" s="109"/>
      <c r="BS10" s="108"/>
      <c r="BT10" s="108"/>
      <c r="BU10" s="109"/>
      <c r="BV10" s="108"/>
      <c r="BW10" s="108"/>
      <c r="BX10" s="109"/>
      <c r="BY10" s="108"/>
      <c r="BZ10" s="108"/>
      <c r="CA10" s="109"/>
      <c r="CB10" s="108"/>
      <c r="CC10" s="108"/>
      <c r="CD10" s="109"/>
      <c r="CE10" s="108"/>
      <c r="CF10" s="108"/>
      <c r="CG10" s="109"/>
      <c r="CH10" s="108"/>
      <c r="CI10" s="108"/>
      <c r="CJ10" s="109"/>
      <c r="CK10" s="108"/>
      <c r="CL10" s="108"/>
      <c r="CM10" s="109"/>
      <c r="CN10" s="108">
        <v>48540</v>
      </c>
      <c r="CO10" s="108"/>
      <c r="CP10" s="109"/>
      <c r="CQ10" s="108"/>
      <c r="CR10" s="108"/>
      <c r="CS10" s="109"/>
      <c r="CT10" s="108"/>
      <c r="CU10" s="108"/>
      <c r="CV10" s="109"/>
      <c r="CW10" s="108"/>
      <c r="CX10" s="108"/>
      <c r="CY10" s="109"/>
      <c r="CZ10" s="108">
        <v>1938</v>
      </c>
      <c r="DA10" s="108"/>
      <c r="DB10" s="109"/>
      <c r="DC10" s="108"/>
      <c r="DD10" s="108"/>
      <c r="DE10" s="109"/>
      <c r="DF10" s="108"/>
      <c r="DG10" s="108"/>
      <c r="DH10" s="109"/>
      <c r="DI10" s="108"/>
      <c r="DJ10" s="108"/>
      <c r="DK10" s="109"/>
      <c r="DL10" s="109"/>
      <c r="DM10" s="109"/>
      <c r="DN10" s="109"/>
      <c r="DO10" s="108"/>
      <c r="DP10" s="108"/>
      <c r="DQ10" s="109"/>
      <c r="DR10" s="108"/>
      <c r="DS10" s="108"/>
      <c r="DT10" s="109"/>
      <c r="DU10" s="108"/>
      <c r="DV10" s="108"/>
      <c r="DW10" s="108"/>
      <c r="DX10" s="103">
        <f t="shared" si="5"/>
        <v>50478</v>
      </c>
      <c r="DY10" s="103">
        <f t="shared" si="6"/>
        <v>0</v>
      </c>
      <c r="DZ10" s="103">
        <f t="shared" si="7"/>
        <v>0</v>
      </c>
    </row>
    <row r="11" spans="1:253" ht="15" customHeight="1">
      <c r="A11" s="101"/>
      <c r="D11" s="92"/>
      <c r="E11" s="102">
        <v>4</v>
      </c>
      <c r="F11" s="81" t="s">
        <v>536</v>
      </c>
      <c r="G11" s="102"/>
      <c r="H11" s="102"/>
      <c r="I11" s="107" t="s">
        <v>537</v>
      </c>
      <c r="J11" s="103">
        <f t="shared" si="2"/>
        <v>4943</v>
      </c>
      <c r="K11" s="103">
        <f t="shared" si="3"/>
        <v>0</v>
      </c>
      <c r="L11" s="103">
        <f t="shared" si="0"/>
        <v>0</v>
      </c>
      <c r="M11" s="104">
        <f t="shared" si="1"/>
        <v>4943</v>
      </c>
      <c r="N11" s="108"/>
      <c r="O11" s="108"/>
      <c r="P11" s="109"/>
      <c r="Q11" s="108"/>
      <c r="R11" s="108"/>
      <c r="S11" s="109"/>
      <c r="T11" s="108">
        <f t="shared" si="8"/>
        <v>0</v>
      </c>
      <c r="U11" s="108"/>
      <c r="V11" s="109"/>
      <c r="W11" s="108">
        <v>4943</v>
      </c>
      <c r="X11" s="108"/>
      <c r="Y11" s="109"/>
      <c r="Z11" s="108"/>
      <c r="AA11" s="108"/>
      <c r="AB11" s="109"/>
      <c r="AC11" s="108"/>
      <c r="AD11" s="108"/>
      <c r="AE11" s="109"/>
      <c r="AF11" s="108">
        <f t="shared" si="9"/>
        <v>4943</v>
      </c>
      <c r="AG11" s="108"/>
      <c r="AH11" s="109"/>
      <c r="AI11" s="108"/>
      <c r="AJ11" s="108"/>
      <c r="AK11" s="109"/>
      <c r="AL11" s="108"/>
      <c r="AM11" s="108"/>
      <c r="AN11" s="109"/>
      <c r="AO11" s="108"/>
      <c r="AP11" s="108"/>
      <c r="AQ11" s="109"/>
      <c r="AR11" s="108"/>
      <c r="AS11" s="108"/>
      <c r="AT11" s="109"/>
      <c r="AU11" s="108"/>
      <c r="AV11" s="108"/>
      <c r="AW11" s="109"/>
      <c r="AX11" s="108"/>
      <c r="AY11" s="108"/>
      <c r="AZ11" s="109"/>
      <c r="BA11" s="108"/>
      <c r="BB11" s="108"/>
      <c r="BC11" s="109"/>
      <c r="BD11" s="108"/>
      <c r="BE11" s="108"/>
      <c r="BF11" s="109"/>
      <c r="BG11" s="108"/>
      <c r="BH11" s="108"/>
      <c r="BI11" s="109"/>
      <c r="BJ11" s="108"/>
      <c r="BK11" s="108"/>
      <c r="BL11" s="109"/>
      <c r="BM11" s="108"/>
      <c r="BN11" s="108"/>
      <c r="BO11" s="109"/>
      <c r="BP11" s="108"/>
      <c r="BQ11" s="108"/>
      <c r="BR11" s="109"/>
      <c r="BS11" s="108"/>
      <c r="BT11" s="108"/>
      <c r="BU11" s="109"/>
      <c r="BV11" s="108"/>
      <c r="BW11" s="108"/>
      <c r="BX11" s="109"/>
      <c r="BY11" s="108"/>
      <c r="BZ11" s="108"/>
      <c r="CA11" s="109"/>
      <c r="CB11" s="108"/>
      <c r="CC11" s="108"/>
      <c r="CD11" s="109"/>
      <c r="CE11" s="108"/>
      <c r="CF11" s="108"/>
      <c r="CG11" s="109"/>
      <c r="CH11" s="108"/>
      <c r="CI11" s="108"/>
      <c r="CJ11" s="109"/>
      <c r="CK11" s="108"/>
      <c r="CL11" s="108"/>
      <c r="CM11" s="109"/>
      <c r="CN11" s="108"/>
      <c r="CO11" s="108"/>
      <c r="CP11" s="109"/>
      <c r="CQ11" s="108"/>
      <c r="CR11" s="108"/>
      <c r="CS11" s="109"/>
      <c r="CT11" s="108"/>
      <c r="CU11" s="108"/>
      <c r="CV11" s="109"/>
      <c r="CW11" s="108"/>
      <c r="CX11" s="108"/>
      <c r="CY11" s="109"/>
      <c r="CZ11" s="108"/>
      <c r="DA11" s="108"/>
      <c r="DB11" s="109"/>
      <c r="DC11" s="108"/>
      <c r="DD11" s="108"/>
      <c r="DE11" s="109"/>
      <c r="DF11" s="108"/>
      <c r="DG11" s="108"/>
      <c r="DH11" s="109"/>
      <c r="DI11" s="108"/>
      <c r="DJ11" s="108"/>
      <c r="DK11" s="109"/>
      <c r="DL11" s="109"/>
      <c r="DM11" s="109"/>
      <c r="DN11" s="109"/>
      <c r="DO11" s="108"/>
      <c r="DP11" s="108"/>
      <c r="DQ11" s="109"/>
      <c r="DR11" s="108"/>
      <c r="DS11" s="108"/>
      <c r="DT11" s="109"/>
      <c r="DU11" s="108"/>
      <c r="DV11" s="108"/>
      <c r="DW11" s="108"/>
      <c r="DX11" s="103">
        <f t="shared" si="5"/>
        <v>0</v>
      </c>
      <c r="DY11" s="103">
        <f t="shared" si="6"/>
        <v>0</v>
      </c>
      <c r="DZ11" s="103">
        <f t="shared" si="7"/>
        <v>0</v>
      </c>
    </row>
    <row r="12" spans="1:253" ht="15" customHeight="1">
      <c r="A12" s="101"/>
      <c r="D12" s="92"/>
      <c r="E12" s="102">
        <v>5</v>
      </c>
      <c r="F12" s="81" t="s">
        <v>538</v>
      </c>
      <c r="G12" s="102"/>
      <c r="H12" s="102"/>
      <c r="I12" s="107" t="s">
        <v>539</v>
      </c>
      <c r="J12" s="103">
        <f t="shared" si="2"/>
        <v>0</v>
      </c>
      <c r="K12" s="103">
        <f t="shared" si="3"/>
        <v>0</v>
      </c>
      <c r="L12" s="103">
        <f t="shared" si="0"/>
        <v>0</v>
      </c>
      <c r="M12" s="104">
        <f t="shared" si="1"/>
        <v>0</v>
      </c>
      <c r="N12" s="108"/>
      <c r="O12" s="108"/>
      <c r="P12" s="109"/>
      <c r="Q12" s="108"/>
      <c r="R12" s="108"/>
      <c r="S12" s="109"/>
      <c r="T12" s="108">
        <f t="shared" si="8"/>
        <v>0</v>
      </c>
      <c r="U12" s="108"/>
      <c r="V12" s="109"/>
      <c r="W12" s="108"/>
      <c r="X12" s="108"/>
      <c r="Y12" s="109"/>
      <c r="Z12" s="108"/>
      <c r="AA12" s="108"/>
      <c r="AB12" s="109"/>
      <c r="AC12" s="108"/>
      <c r="AD12" s="108"/>
      <c r="AE12" s="109"/>
      <c r="AF12" s="108">
        <f t="shared" si="9"/>
        <v>0</v>
      </c>
      <c r="AG12" s="108"/>
      <c r="AH12" s="109"/>
      <c r="AI12" s="108"/>
      <c r="AJ12" s="108"/>
      <c r="AK12" s="109"/>
      <c r="AL12" s="108"/>
      <c r="AM12" s="108"/>
      <c r="AN12" s="109"/>
      <c r="AO12" s="108"/>
      <c r="AP12" s="108"/>
      <c r="AQ12" s="109"/>
      <c r="AR12" s="108"/>
      <c r="AS12" s="108"/>
      <c r="AT12" s="109"/>
      <c r="AU12" s="108"/>
      <c r="AV12" s="108"/>
      <c r="AW12" s="109"/>
      <c r="AX12" s="108"/>
      <c r="AY12" s="108"/>
      <c r="AZ12" s="109"/>
      <c r="BA12" s="108"/>
      <c r="BB12" s="108"/>
      <c r="BC12" s="109"/>
      <c r="BD12" s="108"/>
      <c r="BE12" s="108"/>
      <c r="BF12" s="109"/>
      <c r="BG12" s="108"/>
      <c r="BH12" s="108"/>
      <c r="BI12" s="109"/>
      <c r="BJ12" s="108"/>
      <c r="BK12" s="108"/>
      <c r="BL12" s="109"/>
      <c r="BM12" s="108"/>
      <c r="BN12" s="108"/>
      <c r="BO12" s="109"/>
      <c r="BP12" s="108"/>
      <c r="BQ12" s="108"/>
      <c r="BR12" s="109"/>
      <c r="BS12" s="108"/>
      <c r="BT12" s="108"/>
      <c r="BU12" s="109"/>
      <c r="BV12" s="108"/>
      <c r="BW12" s="108"/>
      <c r="BX12" s="109"/>
      <c r="BY12" s="108"/>
      <c r="BZ12" s="108"/>
      <c r="CA12" s="109"/>
      <c r="CB12" s="108"/>
      <c r="CC12" s="108"/>
      <c r="CD12" s="109"/>
      <c r="CE12" s="108"/>
      <c r="CF12" s="108"/>
      <c r="CG12" s="109"/>
      <c r="CH12" s="108"/>
      <c r="CI12" s="108"/>
      <c r="CJ12" s="109"/>
      <c r="CK12" s="108"/>
      <c r="CL12" s="108"/>
      <c r="CM12" s="109"/>
      <c r="CN12" s="108"/>
      <c r="CO12" s="108"/>
      <c r="CP12" s="109"/>
      <c r="CQ12" s="108"/>
      <c r="CR12" s="108"/>
      <c r="CS12" s="109"/>
      <c r="CT12" s="108"/>
      <c r="CU12" s="108"/>
      <c r="CV12" s="109"/>
      <c r="CW12" s="108"/>
      <c r="CX12" s="108"/>
      <c r="CY12" s="109"/>
      <c r="CZ12" s="108"/>
      <c r="DA12" s="108"/>
      <c r="DB12" s="109"/>
      <c r="DC12" s="108"/>
      <c r="DD12" s="108"/>
      <c r="DE12" s="109"/>
      <c r="DF12" s="108"/>
      <c r="DG12" s="108"/>
      <c r="DH12" s="109"/>
      <c r="DI12" s="108"/>
      <c r="DJ12" s="108"/>
      <c r="DK12" s="109"/>
      <c r="DL12" s="109"/>
      <c r="DM12" s="109"/>
      <c r="DN12" s="109"/>
      <c r="DO12" s="108"/>
      <c r="DP12" s="108"/>
      <c r="DQ12" s="109"/>
      <c r="DR12" s="108"/>
      <c r="DS12" s="108"/>
      <c r="DT12" s="109"/>
      <c r="DU12" s="108"/>
      <c r="DV12" s="108"/>
      <c r="DW12" s="108"/>
      <c r="DX12" s="103">
        <f t="shared" si="5"/>
        <v>0</v>
      </c>
      <c r="DY12" s="103">
        <f t="shared" si="6"/>
        <v>0</v>
      </c>
      <c r="DZ12" s="103">
        <f t="shared" si="7"/>
        <v>0</v>
      </c>
    </row>
    <row r="13" spans="1:253" ht="15" customHeight="1">
      <c r="A13" s="101"/>
      <c r="D13" s="92"/>
      <c r="E13" s="102">
        <v>6</v>
      </c>
      <c r="F13" s="81" t="s">
        <v>540</v>
      </c>
      <c r="G13" s="102"/>
      <c r="H13" s="102"/>
      <c r="I13" s="107" t="s">
        <v>541</v>
      </c>
      <c r="J13" s="103">
        <f t="shared" si="2"/>
        <v>0</v>
      </c>
      <c r="K13" s="103">
        <f t="shared" si="3"/>
        <v>0</v>
      </c>
      <c r="L13" s="103">
        <f t="shared" si="0"/>
        <v>0</v>
      </c>
      <c r="M13" s="104">
        <f t="shared" si="1"/>
        <v>0</v>
      </c>
      <c r="N13" s="108"/>
      <c r="O13" s="108"/>
      <c r="P13" s="109"/>
      <c r="Q13" s="108"/>
      <c r="R13" s="108"/>
      <c r="S13" s="109"/>
      <c r="T13" s="108">
        <f t="shared" si="8"/>
        <v>0</v>
      </c>
      <c r="U13" s="108"/>
      <c r="V13" s="109"/>
      <c r="W13" s="108"/>
      <c r="X13" s="108"/>
      <c r="Y13" s="109"/>
      <c r="Z13" s="108"/>
      <c r="AA13" s="108"/>
      <c r="AB13" s="109"/>
      <c r="AC13" s="108"/>
      <c r="AD13" s="108"/>
      <c r="AE13" s="109"/>
      <c r="AF13" s="108">
        <f t="shared" si="9"/>
        <v>0</v>
      </c>
      <c r="AG13" s="108"/>
      <c r="AH13" s="109"/>
      <c r="AI13" s="108"/>
      <c r="AJ13" s="108"/>
      <c r="AK13" s="109"/>
      <c r="AL13" s="108"/>
      <c r="AM13" s="108"/>
      <c r="AN13" s="109"/>
      <c r="AO13" s="108"/>
      <c r="AP13" s="108"/>
      <c r="AQ13" s="109"/>
      <c r="AR13" s="108"/>
      <c r="AS13" s="108"/>
      <c r="AT13" s="109"/>
      <c r="AU13" s="108"/>
      <c r="AV13" s="108"/>
      <c r="AW13" s="109"/>
      <c r="AX13" s="108"/>
      <c r="AY13" s="108"/>
      <c r="AZ13" s="109"/>
      <c r="BA13" s="108"/>
      <c r="BB13" s="108"/>
      <c r="BC13" s="109"/>
      <c r="BD13" s="108"/>
      <c r="BE13" s="108"/>
      <c r="BF13" s="109"/>
      <c r="BG13" s="108"/>
      <c r="BH13" s="108"/>
      <c r="BI13" s="109"/>
      <c r="BJ13" s="108"/>
      <c r="BK13" s="108"/>
      <c r="BL13" s="109"/>
      <c r="BM13" s="108"/>
      <c r="BN13" s="108"/>
      <c r="BO13" s="109"/>
      <c r="BP13" s="108"/>
      <c r="BQ13" s="108"/>
      <c r="BR13" s="109"/>
      <c r="BS13" s="108"/>
      <c r="BT13" s="108"/>
      <c r="BU13" s="109"/>
      <c r="BV13" s="108"/>
      <c r="BW13" s="108"/>
      <c r="BX13" s="109"/>
      <c r="BY13" s="108"/>
      <c r="BZ13" s="108"/>
      <c r="CA13" s="109"/>
      <c r="CB13" s="108"/>
      <c r="CC13" s="108"/>
      <c r="CD13" s="109"/>
      <c r="CE13" s="108"/>
      <c r="CF13" s="108"/>
      <c r="CG13" s="109"/>
      <c r="CH13" s="108"/>
      <c r="CI13" s="108"/>
      <c r="CJ13" s="109"/>
      <c r="CK13" s="108"/>
      <c r="CL13" s="108"/>
      <c r="CM13" s="109"/>
      <c r="CN13" s="108"/>
      <c r="CO13" s="108"/>
      <c r="CP13" s="109"/>
      <c r="CQ13" s="108"/>
      <c r="CR13" s="108"/>
      <c r="CS13" s="109"/>
      <c r="CT13" s="108"/>
      <c r="CU13" s="108"/>
      <c r="CV13" s="109"/>
      <c r="CW13" s="108"/>
      <c r="CX13" s="108"/>
      <c r="CY13" s="109"/>
      <c r="CZ13" s="108"/>
      <c r="DA13" s="108"/>
      <c r="DB13" s="109"/>
      <c r="DC13" s="108"/>
      <c r="DD13" s="108"/>
      <c r="DE13" s="109"/>
      <c r="DF13" s="108"/>
      <c r="DG13" s="108"/>
      <c r="DH13" s="109"/>
      <c r="DI13" s="108"/>
      <c r="DJ13" s="108"/>
      <c r="DK13" s="109"/>
      <c r="DL13" s="109"/>
      <c r="DM13" s="109"/>
      <c r="DN13" s="109"/>
      <c r="DO13" s="108"/>
      <c r="DP13" s="108"/>
      <c r="DQ13" s="109"/>
      <c r="DR13" s="108"/>
      <c r="DS13" s="108"/>
      <c r="DT13" s="109"/>
      <c r="DU13" s="108"/>
      <c r="DV13" s="108"/>
      <c r="DW13" s="108"/>
      <c r="DX13" s="103">
        <f t="shared" si="5"/>
        <v>0</v>
      </c>
      <c r="DY13" s="103">
        <f t="shared" si="6"/>
        <v>0</v>
      </c>
      <c r="DZ13" s="103">
        <f t="shared" si="7"/>
        <v>0</v>
      </c>
    </row>
    <row r="14" spans="1:253" ht="15" customHeight="1">
      <c r="A14" s="101"/>
      <c r="D14" s="102">
        <v>2</v>
      </c>
      <c r="E14" s="81" t="s">
        <v>542</v>
      </c>
      <c r="F14" s="102"/>
      <c r="G14" s="102"/>
      <c r="H14" s="102"/>
      <c r="I14" s="81" t="s">
        <v>543</v>
      </c>
      <c r="J14" s="103">
        <f t="shared" si="2"/>
        <v>28749</v>
      </c>
      <c r="K14" s="103">
        <f t="shared" si="3"/>
        <v>0</v>
      </c>
      <c r="L14" s="103">
        <f t="shared" si="0"/>
        <v>0</v>
      </c>
      <c r="M14" s="104">
        <f t="shared" si="1"/>
        <v>28749</v>
      </c>
      <c r="N14" s="110"/>
      <c r="O14" s="110"/>
      <c r="P14" s="111"/>
      <c r="Q14" s="110"/>
      <c r="R14" s="110"/>
      <c r="S14" s="111"/>
      <c r="T14" s="108">
        <f t="shared" si="8"/>
        <v>0</v>
      </c>
      <c r="U14" s="108"/>
      <c r="V14" s="111"/>
      <c r="W14" s="110"/>
      <c r="X14" s="110"/>
      <c r="Y14" s="111"/>
      <c r="Z14" s="110"/>
      <c r="AA14" s="110"/>
      <c r="AB14" s="111"/>
      <c r="AC14" s="110"/>
      <c r="AD14" s="110"/>
      <c r="AE14" s="111"/>
      <c r="AF14" s="108">
        <f t="shared" si="9"/>
        <v>0</v>
      </c>
      <c r="AG14" s="110"/>
      <c r="AH14" s="111"/>
      <c r="AI14" s="110"/>
      <c r="AJ14" s="110"/>
      <c r="AK14" s="111"/>
      <c r="AL14" s="110"/>
      <c r="AM14" s="110"/>
      <c r="AN14" s="111"/>
      <c r="AO14" s="110"/>
      <c r="AP14" s="110"/>
      <c r="AQ14" s="111"/>
      <c r="AR14" s="110"/>
      <c r="AS14" s="110"/>
      <c r="AT14" s="111"/>
      <c r="AU14" s="110"/>
      <c r="AV14" s="110"/>
      <c r="AW14" s="111"/>
      <c r="AX14" s="110"/>
      <c r="AY14" s="110"/>
      <c r="AZ14" s="111"/>
      <c r="BA14" s="110"/>
      <c r="BB14" s="110"/>
      <c r="BC14" s="111"/>
      <c r="BD14" s="110"/>
      <c r="BE14" s="110"/>
      <c r="BF14" s="111"/>
      <c r="BG14" s="110"/>
      <c r="BH14" s="110"/>
      <c r="BI14" s="111"/>
      <c r="BJ14" s="110"/>
      <c r="BK14" s="110"/>
      <c r="BL14" s="111"/>
      <c r="BM14" s="110"/>
      <c r="BN14" s="110"/>
      <c r="BO14" s="111"/>
      <c r="BP14" s="110"/>
      <c r="BQ14" s="110"/>
      <c r="BR14" s="111"/>
      <c r="BS14" s="110"/>
      <c r="BT14" s="110"/>
      <c r="BU14" s="111"/>
      <c r="BV14" s="110"/>
      <c r="BW14" s="110"/>
      <c r="BX14" s="111"/>
      <c r="BY14" s="110"/>
      <c r="BZ14" s="110"/>
      <c r="CA14" s="111"/>
      <c r="CB14" s="110"/>
      <c r="CC14" s="110"/>
      <c r="CD14" s="111"/>
      <c r="CE14" s="110"/>
      <c r="CF14" s="110"/>
      <c r="CG14" s="111"/>
      <c r="CH14" s="110"/>
      <c r="CI14" s="110"/>
      <c r="CJ14" s="111"/>
      <c r="CK14" s="110"/>
      <c r="CL14" s="110"/>
      <c r="CM14" s="111"/>
      <c r="CN14" s="110">
        <v>28749</v>
      </c>
      <c r="CO14" s="110"/>
      <c r="CP14" s="111"/>
      <c r="CQ14" s="110"/>
      <c r="CR14" s="110"/>
      <c r="CS14" s="111"/>
      <c r="CT14" s="110"/>
      <c r="CU14" s="110"/>
      <c r="CV14" s="111"/>
      <c r="CW14" s="110"/>
      <c r="CX14" s="110"/>
      <c r="CY14" s="111"/>
      <c r="CZ14" s="110"/>
      <c r="DA14" s="110"/>
      <c r="DB14" s="111"/>
      <c r="DC14" s="110"/>
      <c r="DD14" s="110"/>
      <c r="DE14" s="111"/>
      <c r="DF14" s="110"/>
      <c r="DG14" s="110"/>
      <c r="DH14" s="111"/>
      <c r="DI14" s="110"/>
      <c r="DJ14" s="110"/>
      <c r="DK14" s="111"/>
      <c r="DL14" s="111"/>
      <c r="DM14" s="111"/>
      <c r="DN14" s="111"/>
      <c r="DO14" s="110"/>
      <c r="DP14" s="110"/>
      <c r="DQ14" s="111"/>
      <c r="DR14" s="110"/>
      <c r="DS14" s="110"/>
      <c r="DT14" s="111"/>
      <c r="DU14" s="110"/>
      <c r="DV14" s="110"/>
      <c r="DW14" s="110"/>
      <c r="DX14" s="103">
        <f t="shared" si="5"/>
        <v>28749</v>
      </c>
      <c r="DY14" s="103">
        <f t="shared" si="6"/>
        <v>0</v>
      </c>
      <c r="DZ14" s="103">
        <f t="shared" si="7"/>
        <v>0</v>
      </c>
    </row>
    <row r="15" spans="1:253" ht="15" customHeight="1">
      <c r="A15" s="101"/>
      <c r="D15" s="102">
        <v>3</v>
      </c>
      <c r="E15" s="81" t="s">
        <v>544</v>
      </c>
      <c r="F15" s="112"/>
      <c r="G15" s="112"/>
      <c r="H15" s="112"/>
      <c r="I15" s="107" t="s">
        <v>545</v>
      </c>
      <c r="J15" s="103">
        <f t="shared" si="2"/>
        <v>0</v>
      </c>
      <c r="K15" s="103">
        <f t="shared" si="3"/>
        <v>0</v>
      </c>
      <c r="L15" s="103">
        <f t="shared" si="0"/>
        <v>0</v>
      </c>
      <c r="M15" s="104">
        <f t="shared" si="1"/>
        <v>0</v>
      </c>
      <c r="N15" s="108"/>
      <c r="O15" s="108"/>
      <c r="P15" s="109"/>
      <c r="Q15" s="108"/>
      <c r="R15" s="108"/>
      <c r="S15" s="109"/>
      <c r="T15" s="108">
        <f t="shared" si="8"/>
        <v>0</v>
      </c>
      <c r="U15" s="108"/>
      <c r="V15" s="109"/>
      <c r="W15" s="108"/>
      <c r="X15" s="108"/>
      <c r="Y15" s="109"/>
      <c r="Z15" s="108"/>
      <c r="AA15" s="108"/>
      <c r="AB15" s="109"/>
      <c r="AC15" s="108"/>
      <c r="AD15" s="108"/>
      <c r="AE15" s="109"/>
      <c r="AF15" s="108">
        <f t="shared" si="9"/>
        <v>0</v>
      </c>
      <c r="AG15" s="108"/>
      <c r="AH15" s="109"/>
      <c r="AI15" s="108"/>
      <c r="AJ15" s="108"/>
      <c r="AK15" s="109"/>
      <c r="AL15" s="108"/>
      <c r="AM15" s="108"/>
      <c r="AN15" s="109"/>
      <c r="AO15" s="108"/>
      <c r="AP15" s="108"/>
      <c r="AQ15" s="109"/>
      <c r="AR15" s="108"/>
      <c r="AS15" s="108"/>
      <c r="AT15" s="109"/>
      <c r="AU15" s="108"/>
      <c r="AV15" s="108"/>
      <c r="AW15" s="109"/>
      <c r="AX15" s="108"/>
      <c r="AY15" s="108"/>
      <c r="AZ15" s="109"/>
      <c r="BA15" s="108"/>
      <c r="BB15" s="108"/>
      <c r="BC15" s="109"/>
      <c r="BD15" s="108"/>
      <c r="BE15" s="108"/>
      <c r="BF15" s="109"/>
      <c r="BG15" s="108"/>
      <c r="BH15" s="108"/>
      <c r="BI15" s="109"/>
      <c r="BJ15" s="108"/>
      <c r="BK15" s="108"/>
      <c r="BL15" s="109"/>
      <c r="BM15" s="108"/>
      <c r="BN15" s="108"/>
      <c r="BO15" s="109"/>
      <c r="BP15" s="108"/>
      <c r="BQ15" s="108"/>
      <c r="BR15" s="109"/>
      <c r="BS15" s="108"/>
      <c r="BT15" s="108"/>
      <c r="BU15" s="109"/>
      <c r="BV15" s="108"/>
      <c r="BW15" s="108"/>
      <c r="BX15" s="109"/>
      <c r="BY15" s="108"/>
      <c r="BZ15" s="108"/>
      <c r="CA15" s="109"/>
      <c r="CB15" s="108"/>
      <c r="CC15" s="108"/>
      <c r="CD15" s="109"/>
      <c r="CE15" s="108"/>
      <c r="CF15" s="108"/>
      <c r="CG15" s="109"/>
      <c r="CH15" s="108"/>
      <c r="CI15" s="108"/>
      <c r="CJ15" s="109"/>
      <c r="CK15" s="108"/>
      <c r="CL15" s="108"/>
      <c r="CM15" s="109"/>
      <c r="CN15" s="108"/>
      <c r="CO15" s="108"/>
      <c r="CP15" s="109"/>
      <c r="CQ15" s="108"/>
      <c r="CR15" s="108"/>
      <c r="CS15" s="109"/>
      <c r="CT15" s="108"/>
      <c r="CU15" s="108"/>
      <c r="CV15" s="109"/>
      <c r="CW15" s="108"/>
      <c r="CX15" s="108"/>
      <c r="CY15" s="109"/>
      <c r="CZ15" s="108"/>
      <c r="DA15" s="108"/>
      <c r="DB15" s="109"/>
      <c r="DC15" s="108"/>
      <c r="DD15" s="108"/>
      <c r="DE15" s="109"/>
      <c r="DF15" s="108"/>
      <c r="DG15" s="108"/>
      <c r="DH15" s="109"/>
      <c r="DI15" s="108"/>
      <c r="DJ15" s="108"/>
      <c r="DK15" s="109"/>
      <c r="DL15" s="109"/>
      <c r="DM15" s="109"/>
      <c r="DN15" s="109"/>
      <c r="DO15" s="108"/>
      <c r="DP15" s="108"/>
      <c r="DQ15" s="109"/>
      <c r="DR15" s="108"/>
      <c r="DS15" s="108"/>
      <c r="DT15" s="109"/>
      <c r="DU15" s="108"/>
      <c r="DV15" s="108"/>
      <c r="DW15" s="108"/>
      <c r="DX15" s="103">
        <f t="shared" si="5"/>
        <v>0</v>
      </c>
      <c r="DY15" s="103">
        <f t="shared" si="6"/>
        <v>0</v>
      </c>
      <c r="DZ15" s="103">
        <f t="shared" si="7"/>
        <v>0</v>
      </c>
    </row>
    <row r="16" spans="1:253" ht="15" customHeight="1">
      <c r="A16" s="101"/>
      <c r="D16" s="102">
        <v>4</v>
      </c>
      <c r="E16" s="81" t="s">
        <v>546</v>
      </c>
      <c r="F16" s="112"/>
      <c r="G16" s="112"/>
      <c r="H16" s="112"/>
      <c r="I16" s="107" t="s">
        <v>547</v>
      </c>
      <c r="J16" s="103">
        <f t="shared" si="2"/>
        <v>0</v>
      </c>
      <c r="K16" s="103">
        <f t="shared" si="3"/>
        <v>0</v>
      </c>
      <c r="L16" s="103">
        <f t="shared" si="0"/>
        <v>0</v>
      </c>
      <c r="M16" s="104">
        <f t="shared" si="1"/>
        <v>0</v>
      </c>
      <c r="N16" s="108"/>
      <c r="O16" s="108"/>
      <c r="P16" s="109"/>
      <c r="Q16" s="108"/>
      <c r="R16" s="108"/>
      <c r="S16" s="109"/>
      <c r="T16" s="108">
        <f t="shared" si="8"/>
        <v>0</v>
      </c>
      <c r="U16" s="108"/>
      <c r="V16" s="109"/>
      <c r="W16" s="108"/>
      <c r="X16" s="108"/>
      <c r="Y16" s="109"/>
      <c r="Z16" s="108"/>
      <c r="AA16" s="108"/>
      <c r="AB16" s="109"/>
      <c r="AC16" s="108"/>
      <c r="AD16" s="108"/>
      <c r="AE16" s="109"/>
      <c r="AF16" s="108">
        <f t="shared" si="9"/>
        <v>0</v>
      </c>
      <c r="AG16" s="108"/>
      <c r="AH16" s="109"/>
      <c r="AI16" s="108"/>
      <c r="AJ16" s="108"/>
      <c r="AK16" s="109"/>
      <c r="AL16" s="108"/>
      <c r="AM16" s="108"/>
      <c r="AN16" s="109"/>
      <c r="AO16" s="108"/>
      <c r="AP16" s="108"/>
      <c r="AQ16" s="109"/>
      <c r="AR16" s="108"/>
      <c r="AS16" s="108"/>
      <c r="AT16" s="109"/>
      <c r="AU16" s="108"/>
      <c r="AV16" s="108"/>
      <c r="AW16" s="109"/>
      <c r="AX16" s="108"/>
      <c r="AY16" s="108"/>
      <c r="AZ16" s="109"/>
      <c r="BA16" s="108"/>
      <c r="BB16" s="108"/>
      <c r="BC16" s="109"/>
      <c r="BD16" s="108"/>
      <c r="BE16" s="108"/>
      <c r="BF16" s="109"/>
      <c r="BG16" s="108"/>
      <c r="BH16" s="108"/>
      <c r="BI16" s="109"/>
      <c r="BJ16" s="108"/>
      <c r="BK16" s="108"/>
      <c r="BL16" s="109"/>
      <c r="BM16" s="108"/>
      <c r="BN16" s="108"/>
      <c r="BO16" s="109"/>
      <c r="BP16" s="108"/>
      <c r="BQ16" s="108"/>
      <c r="BR16" s="109"/>
      <c r="BS16" s="108"/>
      <c r="BT16" s="108"/>
      <c r="BU16" s="109"/>
      <c r="BV16" s="108"/>
      <c r="BW16" s="108"/>
      <c r="BX16" s="109"/>
      <c r="BY16" s="108"/>
      <c r="BZ16" s="108"/>
      <c r="CA16" s="109"/>
      <c r="CB16" s="108"/>
      <c r="CC16" s="108"/>
      <c r="CD16" s="109"/>
      <c r="CE16" s="108"/>
      <c r="CF16" s="108"/>
      <c r="CG16" s="109"/>
      <c r="CH16" s="108"/>
      <c r="CI16" s="108"/>
      <c r="CJ16" s="109"/>
      <c r="CK16" s="108"/>
      <c r="CL16" s="108"/>
      <c r="CM16" s="109"/>
      <c r="CN16" s="108"/>
      <c r="CO16" s="108"/>
      <c r="CP16" s="109"/>
      <c r="CQ16" s="108"/>
      <c r="CR16" s="108"/>
      <c r="CS16" s="109"/>
      <c r="CT16" s="108"/>
      <c r="CU16" s="108"/>
      <c r="CV16" s="109"/>
      <c r="CW16" s="108"/>
      <c r="CX16" s="108"/>
      <c r="CY16" s="109"/>
      <c r="CZ16" s="108"/>
      <c r="DA16" s="108"/>
      <c r="DB16" s="109"/>
      <c r="DC16" s="108"/>
      <c r="DD16" s="108"/>
      <c r="DE16" s="109"/>
      <c r="DF16" s="108"/>
      <c r="DG16" s="108"/>
      <c r="DH16" s="109"/>
      <c r="DI16" s="108"/>
      <c r="DJ16" s="108"/>
      <c r="DK16" s="109"/>
      <c r="DL16" s="109"/>
      <c r="DM16" s="109"/>
      <c r="DN16" s="109"/>
      <c r="DO16" s="108"/>
      <c r="DP16" s="108"/>
      <c r="DQ16" s="109"/>
      <c r="DR16" s="108"/>
      <c r="DS16" s="108"/>
      <c r="DT16" s="109"/>
      <c r="DU16" s="108"/>
      <c r="DV16" s="108"/>
      <c r="DW16" s="108"/>
      <c r="DX16" s="103">
        <f t="shared" si="5"/>
        <v>0</v>
      </c>
      <c r="DY16" s="103">
        <f t="shared" si="6"/>
        <v>0</v>
      </c>
      <c r="DZ16" s="103">
        <f t="shared" si="7"/>
        <v>0</v>
      </c>
    </row>
    <row r="17" spans="1:130" ht="15" customHeight="1">
      <c r="A17" s="101"/>
      <c r="D17" s="102">
        <v>5</v>
      </c>
      <c r="E17" s="81" t="s">
        <v>548</v>
      </c>
      <c r="F17" s="112"/>
      <c r="G17" s="112"/>
      <c r="H17" s="112"/>
      <c r="I17" s="107" t="s">
        <v>549</v>
      </c>
      <c r="J17" s="103">
        <f t="shared" si="2"/>
        <v>0</v>
      </c>
      <c r="K17" s="103">
        <f t="shared" si="3"/>
        <v>0</v>
      </c>
      <c r="L17" s="103">
        <f t="shared" si="0"/>
        <v>0</v>
      </c>
      <c r="M17" s="104">
        <f t="shared" si="1"/>
        <v>0</v>
      </c>
      <c r="N17" s="108"/>
      <c r="O17" s="108"/>
      <c r="P17" s="109"/>
      <c r="Q17" s="108"/>
      <c r="R17" s="108"/>
      <c r="S17" s="109"/>
      <c r="T17" s="108">
        <f t="shared" si="8"/>
        <v>0</v>
      </c>
      <c r="U17" s="108"/>
      <c r="V17" s="109"/>
      <c r="W17" s="108"/>
      <c r="X17" s="108"/>
      <c r="Y17" s="109"/>
      <c r="Z17" s="108"/>
      <c r="AA17" s="108"/>
      <c r="AB17" s="109"/>
      <c r="AC17" s="108"/>
      <c r="AD17" s="108"/>
      <c r="AE17" s="109"/>
      <c r="AF17" s="108">
        <f t="shared" si="9"/>
        <v>0</v>
      </c>
      <c r="AG17" s="108"/>
      <c r="AH17" s="109"/>
      <c r="AI17" s="108"/>
      <c r="AJ17" s="108"/>
      <c r="AK17" s="109"/>
      <c r="AL17" s="108"/>
      <c r="AM17" s="108"/>
      <c r="AN17" s="109"/>
      <c r="AO17" s="108"/>
      <c r="AP17" s="108"/>
      <c r="AQ17" s="109"/>
      <c r="AR17" s="108"/>
      <c r="AS17" s="108"/>
      <c r="AT17" s="109"/>
      <c r="AU17" s="108"/>
      <c r="AV17" s="108"/>
      <c r="AW17" s="109"/>
      <c r="AX17" s="108"/>
      <c r="AY17" s="108"/>
      <c r="AZ17" s="109"/>
      <c r="BA17" s="108"/>
      <c r="BB17" s="108"/>
      <c r="BC17" s="109"/>
      <c r="BD17" s="108"/>
      <c r="BE17" s="108"/>
      <c r="BF17" s="109"/>
      <c r="BG17" s="108"/>
      <c r="BH17" s="108"/>
      <c r="BI17" s="109"/>
      <c r="BJ17" s="108"/>
      <c r="BK17" s="108"/>
      <c r="BL17" s="109"/>
      <c r="BM17" s="108"/>
      <c r="BN17" s="108"/>
      <c r="BO17" s="109"/>
      <c r="BP17" s="108"/>
      <c r="BQ17" s="108"/>
      <c r="BR17" s="109"/>
      <c r="BS17" s="108"/>
      <c r="BT17" s="108"/>
      <c r="BU17" s="109"/>
      <c r="BV17" s="108"/>
      <c r="BW17" s="108"/>
      <c r="BX17" s="109"/>
      <c r="BY17" s="108"/>
      <c r="BZ17" s="108"/>
      <c r="CA17" s="109"/>
      <c r="CB17" s="108"/>
      <c r="CC17" s="108"/>
      <c r="CD17" s="109"/>
      <c r="CE17" s="108"/>
      <c r="CF17" s="108"/>
      <c r="CG17" s="109"/>
      <c r="CH17" s="108"/>
      <c r="CI17" s="108"/>
      <c r="CJ17" s="109"/>
      <c r="CK17" s="108"/>
      <c r="CL17" s="108"/>
      <c r="CM17" s="109"/>
      <c r="CN17" s="108"/>
      <c r="CO17" s="108"/>
      <c r="CP17" s="109"/>
      <c r="CQ17" s="108"/>
      <c r="CR17" s="108"/>
      <c r="CS17" s="109"/>
      <c r="CT17" s="108"/>
      <c r="CU17" s="108"/>
      <c r="CV17" s="109"/>
      <c r="CW17" s="108"/>
      <c r="CX17" s="108"/>
      <c r="CY17" s="109"/>
      <c r="CZ17" s="108"/>
      <c r="DA17" s="108"/>
      <c r="DB17" s="109"/>
      <c r="DC17" s="108"/>
      <c r="DD17" s="108"/>
      <c r="DE17" s="109"/>
      <c r="DF17" s="108"/>
      <c r="DG17" s="108"/>
      <c r="DH17" s="109"/>
      <c r="DI17" s="108"/>
      <c r="DJ17" s="108"/>
      <c r="DK17" s="109"/>
      <c r="DL17" s="109"/>
      <c r="DM17" s="109"/>
      <c r="DN17" s="109"/>
      <c r="DO17" s="108"/>
      <c r="DP17" s="108"/>
      <c r="DQ17" s="109"/>
      <c r="DR17" s="108"/>
      <c r="DS17" s="108"/>
      <c r="DT17" s="109"/>
      <c r="DU17" s="108"/>
      <c r="DV17" s="108"/>
      <c r="DW17" s="108"/>
      <c r="DX17" s="103">
        <f t="shared" si="5"/>
        <v>0</v>
      </c>
      <c r="DY17" s="103">
        <f t="shared" si="6"/>
        <v>0</v>
      </c>
      <c r="DZ17" s="103">
        <f t="shared" si="7"/>
        <v>0</v>
      </c>
    </row>
    <row r="18" spans="1:130" ht="15" customHeight="1">
      <c r="A18" s="101"/>
      <c r="D18" s="102">
        <v>6</v>
      </c>
      <c r="E18" s="81" t="s">
        <v>550</v>
      </c>
      <c r="F18" s="112"/>
      <c r="G18" s="112"/>
      <c r="H18" s="112"/>
      <c r="I18" s="107" t="s">
        <v>551</v>
      </c>
      <c r="J18" s="103">
        <f t="shared" si="2"/>
        <v>23800</v>
      </c>
      <c r="K18" s="103">
        <f t="shared" si="3"/>
        <v>0</v>
      </c>
      <c r="L18" s="103">
        <f t="shared" si="0"/>
        <v>0</v>
      </c>
      <c r="M18" s="104">
        <f t="shared" si="1"/>
        <v>23800</v>
      </c>
      <c r="N18" s="108"/>
      <c r="O18" s="108"/>
      <c r="P18" s="109"/>
      <c r="Q18" s="108"/>
      <c r="R18" s="108"/>
      <c r="S18" s="109"/>
      <c r="T18" s="108">
        <f t="shared" si="8"/>
        <v>0</v>
      </c>
      <c r="U18" s="108"/>
      <c r="V18" s="109"/>
      <c r="W18" s="108"/>
      <c r="X18" s="108"/>
      <c r="Y18" s="109"/>
      <c r="Z18" s="108"/>
      <c r="AA18" s="108"/>
      <c r="AB18" s="109"/>
      <c r="AC18" s="108"/>
      <c r="AD18" s="108"/>
      <c r="AE18" s="109"/>
      <c r="AF18" s="108">
        <f t="shared" si="9"/>
        <v>0</v>
      </c>
      <c r="AG18" s="108"/>
      <c r="AH18" s="109"/>
      <c r="AI18" s="108"/>
      <c r="AJ18" s="108"/>
      <c r="AK18" s="109"/>
      <c r="AL18" s="108"/>
      <c r="AM18" s="108"/>
      <c r="AN18" s="109"/>
      <c r="AO18" s="108">
        <v>9300</v>
      </c>
      <c r="AP18" s="108"/>
      <c r="AQ18" s="109"/>
      <c r="AR18" s="108">
        <v>8500</v>
      </c>
      <c r="AS18" s="108"/>
      <c r="AT18" s="109"/>
      <c r="AU18" s="108"/>
      <c r="AV18" s="108"/>
      <c r="AW18" s="109"/>
      <c r="AX18" s="108"/>
      <c r="AY18" s="108"/>
      <c r="AZ18" s="109"/>
      <c r="BA18" s="108"/>
      <c r="BB18" s="108"/>
      <c r="BC18" s="109"/>
      <c r="BD18" s="108"/>
      <c r="BE18" s="108"/>
      <c r="BF18" s="109"/>
      <c r="BG18" s="108"/>
      <c r="BH18" s="108"/>
      <c r="BI18" s="109"/>
      <c r="BJ18" s="108"/>
      <c r="BK18" s="108"/>
      <c r="BL18" s="109"/>
      <c r="BM18" s="108"/>
      <c r="BN18" s="108"/>
      <c r="BO18" s="109"/>
      <c r="BP18" s="108"/>
      <c r="BQ18" s="108"/>
      <c r="BR18" s="109"/>
      <c r="BS18" s="108"/>
      <c r="BT18" s="108"/>
      <c r="BU18" s="109"/>
      <c r="BV18" s="108"/>
      <c r="BW18" s="108"/>
      <c r="BX18" s="109"/>
      <c r="BY18" s="108"/>
      <c r="BZ18" s="108"/>
      <c r="CA18" s="109"/>
      <c r="CB18" s="108"/>
      <c r="CC18" s="108"/>
      <c r="CD18" s="109"/>
      <c r="CE18" s="108">
        <v>6000</v>
      </c>
      <c r="CF18" s="108"/>
      <c r="CG18" s="109"/>
      <c r="CH18" s="108"/>
      <c r="CI18" s="108"/>
      <c r="CJ18" s="109"/>
      <c r="CK18" s="108"/>
      <c r="CL18" s="108"/>
      <c r="CM18" s="109"/>
      <c r="CN18" s="108"/>
      <c r="CO18" s="108"/>
      <c r="CP18" s="109"/>
      <c r="CQ18" s="108"/>
      <c r="CR18" s="108"/>
      <c r="CS18" s="109"/>
      <c r="CT18" s="108"/>
      <c r="CU18" s="108"/>
      <c r="CV18" s="109"/>
      <c r="CW18" s="108"/>
      <c r="CX18" s="108"/>
      <c r="CY18" s="109"/>
      <c r="CZ18" s="108"/>
      <c r="DA18" s="108"/>
      <c r="DB18" s="109"/>
      <c r="DC18" s="108"/>
      <c r="DD18" s="108"/>
      <c r="DE18" s="109"/>
      <c r="DF18" s="108"/>
      <c r="DG18" s="108"/>
      <c r="DH18" s="109"/>
      <c r="DI18" s="108"/>
      <c r="DJ18" s="108"/>
      <c r="DK18" s="109"/>
      <c r="DL18" s="109"/>
      <c r="DM18" s="109"/>
      <c r="DN18" s="109"/>
      <c r="DO18" s="108"/>
      <c r="DP18" s="108"/>
      <c r="DQ18" s="109"/>
      <c r="DR18" s="108"/>
      <c r="DS18" s="108"/>
      <c r="DT18" s="109"/>
      <c r="DU18" s="108"/>
      <c r="DV18" s="108"/>
      <c r="DW18" s="108"/>
      <c r="DX18" s="103">
        <f t="shared" si="5"/>
        <v>23800</v>
      </c>
      <c r="DY18" s="103">
        <f t="shared" si="6"/>
        <v>0</v>
      </c>
      <c r="DZ18" s="103">
        <f t="shared" si="7"/>
        <v>0</v>
      </c>
    </row>
    <row r="19" spans="1:130" ht="17.25" customHeight="1">
      <c r="A19" s="101"/>
      <c r="B19" s="92"/>
      <c r="C19" s="93">
        <v>2</v>
      </c>
      <c r="D19" s="94" t="s">
        <v>367</v>
      </c>
      <c r="E19" s="93"/>
      <c r="F19" s="93"/>
      <c r="G19" s="93"/>
      <c r="H19" s="93"/>
      <c r="I19" s="95" t="s">
        <v>552</v>
      </c>
      <c r="J19" s="96">
        <f t="shared" si="2"/>
        <v>418500</v>
      </c>
      <c r="K19" s="96">
        <f t="shared" si="3"/>
        <v>0</v>
      </c>
      <c r="L19" s="96">
        <f t="shared" si="0"/>
        <v>0</v>
      </c>
      <c r="M19" s="97">
        <f t="shared" si="1"/>
        <v>418500</v>
      </c>
      <c r="N19" s="113">
        <f>N20+N23++N28+N39</f>
        <v>0</v>
      </c>
      <c r="O19" s="113">
        <f>O20+O23++O28+O39</f>
        <v>0</v>
      </c>
      <c r="P19" s="114"/>
      <c r="Q19" s="113">
        <f>Q20+Q23++Q28+Q39</f>
        <v>0</v>
      </c>
      <c r="R19" s="113">
        <f>R20+R23++R28+R39</f>
        <v>0</v>
      </c>
      <c r="S19" s="114"/>
      <c r="T19" s="113">
        <f>T20+T23++T28+T39</f>
        <v>0</v>
      </c>
      <c r="U19" s="113">
        <f>U20+U23++U28+U39</f>
        <v>0</v>
      </c>
      <c r="V19" s="114"/>
      <c r="W19" s="113">
        <f>W20+W23++W28+W39</f>
        <v>0</v>
      </c>
      <c r="X19" s="113">
        <f>X20+X23++X28+X39</f>
        <v>0</v>
      </c>
      <c r="Y19" s="114"/>
      <c r="Z19" s="113">
        <f>Z20+Z23++Z28+Z39</f>
        <v>0</v>
      </c>
      <c r="AA19" s="113">
        <f>AA20+AA23++AA28+AA39</f>
        <v>0</v>
      </c>
      <c r="AB19" s="114"/>
      <c r="AC19" s="113">
        <f>AC20+AC23++AC28+AC39</f>
        <v>0</v>
      </c>
      <c r="AD19" s="113">
        <f>AD20+AD23++AD28+AD39</f>
        <v>0</v>
      </c>
      <c r="AE19" s="114"/>
      <c r="AF19" s="113">
        <f>AF20+AF23++AF28+AF39</f>
        <v>0</v>
      </c>
      <c r="AG19" s="113">
        <f>AG20+AG23++AG28+AG39</f>
        <v>0</v>
      </c>
      <c r="AH19" s="114"/>
      <c r="AI19" s="113">
        <f>AI20+AI23++AI28+AI39</f>
        <v>0</v>
      </c>
      <c r="AJ19" s="113">
        <f>AJ20+AJ23++AJ28+AJ39</f>
        <v>0</v>
      </c>
      <c r="AK19" s="114"/>
      <c r="AL19" s="113">
        <f>AL20+AL23++AL28+AL39</f>
        <v>0</v>
      </c>
      <c r="AM19" s="113">
        <f>AM20+AM23++AM28+AM39</f>
        <v>0</v>
      </c>
      <c r="AN19" s="114"/>
      <c r="AO19" s="113">
        <f>AO20+AO23++AO28+AO39</f>
        <v>0</v>
      </c>
      <c r="AP19" s="113">
        <f>AP20+AP23++AP28+AP39</f>
        <v>0</v>
      </c>
      <c r="AQ19" s="114"/>
      <c r="AR19" s="113">
        <f>AR20+AR23++AR28+AR39</f>
        <v>0</v>
      </c>
      <c r="AS19" s="113">
        <f>AS20+AS23++AS28+AS39</f>
        <v>0</v>
      </c>
      <c r="AT19" s="114"/>
      <c r="AU19" s="113">
        <f>AU20+AU23++AU28+AU39</f>
        <v>0</v>
      </c>
      <c r="AV19" s="113">
        <f>AV20+AV23++AV28+AV39</f>
        <v>0</v>
      </c>
      <c r="AW19" s="114"/>
      <c r="AX19" s="113">
        <f>AX20+AX23++AX28+AX39</f>
        <v>0</v>
      </c>
      <c r="AY19" s="113">
        <f>AY20+AY23++AY28+AY39</f>
        <v>0</v>
      </c>
      <c r="AZ19" s="114"/>
      <c r="BA19" s="113">
        <f>BA20+BA23++BA28+BA39</f>
        <v>0</v>
      </c>
      <c r="BB19" s="113">
        <f>BB20+BB23++BB28+BB39</f>
        <v>0</v>
      </c>
      <c r="BC19" s="114"/>
      <c r="BD19" s="113">
        <f>BD20+BD23++BD28+BD39</f>
        <v>0</v>
      </c>
      <c r="BE19" s="113">
        <f>BE20+BE23++BE28+BE39</f>
        <v>0</v>
      </c>
      <c r="BF19" s="114"/>
      <c r="BG19" s="113">
        <f>BG20+BG23++BG28+BG39</f>
        <v>0</v>
      </c>
      <c r="BH19" s="113">
        <f>BH20+BH23++BH28+BH39</f>
        <v>0</v>
      </c>
      <c r="BI19" s="114"/>
      <c r="BJ19" s="113">
        <f>BJ20+BJ23++BJ28+BJ39</f>
        <v>0</v>
      </c>
      <c r="BK19" s="113">
        <f>BK20+BK23++BK28+BK39</f>
        <v>0</v>
      </c>
      <c r="BL19" s="114"/>
      <c r="BM19" s="113">
        <f>BM20+BM23++BM28+BM39</f>
        <v>0</v>
      </c>
      <c r="BN19" s="113">
        <f>BN20+BN23++BN28+BN39</f>
        <v>0</v>
      </c>
      <c r="BO19" s="114"/>
      <c r="BP19" s="113">
        <f>BP20+BP23++BP28+BP39</f>
        <v>0</v>
      </c>
      <c r="BQ19" s="113">
        <f>BQ20+BQ23++BQ28+BQ39</f>
        <v>0</v>
      </c>
      <c r="BR19" s="114"/>
      <c r="BS19" s="113">
        <f>BS20+BS23++BS28+BS39</f>
        <v>0</v>
      </c>
      <c r="BT19" s="113">
        <f>BT20+BT23++BT28+BT39</f>
        <v>0</v>
      </c>
      <c r="BU19" s="114"/>
      <c r="BV19" s="113">
        <f>BV20+BV23++BV28+BV39</f>
        <v>0</v>
      </c>
      <c r="BW19" s="113">
        <f>BW20+BW23++BW28+BW39</f>
        <v>0</v>
      </c>
      <c r="BX19" s="114"/>
      <c r="BY19" s="113">
        <f>BY20+BY23++BY28+BY39</f>
        <v>0</v>
      </c>
      <c r="BZ19" s="113">
        <f>BZ20+BZ23++BZ28+BZ39</f>
        <v>0</v>
      </c>
      <c r="CA19" s="114"/>
      <c r="CB19" s="113">
        <f>CB20+CB23++CB28+CB39</f>
        <v>0</v>
      </c>
      <c r="CC19" s="113">
        <f>CC20+CC23++CC28+CC39</f>
        <v>0</v>
      </c>
      <c r="CD19" s="114"/>
      <c r="CE19" s="113">
        <f>CE20+CE23++CE28+CE39</f>
        <v>0</v>
      </c>
      <c r="CF19" s="113">
        <f>CF20+CF23++CF28+CF39</f>
        <v>0</v>
      </c>
      <c r="CG19" s="114"/>
      <c r="CH19" s="113">
        <f>CH20+CH23++CH28+CH39</f>
        <v>0</v>
      </c>
      <c r="CI19" s="113">
        <f>CI20+CI23++CI28+CI39</f>
        <v>0</v>
      </c>
      <c r="CJ19" s="114"/>
      <c r="CK19" s="113">
        <f>CK20+CK23++CK28+CK39</f>
        <v>0</v>
      </c>
      <c r="CL19" s="113">
        <f>CL20+CL23++CL28+CL39</f>
        <v>0</v>
      </c>
      <c r="CM19" s="114"/>
      <c r="CN19" s="113">
        <f>CN20+CN23++CN28+CN39</f>
        <v>418500</v>
      </c>
      <c r="CO19" s="113">
        <f>CO20+CO23++CO28+CO39</f>
        <v>0</v>
      </c>
      <c r="CP19" s="114"/>
      <c r="CQ19" s="113">
        <f>CQ20+CQ23++CQ28+CQ39</f>
        <v>0</v>
      </c>
      <c r="CR19" s="113">
        <f>CR20+CR23++CR28+CR39</f>
        <v>0</v>
      </c>
      <c r="CS19" s="114"/>
      <c r="CT19" s="113">
        <f>CT20+CT23++CT28+CT39</f>
        <v>0</v>
      </c>
      <c r="CU19" s="113">
        <f>CU20+CU23++CU28+CU39</f>
        <v>0</v>
      </c>
      <c r="CV19" s="114"/>
      <c r="CW19" s="113">
        <f>CW20+CW23++CW28+CW39</f>
        <v>0</v>
      </c>
      <c r="CX19" s="113">
        <f>CX20+CX23++CX28+CX39</f>
        <v>0</v>
      </c>
      <c r="CY19" s="114"/>
      <c r="CZ19" s="113">
        <f>CZ20+CZ23++CZ28+CZ39</f>
        <v>0</v>
      </c>
      <c r="DA19" s="113">
        <f>DA20+DA23++DA28+DA39</f>
        <v>0</v>
      </c>
      <c r="DB19" s="114"/>
      <c r="DC19" s="113">
        <f>DC20+DC23++DC28+DC39</f>
        <v>0</v>
      </c>
      <c r="DD19" s="113">
        <f>DD20+DD23++DD28+DD39</f>
        <v>0</v>
      </c>
      <c r="DE19" s="114"/>
      <c r="DF19" s="113">
        <f>DF20+DF23++DF28+DF39</f>
        <v>0</v>
      </c>
      <c r="DG19" s="113">
        <f>DG20+DG23++DG28+DG39</f>
        <v>0</v>
      </c>
      <c r="DH19" s="114"/>
      <c r="DI19" s="113">
        <f>DI20+DI23++DI28+DI39</f>
        <v>0</v>
      </c>
      <c r="DJ19" s="113">
        <f>DJ20+DJ23++DJ28+DJ39</f>
        <v>0</v>
      </c>
      <c r="DK19" s="113"/>
      <c r="DL19" s="113">
        <f>DL20+DL23++DL28+DL39</f>
        <v>0</v>
      </c>
      <c r="DM19" s="113">
        <f>DM20+DM23++DM28+DM39</f>
        <v>0</v>
      </c>
      <c r="DN19" s="114"/>
      <c r="DO19" s="113">
        <f>DO20+DO23++DO28+DO39</f>
        <v>0</v>
      </c>
      <c r="DP19" s="113">
        <f>DP20+DP23++DP28+DP39</f>
        <v>0</v>
      </c>
      <c r="DQ19" s="114"/>
      <c r="DR19" s="113">
        <f>DR20+DR23++DR28+DR39</f>
        <v>0</v>
      </c>
      <c r="DS19" s="113">
        <f>DS20+DS23++DS28+DS39</f>
        <v>0</v>
      </c>
      <c r="DT19" s="114"/>
      <c r="DU19" s="113">
        <f>DU20+DU23++DU28+DU39</f>
        <v>0</v>
      </c>
      <c r="DV19" s="113">
        <f>DV20+DV23++DV28+DV39</f>
        <v>0</v>
      </c>
      <c r="DW19" s="114"/>
      <c r="DX19" s="96">
        <f t="shared" si="5"/>
        <v>418500</v>
      </c>
      <c r="DY19" s="96">
        <f t="shared" si="6"/>
        <v>0</v>
      </c>
      <c r="DZ19" s="96">
        <f t="shared" si="7"/>
        <v>0</v>
      </c>
    </row>
    <row r="20" spans="1:130" ht="15" customHeight="1">
      <c r="A20" s="101"/>
      <c r="B20" s="115"/>
      <c r="D20" s="102">
        <v>1</v>
      </c>
      <c r="E20" s="81" t="s">
        <v>553</v>
      </c>
      <c r="F20" s="102"/>
      <c r="G20" s="102"/>
      <c r="H20" s="102"/>
      <c r="I20" s="92" t="s">
        <v>554</v>
      </c>
      <c r="J20" s="103">
        <f t="shared" si="2"/>
        <v>0</v>
      </c>
      <c r="K20" s="103">
        <f t="shared" si="3"/>
        <v>0</v>
      </c>
      <c r="L20" s="103">
        <f t="shared" si="0"/>
        <v>0</v>
      </c>
      <c r="M20" s="104">
        <f t="shared" si="1"/>
        <v>0</v>
      </c>
      <c r="N20" s="116">
        <f>N21</f>
        <v>0</v>
      </c>
      <c r="O20" s="116">
        <f>O21</f>
        <v>0</v>
      </c>
      <c r="P20" s="117"/>
      <c r="Q20" s="116">
        <f>Q21</f>
        <v>0</v>
      </c>
      <c r="R20" s="116">
        <f>R21</f>
        <v>0</v>
      </c>
      <c r="S20" s="117"/>
      <c r="T20" s="108">
        <f t="shared" si="8"/>
        <v>0</v>
      </c>
      <c r="U20" s="116">
        <f>U21</f>
        <v>0</v>
      </c>
      <c r="V20" s="117"/>
      <c r="W20" s="116">
        <f>W21</f>
        <v>0</v>
      </c>
      <c r="X20" s="116">
        <f>X21</f>
        <v>0</v>
      </c>
      <c r="Y20" s="117"/>
      <c r="Z20" s="116">
        <f>Z21</f>
        <v>0</v>
      </c>
      <c r="AA20" s="116">
        <f>AA21</f>
        <v>0</v>
      </c>
      <c r="AB20" s="117"/>
      <c r="AC20" s="116">
        <f>AC21</f>
        <v>0</v>
      </c>
      <c r="AD20" s="116">
        <f>AD21</f>
        <v>0</v>
      </c>
      <c r="AE20" s="117"/>
      <c r="AF20" s="108">
        <f t="shared" si="9"/>
        <v>0</v>
      </c>
      <c r="AG20" s="116">
        <f>AG21</f>
        <v>0</v>
      </c>
      <c r="AH20" s="117"/>
      <c r="AI20" s="116">
        <f>AI21</f>
        <v>0</v>
      </c>
      <c r="AJ20" s="116">
        <f>AJ21</f>
        <v>0</v>
      </c>
      <c r="AK20" s="117"/>
      <c r="AL20" s="116">
        <f>AL21</f>
        <v>0</v>
      </c>
      <c r="AM20" s="116">
        <f>AM21</f>
        <v>0</v>
      </c>
      <c r="AN20" s="117"/>
      <c r="AO20" s="116">
        <f>AO21</f>
        <v>0</v>
      </c>
      <c r="AP20" s="116">
        <f>AP21</f>
        <v>0</v>
      </c>
      <c r="AQ20" s="117"/>
      <c r="AR20" s="116">
        <f>AR21</f>
        <v>0</v>
      </c>
      <c r="AS20" s="116">
        <f>AS21</f>
        <v>0</v>
      </c>
      <c r="AT20" s="117"/>
      <c r="AU20" s="116">
        <f>AU21</f>
        <v>0</v>
      </c>
      <c r="AV20" s="116">
        <f>AV21</f>
        <v>0</v>
      </c>
      <c r="AW20" s="117"/>
      <c r="AX20" s="116">
        <f>AX21</f>
        <v>0</v>
      </c>
      <c r="AY20" s="116">
        <f>AY21</f>
        <v>0</v>
      </c>
      <c r="AZ20" s="117"/>
      <c r="BA20" s="116">
        <f>BA21</f>
        <v>0</v>
      </c>
      <c r="BB20" s="116">
        <f>BB21</f>
        <v>0</v>
      </c>
      <c r="BC20" s="117"/>
      <c r="BD20" s="116">
        <f>BD21</f>
        <v>0</v>
      </c>
      <c r="BE20" s="116">
        <f>BE21</f>
        <v>0</v>
      </c>
      <c r="BF20" s="117"/>
      <c r="BG20" s="116">
        <f>BG21</f>
        <v>0</v>
      </c>
      <c r="BH20" s="116">
        <f>BH21</f>
        <v>0</v>
      </c>
      <c r="BI20" s="117"/>
      <c r="BJ20" s="116">
        <f>BJ21</f>
        <v>0</v>
      </c>
      <c r="BK20" s="116">
        <f>BK21</f>
        <v>0</v>
      </c>
      <c r="BL20" s="117"/>
      <c r="BM20" s="116">
        <f>BM21</f>
        <v>0</v>
      </c>
      <c r="BN20" s="116">
        <f>BN21</f>
        <v>0</v>
      </c>
      <c r="BO20" s="117"/>
      <c r="BP20" s="116">
        <f>BP21</f>
        <v>0</v>
      </c>
      <c r="BQ20" s="116">
        <f>BQ21</f>
        <v>0</v>
      </c>
      <c r="BR20" s="117"/>
      <c r="BS20" s="116">
        <f>BS21</f>
        <v>0</v>
      </c>
      <c r="BT20" s="116">
        <f>BT21</f>
        <v>0</v>
      </c>
      <c r="BU20" s="117"/>
      <c r="BV20" s="116">
        <f>BV21</f>
        <v>0</v>
      </c>
      <c r="BW20" s="116">
        <f>BW21</f>
        <v>0</v>
      </c>
      <c r="BX20" s="117"/>
      <c r="BY20" s="116">
        <f>BY21</f>
        <v>0</v>
      </c>
      <c r="BZ20" s="116">
        <f>BZ21</f>
        <v>0</v>
      </c>
      <c r="CA20" s="117"/>
      <c r="CB20" s="116">
        <f>CB21</f>
        <v>0</v>
      </c>
      <c r="CC20" s="116">
        <f>CC21</f>
        <v>0</v>
      </c>
      <c r="CD20" s="117"/>
      <c r="CE20" s="116">
        <f>CE21</f>
        <v>0</v>
      </c>
      <c r="CF20" s="116">
        <f>CF21</f>
        <v>0</v>
      </c>
      <c r="CG20" s="117"/>
      <c r="CH20" s="116">
        <f>CH21</f>
        <v>0</v>
      </c>
      <c r="CI20" s="116">
        <f>CI21</f>
        <v>0</v>
      </c>
      <c r="CJ20" s="117"/>
      <c r="CK20" s="116">
        <f>CK21</f>
        <v>0</v>
      </c>
      <c r="CL20" s="116">
        <f>CL21</f>
        <v>0</v>
      </c>
      <c r="CM20" s="117"/>
      <c r="CN20" s="116">
        <f>CN21</f>
        <v>0</v>
      </c>
      <c r="CO20" s="116">
        <f>CO21</f>
        <v>0</v>
      </c>
      <c r="CP20" s="117"/>
      <c r="CQ20" s="116">
        <f>CQ21</f>
        <v>0</v>
      </c>
      <c r="CR20" s="116">
        <f>CR21</f>
        <v>0</v>
      </c>
      <c r="CS20" s="117"/>
      <c r="CT20" s="116">
        <f>CT21</f>
        <v>0</v>
      </c>
      <c r="CU20" s="116">
        <f>CU21</f>
        <v>0</v>
      </c>
      <c r="CV20" s="117"/>
      <c r="CW20" s="116">
        <f>CW21</f>
        <v>0</v>
      </c>
      <c r="CX20" s="116">
        <f>CX21</f>
        <v>0</v>
      </c>
      <c r="CY20" s="117"/>
      <c r="CZ20" s="116">
        <f>CZ21</f>
        <v>0</v>
      </c>
      <c r="DA20" s="116">
        <f>DA21</f>
        <v>0</v>
      </c>
      <c r="DB20" s="117"/>
      <c r="DC20" s="116">
        <f>DC21</f>
        <v>0</v>
      </c>
      <c r="DD20" s="116">
        <f>DD21</f>
        <v>0</v>
      </c>
      <c r="DE20" s="117"/>
      <c r="DF20" s="116">
        <f>DF21</f>
        <v>0</v>
      </c>
      <c r="DG20" s="116">
        <f>DG21</f>
        <v>0</v>
      </c>
      <c r="DH20" s="117"/>
      <c r="DI20" s="116">
        <f>DI21</f>
        <v>0</v>
      </c>
      <c r="DJ20" s="116">
        <f>DJ21</f>
        <v>0</v>
      </c>
      <c r="DK20" s="117"/>
      <c r="DL20" s="117"/>
      <c r="DM20" s="117"/>
      <c r="DN20" s="117"/>
      <c r="DO20" s="116">
        <f>DO21</f>
        <v>0</v>
      </c>
      <c r="DP20" s="116">
        <f>DP21</f>
        <v>0</v>
      </c>
      <c r="DQ20" s="117"/>
      <c r="DR20" s="116">
        <f>DR21</f>
        <v>0</v>
      </c>
      <c r="DS20" s="116">
        <f>DS21</f>
        <v>0</v>
      </c>
      <c r="DT20" s="117"/>
      <c r="DU20" s="116">
        <f>DU21</f>
        <v>0</v>
      </c>
      <c r="DV20" s="116">
        <f>DV21</f>
        <v>0</v>
      </c>
      <c r="DW20" s="117"/>
      <c r="DX20" s="103">
        <f t="shared" si="5"/>
        <v>0</v>
      </c>
      <c r="DY20" s="103">
        <f t="shared" si="6"/>
        <v>0</v>
      </c>
      <c r="DZ20" s="103">
        <f t="shared" si="7"/>
        <v>0</v>
      </c>
    </row>
    <row r="21" spans="1:130" ht="15" customHeight="1">
      <c r="A21" s="101"/>
      <c r="B21" s="115"/>
      <c r="C21" s="115"/>
      <c r="E21" s="102">
        <v>1</v>
      </c>
      <c r="F21" s="81" t="s">
        <v>556</v>
      </c>
      <c r="G21" s="102"/>
      <c r="H21" s="102"/>
      <c r="I21" s="92" t="s">
        <v>557</v>
      </c>
      <c r="J21" s="103">
        <f t="shared" si="2"/>
        <v>0</v>
      </c>
      <c r="K21" s="103">
        <f t="shared" si="3"/>
        <v>0</v>
      </c>
      <c r="L21" s="103">
        <f t="shared" si="0"/>
        <v>0</v>
      </c>
      <c r="M21" s="104">
        <f t="shared" si="1"/>
        <v>0</v>
      </c>
      <c r="N21" s="116">
        <f>N22</f>
        <v>0</v>
      </c>
      <c r="O21" s="116">
        <f>O22</f>
        <v>0</v>
      </c>
      <c r="P21" s="117"/>
      <c r="Q21" s="116">
        <f>Q22</f>
        <v>0</v>
      </c>
      <c r="R21" s="116">
        <f>R22</f>
        <v>0</v>
      </c>
      <c r="S21" s="117"/>
      <c r="T21" s="108">
        <f t="shared" si="8"/>
        <v>0</v>
      </c>
      <c r="U21" s="116">
        <f>U22</f>
        <v>0</v>
      </c>
      <c r="V21" s="117"/>
      <c r="W21" s="116">
        <f>W22</f>
        <v>0</v>
      </c>
      <c r="X21" s="116">
        <f>X22</f>
        <v>0</v>
      </c>
      <c r="Y21" s="117"/>
      <c r="Z21" s="116">
        <f>Z22</f>
        <v>0</v>
      </c>
      <c r="AA21" s="116">
        <f>AA22</f>
        <v>0</v>
      </c>
      <c r="AB21" s="117"/>
      <c r="AC21" s="116">
        <f>AC22</f>
        <v>0</v>
      </c>
      <c r="AD21" s="116">
        <f>AD22</f>
        <v>0</v>
      </c>
      <c r="AE21" s="117"/>
      <c r="AF21" s="108">
        <f t="shared" si="9"/>
        <v>0</v>
      </c>
      <c r="AG21" s="116">
        <f>AG22</f>
        <v>0</v>
      </c>
      <c r="AH21" s="117"/>
      <c r="AI21" s="116">
        <f>AI22</f>
        <v>0</v>
      </c>
      <c r="AJ21" s="116">
        <f>AJ22</f>
        <v>0</v>
      </c>
      <c r="AK21" s="117"/>
      <c r="AL21" s="116">
        <f>AL22</f>
        <v>0</v>
      </c>
      <c r="AM21" s="116">
        <f>AM22</f>
        <v>0</v>
      </c>
      <c r="AN21" s="117"/>
      <c r="AO21" s="116">
        <f>AO22</f>
        <v>0</v>
      </c>
      <c r="AP21" s="116">
        <f>AP22</f>
        <v>0</v>
      </c>
      <c r="AQ21" s="117"/>
      <c r="AR21" s="116">
        <f>AR22</f>
        <v>0</v>
      </c>
      <c r="AS21" s="116">
        <f>AS22</f>
        <v>0</v>
      </c>
      <c r="AT21" s="117"/>
      <c r="AU21" s="116">
        <f>AU22</f>
        <v>0</v>
      </c>
      <c r="AV21" s="116">
        <f>AV22</f>
        <v>0</v>
      </c>
      <c r="AW21" s="117"/>
      <c r="AX21" s="116">
        <f>AX22</f>
        <v>0</v>
      </c>
      <c r="AY21" s="116">
        <f>AY22</f>
        <v>0</v>
      </c>
      <c r="AZ21" s="117"/>
      <c r="BA21" s="116">
        <f>BA22</f>
        <v>0</v>
      </c>
      <c r="BB21" s="116">
        <f>BB22</f>
        <v>0</v>
      </c>
      <c r="BC21" s="117"/>
      <c r="BD21" s="116">
        <f>BD22</f>
        <v>0</v>
      </c>
      <c r="BE21" s="116">
        <f>BE22</f>
        <v>0</v>
      </c>
      <c r="BF21" s="117"/>
      <c r="BG21" s="116">
        <f>BG22</f>
        <v>0</v>
      </c>
      <c r="BH21" s="116">
        <f>BH22</f>
        <v>0</v>
      </c>
      <c r="BI21" s="117"/>
      <c r="BJ21" s="116">
        <f>BJ22</f>
        <v>0</v>
      </c>
      <c r="BK21" s="116">
        <f>BK22</f>
        <v>0</v>
      </c>
      <c r="BL21" s="117"/>
      <c r="BM21" s="116">
        <f>BM22</f>
        <v>0</v>
      </c>
      <c r="BN21" s="116">
        <f>BN22</f>
        <v>0</v>
      </c>
      <c r="BO21" s="117"/>
      <c r="BP21" s="116">
        <f>BP22</f>
        <v>0</v>
      </c>
      <c r="BQ21" s="116">
        <f>BQ22</f>
        <v>0</v>
      </c>
      <c r="BR21" s="117"/>
      <c r="BS21" s="116">
        <f>BS22</f>
        <v>0</v>
      </c>
      <c r="BT21" s="116">
        <f>BT22</f>
        <v>0</v>
      </c>
      <c r="BU21" s="117"/>
      <c r="BV21" s="116">
        <f>BV22</f>
        <v>0</v>
      </c>
      <c r="BW21" s="116">
        <f>BW22</f>
        <v>0</v>
      </c>
      <c r="BX21" s="117"/>
      <c r="BY21" s="116">
        <f>BY22</f>
        <v>0</v>
      </c>
      <c r="BZ21" s="116">
        <f>BZ22</f>
        <v>0</v>
      </c>
      <c r="CA21" s="117"/>
      <c r="CB21" s="116">
        <f>CB22</f>
        <v>0</v>
      </c>
      <c r="CC21" s="116">
        <f>CC22</f>
        <v>0</v>
      </c>
      <c r="CD21" s="117"/>
      <c r="CE21" s="116">
        <f>CE22</f>
        <v>0</v>
      </c>
      <c r="CF21" s="116">
        <f>CF22</f>
        <v>0</v>
      </c>
      <c r="CG21" s="117"/>
      <c r="CH21" s="116">
        <f>CH22</f>
        <v>0</v>
      </c>
      <c r="CI21" s="116">
        <f>CI22</f>
        <v>0</v>
      </c>
      <c r="CJ21" s="117"/>
      <c r="CK21" s="116">
        <f>CK22</f>
        <v>0</v>
      </c>
      <c r="CL21" s="116">
        <f>CL22</f>
        <v>0</v>
      </c>
      <c r="CM21" s="117"/>
      <c r="CN21" s="116">
        <f>CN22</f>
        <v>0</v>
      </c>
      <c r="CO21" s="116">
        <f>CO22</f>
        <v>0</v>
      </c>
      <c r="CP21" s="117"/>
      <c r="CQ21" s="116">
        <f>CQ22</f>
        <v>0</v>
      </c>
      <c r="CR21" s="116">
        <f>CR22</f>
        <v>0</v>
      </c>
      <c r="CS21" s="117"/>
      <c r="CT21" s="116">
        <f>CT22</f>
        <v>0</v>
      </c>
      <c r="CU21" s="116">
        <f>CU22</f>
        <v>0</v>
      </c>
      <c r="CV21" s="117"/>
      <c r="CW21" s="116">
        <f>CW22</f>
        <v>0</v>
      </c>
      <c r="CX21" s="116">
        <f>CX22</f>
        <v>0</v>
      </c>
      <c r="CY21" s="117"/>
      <c r="CZ21" s="116">
        <f>CZ22</f>
        <v>0</v>
      </c>
      <c r="DA21" s="116">
        <f>DA22</f>
        <v>0</v>
      </c>
      <c r="DB21" s="117"/>
      <c r="DC21" s="116">
        <f>DC22</f>
        <v>0</v>
      </c>
      <c r="DD21" s="116">
        <f>DD22</f>
        <v>0</v>
      </c>
      <c r="DE21" s="117"/>
      <c r="DF21" s="116">
        <f>DF22</f>
        <v>0</v>
      </c>
      <c r="DG21" s="116">
        <f>DG22</f>
        <v>0</v>
      </c>
      <c r="DH21" s="117"/>
      <c r="DI21" s="116">
        <f>DI22</f>
        <v>0</v>
      </c>
      <c r="DJ21" s="116">
        <f>DJ22</f>
        <v>0</v>
      </c>
      <c r="DK21" s="117"/>
      <c r="DL21" s="117"/>
      <c r="DM21" s="117"/>
      <c r="DN21" s="117"/>
      <c r="DO21" s="116">
        <f>DO22</f>
        <v>0</v>
      </c>
      <c r="DP21" s="116">
        <f>DP22</f>
        <v>0</v>
      </c>
      <c r="DQ21" s="117"/>
      <c r="DR21" s="116">
        <f>DR22</f>
        <v>0</v>
      </c>
      <c r="DS21" s="116">
        <f>DS22</f>
        <v>0</v>
      </c>
      <c r="DT21" s="117"/>
      <c r="DU21" s="116">
        <f>DU22</f>
        <v>0</v>
      </c>
      <c r="DV21" s="116">
        <f>DV22</f>
        <v>0</v>
      </c>
      <c r="DW21" s="117"/>
      <c r="DX21" s="103">
        <f t="shared" si="5"/>
        <v>0</v>
      </c>
      <c r="DY21" s="103">
        <f t="shared" si="6"/>
        <v>0</v>
      </c>
      <c r="DZ21" s="103">
        <f t="shared" si="7"/>
        <v>0</v>
      </c>
    </row>
    <row r="22" spans="1:130" ht="15" customHeight="1">
      <c r="A22" s="101"/>
      <c r="B22" s="115"/>
      <c r="C22" s="115"/>
      <c r="E22" s="115"/>
      <c r="F22" s="115" t="s">
        <v>558</v>
      </c>
      <c r="G22" s="453" t="s">
        <v>559</v>
      </c>
      <c r="H22" s="454"/>
      <c r="I22" s="92" t="s">
        <v>557</v>
      </c>
      <c r="J22" s="103">
        <f t="shared" si="2"/>
        <v>0</v>
      </c>
      <c r="K22" s="103">
        <f t="shared" si="3"/>
        <v>0</v>
      </c>
      <c r="L22" s="103">
        <f t="shared" si="0"/>
        <v>0</v>
      </c>
      <c r="M22" s="104">
        <f t="shared" si="1"/>
        <v>0</v>
      </c>
      <c r="N22" s="110"/>
      <c r="O22" s="110"/>
      <c r="P22" s="111"/>
      <c r="Q22" s="110"/>
      <c r="R22" s="110"/>
      <c r="S22" s="111"/>
      <c r="T22" s="108">
        <f t="shared" si="8"/>
        <v>0</v>
      </c>
      <c r="U22" s="110"/>
      <c r="V22" s="111"/>
      <c r="W22" s="110"/>
      <c r="X22" s="110"/>
      <c r="Y22" s="111"/>
      <c r="Z22" s="110"/>
      <c r="AA22" s="110"/>
      <c r="AB22" s="111"/>
      <c r="AC22" s="110"/>
      <c r="AD22" s="110"/>
      <c r="AE22" s="111"/>
      <c r="AF22" s="108">
        <f t="shared" si="9"/>
        <v>0</v>
      </c>
      <c r="AG22" s="110"/>
      <c r="AH22" s="111"/>
      <c r="AI22" s="110"/>
      <c r="AJ22" s="110"/>
      <c r="AK22" s="111"/>
      <c r="AL22" s="110"/>
      <c r="AM22" s="110"/>
      <c r="AN22" s="111"/>
      <c r="AO22" s="110"/>
      <c r="AP22" s="110"/>
      <c r="AQ22" s="111"/>
      <c r="AR22" s="110"/>
      <c r="AS22" s="110"/>
      <c r="AT22" s="111"/>
      <c r="AU22" s="110"/>
      <c r="AV22" s="110"/>
      <c r="AW22" s="111"/>
      <c r="AX22" s="110"/>
      <c r="AY22" s="110"/>
      <c r="AZ22" s="111"/>
      <c r="BA22" s="110"/>
      <c r="BB22" s="110"/>
      <c r="BC22" s="111"/>
      <c r="BD22" s="110"/>
      <c r="BE22" s="110"/>
      <c r="BF22" s="111"/>
      <c r="BG22" s="110"/>
      <c r="BH22" s="110"/>
      <c r="BI22" s="111"/>
      <c r="BJ22" s="110"/>
      <c r="BK22" s="110"/>
      <c r="BL22" s="111"/>
      <c r="BM22" s="110"/>
      <c r="BN22" s="110"/>
      <c r="BO22" s="111"/>
      <c r="BP22" s="110"/>
      <c r="BQ22" s="110"/>
      <c r="BR22" s="111"/>
      <c r="BS22" s="110"/>
      <c r="BT22" s="110"/>
      <c r="BU22" s="111"/>
      <c r="BV22" s="110"/>
      <c r="BW22" s="110"/>
      <c r="BX22" s="111"/>
      <c r="BY22" s="110"/>
      <c r="BZ22" s="110"/>
      <c r="CA22" s="111"/>
      <c r="CB22" s="110"/>
      <c r="CC22" s="110"/>
      <c r="CD22" s="111"/>
      <c r="CE22" s="110"/>
      <c r="CF22" s="110"/>
      <c r="CG22" s="111"/>
      <c r="CH22" s="110"/>
      <c r="CI22" s="110"/>
      <c r="CJ22" s="111"/>
      <c r="CK22" s="110"/>
      <c r="CL22" s="110"/>
      <c r="CM22" s="111"/>
      <c r="CN22" s="110"/>
      <c r="CO22" s="110"/>
      <c r="CP22" s="111"/>
      <c r="CQ22" s="110"/>
      <c r="CR22" s="110"/>
      <c r="CS22" s="111"/>
      <c r="CT22" s="110"/>
      <c r="CU22" s="110"/>
      <c r="CV22" s="111"/>
      <c r="CW22" s="110"/>
      <c r="CX22" s="110"/>
      <c r="CY22" s="111"/>
      <c r="CZ22" s="110"/>
      <c r="DA22" s="110"/>
      <c r="DB22" s="111"/>
      <c r="DC22" s="110"/>
      <c r="DD22" s="110"/>
      <c r="DE22" s="111"/>
      <c r="DF22" s="110"/>
      <c r="DG22" s="110"/>
      <c r="DH22" s="111"/>
      <c r="DI22" s="110"/>
      <c r="DJ22" s="110"/>
      <c r="DK22" s="111"/>
      <c r="DL22" s="111"/>
      <c r="DM22" s="111"/>
      <c r="DN22" s="111"/>
      <c r="DO22" s="110"/>
      <c r="DP22" s="110"/>
      <c r="DQ22" s="111"/>
      <c r="DR22" s="110"/>
      <c r="DS22" s="110"/>
      <c r="DT22" s="111"/>
      <c r="DU22" s="110"/>
      <c r="DV22" s="110"/>
      <c r="DW22" s="111"/>
      <c r="DX22" s="103">
        <f t="shared" si="5"/>
        <v>0</v>
      </c>
      <c r="DY22" s="103">
        <f t="shared" si="6"/>
        <v>0</v>
      </c>
      <c r="DZ22" s="103">
        <f t="shared" si="7"/>
        <v>0</v>
      </c>
    </row>
    <row r="23" spans="1:130" ht="15" customHeight="1">
      <c r="A23" s="101"/>
      <c r="B23" s="115"/>
      <c r="D23" s="102">
        <v>2</v>
      </c>
      <c r="E23" s="81" t="s">
        <v>560</v>
      </c>
      <c r="F23" s="102"/>
      <c r="G23" s="102"/>
      <c r="H23" s="102"/>
      <c r="I23" s="92" t="s">
        <v>561</v>
      </c>
      <c r="J23" s="103">
        <f t="shared" si="2"/>
        <v>210000</v>
      </c>
      <c r="K23" s="103">
        <f t="shared" si="3"/>
        <v>0</v>
      </c>
      <c r="L23" s="103">
        <f t="shared" si="0"/>
        <v>0</v>
      </c>
      <c r="M23" s="104">
        <f t="shared" si="1"/>
        <v>210000</v>
      </c>
      <c r="N23" s="116">
        <f>SUM(N24:N27)</f>
        <v>0</v>
      </c>
      <c r="O23" s="116">
        <f>SUM(O24:O27)</f>
        <v>0</v>
      </c>
      <c r="P23" s="117"/>
      <c r="Q23" s="116">
        <f>SUM(Q24:Q27)</f>
        <v>0</v>
      </c>
      <c r="R23" s="116">
        <f>SUM(R24:R27)</f>
        <v>0</v>
      </c>
      <c r="S23" s="117"/>
      <c r="T23" s="108">
        <f t="shared" si="8"/>
        <v>0</v>
      </c>
      <c r="U23" s="116">
        <f>SUM(U24:U27)</f>
        <v>0</v>
      </c>
      <c r="V23" s="117"/>
      <c r="W23" s="116">
        <f>SUM(W24:W27)</f>
        <v>0</v>
      </c>
      <c r="X23" s="116">
        <f>SUM(X24:X27)</f>
        <v>0</v>
      </c>
      <c r="Y23" s="117"/>
      <c r="Z23" s="116">
        <f>SUM(Z24:Z27)</f>
        <v>0</v>
      </c>
      <c r="AA23" s="116">
        <f>SUM(AA24:AA27)</f>
        <v>0</v>
      </c>
      <c r="AB23" s="117"/>
      <c r="AC23" s="116">
        <f>SUM(AC24:AC27)</f>
        <v>0</v>
      </c>
      <c r="AD23" s="116">
        <f>SUM(AD24:AD27)</f>
        <v>0</v>
      </c>
      <c r="AE23" s="117"/>
      <c r="AF23" s="108">
        <f t="shared" si="9"/>
        <v>0</v>
      </c>
      <c r="AG23" s="116">
        <f>SUM(AG24:AG27)</f>
        <v>0</v>
      </c>
      <c r="AH23" s="117"/>
      <c r="AI23" s="116">
        <f>SUM(AI24:AI27)</f>
        <v>0</v>
      </c>
      <c r="AJ23" s="116">
        <f>SUM(AJ24:AJ27)</f>
        <v>0</v>
      </c>
      <c r="AK23" s="117"/>
      <c r="AL23" s="116">
        <f>SUM(AL24:AL27)</f>
        <v>0</v>
      </c>
      <c r="AM23" s="116">
        <f>SUM(AM24:AM27)</f>
        <v>0</v>
      </c>
      <c r="AN23" s="117"/>
      <c r="AO23" s="116">
        <f>SUM(AO24:AO27)</f>
        <v>0</v>
      </c>
      <c r="AP23" s="116">
        <f>SUM(AP24:AP27)</f>
        <v>0</v>
      </c>
      <c r="AQ23" s="117"/>
      <c r="AR23" s="116">
        <f>SUM(AR24:AR27)</f>
        <v>0</v>
      </c>
      <c r="AS23" s="116">
        <f>SUM(AS24:AS27)</f>
        <v>0</v>
      </c>
      <c r="AT23" s="117"/>
      <c r="AU23" s="116">
        <f>SUM(AU24:AU27)</f>
        <v>0</v>
      </c>
      <c r="AV23" s="116">
        <f>SUM(AV24:AV27)</f>
        <v>0</v>
      </c>
      <c r="AW23" s="117"/>
      <c r="AX23" s="116">
        <f>SUM(AX24:AX27)</f>
        <v>0</v>
      </c>
      <c r="AY23" s="116">
        <f>SUM(AY24:AY27)</f>
        <v>0</v>
      </c>
      <c r="AZ23" s="117"/>
      <c r="BA23" s="116">
        <f>SUM(BA24:BA27)</f>
        <v>0</v>
      </c>
      <c r="BB23" s="116">
        <f>SUM(BB24:BB27)</f>
        <v>0</v>
      </c>
      <c r="BC23" s="117"/>
      <c r="BD23" s="116">
        <f>SUM(BD24:BD27)</f>
        <v>0</v>
      </c>
      <c r="BE23" s="116">
        <f>SUM(BE24:BE27)</f>
        <v>0</v>
      </c>
      <c r="BF23" s="117"/>
      <c r="BG23" s="116">
        <f>SUM(BG24:BG27)</f>
        <v>0</v>
      </c>
      <c r="BH23" s="116">
        <f>SUM(BH24:BH27)</f>
        <v>0</v>
      </c>
      <c r="BI23" s="117"/>
      <c r="BJ23" s="116">
        <f>SUM(BJ24:BJ27)</f>
        <v>0</v>
      </c>
      <c r="BK23" s="116">
        <f>SUM(BK24:BK27)</f>
        <v>0</v>
      </c>
      <c r="BL23" s="117"/>
      <c r="BM23" s="116">
        <f>SUM(BM24:BM27)</f>
        <v>0</v>
      </c>
      <c r="BN23" s="116">
        <f>SUM(BN24:BN27)</f>
        <v>0</v>
      </c>
      <c r="BO23" s="117"/>
      <c r="BP23" s="116">
        <f>SUM(BP24:BP27)</f>
        <v>0</v>
      </c>
      <c r="BQ23" s="116">
        <f>SUM(BQ24:BQ27)</f>
        <v>0</v>
      </c>
      <c r="BR23" s="117"/>
      <c r="BS23" s="116">
        <f>SUM(BS24:BS27)</f>
        <v>0</v>
      </c>
      <c r="BT23" s="116">
        <f>SUM(BT24:BT27)</f>
        <v>0</v>
      </c>
      <c r="BU23" s="117"/>
      <c r="BV23" s="116">
        <f>SUM(BV24:BV27)</f>
        <v>0</v>
      </c>
      <c r="BW23" s="116">
        <f>SUM(BW24:BW27)</f>
        <v>0</v>
      </c>
      <c r="BX23" s="117"/>
      <c r="BY23" s="116">
        <f>SUM(BY24:BY27)</f>
        <v>0</v>
      </c>
      <c r="BZ23" s="116">
        <f>SUM(BZ24:BZ27)</f>
        <v>0</v>
      </c>
      <c r="CA23" s="117"/>
      <c r="CB23" s="116">
        <f>SUM(CB24:CB27)</f>
        <v>0</v>
      </c>
      <c r="CC23" s="116">
        <f>SUM(CC24:CC27)</f>
        <v>0</v>
      </c>
      <c r="CD23" s="117"/>
      <c r="CE23" s="116">
        <f>SUM(CE24:CE27)</f>
        <v>0</v>
      </c>
      <c r="CF23" s="116">
        <f>SUM(CF24:CF27)</f>
        <v>0</v>
      </c>
      <c r="CG23" s="117"/>
      <c r="CH23" s="116">
        <f>SUM(CH24:CH27)</f>
        <v>0</v>
      </c>
      <c r="CI23" s="116">
        <f>SUM(CI24:CI27)</f>
        <v>0</v>
      </c>
      <c r="CJ23" s="117"/>
      <c r="CK23" s="116">
        <f>SUM(CK24:CK27)</f>
        <v>0</v>
      </c>
      <c r="CL23" s="116">
        <f>SUM(CL24:CL27)</f>
        <v>0</v>
      </c>
      <c r="CM23" s="117"/>
      <c r="CN23" s="116">
        <f>SUM(CN24:CN27)</f>
        <v>210000</v>
      </c>
      <c r="CO23" s="116">
        <f>SUM(CO24:CO27)</f>
        <v>0</v>
      </c>
      <c r="CP23" s="117"/>
      <c r="CQ23" s="116">
        <f>SUM(CQ24:CQ27)</f>
        <v>0</v>
      </c>
      <c r="CR23" s="116">
        <f>SUM(CR24:CR27)</f>
        <v>0</v>
      </c>
      <c r="CS23" s="117"/>
      <c r="CT23" s="116">
        <f>SUM(CT24:CT27)</f>
        <v>0</v>
      </c>
      <c r="CU23" s="116">
        <f>SUM(CU24:CU27)</f>
        <v>0</v>
      </c>
      <c r="CV23" s="117"/>
      <c r="CW23" s="116">
        <f>SUM(CW24:CW27)</f>
        <v>0</v>
      </c>
      <c r="CX23" s="116">
        <f>SUM(CX24:CX27)</f>
        <v>0</v>
      </c>
      <c r="CY23" s="117"/>
      <c r="CZ23" s="116">
        <f>SUM(CZ24:CZ27)</f>
        <v>0</v>
      </c>
      <c r="DA23" s="116">
        <f>SUM(DA24:DA27)</f>
        <v>0</v>
      </c>
      <c r="DB23" s="117"/>
      <c r="DC23" s="116">
        <f>SUM(DC24:DC27)</f>
        <v>0</v>
      </c>
      <c r="DD23" s="116">
        <f>SUM(DD24:DD27)</f>
        <v>0</v>
      </c>
      <c r="DE23" s="117"/>
      <c r="DF23" s="116">
        <f>SUM(DF24:DF27)</f>
        <v>0</v>
      </c>
      <c r="DG23" s="116">
        <f>SUM(DG24:DG27)</f>
        <v>0</v>
      </c>
      <c r="DH23" s="117"/>
      <c r="DI23" s="116">
        <f>SUM(DI24:DI27)</f>
        <v>0</v>
      </c>
      <c r="DJ23" s="116">
        <f>SUM(DJ24:DJ27)</f>
        <v>0</v>
      </c>
      <c r="DK23" s="117"/>
      <c r="DL23" s="117"/>
      <c r="DM23" s="117"/>
      <c r="DN23" s="117"/>
      <c r="DO23" s="116">
        <f>SUM(DO24:DO27)</f>
        <v>0</v>
      </c>
      <c r="DP23" s="116">
        <f>SUM(DP24:DP27)</f>
        <v>0</v>
      </c>
      <c r="DQ23" s="117"/>
      <c r="DR23" s="116">
        <f>SUM(DR24:DR27)</f>
        <v>0</v>
      </c>
      <c r="DS23" s="116">
        <f>SUM(DS24:DS27)</f>
        <v>0</v>
      </c>
      <c r="DT23" s="117"/>
      <c r="DU23" s="116">
        <f>SUM(DU24:DU27)</f>
        <v>0</v>
      </c>
      <c r="DV23" s="116">
        <f>SUM(DV24:DV27)</f>
        <v>0</v>
      </c>
      <c r="DW23" s="117"/>
      <c r="DX23" s="103">
        <f t="shared" si="5"/>
        <v>210000</v>
      </c>
      <c r="DY23" s="103">
        <f t="shared" si="6"/>
        <v>0</v>
      </c>
      <c r="DZ23" s="103">
        <f t="shared" si="7"/>
        <v>0</v>
      </c>
    </row>
    <row r="24" spans="1:130" s="115" customFormat="1" ht="15" customHeight="1">
      <c r="A24" s="118"/>
      <c r="D24" s="81"/>
      <c r="F24" s="115" t="s">
        <v>558</v>
      </c>
      <c r="G24" s="119" t="s">
        <v>562</v>
      </c>
      <c r="H24" s="119"/>
      <c r="I24" s="92" t="s">
        <v>561</v>
      </c>
      <c r="J24" s="103">
        <f t="shared" si="2"/>
        <v>175000</v>
      </c>
      <c r="K24" s="103">
        <f t="shared" si="3"/>
        <v>0</v>
      </c>
      <c r="L24" s="103">
        <f t="shared" si="0"/>
        <v>0</v>
      </c>
      <c r="M24" s="104">
        <f t="shared" si="1"/>
        <v>175000</v>
      </c>
      <c r="N24" s="110"/>
      <c r="O24" s="110"/>
      <c r="P24" s="111"/>
      <c r="Q24" s="110"/>
      <c r="R24" s="110"/>
      <c r="S24" s="111"/>
      <c r="T24" s="108">
        <f t="shared" si="8"/>
        <v>0</v>
      </c>
      <c r="U24" s="110"/>
      <c r="V24" s="111"/>
      <c r="W24" s="110"/>
      <c r="X24" s="110"/>
      <c r="Y24" s="111"/>
      <c r="Z24" s="110"/>
      <c r="AA24" s="110"/>
      <c r="AB24" s="111"/>
      <c r="AC24" s="110"/>
      <c r="AD24" s="110"/>
      <c r="AE24" s="111"/>
      <c r="AF24" s="108">
        <f t="shared" si="9"/>
        <v>0</v>
      </c>
      <c r="AG24" s="110"/>
      <c r="AH24" s="111"/>
      <c r="AI24" s="110"/>
      <c r="AJ24" s="110"/>
      <c r="AK24" s="111"/>
      <c r="AL24" s="110"/>
      <c r="AM24" s="110"/>
      <c r="AN24" s="111"/>
      <c r="AO24" s="110"/>
      <c r="AP24" s="110"/>
      <c r="AQ24" s="111"/>
      <c r="AR24" s="110"/>
      <c r="AS24" s="110"/>
      <c r="AT24" s="111"/>
      <c r="AU24" s="110"/>
      <c r="AV24" s="110"/>
      <c r="AW24" s="111"/>
      <c r="AX24" s="110"/>
      <c r="AY24" s="110"/>
      <c r="AZ24" s="111"/>
      <c r="BA24" s="110"/>
      <c r="BB24" s="110"/>
      <c r="BC24" s="111"/>
      <c r="BD24" s="110"/>
      <c r="BE24" s="110"/>
      <c r="BF24" s="111"/>
      <c r="BG24" s="110"/>
      <c r="BH24" s="110"/>
      <c r="BI24" s="111"/>
      <c r="BJ24" s="110"/>
      <c r="BK24" s="110"/>
      <c r="BL24" s="111"/>
      <c r="BM24" s="110"/>
      <c r="BN24" s="110"/>
      <c r="BO24" s="111"/>
      <c r="BP24" s="110"/>
      <c r="BQ24" s="110"/>
      <c r="BR24" s="111"/>
      <c r="BS24" s="110"/>
      <c r="BT24" s="110"/>
      <c r="BU24" s="111"/>
      <c r="BV24" s="110"/>
      <c r="BW24" s="110"/>
      <c r="BX24" s="111"/>
      <c r="BY24" s="110"/>
      <c r="BZ24" s="110"/>
      <c r="CA24" s="111"/>
      <c r="CB24" s="110"/>
      <c r="CC24" s="110"/>
      <c r="CD24" s="111"/>
      <c r="CE24" s="110"/>
      <c r="CF24" s="110"/>
      <c r="CG24" s="111"/>
      <c r="CH24" s="110"/>
      <c r="CI24" s="110"/>
      <c r="CJ24" s="111"/>
      <c r="CK24" s="110"/>
      <c r="CL24" s="110"/>
      <c r="CM24" s="111"/>
      <c r="CN24" s="110">
        <v>175000</v>
      </c>
      <c r="CO24" s="110"/>
      <c r="CP24" s="111"/>
      <c r="CQ24" s="110"/>
      <c r="CR24" s="110"/>
      <c r="CS24" s="111"/>
      <c r="CT24" s="110"/>
      <c r="CU24" s="110"/>
      <c r="CV24" s="111"/>
      <c r="CW24" s="110"/>
      <c r="CX24" s="110"/>
      <c r="CY24" s="111"/>
      <c r="CZ24" s="110"/>
      <c r="DA24" s="110"/>
      <c r="DB24" s="111"/>
      <c r="DC24" s="110"/>
      <c r="DD24" s="110"/>
      <c r="DE24" s="111"/>
      <c r="DF24" s="110"/>
      <c r="DG24" s="110"/>
      <c r="DH24" s="111"/>
      <c r="DI24" s="110"/>
      <c r="DJ24" s="110"/>
      <c r="DK24" s="111"/>
      <c r="DL24" s="111"/>
      <c r="DM24" s="111"/>
      <c r="DN24" s="111"/>
      <c r="DO24" s="110"/>
      <c r="DP24" s="110"/>
      <c r="DQ24" s="111"/>
      <c r="DR24" s="110"/>
      <c r="DS24" s="110"/>
      <c r="DT24" s="111"/>
      <c r="DU24" s="110"/>
      <c r="DV24" s="110"/>
      <c r="DW24" s="111"/>
      <c r="DX24" s="103">
        <f t="shared" si="5"/>
        <v>175000</v>
      </c>
      <c r="DY24" s="103">
        <f t="shared" si="6"/>
        <v>0</v>
      </c>
      <c r="DZ24" s="103">
        <f t="shared" si="7"/>
        <v>0</v>
      </c>
    </row>
    <row r="25" spans="1:130" s="115" customFormat="1" ht="15" customHeight="1">
      <c r="A25" s="118"/>
      <c r="D25" s="81"/>
      <c r="F25" s="115" t="s">
        <v>558</v>
      </c>
      <c r="G25" s="119" t="s">
        <v>563</v>
      </c>
      <c r="H25" s="119"/>
      <c r="I25" s="92" t="s">
        <v>561</v>
      </c>
      <c r="J25" s="103">
        <f t="shared" si="2"/>
        <v>0</v>
      </c>
      <c r="K25" s="103">
        <f t="shared" si="3"/>
        <v>0</v>
      </c>
      <c r="L25" s="103">
        <f t="shared" si="0"/>
        <v>0</v>
      </c>
      <c r="M25" s="104">
        <f t="shared" si="1"/>
        <v>0</v>
      </c>
      <c r="N25" s="110"/>
      <c r="O25" s="110"/>
      <c r="P25" s="111"/>
      <c r="Q25" s="110"/>
      <c r="R25" s="110"/>
      <c r="S25" s="111"/>
      <c r="T25" s="108">
        <f t="shared" si="8"/>
        <v>0</v>
      </c>
      <c r="U25" s="110"/>
      <c r="V25" s="111"/>
      <c r="W25" s="110"/>
      <c r="X25" s="110"/>
      <c r="Y25" s="111"/>
      <c r="Z25" s="110"/>
      <c r="AA25" s="110"/>
      <c r="AB25" s="111"/>
      <c r="AC25" s="110"/>
      <c r="AD25" s="110"/>
      <c r="AE25" s="111"/>
      <c r="AF25" s="108">
        <f t="shared" si="9"/>
        <v>0</v>
      </c>
      <c r="AG25" s="110"/>
      <c r="AH25" s="111"/>
      <c r="AI25" s="110"/>
      <c r="AJ25" s="110"/>
      <c r="AK25" s="111"/>
      <c r="AL25" s="110"/>
      <c r="AM25" s="110"/>
      <c r="AN25" s="111"/>
      <c r="AO25" s="110"/>
      <c r="AP25" s="110"/>
      <c r="AQ25" s="111"/>
      <c r="AR25" s="110"/>
      <c r="AS25" s="110"/>
      <c r="AT25" s="111"/>
      <c r="AU25" s="110"/>
      <c r="AV25" s="110"/>
      <c r="AW25" s="111"/>
      <c r="AX25" s="110"/>
      <c r="AY25" s="110"/>
      <c r="AZ25" s="111"/>
      <c r="BA25" s="110"/>
      <c r="BB25" s="110"/>
      <c r="BC25" s="111"/>
      <c r="BD25" s="110"/>
      <c r="BE25" s="110"/>
      <c r="BF25" s="111"/>
      <c r="BG25" s="110"/>
      <c r="BH25" s="110"/>
      <c r="BI25" s="111"/>
      <c r="BJ25" s="110"/>
      <c r="BK25" s="110"/>
      <c r="BL25" s="111"/>
      <c r="BM25" s="110"/>
      <c r="BN25" s="110"/>
      <c r="BO25" s="111"/>
      <c r="BP25" s="110"/>
      <c r="BQ25" s="110"/>
      <c r="BR25" s="111"/>
      <c r="BS25" s="110"/>
      <c r="BT25" s="110"/>
      <c r="BU25" s="111"/>
      <c r="BV25" s="110"/>
      <c r="BW25" s="110"/>
      <c r="BX25" s="111"/>
      <c r="BY25" s="110"/>
      <c r="BZ25" s="110"/>
      <c r="CA25" s="111"/>
      <c r="CB25" s="110"/>
      <c r="CC25" s="110"/>
      <c r="CD25" s="111"/>
      <c r="CE25" s="110"/>
      <c r="CF25" s="110"/>
      <c r="CG25" s="111"/>
      <c r="CH25" s="110"/>
      <c r="CI25" s="110"/>
      <c r="CJ25" s="111"/>
      <c r="CK25" s="110"/>
      <c r="CL25" s="110"/>
      <c r="CM25" s="111"/>
      <c r="CN25" s="110"/>
      <c r="CO25" s="110"/>
      <c r="CP25" s="111"/>
      <c r="CQ25" s="110"/>
      <c r="CR25" s="110"/>
      <c r="CS25" s="111"/>
      <c r="CT25" s="110"/>
      <c r="CU25" s="110"/>
      <c r="CV25" s="111"/>
      <c r="CW25" s="110"/>
      <c r="CX25" s="110"/>
      <c r="CY25" s="111"/>
      <c r="CZ25" s="110"/>
      <c r="DA25" s="110"/>
      <c r="DB25" s="111"/>
      <c r="DC25" s="110"/>
      <c r="DD25" s="110"/>
      <c r="DE25" s="111"/>
      <c r="DF25" s="110"/>
      <c r="DG25" s="110"/>
      <c r="DH25" s="111"/>
      <c r="DI25" s="110"/>
      <c r="DJ25" s="110"/>
      <c r="DK25" s="111"/>
      <c r="DL25" s="111"/>
      <c r="DM25" s="111"/>
      <c r="DN25" s="111"/>
      <c r="DO25" s="110"/>
      <c r="DP25" s="110"/>
      <c r="DQ25" s="111"/>
      <c r="DR25" s="110"/>
      <c r="DS25" s="110"/>
      <c r="DT25" s="111"/>
      <c r="DU25" s="110"/>
      <c r="DV25" s="110"/>
      <c r="DW25" s="111"/>
      <c r="DX25" s="103">
        <f t="shared" si="5"/>
        <v>0</v>
      </c>
      <c r="DY25" s="103">
        <f t="shared" si="6"/>
        <v>0</v>
      </c>
      <c r="DZ25" s="103">
        <f t="shared" si="7"/>
        <v>0</v>
      </c>
    </row>
    <row r="26" spans="1:130" s="115" customFormat="1" ht="15" hidden="1" customHeight="1">
      <c r="A26" s="118"/>
      <c r="D26" s="81"/>
      <c r="F26" s="115" t="s">
        <v>558</v>
      </c>
      <c r="G26" s="119" t="s">
        <v>564</v>
      </c>
      <c r="H26" s="119"/>
      <c r="I26" s="92" t="s">
        <v>561</v>
      </c>
      <c r="J26" s="103">
        <f t="shared" si="2"/>
        <v>0</v>
      </c>
      <c r="K26" s="103">
        <f t="shared" si="3"/>
        <v>0</v>
      </c>
      <c r="L26" s="103">
        <f t="shared" si="0"/>
        <v>0</v>
      </c>
      <c r="M26" s="104">
        <f t="shared" si="1"/>
        <v>0</v>
      </c>
      <c r="N26" s="110"/>
      <c r="O26" s="110"/>
      <c r="P26" s="111"/>
      <c r="Q26" s="110"/>
      <c r="R26" s="110"/>
      <c r="S26" s="111"/>
      <c r="T26" s="108">
        <f t="shared" si="8"/>
        <v>0</v>
      </c>
      <c r="U26" s="110"/>
      <c r="V26" s="111"/>
      <c r="W26" s="110"/>
      <c r="X26" s="110"/>
      <c r="Y26" s="111"/>
      <c r="Z26" s="110"/>
      <c r="AA26" s="110"/>
      <c r="AB26" s="111"/>
      <c r="AC26" s="110"/>
      <c r="AD26" s="110"/>
      <c r="AE26" s="111"/>
      <c r="AF26" s="108">
        <f t="shared" si="9"/>
        <v>0</v>
      </c>
      <c r="AG26" s="110"/>
      <c r="AH26" s="111"/>
      <c r="AI26" s="110"/>
      <c r="AJ26" s="110"/>
      <c r="AK26" s="111"/>
      <c r="AL26" s="110"/>
      <c r="AM26" s="110"/>
      <c r="AN26" s="111"/>
      <c r="AO26" s="110"/>
      <c r="AP26" s="110"/>
      <c r="AQ26" s="111"/>
      <c r="AR26" s="110"/>
      <c r="AS26" s="110"/>
      <c r="AT26" s="111"/>
      <c r="AU26" s="110"/>
      <c r="AV26" s="110"/>
      <c r="AW26" s="111"/>
      <c r="AX26" s="110"/>
      <c r="AY26" s="110"/>
      <c r="AZ26" s="111"/>
      <c r="BA26" s="110"/>
      <c r="BB26" s="110"/>
      <c r="BC26" s="111"/>
      <c r="BD26" s="110"/>
      <c r="BE26" s="110"/>
      <c r="BF26" s="111"/>
      <c r="BG26" s="110"/>
      <c r="BH26" s="110"/>
      <c r="BI26" s="111"/>
      <c r="BJ26" s="110"/>
      <c r="BK26" s="110"/>
      <c r="BL26" s="111"/>
      <c r="BM26" s="110"/>
      <c r="BN26" s="110"/>
      <c r="BO26" s="111"/>
      <c r="BP26" s="110"/>
      <c r="BQ26" s="110"/>
      <c r="BR26" s="111"/>
      <c r="BS26" s="110"/>
      <c r="BT26" s="110"/>
      <c r="BU26" s="111"/>
      <c r="BV26" s="110"/>
      <c r="BW26" s="110"/>
      <c r="BX26" s="111"/>
      <c r="BY26" s="110"/>
      <c r="BZ26" s="110"/>
      <c r="CA26" s="111"/>
      <c r="CB26" s="110"/>
      <c r="CC26" s="110"/>
      <c r="CD26" s="111"/>
      <c r="CE26" s="110"/>
      <c r="CF26" s="110"/>
      <c r="CG26" s="111"/>
      <c r="CH26" s="110"/>
      <c r="CI26" s="110"/>
      <c r="CJ26" s="111"/>
      <c r="CK26" s="110"/>
      <c r="CL26" s="110"/>
      <c r="CM26" s="111"/>
      <c r="CN26" s="110"/>
      <c r="CO26" s="110"/>
      <c r="CP26" s="111"/>
      <c r="CQ26" s="110"/>
      <c r="CR26" s="110"/>
      <c r="CS26" s="111"/>
      <c r="CT26" s="110"/>
      <c r="CU26" s="110"/>
      <c r="CV26" s="111"/>
      <c r="CW26" s="110"/>
      <c r="CX26" s="110"/>
      <c r="CY26" s="111"/>
      <c r="CZ26" s="110"/>
      <c r="DA26" s="110"/>
      <c r="DB26" s="111"/>
      <c r="DC26" s="110"/>
      <c r="DD26" s="110"/>
      <c r="DE26" s="111"/>
      <c r="DF26" s="110"/>
      <c r="DG26" s="110"/>
      <c r="DH26" s="111"/>
      <c r="DI26" s="110"/>
      <c r="DJ26" s="110"/>
      <c r="DK26" s="111"/>
      <c r="DL26" s="111"/>
      <c r="DM26" s="111"/>
      <c r="DN26" s="111"/>
      <c r="DO26" s="110"/>
      <c r="DP26" s="110"/>
      <c r="DQ26" s="111"/>
      <c r="DR26" s="110"/>
      <c r="DS26" s="110"/>
      <c r="DT26" s="111"/>
      <c r="DU26" s="110"/>
      <c r="DV26" s="110"/>
      <c r="DW26" s="111"/>
      <c r="DX26" s="103">
        <f t="shared" si="5"/>
        <v>0</v>
      </c>
      <c r="DY26" s="103">
        <f t="shared" si="6"/>
        <v>0</v>
      </c>
      <c r="DZ26" s="103">
        <f t="shared" si="7"/>
        <v>0</v>
      </c>
    </row>
    <row r="27" spans="1:130" s="115" customFormat="1" ht="15" customHeight="1">
      <c r="A27" s="118"/>
      <c r="D27" s="81"/>
      <c r="F27" s="115" t="s">
        <v>558</v>
      </c>
      <c r="G27" s="119" t="s">
        <v>565</v>
      </c>
      <c r="H27" s="119"/>
      <c r="I27" s="92" t="s">
        <v>561</v>
      </c>
      <c r="J27" s="103">
        <f t="shared" si="2"/>
        <v>35000</v>
      </c>
      <c r="K27" s="103">
        <f t="shared" si="3"/>
        <v>0</v>
      </c>
      <c r="L27" s="103">
        <f t="shared" si="0"/>
        <v>0</v>
      </c>
      <c r="M27" s="104">
        <f t="shared" si="1"/>
        <v>35000</v>
      </c>
      <c r="N27" s="110"/>
      <c r="O27" s="110"/>
      <c r="P27" s="111"/>
      <c r="Q27" s="110"/>
      <c r="R27" s="110"/>
      <c r="S27" s="111"/>
      <c r="T27" s="108">
        <f t="shared" si="8"/>
        <v>0</v>
      </c>
      <c r="U27" s="110"/>
      <c r="V27" s="111"/>
      <c r="W27" s="110"/>
      <c r="X27" s="110"/>
      <c r="Y27" s="111"/>
      <c r="Z27" s="110"/>
      <c r="AA27" s="110"/>
      <c r="AB27" s="111"/>
      <c r="AC27" s="110"/>
      <c r="AD27" s="110"/>
      <c r="AE27" s="111"/>
      <c r="AF27" s="108">
        <f t="shared" si="9"/>
        <v>0</v>
      </c>
      <c r="AG27" s="110"/>
      <c r="AH27" s="111"/>
      <c r="AI27" s="110"/>
      <c r="AJ27" s="110"/>
      <c r="AK27" s="111"/>
      <c r="AL27" s="110"/>
      <c r="AM27" s="110"/>
      <c r="AN27" s="111"/>
      <c r="AO27" s="110"/>
      <c r="AP27" s="110"/>
      <c r="AQ27" s="111"/>
      <c r="AR27" s="110"/>
      <c r="AS27" s="110"/>
      <c r="AT27" s="111"/>
      <c r="AU27" s="110"/>
      <c r="AV27" s="110"/>
      <c r="AW27" s="111"/>
      <c r="AX27" s="110"/>
      <c r="AY27" s="110"/>
      <c r="AZ27" s="111"/>
      <c r="BA27" s="110"/>
      <c r="BB27" s="110"/>
      <c r="BC27" s="111"/>
      <c r="BD27" s="110"/>
      <c r="BE27" s="110"/>
      <c r="BF27" s="111"/>
      <c r="BG27" s="110"/>
      <c r="BH27" s="110"/>
      <c r="BI27" s="111"/>
      <c r="BJ27" s="110"/>
      <c r="BK27" s="110"/>
      <c r="BL27" s="111"/>
      <c r="BM27" s="110"/>
      <c r="BN27" s="110"/>
      <c r="BO27" s="111"/>
      <c r="BP27" s="110"/>
      <c r="BQ27" s="110"/>
      <c r="BR27" s="111"/>
      <c r="BS27" s="110"/>
      <c r="BT27" s="110"/>
      <c r="BU27" s="111"/>
      <c r="BV27" s="110"/>
      <c r="BW27" s="110"/>
      <c r="BX27" s="111"/>
      <c r="BY27" s="110"/>
      <c r="BZ27" s="110"/>
      <c r="CA27" s="111"/>
      <c r="CB27" s="110"/>
      <c r="CC27" s="110"/>
      <c r="CD27" s="111"/>
      <c r="CE27" s="110"/>
      <c r="CF27" s="110"/>
      <c r="CG27" s="111"/>
      <c r="CH27" s="110"/>
      <c r="CI27" s="110"/>
      <c r="CJ27" s="111"/>
      <c r="CK27" s="110"/>
      <c r="CL27" s="110"/>
      <c r="CM27" s="111"/>
      <c r="CN27" s="110">
        <v>35000</v>
      </c>
      <c r="CO27" s="110"/>
      <c r="CP27" s="111"/>
      <c r="CQ27" s="110"/>
      <c r="CR27" s="110"/>
      <c r="CS27" s="111"/>
      <c r="CT27" s="110"/>
      <c r="CU27" s="110"/>
      <c r="CV27" s="111"/>
      <c r="CW27" s="110"/>
      <c r="CX27" s="110"/>
      <c r="CY27" s="111"/>
      <c r="CZ27" s="110"/>
      <c r="DA27" s="110"/>
      <c r="DB27" s="111"/>
      <c r="DC27" s="110"/>
      <c r="DD27" s="110"/>
      <c r="DE27" s="111"/>
      <c r="DF27" s="110"/>
      <c r="DG27" s="110"/>
      <c r="DH27" s="111"/>
      <c r="DI27" s="110"/>
      <c r="DJ27" s="110"/>
      <c r="DK27" s="111"/>
      <c r="DL27" s="111"/>
      <c r="DM27" s="111"/>
      <c r="DN27" s="111"/>
      <c r="DO27" s="110"/>
      <c r="DP27" s="110"/>
      <c r="DQ27" s="111"/>
      <c r="DR27" s="110"/>
      <c r="DS27" s="110"/>
      <c r="DT27" s="111"/>
      <c r="DU27" s="110"/>
      <c r="DV27" s="110"/>
      <c r="DW27" s="111"/>
      <c r="DX27" s="103">
        <f t="shared" si="5"/>
        <v>35000</v>
      </c>
      <c r="DY27" s="103">
        <f t="shared" si="6"/>
        <v>0</v>
      </c>
      <c r="DZ27" s="103">
        <f t="shared" si="7"/>
        <v>0</v>
      </c>
    </row>
    <row r="28" spans="1:130" s="115" customFormat="1" ht="15" customHeight="1">
      <c r="A28" s="118"/>
      <c r="B28" s="81"/>
      <c r="C28" s="81"/>
      <c r="D28" s="102">
        <v>3</v>
      </c>
      <c r="E28" s="81" t="s">
        <v>566</v>
      </c>
      <c r="F28" s="102"/>
      <c r="G28" s="102"/>
      <c r="H28" s="102"/>
      <c r="I28" s="92" t="s">
        <v>567</v>
      </c>
      <c r="J28" s="103">
        <f t="shared" si="2"/>
        <v>206000</v>
      </c>
      <c r="K28" s="103">
        <f t="shared" si="3"/>
        <v>0</v>
      </c>
      <c r="L28" s="103">
        <f t="shared" si="0"/>
        <v>0</v>
      </c>
      <c r="M28" s="104">
        <f t="shared" si="1"/>
        <v>206000</v>
      </c>
      <c r="N28" s="120">
        <f>N29+N32+N35</f>
        <v>0</v>
      </c>
      <c r="O28" s="120">
        <f>O29+O32+O35</f>
        <v>0</v>
      </c>
      <c r="P28" s="121"/>
      <c r="Q28" s="120">
        <f>Q29+Q32+Q35</f>
        <v>0</v>
      </c>
      <c r="R28" s="120">
        <f>R29+R32+R35</f>
        <v>0</v>
      </c>
      <c r="S28" s="121"/>
      <c r="T28" s="108">
        <f t="shared" si="8"/>
        <v>0</v>
      </c>
      <c r="U28" s="120">
        <f>U29+U32+U35</f>
        <v>0</v>
      </c>
      <c r="V28" s="121"/>
      <c r="W28" s="120">
        <f>W29+W32+W35</f>
        <v>0</v>
      </c>
      <c r="X28" s="120">
        <f>X29+X32+X35</f>
        <v>0</v>
      </c>
      <c r="Y28" s="121"/>
      <c r="Z28" s="120">
        <f>Z29+Z32+Z35</f>
        <v>0</v>
      </c>
      <c r="AA28" s="120">
        <f>AA29+AA32+AA35</f>
        <v>0</v>
      </c>
      <c r="AB28" s="121"/>
      <c r="AC28" s="120">
        <f>AC29+AC32+AC35</f>
        <v>0</v>
      </c>
      <c r="AD28" s="120">
        <f>AD29+AD32+AD35</f>
        <v>0</v>
      </c>
      <c r="AE28" s="121"/>
      <c r="AF28" s="108">
        <f t="shared" si="9"/>
        <v>0</v>
      </c>
      <c r="AG28" s="120">
        <f>AG29+AG32+AG35</f>
        <v>0</v>
      </c>
      <c r="AH28" s="121"/>
      <c r="AI28" s="120">
        <f>AI29+AI32+AI35</f>
        <v>0</v>
      </c>
      <c r="AJ28" s="120">
        <f>AJ29+AJ32+AJ35</f>
        <v>0</v>
      </c>
      <c r="AK28" s="121"/>
      <c r="AL28" s="120">
        <f>AL29+AL32+AL35</f>
        <v>0</v>
      </c>
      <c r="AM28" s="120">
        <f>AM29+AM32+AM35</f>
        <v>0</v>
      </c>
      <c r="AN28" s="121"/>
      <c r="AO28" s="120">
        <f>AO29+AO32+AO35</f>
        <v>0</v>
      </c>
      <c r="AP28" s="120">
        <f>AP29+AP32+AP35</f>
        <v>0</v>
      </c>
      <c r="AQ28" s="121"/>
      <c r="AR28" s="120">
        <f>AR29+AR32+AR35</f>
        <v>0</v>
      </c>
      <c r="AS28" s="120">
        <f>AS29+AS32+AS35</f>
        <v>0</v>
      </c>
      <c r="AT28" s="121"/>
      <c r="AU28" s="120">
        <f>AU29+AU32+AU35</f>
        <v>0</v>
      </c>
      <c r="AV28" s="120">
        <f>AV29+AV32+AV35</f>
        <v>0</v>
      </c>
      <c r="AW28" s="121"/>
      <c r="AX28" s="120">
        <f>AX29+AX32+AX35</f>
        <v>0</v>
      </c>
      <c r="AY28" s="120">
        <f>AY29+AY32+AY35</f>
        <v>0</v>
      </c>
      <c r="AZ28" s="121"/>
      <c r="BA28" s="120">
        <f>BA29+BA32+BA35</f>
        <v>0</v>
      </c>
      <c r="BB28" s="120">
        <f>BB29+BB32+BB35</f>
        <v>0</v>
      </c>
      <c r="BC28" s="121"/>
      <c r="BD28" s="120">
        <f>BD29+BD32+BD35</f>
        <v>0</v>
      </c>
      <c r="BE28" s="120">
        <f>BE29+BE32+BE35</f>
        <v>0</v>
      </c>
      <c r="BF28" s="121"/>
      <c r="BG28" s="120">
        <f>BG29+BG32+BG35</f>
        <v>0</v>
      </c>
      <c r="BH28" s="120">
        <f>BH29+BH32+BH35</f>
        <v>0</v>
      </c>
      <c r="BI28" s="121"/>
      <c r="BJ28" s="120">
        <f>BJ29+BJ32+BJ35</f>
        <v>0</v>
      </c>
      <c r="BK28" s="120">
        <f>BK29+BK32+BK35</f>
        <v>0</v>
      </c>
      <c r="BL28" s="121"/>
      <c r="BM28" s="120">
        <f>BM29+BM32+BM35</f>
        <v>0</v>
      </c>
      <c r="BN28" s="120">
        <f>BN29+BN32+BN35</f>
        <v>0</v>
      </c>
      <c r="BO28" s="121"/>
      <c r="BP28" s="120">
        <f>BP29+BP32+BP35</f>
        <v>0</v>
      </c>
      <c r="BQ28" s="120">
        <f>BQ29+BQ32+BQ35</f>
        <v>0</v>
      </c>
      <c r="BR28" s="121"/>
      <c r="BS28" s="120">
        <f>BS29+BS32+BS35</f>
        <v>0</v>
      </c>
      <c r="BT28" s="120">
        <f>BT29+BT32+BT35</f>
        <v>0</v>
      </c>
      <c r="BU28" s="121"/>
      <c r="BV28" s="120">
        <f>BV29+BV32+BV35</f>
        <v>0</v>
      </c>
      <c r="BW28" s="120">
        <f>BW29+BW32+BW35</f>
        <v>0</v>
      </c>
      <c r="BX28" s="121"/>
      <c r="BY28" s="120">
        <f>BY29+BY32+BY35</f>
        <v>0</v>
      </c>
      <c r="BZ28" s="120">
        <f>BZ29+BZ32+BZ35</f>
        <v>0</v>
      </c>
      <c r="CA28" s="121"/>
      <c r="CB28" s="120">
        <f>CB29+CB32+CB35</f>
        <v>0</v>
      </c>
      <c r="CC28" s="120">
        <f>CC29+CC32+CC35</f>
        <v>0</v>
      </c>
      <c r="CD28" s="121"/>
      <c r="CE28" s="120">
        <f>CE29+CE32+CE35</f>
        <v>0</v>
      </c>
      <c r="CF28" s="120">
        <f>CF29+CF32+CF35</f>
        <v>0</v>
      </c>
      <c r="CG28" s="121"/>
      <c r="CH28" s="120">
        <f>CH29+CH32+CH35</f>
        <v>0</v>
      </c>
      <c r="CI28" s="120">
        <f>CI29+CI32+CI35</f>
        <v>0</v>
      </c>
      <c r="CJ28" s="121"/>
      <c r="CK28" s="120">
        <f>CK29+CK32+CK35</f>
        <v>0</v>
      </c>
      <c r="CL28" s="120">
        <f>CL29+CL32+CL35</f>
        <v>0</v>
      </c>
      <c r="CM28" s="121"/>
      <c r="CN28" s="120">
        <f>CN29+CN32+CN35</f>
        <v>206000</v>
      </c>
      <c r="CO28" s="120">
        <f>CO29+CO32+CO35</f>
        <v>0</v>
      </c>
      <c r="CP28" s="121"/>
      <c r="CQ28" s="120">
        <f>CQ29+CQ32+CQ35</f>
        <v>0</v>
      </c>
      <c r="CR28" s="120">
        <f>CR29+CR32+CR35</f>
        <v>0</v>
      </c>
      <c r="CS28" s="121"/>
      <c r="CT28" s="120">
        <f>CT29+CT32+CT35</f>
        <v>0</v>
      </c>
      <c r="CU28" s="120">
        <f>CU29+CU32+CU35</f>
        <v>0</v>
      </c>
      <c r="CV28" s="121"/>
      <c r="CW28" s="120">
        <f>CW29+CW32+CW35</f>
        <v>0</v>
      </c>
      <c r="CX28" s="120">
        <f>CX29+CX32+CX35</f>
        <v>0</v>
      </c>
      <c r="CY28" s="121"/>
      <c r="CZ28" s="120">
        <f>CZ29+CZ32+CZ35</f>
        <v>0</v>
      </c>
      <c r="DA28" s="120">
        <f>DA29+DA32+DA35</f>
        <v>0</v>
      </c>
      <c r="DB28" s="121"/>
      <c r="DC28" s="120">
        <f>DC29+DC32+DC35</f>
        <v>0</v>
      </c>
      <c r="DD28" s="120">
        <f>DD29+DD32+DD35</f>
        <v>0</v>
      </c>
      <c r="DE28" s="121"/>
      <c r="DF28" s="120">
        <f>DF29+DF32+DF35</f>
        <v>0</v>
      </c>
      <c r="DG28" s="120">
        <f>DG29+DG32+DG35</f>
        <v>0</v>
      </c>
      <c r="DH28" s="121"/>
      <c r="DI28" s="120">
        <f>DI29+DI32+DI35</f>
        <v>0</v>
      </c>
      <c r="DJ28" s="120">
        <f>DJ29+DJ32+DJ35</f>
        <v>0</v>
      </c>
      <c r="DK28" s="120"/>
      <c r="DL28" s="120">
        <f>DL29+DL32+DL35</f>
        <v>0</v>
      </c>
      <c r="DM28" s="120">
        <f>DM29+DM32+DM35</f>
        <v>0</v>
      </c>
      <c r="DN28" s="121"/>
      <c r="DO28" s="120">
        <f>DO29+DO32+DO35</f>
        <v>0</v>
      </c>
      <c r="DP28" s="120">
        <f>DP29+DP32+DP35</f>
        <v>0</v>
      </c>
      <c r="DQ28" s="121"/>
      <c r="DR28" s="120">
        <f>DR29+DR32+DR35</f>
        <v>0</v>
      </c>
      <c r="DS28" s="120">
        <f>DS29+DS32+DS35</f>
        <v>0</v>
      </c>
      <c r="DT28" s="121"/>
      <c r="DU28" s="120">
        <f>DU29+DU32+DU35</f>
        <v>0</v>
      </c>
      <c r="DV28" s="120">
        <f>DV29+DV32+DV35</f>
        <v>0</v>
      </c>
      <c r="DW28" s="121"/>
      <c r="DX28" s="103">
        <f t="shared" si="5"/>
        <v>206000</v>
      </c>
      <c r="DY28" s="103">
        <f t="shared" si="6"/>
        <v>0</v>
      </c>
      <c r="DZ28" s="103">
        <f t="shared" si="7"/>
        <v>0</v>
      </c>
    </row>
    <row r="29" spans="1:130" s="115" customFormat="1">
      <c r="A29" s="118"/>
      <c r="D29" s="81"/>
      <c r="E29" s="102">
        <v>1</v>
      </c>
      <c r="F29" s="81" t="s">
        <v>568</v>
      </c>
      <c r="G29" s="102"/>
      <c r="H29" s="102"/>
      <c r="I29" s="92" t="s">
        <v>569</v>
      </c>
      <c r="J29" s="103">
        <f t="shared" si="2"/>
        <v>105000</v>
      </c>
      <c r="K29" s="103">
        <f t="shared" si="3"/>
        <v>0</v>
      </c>
      <c r="L29" s="103">
        <f t="shared" si="0"/>
        <v>0</v>
      </c>
      <c r="M29" s="104">
        <f t="shared" si="1"/>
        <v>105000</v>
      </c>
      <c r="N29" s="116">
        <f>SUM(N30:N31)</f>
        <v>0</v>
      </c>
      <c r="O29" s="116">
        <f>SUM(O30:O31)</f>
        <v>0</v>
      </c>
      <c r="P29" s="117"/>
      <c r="Q29" s="116">
        <f>SUM(Q30:Q31)</f>
        <v>0</v>
      </c>
      <c r="R29" s="116">
        <f>SUM(R30:R31)</f>
        <v>0</v>
      </c>
      <c r="S29" s="117"/>
      <c r="T29" s="108">
        <f t="shared" si="8"/>
        <v>0</v>
      </c>
      <c r="U29" s="116">
        <f>SUM(U30:U31)</f>
        <v>0</v>
      </c>
      <c r="V29" s="117"/>
      <c r="W29" s="116">
        <f>SUM(W30:W31)</f>
        <v>0</v>
      </c>
      <c r="X29" s="116">
        <f>SUM(X30:X31)</f>
        <v>0</v>
      </c>
      <c r="Y29" s="117"/>
      <c r="Z29" s="116">
        <f>SUM(Z30:Z31)</f>
        <v>0</v>
      </c>
      <c r="AA29" s="116">
        <f>SUM(AA30:AA31)</f>
        <v>0</v>
      </c>
      <c r="AB29" s="117"/>
      <c r="AC29" s="116">
        <f>SUM(AC30:AC31)</f>
        <v>0</v>
      </c>
      <c r="AD29" s="116">
        <f>SUM(AD30:AD31)</f>
        <v>0</v>
      </c>
      <c r="AE29" s="117"/>
      <c r="AF29" s="108">
        <f t="shared" si="9"/>
        <v>0</v>
      </c>
      <c r="AG29" s="116">
        <f>SUM(AG30:AG31)</f>
        <v>0</v>
      </c>
      <c r="AH29" s="117"/>
      <c r="AI29" s="116">
        <f>SUM(AI30:AI31)</f>
        <v>0</v>
      </c>
      <c r="AJ29" s="116">
        <f>SUM(AJ30:AJ31)</f>
        <v>0</v>
      </c>
      <c r="AK29" s="117"/>
      <c r="AL29" s="116">
        <f>SUM(AL30:AL31)</f>
        <v>0</v>
      </c>
      <c r="AM29" s="116">
        <f>SUM(AM30:AM31)</f>
        <v>0</v>
      </c>
      <c r="AN29" s="117"/>
      <c r="AO29" s="116">
        <f>SUM(AO30:AO31)</f>
        <v>0</v>
      </c>
      <c r="AP29" s="116">
        <f>SUM(AP30:AP31)</f>
        <v>0</v>
      </c>
      <c r="AQ29" s="117"/>
      <c r="AR29" s="116">
        <f>SUM(AR30:AR31)</f>
        <v>0</v>
      </c>
      <c r="AS29" s="116">
        <f>SUM(AS30:AS31)</f>
        <v>0</v>
      </c>
      <c r="AT29" s="117"/>
      <c r="AU29" s="116">
        <f>SUM(AU30:AU31)</f>
        <v>0</v>
      </c>
      <c r="AV29" s="116">
        <f>SUM(AV30:AV31)</f>
        <v>0</v>
      </c>
      <c r="AW29" s="117"/>
      <c r="AX29" s="116">
        <f>SUM(AX30:AX31)</f>
        <v>0</v>
      </c>
      <c r="AY29" s="116">
        <f>SUM(AY30:AY31)</f>
        <v>0</v>
      </c>
      <c r="AZ29" s="117"/>
      <c r="BA29" s="116">
        <f>SUM(BA30:BA31)</f>
        <v>0</v>
      </c>
      <c r="BB29" s="116">
        <f>SUM(BB30:BB31)</f>
        <v>0</v>
      </c>
      <c r="BC29" s="117"/>
      <c r="BD29" s="116">
        <f>SUM(BD30:BD31)</f>
        <v>0</v>
      </c>
      <c r="BE29" s="116">
        <f>SUM(BE30:BE31)</f>
        <v>0</v>
      </c>
      <c r="BF29" s="117"/>
      <c r="BG29" s="116">
        <f>SUM(BG30:BG31)</f>
        <v>0</v>
      </c>
      <c r="BH29" s="116">
        <f>SUM(BH30:BH31)</f>
        <v>0</v>
      </c>
      <c r="BI29" s="117"/>
      <c r="BJ29" s="116">
        <f>SUM(BJ30:BJ31)</f>
        <v>0</v>
      </c>
      <c r="BK29" s="116">
        <f>SUM(BK30:BK31)</f>
        <v>0</v>
      </c>
      <c r="BL29" s="117"/>
      <c r="BM29" s="116">
        <f>SUM(BM30:BM31)</f>
        <v>0</v>
      </c>
      <c r="BN29" s="116">
        <f>SUM(BN30:BN31)</f>
        <v>0</v>
      </c>
      <c r="BO29" s="117"/>
      <c r="BP29" s="116">
        <f>SUM(BP30:BP31)</f>
        <v>0</v>
      </c>
      <c r="BQ29" s="116">
        <f>SUM(BQ30:BQ31)</f>
        <v>0</v>
      </c>
      <c r="BR29" s="117"/>
      <c r="BS29" s="116">
        <f>SUM(BS30:BS31)</f>
        <v>0</v>
      </c>
      <c r="BT29" s="116">
        <f>SUM(BT30:BT31)</f>
        <v>0</v>
      </c>
      <c r="BU29" s="117"/>
      <c r="BV29" s="116">
        <f>SUM(BV30:BV31)</f>
        <v>0</v>
      </c>
      <c r="BW29" s="116">
        <f>SUM(BW30:BW31)</f>
        <v>0</v>
      </c>
      <c r="BX29" s="117"/>
      <c r="BY29" s="116">
        <f>SUM(BY30:BY31)</f>
        <v>0</v>
      </c>
      <c r="BZ29" s="116">
        <f>SUM(BZ30:BZ31)</f>
        <v>0</v>
      </c>
      <c r="CA29" s="117"/>
      <c r="CB29" s="116">
        <f>SUM(CB30:CB31)</f>
        <v>0</v>
      </c>
      <c r="CC29" s="116">
        <f>SUM(CC30:CC31)</f>
        <v>0</v>
      </c>
      <c r="CD29" s="117"/>
      <c r="CE29" s="116">
        <f>SUM(CE30:CE31)</f>
        <v>0</v>
      </c>
      <c r="CF29" s="116">
        <f>SUM(CF30:CF31)</f>
        <v>0</v>
      </c>
      <c r="CG29" s="117"/>
      <c r="CH29" s="116">
        <f>SUM(CH30:CH31)</f>
        <v>0</v>
      </c>
      <c r="CI29" s="116">
        <f>SUM(CI30:CI31)</f>
        <v>0</v>
      </c>
      <c r="CJ29" s="117"/>
      <c r="CK29" s="116">
        <f>SUM(CK30:CK31)</f>
        <v>0</v>
      </c>
      <c r="CL29" s="116">
        <f>SUM(CL30:CL31)</f>
        <v>0</v>
      </c>
      <c r="CM29" s="117"/>
      <c r="CN29" s="116">
        <f>SUM(CN30:CN31)</f>
        <v>105000</v>
      </c>
      <c r="CO29" s="116">
        <f>SUM(CO30:CO31)</f>
        <v>0</v>
      </c>
      <c r="CP29" s="117"/>
      <c r="CQ29" s="116">
        <f>SUM(CQ30:CQ31)</f>
        <v>0</v>
      </c>
      <c r="CR29" s="116">
        <f>SUM(CR30:CR31)</f>
        <v>0</v>
      </c>
      <c r="CS29" s="117"/>
      <c r="CT29" s="116">
        <f>SUM(CT30:CT31)</f>
        <v>0</v>
      </c>
      <c r="CU29" s="116">
        <f>SUM(CU30:CU31)</f>
        <v>0</v>
      </c>
      <c r="CV29" s="117"/>
      <c r="CW29" s="116">
        <f>SUM(CW30:CW31)</f>
        <v>0</v>
      </c>
      <c r="CX29" s="116">
        <f>SUM(CX30:CX31)</f>
        <v>0</v>
      </c>
      <c r="CY29" s="117"/>
      <c r="CZ29" s="116">
        <f>SUM(CZ30:CZ31)</f>
        <v>0</v>
      </c>
      <c r="DA29" s="116">
        <f>SUM(DA30:DA31)</f>
        <v>0</v>
      </c>
      <c r="DB29" s="117"/>
      <c r="DC29" s="116">
        <f>SUM(DC30:DC31)</f>
        <v>0</v>
      </c>
      <c r="DD29" s="116">
        <f>SUM(DD30:DD31)</f>
        <v>0</v>
      </c>
      <c r="DE29" s="117"/>
      <c r="DF29" s="116">
        <f>SUM(DF30:DF31)</f>
        <v>0</v>
      </c>
      <c r="DG29" s="116">
        <f>SUM(DG30:DG31)</f>
        <v>0</v>
      </c>
      <c r="DH29" s="117"/>
      <c r="DI29" s="116">
        <f>SUM(DI30:DI31)</f>
        <v>0</v>
      </c>
      <c r="DJ29" s="116">
        <f>SUM(DJ30:DJ31)</f>
        <v>0</v>
      </c>
      <c r="DK29" s="117"/>
      <c r="DL29" s="117"/>
      <c r="DM29" s="117"/>
      <c r="DN29" s="117"/>
      <c r="DO29" s="116">
        <f>SUM(DO30:DO31)</f>
        <v>0</v>
      </c>
      <c r="DP29" s="116">
        <f>SUM(DP30:DP31)</f>
        <v>0</v>
      </c>
      <c r="DQ29" s="117"/>
      <c r="DR29" s="116">
        <f>SUM(DR30:DR31)</f>
        <v>0</v>
      </c>
      <c r="DS29" s="116">
        <f>SUM(DS30:DS31)</f>
        <v>0</v>
      </c>
      <c r="DT29" s="117"/>
      <c r="DU29" s="116">
        <f>SUM(DU30:DU31)</f>
        <v>0</v>
      </c>
      <c r="DV29" s="116">
        <f>SUM(DV30:DV31)</f>
        <v>0</v>
      </c>
      <c r="DW29" s="117"/>
      <c r="DX29" s="103">
        <f t="shared" si="5"/>
        <v>105000</v>
      </c>
      <c r="DY29" s="103">
        <f t="shared" si="6"/>
        <v>0</v>
      </c>
      <c r="DZ29" s="103">
        <f t="shared" si="7"/>
        <v>0</v>
      </c>
    </row>
    <row r="30" spans="1:130" s="115" customFormat="1">
      <c r="A30" s="118"/>
      <c r="D30" s="81"/>
      <c r="F30" s="115" t="s">
        <v>558</v>
      </c>
      <c r="G30" s="119" t="s">
        <v>570</v>
      </c>
      <c r="H30" s="119"/>
      <c r="I30" s="92" t="s">
        <v>569</v>
      </c>
      <c r="J30" s="103">
        <f t="shared" si="2"/>
        <v>105000</v>
      </c>
      <c r="K30" s="103">
        <f t="shared" si="3"/>
        <v>0</v>
      </c>
      <c r="L30" s="103">
        <f t="shared" si="0"/>
        <v>0</v>
      </c>
      <c r="M30" s="104">
        <f t="shared" si="1"/>
        <v>105000</v>
      </c>
      <c r="N30" s="110"/>
      <c r="O30" s="110"/>
      <c r="P30" s="111"/>
      <c r="Q30" s="110"/>
      <c r="R30" s="110"/>
      <c r="S30" s="111"/>
      <c r="T30" s="108">
        <f t="shared" si="8"/>
        <v>0</v>
      </c>
      <c r="U30" s="110"/>
      <c r="V30" s="111"/>
      <c r="W30" s="110"/>
      <c r="X30" s="110"/>
      <c r="Y30" s="111"/>
      <c r="Z30" s="110"/>
      <c r="AA30" s="110"/>
      <c r="AB30" s="111"/>
      <c r="AC30" s="110"/>
      <c r="AD30" s="110"/>
      <c r="AE30" s="111"/>
      <c r="AF30" s="108">
        <f t="shared" si="9"/>
        <v>0</v>
      </c>
      <c r="AG30" s="110"/>
      <c r="AH30" s="111"/>
      <c r="AI30" s="110"/>
      <c r="AJ30" s="110"/>
      <c r="AK30" s="111"/>
      <c r="AL30" s="110"/>
      <c r="AM30" s="110"/>
      <c r="AN30" s="111"/>
      <c r="AO30" s="110"/>
      <c r="AP30" s="110"/>
      <c r="AQ30" s="111"/>
      <c r="AR30" s="110"/>
      <c r="AS30" s="110"/>
      <c r="AT30" s="111"/>
      <c r="AU30" s="110"/>
      <c r="AV30" s="110"/>
      <c r="AW30" s="111"/>
      <c r="AX30" s="110"/>
      <c r="AY30" s="110"/>
      <c r="AZ30" s="111"/>
      <c r="BA30" s="110"/>
      <c r="BB30" s="110"/>
      <c r="BC30" s="111"/>
      <c r="BD30" s="110"/>
      <c r="BE30" s="110"/>
      <c r="BF30" s="111"/>
      <c r="BG30" s="110"/>
      <c r="BH30" s="110"/>
      <c r="BI30" s="111"/>
      <c r="BJ30" s="110"/>
      <c r="BK30" s="110"/>
      <c r="BL30" s="111"/>
      <c r="BM30" s="110"/>
      <c r="BN30" s="110"/>
      <c r="BO30" s="111"/>
      <c r="BP30" s="110"/>
      <c r="BQ30" s="110"/>
      <c r="BR30" s="111"/>
      <c r="BS30" s="110"/>
      <c r="BT30" s="110"/>
      <c r="BU30" s="111"/>
      <c r="BV30" s="110"/>
      <c r="BW30" s="110"/>
      <c r="BX30" s="111"/>
      <c r="BY30" s="110"/>
      <c r="BZ30" s="110"/>
      <c r="CA30" s="111"/>
      <c r="CB30" s="110"/>
      <c r="CC30" s="110"/>
      <c r="CD30" s="111"/>
      <c r="CE30" s="110"/>
      <c r="CF30" s="110"/>
      <c r="CG30" s="111"/>
      <c r="CH30" s="110"/>
      <c r="CI30" s="110"/>
      <c r="CJ30" s="111"/>
      <c r="CK30" s="110"/>
      <c r="CL30" s="110"/>
      <c r="CM30" s="111"/>
      <c r="CN30" s="110">
        <v>105000</v>
      </c>
      <c r="CO30" s="110"/>
      <c r="CP30" s="111"/>
      <c r="CQ30" s="110"/>
      <c r="CR30" s="110"/>
      <c r="CS30" s="111"/>
      <c r="CT30" s="110"/>
      <c r="CU30" s="110"/>
      <c r="CV30" s="111"/>
      <c r="CW30" s="110"/>
      <c r="CX30" s="110"/>
      <c r="CY30" s="111"/>
      <c r="CZ30" s="110"/>
      <c r="DA30" s="110"/>
      <c r="DB30" s="111"/>
      <c r="DC30" s="110"/>
      <c r="DD30" s="110"/>
      <c r="DE30" s="111"/>
      <c r="DF30" s="110"/>
      <c r="DG30" s="110"/>
      <c r="DH30" s="111"/>
      <c r="DI30" s="110"/>
      <c r="DJ30" s="110"/>
      <c r="DK30" s="111"/>
      <c r="DL30" s="111"/>
      <c r="DM30" s="111"/>
      <c r="DN30" s="111"/>
      <c r="DO30" s="110"/>
      <c r="DP30" s="110"/>
      <c r="DQ30" s="111"/>
      <c r="DR30" s="110"/>
      <c r="DS30" s="110"/>
      <c r="DT30" s="111"/>
      <c r="DU30" s="110"/>
      <c r="DV30" s="110"/>
      <c r="DW30" s="111"/>
      <c r="DX30" s="103">
        <f t="shared" si="5"/>
        <v>105000</v>
      </c>
      <c r="DY30" s="103">
        <f t="shared" si="6"/>
        <v>0</v>
      </c>
      <c r="DZ30" s="103">
        <f t="shared" si="7"/>
        <v>0</v>
      </c>
    </row>
    <row r="31" spans="1:130" s="115" customFormat="1">
      <c r="A31" s="118"/>
      <c r="D31" s="81"/>
      <c r="F31" s="115" t="s">
        <v>558</v>
      </c>
      <c r="G31" s="119" t="s">
        <v>571</v>
      </c>
      <c r="H31" s="119"/>
      <c r="I31" s="92" t="s">
        <v>569</v>
      </c>
      <c r="J31" s="103">
        <f t="shared" si="2"/>
        <v>0</v>
      </c>
      <c r="K31" s="103">
        <f t="shared" si="3"/>
        <v>0</v>
      </c>
      <c r="L31" s="103">
        <f t="shared" si="0"/>
        <v>0</v>
      </c>
      <c r="M31" s="104">
        <f t="shared" si="1"/>
        <v>0</v>
      </c>
      <c r="N31" s="110"/>
      <c r="O31" s="110"/>
      <c r="P31" s="111"/>
      <c r="Q31" s="110"/>
      <c r="R31" s="110"/>
      <c r="S31" s="111"/>
      <c r="T31" s="108">
        <f t="shared" si="8"/>
        <v>0</v>
      </c>
      <c r="U31" s="110"/>
      <c r="V31" s="111"/>
      <c r="W31" s="110"/>
      <c r="X31" s="110"/>
      <c r="Y31" s="111"/>
      <c r="Z31" s="110"/>
      <c r="AA31" s="110"/>
      <c r="AB31" s="111"/>
      <c r="AC31" s="110"/>
      <c r="AD31" s="110"/>
      <c r="AE31" s="111"/>
      <c r="AF31" s="108">
        <f t="shared" si="9"/>
        <v>0</v>
      </c>
      <c r="AG31" s="110"/>
      <c r="AH31" s="111"/>
      <c r="AI31" s="110"/>
      <c r="AJ31" s="110"/>
      <c r="AK31" s="111"/>
      <c r="AL31" s="110"/>
      <c r="AM31" s="110"/>
      <c r="AN31" s="111"/>
      <c r="AO31" s="110"/>
      <c r="AP31" s="110"/>
      <c r="AQ31" s="111"/>
      <c r="AR31" s="110"/>
      <c r="AS31" s="110"/>
      <c r="AT31" s="111"/>
      <c r="AU31" s="110"/>
      <c r="AV31" s="110"/>
      <c r="AW31" s="111"/>
      <c r="AX31" s="110"/>
      <c r="AY31" s="110"/>
      <c r="AZ31" s="111"/>
      <c r="BA31" s="110"/>
      <c r="BB31" s="110"/>
      <c r="BC31" s="111"/>
      <c r="BD31" s="110"/>
      <c r="BE31" s="110"/>
      <c r="BF31" s="111"/>
      <c r="BG31" s="110"/>
      <c r="BH31" s="110"/>
      <c r="BI31" s="111"/>
      <c r="BJ31" s="110"/>
      <c r="BK31" s="110"/>
      <c r="BL31" s="111"/>
      <c r="BM31" s="110"/>
      <c r="BN31" s="110"/>
      <c r="BO31" s="111"/>
      <c r="BP31" s="110"/>
      <c r="BQ31" s="110"/>
      <c r="BR31" s="111"/>
      <c r="BS31" s="110"/>
      <c r="BT31" s="110"/>
      <c r="BU31" s="111"/>
      <c r="BV31" s="110"/>
      <c r="BW31" s="110"/>
      <c r="BX31" s="111"/>
      <c r="BY31" s="110"/>
      <c r="BZ31" s="110"/>
      <c r="CA31" s="111"/>
      <c r="CB31" s="110"/>
      <c r="CC31" s="110"/>
      <c r="CD31" s="111"/>
      <c r="CE31" s="110"/>
      <c r="CF31" s="110"/>
      <c r="CG31" s="111"/>
      <c r="CH31" s="110"/>
      <c r="CI31" s="110"/>
      <c r="CJ31" s="111"/>
      <c r="CK31" s="110"/>
      <c r="CL31" s="110"/>
      <c r="CM31" s="111"/>
      <c r="CN31" s="110"/>
      <c r="CO31" s="110"/>
      <c r="CP31" s="111"/>
      <c r="CQ31" s="110"/>
      <c r="CR31" s="110"/>
      <c r="CS31" s="111"/>
      <c r="CT31" s="110"/>
      <c r="CU31" s="110"/>
      <c r="CV31" s="111"/>
      <c r="CW31" s="110"/>
      <c r="CX31" s="110"/>
      <c r="CY31" s="111"/>
      <c r="CZ31" s="110"/>
      <c r="DA31" s="110"/>
      <c r="DB31" s="111"/>
      <c r="DC31" s="110"/>
      <c r="DD31" s="110"/>
      <c r="DE31" s="111"/>
      <c r="DF31" s="110"/>
      <c r="DG31" s="110"/>
      <c r="DH31" s="111"/>
      <c r="DI31" s="110"/>
      <c r="DJ31" s="110"/>
      <c r="DK31" s="111"/>
      <c r="DL31" s="111"/>
      <c r="DM31" s="111"/>
      <c r="DN31" s="111"/>
      <c r="DO31" s="110"/>
      <c r="DP31" s="110"/>
      <c r="DQ31" s="111"/>
      <c r="DR31" s="110"/>
      <c r="DS31" s="110"/>
      <c r="DT31" s="111"/>
      <c r="DU31" s="110"/>
      <c r="DV31" s="110"/>
      <c r="DW31" s="111"/>
      <c r="DX31" s="103">
        <f t="shared" si="5"/>
        <v>0</v>
      </c>
      <c r="DY31" s="103">
        <f t="shared" si="6"/>
        <v>0</v>
      </c>
      <c r="DZ31" s="103">
        <f t="shared" si="7"/>
        <v>0</v>
      </c>
    </row>
    <row r="32" spans="1:130" s="115" customFormat="1">
      <c r="A32" s="118"/>
      <c r="D32" s="81"/>
      <c r="E32" s="102">
        <v>2</v>
      </c>
      <c r="F32" s="81" t="s">
        <v>572</v>
      </c>
      <c r="G32" s="102"/>
      <c r="H32" s="102"/>
      <c r="I32" s="92" t="s">
        <v>573</v>
      </c>
      <c r="J32" s="103">
        <f t="shared" si="2"/>
        <v>11000</v>
      </c>
      <c r="K32" s="103">
        <f t="shared" si="3"/>
        <v>0</v>
      </c>
      <c r="L32" s="103">
        <f t="shared" si="0"/>
        <v>0</v>
      </c>
      <c r="M32" s="104">
        <f t="shared" si="1"/>
        <v>11000</v>
      </c>
      <c r="N32" s="116">
        <f>SUM(N33:N34)</f>
        <v>0</v>
      </c>
      <c r="O32" s="116">
        <f>SUM(O33:O34)</f>
        <v>0</v>
      </c>
      <c r="P32" s="117"/>
      <c r="Q32" s="116">
        <f>SUM(Q33:Q34)</f>
        <v>0</v>
      </c>
      <c r="R32" s="116">
        <f>SUM(R33:R34)</f>
        <v>0</v>
      </c>
      <c r="S32" s="117"/>
      <c r="T32" s="108">
        <f t="shared" si="8"/>
        <v>0</v>
      </c>
      <c r="U32" s="116">
        <f>SUM(U33:U34)</f>
        <v>0</v>
      </c>
      <c r="V32" s="117"/>
      <c r="W32" s="116">
        <f>SUM(W33:W34)</f>
        <v>0</v>
      </c>
      <c r="X32" s="116">
        <f>SUM(X33:X34)</f>
        <v>0</v>
      </c>
      <c r="Y32" s="117"/>
      <c r="Z32" s="116">
        <f>SUM(Z33:Z34)</f>
        <v>0</v>
      </c>
      <c r="AA32" s="116">
        <f>SUM(AA33:AA34)</f>
        <v>0</v>
      </c>
      <c r="AB32" s="117"/>
      <c r="AC32" s="116">
        <f>SUM(AC33:AC34)</f>
        <v>0</v>
      </c>
      <c r="AD32" s="116">
        <f>SUM(AD33:AD34)</f>
        <v>0</v>
      </c>
      <c r="AE32" s="117"/>
      <c r="AF32" s="108">
        <f t="shared" si="9"/>
        <v>0</v>
      </c>
      <c r="AG32" s="116">
        <f>SUM(AG33:AG34)</f>
        <v>0</v>
      </c>
      <c r="AH32" s="117"/>
      <c r="AI32" s="116">
        <f>SUM(AI33:AI34)</f>
        <v>0</v>
      </c>
      <c r="AJ32" s="116">
        <f>SUM(AJ33:AJ34)</f>
        <v>0</v>
      </c>
      <c r="AK32" s="117"/>
      <c r="AL32" s="116">
        <f>SUM(AL33:AL34)</f>
        <v>0</v>
      </c>
      <c r="AM32" s="116">
        <f>SUM(AM33:AM34)</f>
        <v>0</v>
      </c>
      <c r="AN32" s="117"/>
      <c r="AO32" s="116">
        <f>SUM(AO33:AO34)</f>
        <v>0</v>
      </c>
      <c r="AP32" s="116">
        <f>SUM(AP33:AP34)</f>
        <v>0</v>
      </c>
      <c r="AQ32" s="117"/>
      <c r="AR32" s="116">
        <f>SUM(AR33:AR34)</f>
        <v>0</v>
      </c>
      <c r="AS32" s="116">
        <f>SUM(AS33:AS34)</f>
        <v>0</v>
      </c>
      <c r="AT32" s="117"/>
      <c r="AU32" s="116">
        <f>SUM(AU33:AU34)</f>
        <v>0</v>
      </c>
      <c r="AV32" s="116">
        <f>SUM(AV33:AV34)</f>
        <v>0</v>
      </c>
      <c r="AW32" s="117"/>
      <c r="AX32" s="116">
        <f>SUM(AX33:AX34)</f>
        <v>0</v>
      </c>
      <c r="AY32" s="116">
        <f>SUM(AY33:AY34)</f>
        <v>0</v>
      </c>
      <c r="AZ32" s="117"/>
      <c r="BA32" s="116">
        <f>SUM(BA33:BA34)</f>
        <v>0</v>
      </c>
      <c r="BB32" s="116">
        <f>SUM(BB33:BB34)</f>
        <v>0</v>
      </c>
      <c r="BC32" s="117"/>
      <c r="BD32" s="116">
        <f>SUM(BD33:BD34)</f>
        <v>0</v>
      </c>
      <c r="BE32" s="116">
        <f>SUM(BE33:BE34)</f>
        <v>0</v>
      </c>
      <c r="BF32" s="117"/>
      <c r="BG32" s="116">
        <f>SUM(BG33:BG34)</f>
        <v>0</v>
      </c>
      <c r="BH32" s="116">
        <f>SUM(BH33:BH34)</f>
        <v>0</v>
      </c>
      <c r="BI32" s="117"/>
      <c r="BJ32" s="116">
        <f>SUM(BJ33:BJ34)</f>
        <v>0</v>
      </c>
      <c r="BK32" s="116">
        <f>SUM(BK33:BK34)</f>
        <v>0</v>
      </c>
      <c r="BL32" s="117"/>
      <c r="BM32" s="116">
        <f>SUM(BM33:BM34)</f>
        <v>0</v>
      </c>
      <c r="BN32" s="116">
        <f>SUM(BN33:BN34)</f>
        <v>0</v>
      </c>
      <c r="BO32" s="117"/>
      <c r="BP32" s="116">
        <f>SUM(BP33:BP34)</f>
        <v>0</v>
      </c>
      <c r="BQ32" s="116">
        <f>SUM(BQ33:BQ34)</f>
        <v>0</v>
      </c>
      <c r="BR32" s="117"/>
      <c r="BS32" s="116">
        <f>SUM(BS33:BS34)</f>
        <v>0</v>
      </c>
      <c r="BT32" s="116">
        <f>SUM(BT33:BT34)</f>
        <v>0</v>
      </c>
      <c r="BU32" s="117"/>
      <c r="BV32" s="116">
        <f>SUM(BV33:BV34)</f>
        <v>0</v>
      </c>
      <c r="BW32" s="116">
        <f>SUM(BW33:BW34)</f>
        <v>0</v>
      </c>
      <c r="BX32" s="117"/>
      <c r="BY32" s="116">
        <f>SUM(BY33:BY34)</f>
        <v>0</v>
      </c>
      <c r="BZ32" s="116">
        <f>SUM(BZ33:BZ34)</f>
        <v>0</v>
      </c>
      <c r="CA32" s="117"/>
      <c r="CB32" s="116">
        <f>SUM(CB33:CB34)</f>
        <v>0</v>
      </c>
      <c r="CC32" s="116">
        <f>SUM(CC33:CC34)</f>
        <v>0</v>
      </c>
      <c r="CD32" s="117"/>
      <c r="CE32" s="116">
        <f>SUM(CE33:CE34)</f>
        <v>0</v>
      </c>
      <c r="CF32" s="116">
        <f>SUM(CF33:CF34)</f>
        <v>0</v>
      </c>
      <c r="CG32" s="117"/>
      <c r="CH32" s="116">
        <f>SUM(CH33:CH34)</f>
        <v>0</v>
      </c>
      <c r="CI32" s="116">
        <f>SUM(CI33:CI34)</f>
        <v>0</v>
      </c>
      <c r="CJ32" s="117"/>
      <c r="CK32" s="116">
        <f>SUM(CK33:CK34)</f>
        <v>0</v>
      </c>
      <c r="CL32" s="116">
        <f>SUM(CL33:CL34)</f>
        <v>0</v>
      </c>
      <c r="CM32" s="117"/>
      <c r="CN32" s="116">
        <f>SUM(CN33:CN34)</f>
        <v>11000</v>
      </c>
      <c r="CO32" s="116">
        <f>SUM(CO33:CO34)</f>
        <v>0</v>
      </c>
      <c r="CP32" s="117"/>
      <c r="CQ32" s="116">
        <f>SUM(CQ33:CQ34)</f>
        <v>0</v>
      </c>
      <c r="CR32" s="116">
        <f>SUM(CR33:CR34)</f>
        <v>0</v>
      </c>
      <c r="CS32" s="117"/>
      <c r="CT32" s="116">
        <f>SUM(CT33:CT34)</f>
        <v>0</v>
      </c>
      <c r="CU32" s="116">
        <f>SUM(CU33:CU34)</f>
        <v>0</v>
      </c>
      <c r="CV32" s="117"/>
      <c r="CW32" s="116">
        <f>SUM(CW33:CW34)</f>
        <v>0</v>
      </c>
      <c r="CX32" s="116">
        <f>SUM(CX33:CX34)</f>
        <v>0</v>
      </c>
      <c r="CY32" s="117"/>
      <c r="CZ32" s="116">
        <f>SUM(CZ33:CZ34)</f>
        <v>0</v>
      </c>
      <c r="DA32" s="116">
        <f>SUM(DA33:DA34)</f>
        <v>0</v>
      </c>
      <c r="DB32" s="117"/>
      <c r="DC32" s="116">
        <f>SUM(DC33:DC34)</f>
        <v>0</v>
      </c>
      <c r="DD32" s="116">
        <f>SUM(DD33:DD34)</f>
        <v>0</v>
      </c>
      <c r="DE32" s="117"/>
      <c r="DF32" s="116">
        <f>SUM(DF33:DF34)</f>
        <v>0</v>
      </c>
      <c r="DG32" s="116">
        <f>SUM(DG33:DG34)</f>
        <v>0</v>
      </c>
      <c r="DH32" s="117"/>
      <c r="DI32" s="116">
        <f>SUM(DI33:DI34)</f>
        <v>0</v>
      </c>
      <c r="DJ32" s="116">
        <f>SUM(DJ33:DJ34)</f>
        <v>0</v>
      </c>
      <c r="DK32" s="117"/>
      <c r="DL32" s="117"/>
      <c r="DM32" s="117"/>
      <c r="DN32" s="117"/>
      <c r="DO32" s="116">
        <f>SUM(DO33:DO34)</f>
        <v>0</v>
      </c>
      <c r="DP32" s="116">
        <f>SUM(DP33:DP34)</f>
        <v>0</v>
      </c>
      <c r="DQ32" s="117"/>
      <c r="DR32" s="116">
        <f>SUM(DR33:DR34)</f>
        <v>0</v>
      </c>
      <c r="DS32" s="116">
        <f>SUM(DS33:DS34)</f>
        <v>0</v>
      </c>
      <c r="DT32" s="117"/>
      <c r="DU32" s="116">
        <f>SUM(DU33:DU34)</f>
        <v>0</v>
      </c>
      <c r="DV32" s="116">
        <f>SUM(DV33:DV34)</f>
        <v>0</v>
      </c>
      <c r="DW32" s="117"/>
      <c r="DX32" s="103">
        <f t="shared" si="5"/>
        <v>11000</v>
      </c>
      <c r="DY32" s="103">
        <f t="shared" si="6"/>
        <v>0</v>
      </c>
      <c r="DZ32" s="103">
        <f t="shared" si="7"/>
        <v>0</v>
      </c>
    </row>
    <row r="33" spans="1:130">
      <c r="A33" s="101"/>
      <c r="B33" s="115"/>
      <c r="C33" s="115"/>
      <c r="F33" s="115" t="s">
        <v>558</v>
      </c>
      <c r="G33" s="119" t="s">
        <v>574</v>
      </c>
      <c r="H33" s="119"/>
      <c r="I33" s="92" t="s">
        <v>573</v>
      </c>
      <c r="J33" s="103">
        <f t="shared" si="2"/>
        <v>0</v>
      </c>
      <c r="K33" s="103">
        <f t="shared" si="3"/>
        <v>0</v>
      </c>
      <c r="L33" s="103">
        <f t="shared" si="0"/>
        <v>0</v>
      </c>
      <c r="M33" s="104">
        <f t="shared" si="1"/>
        <v>0</v>
      </c>
      <c r="N33" s="110"/>
      <c r="O33" s="110"/>
      <c r="P33" s="111"/>
      <c r="Q33" s="110"/>
      <c r="R33" s="110"/>
      <c r="S33" s="111"/>
      <c r="T33" s="108">
        <f t="shared" si="8"/>
        <v>0</v>
      </c>
      <c r="U33" s="110"/>
      <c r="V33" s="111"/>
      <c r="W33" s="110"/>
      <c r="X33" s="110"/>
      <c r="Y33" s="111"/>
      <c r="Z33" s="110"/>
      <c r="AA33" s="110"/>
      <c r="AB33" s="111"/>
      <c r="AC33" s="110"/>
      <c r="AD33" s="110"/>
      <c r="AE33" s="111"/>
      <c r="AF33" s="108">
        <f t="shared" si="9"/>
        <v>0</v>
      </c>
      <c r="AG33" s="110"/>
      <c r="AH33" s="111"/>
      <c r="AI33" s="110"/>
      <c r="AJ33" s="110"/>
      <c r="AK33" s="111"/>
      <c r="AL33" s="110"/>
      <c r="AM33" s="110"/>
      <c r="AN33" s="111"/>
      <c r="AO33" s="110"/>
      <c r="AP33" s="110"/>
      <c r="AQ33" s="111"/>
      <c r="AR33" s="110"/>
      <c r="AS33" s="110"/>
      <c r="AT33" s="111"/>
      <c r="AU33" s="110"/>
      <c r="AV33" s="110"/>
      <c r="AW33" s="111"/>
      <c r="AX33" s="110"/>
      <c r="AY33" s="110"/>
      <c r="AZ33" s="111"/>
      <c r="BA33" s="110"/>
      <c r="BB33" s="110"/>
      <c r="BC33" s="111"/>
      <c r="BD33" s="110"/>
      <c r="BE33" s="110"/>
      <c r="BF33" s="111"/>
      <c r="BG33" s="110"/>
      <c r="BH33" s="110"/>
      <c r="BI33" s="111"/>
      <c r="BJ33" s="110"/>
      <c r="BK33" s="110"/>
      <c r="BL33" s="111"/>
      <c r="BM33" s="110"/>
      <c r="BN33" s="110"/>
      <c r="BO33" s="111"/>
      <c r="BP33" s="110"/>
      <c r="BQ33" s="110"/>
      <c r="BR33" s="111"/>
      <c r="BS33" s="110"/>
      <c r="BT33" s="110"/>
      <c r="BU33" s="111"/>
      <c r="BV33" s="110"/>
      <c r="BW33" s="110"/>
      <c r="BX33" s="111"/>
      <c r="BY33" s="110"/>
      <c r="BZ33" s="110"/>
      <c r="CA33" s="111"/>
      <c r="CB33" s="110"/>
      <c r="CC33" s="110"/>
      <c r="CD33" s="111"/>
      <c r="CE33" s="110"/>
      <c r="CF33" s="110"/>
      <c r="CG33" s="111"/>
      <c r="CH33" s="110"/>
      <c r="CI33" s="110"/>
      <c r="CJ33" s="111"/>
      <c r="CK33" s="110"/>
      <c r="CL33" s="110"/>
      <c r="CM33" s="111"/>
      <c r="CN33" s="110"/>
      <c r="CO33" s="110"/>
      <c r="CP33" s="111"/>
      <c r="CQ33" s="110"/>
      <c r="CR33" s="110"/>
      <c r="CS33" s="111"/>
      <c r="CT33" s="110"/>
      <c r="CU33" s="110"/>
      <c r="CV33" s="111"/>
      <c r="CW33" s="110"/>
      <c r="CX33" s="110"/>
      <c r="CY33" s="111"/>
      <c r="CZ33" s="110"/>
      <c r="DA33" s="110"/>
      <c r="DB33" s="111"/>
      <c r="DC33" s="110"/>
      <c r="DD33" s="110"/>
      <c r="DE33" s="111"/>
      <c r="DF33" s="110"/>
      <c r="DG33" s="110"/>
      <c r="DH33" s="111"/>
      <c r="DI33" s="110"/>
      <c r="DJ33" s="110"/>
      <c r="DK33" s="111"/>
      <c r="DL33" s="111"/>
      <c r="DM33" s="111"/>
      <c r="DN33" s="111"/>
      <c r="DO33" s="110"/>
      <c r="DP33" s="110"/>
      <c r="DQ33" s="111"/>
      <c r="DR33" s="110"/>
      <c r="DS33" s="110"/>
      <c r="DT33" s="111"/>
      <c r="DU33" s="110"/>
      <c r="DV33" s="110"/>
      <c r="DW33" s="111"/>
      <c r="DX33" s="103">
        <f t="shared" si="5"/>
        <v>0</v>
      </c>
      <c r="DY33" s="103">
        <f t="shared" si="6"/>
        <v>0</v>
      </c>
      <c r="DZ33" s="103">
        <f t="shared" si="7"/>
        <v>0</v>
      </c>
    </row>
    <row r="34" spans="1:130" s="115" customFormat="1">
      <c r="A34" s="118"/>
      <c r="B34" s="81"/>
      <c r="C34" s="81"/>
      <c r="D34" s="81"/>
      <c r="F34" s="115" t="s">
        <v>558</v>
      </c>
      <c r="G34" s="119" t="s">
        <v>575</v>
      </c>
      <c r="H34" s="119"/>
      <c r="I34" s="92" t="s">
        <v>573</v>
      </c>
      <c r="J34" s="103">
        <f t="shared" si="2"/>
        <v>11000</v>
      </c>
      <c r="K34" s="103">
        <f t="shared" si="3"/>
        <v>0</v>
      </c>
      <c r="L34" s="103">
        <f t="shared" si="0"/>
        <v>0</v>
      </c>
      <c r="M34" s="104">
        <f t="shared" si="1"/>
        <v>11000</v>
      </c>
      <c r="N34" s="110"/>
      <c r="O34" s="110"/>
      <c r="P34" s="111"/>
      <c r="Q34" s="110"/>
      <c r="R34" s="110"/>
      <c r="S34" s="111"/>
      <c r="T34" s="108">
        <f t="shared" si="8"/>
        <v>0</v>
      </c>
      <c r="U34" s="110"/>
      <c r="V34" s="111"/>
      <c r="W34" s="110"/>
      <c r="X34" s="110"/>
      <c r="Y34" s="111"/>
      <c r="Z34" s="110"/>
      <c r="AA34" s="110"/>
      <c r="AB34" s="111"/>
      <c r="AC34" s="110"/>
      <c r="AD34" s="110"/>
      <c r="AE34" s="111"/>
      <c r="AF34" s="108">
        <f t="shared" si="9"/>
        <v>0</v>
      </c>
      <c r="AG34" s="110"/>
      <c r="AH34" s="111"/>
      <c r="AI34" s="110"/>
      <c r="AJ34" s="110"/>
      <c r="AK34" s="111"/>
      <c r="AL34" s="110"/>
      <c r="AM34" s="110"/>
      <c r="AN34" s="111"/>
      <c r="AO34" s="110"/>
      <c r="AP34" s="110"/>
      <c r="AQ34" s="111"/>
      <c r="AR34" s="110"/>
      <c r="AS34" s="110"/>
      <c r="AT34" s="111"/>
      <c r="AU34" s="110"/>
      <c r="AV34" s="110"/>
      <c r="AW34" s="111"/>
      <c r="AX34" s="110"/>
      <c r="AY34" s="110"/>
      <c r="AZ34" s="111"/>
      <c r="BA34" s="110"/>
      <c r="BB34" s="110"/>
      <c r="BC34" s="111"/>
      <c r="BD34" s="110"/>
      <c r="BE34" s="110"/>
      <c r="BF34" s="111"/>
      <c r="BG34" s="110"/>
      <c r="BH34" s="110"/>
      <c r="BI34" s="111"/>
      <c r="BJ34" s="110"/>
      <c r="BK34" s="110"/>
      <c r="BL34" s="111"/>
      <c r="BM34" s="110"/>
      <c r="BN34" s="110"/>
      <c r="BO34" s="111"/>
      <c r="BP34" s="110"/>
      <c r="BQ34" s="110"/>
      <c r="BR34" s="111"/>
      <c r="BS34" s="110"/>
      <c r="BT34" s="110"/>
      <c r="BU34" s="111"/>
      <c r="BV34" s="110"/>
      <c r="BW34" s="110"/>
      <c r="BX34" s="111"/>
      <c r="BY34" s="110"/>
      <c r="BZ34" s="110"/>
      <c r="CA34" s="111"/>
      <c r="CB34" s="110"/>
      <c r="CC34" s="110"/>
      <c r="CD34" s="111"/>
      <c r="CE34" s="110"/>
      <c r="CF34" s="110"/>
      <c r="CG34" s="111"/>
      <c r="CH34" s="110"/>
      <c r="CI34" s="110"/>
      <c r="CJ34" s="111"/>
      <c r="CK34" s="110"/>
      <c r="CL34" s="110"/>
      <c r="CM34" s="111"/>
      <c r="CN34" s="110">
        <v>11000</v>
      </c>
      <c r="CO34" s="110"/>
      <c r="CP34" s="111"/>
      <c r="CQ34" s="110"/>
      <c r="CR34" s="110"/>
      <c r="CS34" s="111"/>
      <c r="CT34" s="110"/>
      <c r="CU34" s="110"/>
      <c r="CV34" s="111"/>
      <c r="CW34" s="110"/>
      <c r="CX34" s="110"/>
      <c r="CY34" s="111"/>
      <c r="CZ34" s="110"/>
      <c r="DA34" s="110"/>
      <c r="DB34" s="111"/>
      <c r="DC34" s="110"/>
      <c r="DD34" s="110"/>
      <c r="DE34" s="111"/>
      <c r="DF34" s="110"/>
      <c r="DG34" s="110"/>
      <c r="DH34" s="111"/>
      <c r="DI34" s="110"/>
      <c r="DJ34" s="110"/>
      <c r="DK34" s="111"/>
      <c r="DL34" s="111"/>
      <c r="DM34" s="111"/>
      <c r="DN34" s="111"/>
      <c r="DO34" s="110"/>
      <c r="DP34" s="110"/>
      <c r="DQ34" s="111"/>
      <c r="DR34" s="110"/>
      <c r="DS34" s="110"/>
      <c r="DT34" s="111"/>
      <c r="DU34" s="110"/>
      <c r="DV34" s="110"/>
      <c r="DW34" s="111"/>
      <c r="DX34" s="103">
        <f t="shared" si="5"/>
        <v>11000</v>
      </c>
      <c r="DY34" s="103">
        <f t="shared" si="6"/>
        <v>0</v>
      </c>
      <c r="DZ34" s="103">
        <f t="shared" si="7"/>
        <v>0</v>
      </c>
    </row>
    <row r="35" spans="1:130" s="115" customFormat="1">
      <c r="A35" s="118"/>
      <c r="D35" s="81"/>
      <c r="E35" s="102">
        <v>3</v>
      </c>
      <c r="F35" s="81" t="s">
        <v>576</v>
      </c>
      <c r="G35" s="102"/>
      <c r="H35" s="102"/>
      <c r="I35" s="92" t="s">
        <v>577</v>
      </c>
      <c r="J35" s="103">
        <f t="shared" si="2"/>
        <v>90000</v>
      </c>
      <c r="K35" s="103">
        <f t="shared" si="3"/>
        <v>0</v>
      </c>
      <c r="L35" s="103">
        <f t="shared" si="0"/>
        <v>0</v>
      </c>
      <c r="M35" s="104">
        <f t="shared" si="1"/>
        <v>90000</v>
      </c>
      <c r="N35" s="116">
        <f>SUM(N36:N38)</f>
        <v>0</v>
      </c>
      <c r="O35" s="116">
        <f>SUM(O36:O38)</f>
        <v>0</v>
      </c>
      <c r="P35" s="117"/>
      <c r="Q35" s="116">
        <f>SUM(Q36:Q38)</f>
        <v>0</v>
      </c>
      <c r="R35" s="116">
        <f>SUM(R36:R38)</f>
        <v>0</v>
      </c>
      <c r="S35" s="117"/>
      <c r="T35" s="108">
        <f t="shared" si="8"/>
        <v>0</v>
      </c>
      <c r="U35" s="116">
        <f>SUM(U36:U38)</f>
        <v>0</v>
      </c>
      <c r="V35" s="117"/>
      <c r="W35" s="116">
        <f>SUM(W36:W38)</f>
        <v>0</v>
      </c>
      <c r="X35" s="116">
        <f>SUM(X36:X38)</f>
        <v>0</v>
      </c>
      <c r="Y35" s="117"/>
      <c r="Z35" s="116">
        <f>SUM(Z36:Z38)</f>
        <v>0</v>
      </c>
      <c r="AA35" s="116">
        <f>SUM(AA36:AA38)</f>
        <v>0</v>
      </c>
      <c r="AB35" s="117"/>
      <c r="AC35" s="116">
        <f>SUM(AC36:AC38)</f>
        <v>0</v>
      </c>
      <c r="AD35" s="116">
        <f>SUM(AD36:AD38)</f>
        <v>0</v>
      </c>
      <c r="AE35" s="117"/>
      <c r="AF35" s="108">
        <f t="shared" si="9"/>
        <v>0</v>
      </c>
      <c r="AG35" s="116">
        <f>SUM(AG36:AG38)</f>
        <v>0</v>
      </c>
      <c r="AH35" s="117"/>
      <c r="AI35" s="116">
        <f>SUM(AI36:AI38)</f>
        <v>0</v>
      </c>
      <c r="AJ35" s="116">
        <f>SUM(AJ36:AJ38)</f>
        <v>0</v>
      </c>
      <c r="AK35" s="117"/>
      <c r="AL35" s="116">
        <f>SUM(AL36:AL38)</f>
        <v>0</v>
      </c>
      <c r="AM35" s="116">
        <f>SUM(AM36:AM38)</f>
        <v>0</v>
      </c>
      <c r="AN35" s="117"/>
      <c r="AO35" s="116">
        <f>SUM(AO36:AO38)</f>
        <v>0</v>
      </c>
      <c r="AP35" s="116">
        <f>SUM(AP36:AP38)</f>
        <v>0</v>
      </c>
      <c r="AQ35" s="117"/>
      <c r="AR35" s="116">
        <f>SUM(AR36:AR38)</f>
        <v>0</v>
      </c>
      <c r="AS35" s="116">
        <f>SUM(AS36:AS38)</f>
        <v>0</v>
      </c>
      <c r="AT35" s="117"/>
      <c r="AU35" s="116">
        <f>SUM(AU36:AU38)</f>
        <v>0</v>
      </c>
      <c r="AV35" s="116">
        <f>SUM(AV36:AV38)</f>
        <v>0</v>
      </c>
      <c r="AW35" s="117"/>
      <c r="AX35" s="116">
        <f>SUM(AX36:AX38)</f>
        <v>0</v>
      </c>
      <c r="AY35" s="116">
        <f>SUM(AY36:AY38)</f>
        <v>0</v>
      </c>
      <c r="AZ35" s="117"/>
      <c r="BA35" s="116">
        <f>SUM(BA36:BA38)</f>
        <v>0</v>
      </c>
      <c r="BB35" s="116">
        <f>SUM(BB36:BB38)</f>
        <v>0</v>
      </c>
      <c r="BC35" s="117"/>
      <c r="BD35" s="116">
        <f>SUM(BD36:BD38)</f>
        <v>0</v>
      </c>
      <c r="BE35" s="116">
        <f>SUM(BE36:BE38)</f>
        <v>0</v>
      </c>
      <c r="BF35" s="117"/>
      <c r="BG35" s="116">
        <f>SUM(BG36:BG38)</f>
        <v>0</v>
      </c>
      <c r="BH35" s="116">
        <f>SUM(BH36:BH38)</f>
        <v>0</v>
      </c>
      <c r="BI35" s="117"/>
      <c r="BJ35" s="116">
        <f>SUM(BJ36:BJ38)</f>
        <v>0</v>
      </c>
      <c r="BK35" s="116">
        <f>SUM(BK36:BK38)</f>
        <v>0</v>
      </c>
      <c r="BL35" s="117"/>
      <c r="BM35" s="116">
        <f>SUM(BM36:BM38)</f>
        <v>0</v>
      </c>
      <c r="BN35" s="116">
        <f>SUM(BN36:BN38)</f>
        <v>0</v>
      </c>
      <c r="BO35" s="117"/>
      <c r="BP35" s="116">
        <f>SUM(BP36:BP38)</f>
        <v>0</v>
      </c>
      <c r="BQ35" s="116">
        <f>SUM(BQ36:BQ38)</f>
        <v>0</v>
      </c>
      <c r="BR35" s="117"/>
      <c r="BS35" s="116">
        <f>SUM(BS36:BS38)</f>
        <v>0</v>
      </c>
      <c r="BT35" s="116">
        <f>SUM(BT36:BT38)</f>
        <v>0</v>
      </c>
      <c r="BU35" s="117"/>
      <c r="BV35" s="116">
        <f>SUM(BV36:BV38)</f>
        <v>0</v>
      </c>
      <c r="BW35" s="116">
        <f>SUM(BW36:BW38)</f>
        <v>0</v>
      </c>
      <c r="BX35" s="117"/>
      <c r="BY35" s="116">
        <f>SUM(BY36:BY38)</f>
        <v>0</v>
      </c>
      <c r="BZ35" s="116">
        <f>SUM(BZ36:BZ38)</f>
        <v>0</v>
      </c>
      <c r="CA35" s="117"/>
      <c r="CB35" s="116">
        <f>SUM(CB36:CB38)</f>
        <v>0</v>
      </c>
      <c r="CC35" s="116">
        <f>SUM(CC36:CC38)</f>
        <v>0</v>
      </c>
      <c r="CD35" s="117"/>
      <c r="CE35" s="116">
        <f>SUM(CE36:CE38)</f>
        <v>0</v>
      </c>
      <c r="CF35" s="116">
        <f>SUM(CF36:CF38)</f>
        <v>0</v>
      </c>
      <c r="CG35" s="117"/>
      <c r="CH35" s="116">
        <f>SUM(CH36:CH38)</f>
        <v>0</v>
      </c>
      <c r="CI35" s="116">
        <f>SUM(CI36:CI38)</f>
        <v>0</v>
      </c>
      <c r="CJ35" s="117"/>
      <c r="CK35" s="116">
        <f>SUM(CK36:CK38)</f>
        <v>0</v>
      </c>
      <c r="CL35" s="116">
        <f>SUM(CL36:CL38)</f>
        <v>0</v>
      </c>
      <c r="CM35" s="117"/>
      <c r="CN35" s="116">
        <f>SUM(CN36:CN38)</f>
        <v>90000</v>
      </c>
      <c r="CO35" s="116">
        <f>SUM(CO36:CO38)</f>
        <v>0</v>
      </c>
      <c r="CP35" s="117"/>
      <c r="CQ35" s="116">
        <f>SUM(CQ36:CQ38)</f>
        <v>0</v>
      </c>
      <c r="CR35" s="116">
        <f>SUM(CR36:CR38)</f>
        <v>0</v>
      </c>
      <c r="CS35" s="117"/>
      <c r="CT35" s="116">
        <f>SUM(CT36:CT38)</f>
        <v>0</v>
      </c>
      <c r="CU35" s="116">
        <f>SUM(CU36:CU38)</f>
        <v>0</v>
      </c>
      <c r="CV35" s="117"/>
      <c r="CW35" s="116">
        <f>SUM(CW36:CW38)</f>
        <v>0</v>
      </c>
      <c r="CX35" s="116">
        <f>SUM(CX36:CX38)</f>
        <v>0</v>
      </c>
      <c r="CY35" s="117"/>
      <c r="CZ35" s="116">
        <f>SUM(CZ36:CZ38)</f>
        <v>0</v>
      </c>
      <c r="DA35" s="116">
        <f>SUM(DA36:DA38)</f>
        <v>0</v>
      </c>
      <c r="DB35" s="117"/>
      <c r="DC35" s="116">
        <f>SUM(DC36:DC38)</f>
        <v>0</v>
      </c>
      <c r="DD35" s="116">
        <f>SUM(DD36:DD38)</f>
        <v>0</v>
      </c>
      <c r="DE35" s="117"/>
      <c r="DF35" s="116">
        <f>SUM(DF36:DF38)</f>
        <v>0</v>
      </c>
      <c r="DG35" s="116">
        <f>SUM(DG36:DG38)</f>
        <v>0</v>
      </c>
      <c r="DH35" s="117"/>
      <c r="DI35" s="116">
        <f>SUM(DI36:DI38)</f>
        <v>0</v>
      </c>
      <c r="DJ35" s="116">
        <f>SUM(DJ36:DJ38)</f>
        <v>0</v>
      </c>
      <c r="DK35" s="117"/>
      <c r="DL35" s="117"/>
      <c r="DM35" s="117"/>
      <c r="DN35" s="117"/>
      <c r="DO35" s="116">
        <f>SUM(DO36:DO38)</f>
        <v>0</v>
      </c>
      <c r="DP35" s="116">
        <f>SUM(DP36:DP38)</f>
        <v>0</v>
      </c>
      <c r="DQ35" s="117"/>
      <c r="DR35" s="116">
        <f>SUM(DR36:DR38)</f>
        <v>0</v>
      </c>
      <c r="DS35" s="116">
        <f>SUM(DS36:DS38)</f>
        <v>0</v>
      </c>
      <c r="DT35" s="117"/>
      <c r="DU35" s="116">
        <f>SUM(DU36:DU38)</f>
        <v>0</v>
      </c>
      <c r="DV35" s="116">
        <f>SUM(DV36:DV38)</f>
        <v>0</v>
      </c>
      <c r="DW35" s="117"/>
      <c r="DX35" s="103">
        <f t="shared" si="5"/>
        <v>90000</v>
      </c>
      <c r="DY35" s="103">
        <f t="shared" si="6"/>
        <v>0</v>
      </c>
      <c r="DZ35" s="103">
        <f t="shared" si="7"/>
        <v>0</v>
      </c>
    </row>
    <row r="36" spans="1:130" s="115" customFormat="1">
      <c r="A36" s="118"/>
      <c r="D36" s="81"/>
      <c r="F36" s="115" t="s">
        <v>558</v>
      </c>
      <c r="G36" s="119" t="s">
        <v>578</v>
      </c>
      <c r="H36" s="119"/>
      <c r="I36" s="92" t="s">
        <v>577</v>
      </c>
      <c r="J36" s="103">
        <f t="shared" si="2"/>
        <v>90000</v>
      </c>
      <c r="K36" s="103">
        <f t="shared" si="3"/>
        <v>0</v>
      </c>
      <c r="L36" s="103">
        <f t="shared" si="0"/>
        <v>0</v>
      </c>
      <c r="M36" s="104">
        <f t="shared" si="1"/>
        <v>90000</v>
      </c>
      <c r="N36" s="110"/>
      <c r="O36" s="110"/>
      <c r="P36" s="111"/>
      <c r="Q36" s="110"/>
      <c r="R36" s="110"/>
      <c r="S36" s="111"/>
      <c r="T36" s="108">
        <f t="shared" si="8"/>
        <v>0</v>
      </c>
      <c r="U36" s="110"/>
      <c r="V36" s="111"/>
      <c r="W36" s="110"/>
      <c r="X36" s="110"/>
      <c r="Y36" s="111"/>
      <c r="Z36" s="110"/>
      <c r="AA36" s="110"/>
      <c r="AB36" s="111"/>
      <c r="AC36" s="110"/>
      <c r="AD36" s="110"/>
      <c r="AE36" s="111"/>
      <c r="AF36" s="108">
        <f t="shared" si="9"/>
        <v>0</v>
      </c>
      <c r="AG36" s="110"/>
      <c r="AH36" s="111"/>
      <c r="AI36" s="110"/>
      <c r="AJ36" s="110"/>
      <c r="AK36" s="111"/>
      <c r="AL36" s="110"/>
      <c r="AM36" s="110"/>
      <c r="AN36" s="111"/>
      <c r="AO36" s="110"/>
      <c r="AP36" s="110"/>
      <c r="AQ36" s="111"/>
      <c r="AR36" s="110"/>
      <c r="AS36" s="110"/>
      <c r="AT36" s="111"/>
      <c r="AU36" s="110"/>
      <c r="AV36" s="110"/>
      <c r="AW36" s="111"/>
      <c r="AX36" s="110"/>
      <c r="AY36" s="110"/>
      <c r="AZ36" s="111"/>
      <c r="BA36" s="110"/>
      <c r="BB36" s="110"/>
      <c r="BC36" s="111"/>
      <c r="BD36" s="110"/>
      <c r="BE36" s="110"/>
      <c r="BF36" s="111"/>
      <c r="BG36" s="110"/>
      <c r="BH36" s="110"/>
      <c r="BI36" s="111"/>
      <c r="BJ36" s="110"/>
      <c r="BK36" s="110"/>
      <c r="BL36" s="111"/>
      <c r="BM36" s="110"/>
      <c r="BN36" s="110"/>
      <c r="BO36" s="111"/>
      <c r="BP36" s="110"/>
      <c r="BQ36" s="110"/>
      <c r="BR36" s="111"/>
      <c r="BS36" s="110"/>
      <c r="BT36" s="110"/>
      <c r="BU36" s="111"/>
      <c r="BV36" s="110"/>
      <c r="BW36" s="110"/>
      <c r="BX36" s="111"/>
      <c r="BY36" s="110"/>
      <c r="BZ36" s="110"/>
      <c r="CA36" s="111"/>
      <c r="CB36" s="110"/>
      <c r="CC36" s="110"/>
      <c r="CD36" s="111"/>
      <c r="CE36" s="110"/>
      <c r="CF36" s="110"/>
      <c r="CG36" s="111"/>
      <c r="CH36" s="110"/>
      <c r="CI36" s="110"/>
      <c r="CJ36" s="111"/>
      <c r="CK36" s="110"/>
      <c r="CL36" s="110"/>
      <c r="CM36" s="111"/>
      <c r="CN36" s="110">
        <v>90000</v>
      </c>
      <c r="CO36" s="110"/>
      <c r="CP36" s="111"/>
      <c r="CQ36" s="110"/>
      <c r="CR36" s="110"/>
      <c r="CS36" s="111"/>
      <c r="CT36" s="110"/>
      <c r="CU36" s="110"/>
      <c r="CV36" s="111"/>
      <c r="CW36" s="110"/>
      <c r="CX36" s="110"/>
      <c r="CY36" s="111"/>
      <c r="CZ36" s="110"/>
      <c r="DA36" s="110"/>
      <c r="DB36" s="111"/>
      <c r="DC36" s="110"/>
      <c r="DD36" s="110"/>
      <c r="DE36" s="111"/>
      <c r="DF36" s="110"/>
      <c r="DG36" s="110"/>
      <c r="DH36" s="111"/>
      <c r="DI36" s="110"/>
      <c r="DJ36" s="110"/>
      <c r="DK36" s="111"/>
      <c r="DL36" s="111"/>
      <c r="DM36" s="111"/>
      <c r="DN36" s="111"/>
      <c r="DO36" s="110"/>
      <c r="DP36" s="110"/>
      <c r="DQ36" s="111"/>
      <c r="DR36" s="110"/>
      <c r="DS36" s="110"/>
      <c r="DT36" s="111"/>
      <c r="DU36" s="110"/>
      <c r="DV36" s="110"/>
      <c r="DW36" s="111"/>
      <c r="DX36" s="103">
        <f t="shared" si="5"/>
        <v>90000</v>
      </c>
      <c r="DY36" s="103">
        <f t="shared" si="6"/>
        <v>0</v>
      </c>
      <c r="DZ36" s="103">
        <f t="shared" si="7"/>
        <v>0</v>
      </c>
    </row>
    <row r="37" spans="1:130" s="115" customFormat="1">
      <c r="A37" s="118"/>
      <c r="D37" s="81"/>
      <c r="F37" s="115" t="s">
        <v>558</v>
      </c>
      <c r="G37" s="119" t="s">
        <v>458</v>
      </c>
      <c r="H37" s="119"/>
      <c r="I37" s="92" t="s">
        <v>577</v>
      </c>
      <c r="J37" s="103">
        <f t="shared" si="2"/>
        <v>0</v>
      </c>
      <c r="K37" s="103">
        <f t="shared" si="3"/>
        <v>0</v>
      </c>
      <c r="L37" s="103">
        <f t="shared" ref="L37:L68" si="10">SUMIF($N$4:$DZ$4,"Államigazgatási felagatpk",N37:DZ37)</f>
        <v>0</v>
      </c>
      <c r="M37" s="104">
        <f t="shared" ref="M37:M68" si="11">SUM(J37:L37)</f>
        <v>0</v>
      </c>
      <c r="N37" s="110"/>
      <c r="O37" s="110"/>
      <c r="P37" s="111"/>
      <c r="Q37" s="110"/>
      <c r="R37" s="110"/>
      <c r="S37" s="111"/>
      <c r="T37" s="108">
        <f t="shared" si="8"/>
        <v>0</v>
      </c>
      <c r="U37" s="110"/>
      <c r="V37" s="111"/>
      <c r="W37" s="110"/>
      <c r="X37" s="110"/>
      <c r="Y37" s="111"/>
      <c r="Z37" s="110"/>
      <c r="AA37" s="110"/>
      <c r="AB37" s="111"/>
      <c r="AC37" s="110"/>
      <c r="AD37" s="110"/>
      <c r="AE37" s="111"/>
      <c r="AF37" s="108">
        <f t="shared" si="9"/>
        <v>0</v>
      </c>
      <c r="AG37" s="110"/>
      <c r="AH37" s="111"/>
      <c r="AI37" s="110"/>
      <c r="AJ37" s="110"/>
      <c r="AK37" s="111"/>
      <c r="AL37" s="110"/>
      <c r="AM37" s="110"/>
      <c r="AN37" s="111"/>
      <c r="AO37" s="110"/>
      <c r="AP37" s="110"/>
      <c r="AQ37" s="111"/>
      <c r="AR37" s="110"/>
      <c r="AS37" s="110"/>
      <c r="AT37" s="111"/>
      <c r="AU37" s="110"/>
      <c r="AV37" s="110"/>
      <c r="AW37" s="111"/>
      <c r="AX37" s="110"/>
      <c r="AY37" s="110"/>
      <c r="AZ37" s="111"/>
      <c r="BA37" s="110"/>
      <c r="BB37" s="110"/>
      <c r="BC37" s="111"/>
      <c r="BD37" s="110"/>
      <c r="BE37" s="110"/>
      <c r="BF37" s="111"/>
      <c r="BG37" s="110"/>
      <c r="BH37" s="110"/>
      <c r="BI37" s="111"/>
      <c r="BJ37" s="110"/>
      <c r="BK37" s="110"/>
      <c r="BL37" s="111"/>
      <c r="BM37" s="110"/>
      <c r="BN37" s="110"/>
      <c r="BO37" s="111"/>
      <c r="BP37" s="110"/>
      <c r="BQ37" s="110"/>
      <c r="BR37" s="111"/>
      <c r="BS37" s="110"/>
      <c r="BT37" s="110"/>
      <c r="BU37" s="111"/>
      <c r="BV37" s="110"/>
      <c r="BW37" s="110"/>
      <c r="BX37" s="111"/>
      <c r="BY37" s="110"/>
      <c r="BZ37" s="110"/>
      <c r="CA37" s="111"/>
      <c r="CB37" s="110"/>
      <c r="CC37" s="110"/>
      <c r="CD37" s="111"/>
      <c r="CE37" s="110"/>
      <c r="CF37" s="110"/>
      <c r="CG37" s="111"/>
      <c r="CH37" s="110"/>
      <c r="CI37" s="110"/>
      <c r="CJ37" s="111"/>
      <c r="CK37" s="110"/>
      <c r="CL37" s="110"/>
      <c r="CM37" s="111"/>
      <c r="CN37" s="110"/>
      <c r="CO37" s="110"/>
      <c r="CP37" s="111"/>
      <c r="CQ37" s="110"/>
      <c r="CR37" s="110"/>
      <c r="CS37" s="111"/>
      <c r="CT37" s="110"/>
      <c r="CU37" s="110"/>
      <c r="CV37" s="111"/>
      <c r="CW37" s="110"/>
      <c r="CX37" s="110"/>
      <c r="CY37" s="111"/>
      <c r="CZ37" s="110"/>
      <c r="DA37" s="110"/>
      <c r="DB37" s="111"/>
      <c r="DC37" s="110"/>
      <c r="DD37" s="110"/>
      <c r="DE37" s="111"/>
      <c r="DF37" s="110"/>
      <c r="DG37" s="110"/>
      <c r="DH37" s="111"/>
      <c r="DI37" s="110"/>
      <c r="DJ37" s="110"/>
      <c r="DK37" s="111"/>
      <c r="DL37" s="111"/>
      <c r="DM37" s="111"/>
      <c r="DN37" s="111"/>
      <c r="DO37" s="110"/>
      <c r="DP37" s="110"/>
      <c r="DQ37" s="111"/>
      <c r="DR37" s="110"/>
      <c r="DS37" s="110"/>
      <c r="DT37" s="111"/>
      <c r="DU37" s="110"/>
      <c r="DV37" s="110"/>
      <c r="DW37" s="111"/>
      <c r="DX37" s="103">
        <f t="shared" si="5"/>
        <v>0</v>
      </c>
      <c r="DY37" s="103">
        <f t="shared" si="6"/>
        <v>0</v>
      </c>
      <c r="DZ37" s="103">
        <f t="shared" si="7"/>
        <v>0</v>
      </c>
    </row>
    <row r="38" spans="1:130" s="115" customFormat="1">
      <c r="A38" s="118"/>
      <c r="D38" s="81"/>
      <c r="F38" s="115" t="s">
        <v>558</v>
      </c>
      <c r="G38" s="119" t="s">
        <v>579</v>
      </c>
      <c r="H38" s="119"/>
      <c r="I38" s="92" t="s">
        <v>577</v>
      </c>
      <c r="J38" s="103">
        <f t="shared" si="2"/>
        <v>0</v>
      </c>
      <c r="K38" s="103">
        <f t="shared" si="3"/>
        <v>0</v>
      </c>
      <c r="L38" s="103">
        <f t="shared" si="10"/>
        <v>0</v>
      </c>
      <c r="M38" s="104">
        <f t="shared" si="11"/>
        <v>0</v>
      </c>
      <c r="N38" s="110"/>
      <c r="O38" s="110"/>
      <c r="P38" s="111"/>
      <c r="Q38" s="110"/>
      <c r="R38" s="110"/>
      <c r="S38" s="111"/>
      <c r="T38" s="108">
        <f t="shared" si="8"/>
        <v>0</v>
      </c>
      <c r="U38" s="110"/>
      <c r="V38" s="111"/>
      <c r="W38" s="110"/>
      <c r="X38" s="110"/>
      <c r="Y38" s="111"/>
      <c r="Z38" s="110"/>
      <c r="AA38" s="110"/>
      <c r="AB38" s="111"/>
      <c r="AC38" s="110"/>
      <c r="AD38" s="110"/>
      <c r="AE38" s="111"/>
      <c r="AF38" s="108">
        <f t="shared" si="9"/>
        <v>0</v>
      </c>
      <c r="AG38" s="110"/>
      <c r="AH38" s="111"/>
      <c r="AI38" s="110"/>
      <c r="AJ38" s="110"/>
      <c r="AK38" s="111"/>
      <c r="AL38" s="110"/>
      <c r="AM38" s="110"/>
      <c r="AN38" s="111"/>
      <c r="AO38" s="110"/>
      <c r="AP38" s="110"/>
      <c r="AQ38" s="111"/>
      <c r="AR38" s="110"/>
      <c r="AS38" s="110"/>
      <c r="AT38" s="111"/>
      <c r="AU38" s="110"/>
      <c r="AV38" s="110"/>
      <c r="AW38" s="111"/>
      <c r="AX38" s="110"/>
      <c r="AY38" s="110"/>
      <c r="AZ38" s="111"/>
      <c r="BA38" s="110"/>
      <c r="BB38" s="110"/>
      <c r="BC38" s="111"/>
      <c r="BD38" s="110"/>
      <c r="BE38" s="110"/>
      <c r="BF38" s="111"/>
      <c r="BG38" s="110"/>
      <c r="BH38" s="110"/>
      <c r="BI38" s="111"/>
      <c r="BJ38" s="110"/>
      <c r="BK38" s="110"/>
      <c r="BL38" s="111"/>
      <c r="BM38" s="110"/>
      <c r="BN38" s="110"/>
      <c r="BO38" s="111"/>
      <c r="BP38" s="110"/>
      <c r="BQ38" s="110"/>
      <c r="BR38" s="111"/>
      <c r="BS38" s="110"/>
      <c r="BT38" s="110"/>
      <c r="BU38" s="111"/>
      <c r="BV38" s="110"/>
      <c r="BW38" s="110"/>
      <c r="BX38" s="111"/>
      <c r="BY38" s="110"/>
      <c r="BZ38" s="110"/>
      <c r="CA38" s="111"/>
      <c r="CB38" s="110"/>
      <c r="CC38" s="110"/>
      <c r="CD38" s="111"/>
      <c r="CE38" s="110"/>
      <c r="CF38" s="110"/>
      <c r="CG38" s="111"/>
      <c r="CH38" s="110"/>
      <c r="CI38" s="110"/>
      <c r="CJ38" s="111"/>
      <c r="CK38" s="110"/>
      <c r="CL38" s="110"/>
      <c r="CM38" s="111"/>
      <c r="CN38" s="110"/>
      <c r="CO38" s="110"/>
      <c r="CP38" s="111"/>
      <c r="CQ38" s="110"/>
      <c r="CR38" s="110"/>
      <c r="CS38" s="111"/>
      <c r="CT38" s="110"/>
      <c r="CU38" s="110"/>
      <c r="CV38" s="111"/>
      <c r="CW38" s="110"/>
      <c r="CX38" s="110"/>
      <c r="CY38" s="111"/>
      <c r="CZ38" s="110"/>
      <c r="DA38" s="110"/>
      <c r="DB38" s="111"/>
      <c r="DC38" s="110"/>
      <c r="DD38" s="110"/>
      <c r="DE38" s="111"/>
      <c r="DF38" s="110"/>
      <c r="DG38" s="110"/>
      <c r="DH38" s="111"/>
      <c r="DI38" s="110"/>
      <c r="DJ38" s="110"/>
      <c r="DK38" s="111"/>
      <c r="DL38" s="111"/>
      <c r="DM38" s="111"/>
      <c r="DN38" s="111"/>
      <c r="DO38" s="110"/>
      <c r="DP38" s="110"/>
      <c r="DQ38" s="111"/>
      <c r="DR38" s="110"/>
      <c r="DS38" s="110"/>
      <c r="DT38" s="111"/>
      <c r="DU38" s="110"/>
      <c r="DV38" s="110"/>
      <c r="DW38" s="111"/>
      <c r="DX38" s="103">
        <f t="shared" si="5"/>
        <v>0</v>
      </c>
      <c r="DY38" s="103">
        <f t="shared" si="6"/>
        <v>0</v>
      </c>
      <c r="DZ38" s="103">
        <f t="shared" si="7"/>
        <v>0</v>
      </c>
    </row>
    <row r="39" spans="1:130" s="115" customFormat="1">
      <c r="A39" s="118"/>
      <c r="C39" s="81"/>
      <c r="D39" s="102">
        <v>4</v>
      </c>
      <c r="E39" s="81" t="s">
        <v>580</v>
      </c>
      <c r="F39" s="102"/>
      <c r="G39" s="102"/>
      <c r="H39" s="102"/>
      <c r="I39" s="92" t="s">
        <v>581</v>
      </c>
      <c r="J39" s="103">
        <f t="shared" si="2"/>
        <v>2500</v>
      </c>
      <c r="K39" s="103">
        <f t="shared" si="3"/>
        <v>0</v>
      </c>
      <c r="L39" s="103">
        <f t="shared" si="10"/>
        <v>0</v>
      </c>
      <c r="M39" s="104">
        <f t="shared" si="11"/>
        <v>2500</v>
      </c>
      <c r="N39" s="116">
        <f>SUM(N40:N44)</f>
        <v>0</v>
      </c>
      <c r="O39" s="116">
        <f>SUM(O40:O44)</f>
        <v>0</v>
      </c>
      <c r="P39" s="117"/>
      <c r="Q39" s="116">
        <f>SUM(Q40:Q44)</f>
        <v>0</v>
      </c>
      <c r="R39" s="116">
        <f>SUM(R40:R44)</f>
        <v>0</v>
      </c>
      <c r="S39" s="117"/>
      <c r="T39" s="108">
        <f t="shared" si="8"/>
        <v>0</v>
      </c>
      <c r="U39" s="116">
        <f>SUM(U40:U44)</f>
        <v>0</v>
      </c>
      <c r="V39" s="117"/>
      <c r="W39" s="116">
        <f>SUM(W40:W44)</f>
        <v>0</v>
      </c>
      <c r="X39" s="116">
        <f>SUM(X40:X44)</f>
        <v>0</v>
      </c>
      <c r="Y39" s="117"/>
      <c r="Z39" s="116">
        <f>SUM(Z40:Z44)</f>
        <v>0</v>
      </c>
      <c r="AA39" s="116">
        <f>SUM(AA40:AA44)</f>
        <v>0</v>
      </c>
      <c r="AB39" s="117"/>
      <c r="AC39" s="116">
        <f>SUM(AC40:AC44)</f>
        <v>0</v>
      </c>
      <c r="AD39" s="116">
        <f>SUM(AD40:AD44)</f>
        <v>0</v>
      </c>
      <c r="AE39" s="117"/>
      <c r="AF39" s="108">
        <f t="shared" si="9"/>
        <v>0</v>
      </c>
      <c r="AG39" s="116">
        <f>SUM(AG40:AG44)</f>
        <v>0</v>
      </c>
      <c r="AH39" s="117"/>
      <c r="AI39" s="116">
        <f>SUM(AI40:AI44)</f>
        <v>0</v>
      </c>
      <c r="AJ39" s="116">
        <f>SUM(AJ40:AJ44)</f>
        <v>0</v>
      </c>
      <c r="AK39" s="117"/>
      <c r="AL39" s="116">
        <f>SUM(AL40:AL44)</f>
        <v>0</v>
      </c>
      <c r="AM39" s="116">
        <f>SUM(AM40:AM44)</f>
        <v>0</v>
      </c>
      <c r="AN39" s="117"/>
      <c r="AO39" s="116">
        <f>SUM(AO40:AO44)</f>
        <v>0</v>
      </c>
      <c r="AP39" s="116">
        <f>SUM(AP40:AP44)</f>
        <v>0</v>
      </c>
      <c r="AQ39" s="117"/>
      <c r="AR39" s="116">
        <f>SUM(AR40:AR44)</f>
        <v>0</v>
      </c>
      <c r="AS39" s="116">
        <f>SUM(AS40:AS44)</f>
        <v>0</v>
      </c>
      <c r="AT39" s="117"/>
      <c r="AU39" s="116">
        <f>SUM(AU40:AU44)</f>
        <v>0</v>
      </c>
      <c r="AV39" s="116">
        <f>SUM(AV40:AV44)</f>
        <v>0</v>
      </c>
      <c r="AW39" s="117"/>
      <c r="AX39" s="116">
        <f>SUM(AX40:AX44)</f>
        <v>0</v>
      </c>
      <c r="AY39" s="116">
        <f>SUM(AY40:AY44)</f>
        <v>0</v>
      </c>
      <c r="AZ39" s="117"/>
      <c r="BA39" s="116">
        <f>SUM(BA40:BA44)</f>
        <v>0</v>
      </c>
      <c r="BB39" s="116">
        <f>SUM(BB40:BB44)</f>
        <v>0</v>
      </c>
      <c r="BC39" s="117"/>
      <c r="BD39" s="116">
        <f>SUM(BD40:BD44)</f>
        <v>0</v>
      </c>
      <c r="BE39" s="116">
        <f>SUM(BE40:BE44)</f>
        <v>0</v>
      </c>
      <c r="BF39" s="117"/>
      <c r="BG39" s="116">
        <f>SUM(BG40:BG44)</f>
        <v>0</v>
      </c>
      <c r="BH39" s="116">
        <f>SUM(BH40:BH44)</f>
        <v>0</v>
      </c>
      <c r="BI39" s="117"/>
      <c r="BJ39" s="116">
        <f>SUM(BJ40:BJ44)</f>
        <v>0</v>
      </c>
      <c r="BK39" s="116">
        <f>SUM(BK40:BK44)</f>
        <v>0</v>
      </c>
      <c r="BL39" s="117"/>
      <c r="BM39" s="116">
        <f>SUM(BM40:BM44)</f>
        <v>0</v>
      </c>
      <c r="BN39" s="116">
        <f>SUM(BN40:BN44)</f>
        <v>0</v>
      </c>
      <c r="BO39" s="117"/>
      <c r="BP39" s="116">
        <f>SUM(BP40:BP44)</f>
        <v>0</v>
      </c>
      <c r="BQ39" s="116">
        <f>SUM(BQ40:BQ44)</f>
        <v>0</v>
      </c>
      <c r="BR39" s="117"/>
      <c r="BS39" s="116">
        <f>SUM(BS40:BS44)</f>
        <v>0</v>
      </c>
      <c r="BT39" s="116">
        <f>SUM(BT40:BT44)</f>
        <v>0</v>
      </c>
      <c r="BU39" s="117"/>
      <c r="BV39" s="116">
        <f>SUM(BV40:BV44)</f>
        <v>0</v>
      </c>
      <c r="BW39" s="116">
        <f>SUM(BW40:BW44)</f>
        <v>0</v>
      </c>
      <c r="BX39" s="117"/>
      <c r="BY39" s="116">
        <f>SUM(BY40:BY44)</f>
        <v>0</v>
      </c>
      <c r="BZ39" s="116">
        <f>SUM(BZ40:BZ44)</f>
        <v>0</v>
      </c>
      <c r="CA39" s="117"/>
      <c r="CB39" s="116">
        <f>SUM(CB40:CB44)</f>
        <v>0</v>
      </c>
      <c r="CC39" s="116">
        <f>SUM(CC40:CC44)</f>
        <v>0</v>
      </c>
      <c r="CD39" s="117"/>
      <c r="CE39" s="116">
        <f>SUM(CE40:CE44)</f>
        <v>0</v>
      </c>
      <c r="CF39" s="116">
        <f>SUM(CF40:CF44)</f>
        <v>0</v>
      </c>
      <c r="CG39" s="117"/>
      <c r="CH39" s="116">
        <f>SUM(CH40:CH44)</f>
        <v>0</v>
      </c>
      <c r="CI39" s="116">
        <f>SUM(CI40:CI44)</f>
        <v>0</v>
      </c>
      <c r="CJ39" s="117"/>
      <c r="CK39" s="116">
        <f>SUM(CK40:CK44)</f>
        <v>0</v>
      </c>
      <c r="CL39" s="116">
        <f>SUM(CL40:CL44)</f>
        <v>0</v>
      </c>
      <c r="CM39" s="117"/>
      <c r="CN39" s="116">
        <v>2500</v>
      </c>
      <c r="CO39" s="116">
        <f>SUM(CO40:CO44)</f>
        <v>0</v>
      </c>
      <c r="CP39" s="117"/>
      <c r="CQ39" s="116">
        <f>SUM(CQ40:CQ44)</f>
        <v>0</v>
      </c>
      <c r="CR39" s="116">
        <f>SUM(CR40:CR44)</f>
        <v>0</v>
      </c>
      <c r="CS39" s="117"/>
      <c r="CT39" s="116">
        <f>SUM(CT40:CT44)</f>
        <v>0</v>
      </c>
      <c r="CU39" s="116">
        <f>SUM(CU40:CU44)</f>
        <v>0</v>
      </c>
      <c r="CV39" s="117"/>
      <c r="CW39" s="116">
        <f>SUM(CW40:CW44)</f>
        <v>0</v>
      </c>
      <c r="CX39" s="116">
        <f>SUM(CX40:CX44)</f>
        <v>0</v>
      </c>
      <c r="CY39" s="117"/>
      <c r="CZ39" s="116">
        <f>SUM(CZ40:CZ44)</f>
        <v>0</v>
      </c>
      <c r="DA39" s="116">
        <f>SUM(DA40:DA44)</f>
        <v>0</v>
      </c>
      <c r="DB39" s="117"/>
      <c r="DC39" s="116">
        <f>SUM(DC40:DC44)</f>
        <v>0</v>
      </c>
      <c r="DD39" s="116">
        <f>SUM(DD40:DD44)</f>
        <v>0</v>
      </c>
      <c r="DE39" s="117"/>
      <c r="DF39" s="116">
        <f>SUM(DF40:DF44)</f>
        <v>0</v>
      </c>
      <c r="DG39" s="116">
        <f>SUM(DG40:DG44)</f>
        <v>0</v>
      </c>
      <c r="DH39" s="117"/>
      <c r="DI39" s="116">
        <f>SUM(DI40:DI44)</f>
        <v>0</v>
      </c>
      <c r="DJ39" s="116">
        <f>SUM(DJ40:DJ44)</f>
        <v>0</v>
      </c>
      <c r="DK39" s="117"/>
      <c r="DL39" s="117"/>
      <c r="DM39" s="117"/>
      <c r="DN39" s="117"/>
      <c r="DO39" s="116">
        <f>SUM(DO40:DO44)</f>
        <v>0</v>
      </c>
      <c r="DP39" s="116">
        <f>SUM(DP40:DP44)</f>
        <v>0</v>
      </c>
      <c r="DQ39" s="117"/>
      <c r="DR39" s="116">
        <f>SUM(DR40:DR44)</f>
        <v>0</v>
      </c>
      <c r="DS39" s="116">
        <f>SUM(DS40:DS44)</f>
        <v>0</v>
      </c>
      <c r="DT39" s="117"/>
      <c r="DU39" s="116">
        <f>SUM(DU40:DU44)</f>
        <v>0</v>
      </c>
      <c r="DV39" s="116">
        <f>SUM(DV40:DV44)</f>
        <v>0</v>
      </c>
      <c r="DW39" s="117"/>
      <c r="DX39" s="103">
        <f t="shared" si="5"/>
        <v>2500</v>
      </c>
      <c r="DY39" s="103">
        <f t="shared" si="6"/>
        <v>0</v>
      </c>
      <c r="DZ39" s="103">
        <f t="shared" si="7"/>
        <v>0</v>
      </c>
    </row>
    <row r="40" spans="1:130">
      <c r="A40" s="101"/>
      <c r="B40" s="115"/>
      <c r="C40" s="115"/>
      <c r="F40" s="115" t="s">
        <v>558</v>
      </c>
      <c r="G40" s="453" t="s">
        <v>582</v>
      </c>
      <c r="H40" s="454"/>
      <c r="I40" s="92" t="s">
        <v>581</v>
      </c>
      <c r="J40" s="103">
        <f t="shared" si="2"/>
        <v>0</v>
      </c>
      <c r="K40" s="103">
        <f t="shared" si="3"/>
        <v>0</v>
      </c>
      <c r="L40" s="103">
        <f t="shared" si="10"/>
        <v>0</v>
      </c>
      <c r="M40" s="104">
        <f t="shared" si="11"/>
        <v>0</v>
      </c>
      <c r="N40" s="110"/>
      <c r="O40" s="110"/>
      <c r="P40" s="111"/>
      <c r="Q40" s="110"/>
      <c r="R40" s="110"/>
      <c r="S40" s="111"/>
      <c r="T40" s="108">
        <f t="shared" si="8"/>
        <v>0</v>
      </c>
      <c r="U40" s="110"/>
      <c r="V40" s="111"/>
      <c r="W40" s="110"/>
      <c r="X40" s="110"/>
      <c r="Y40" s="111"/>
      <c r="Z40" s="110"/>
      <c r="AA40" s="110"/>
      <c r="AB40" s="111"/>
      <c r="AC40" s="110"/>
      <c r="AD40" s="110"/>
      <c r="AE40" s="111"/>
      <c r="AF40" s="108">
        <f t="shared" si="9"/>
        <v>0</v>
      </c>
      <c r="AG40" s="110"/>
      <c r="AH40" s="111"/>
      <c r="AI40" s="110"/>
      <c r="AJ40" s="110"/>
      <c r="AK40" s="111"/>
      <c r="AL40" s="110"/>
      <c r="AM40" s="110"/>
      <c r="AN40" s="111"/>
      <c r="AO40" s="110"/>
      <c r="AP40" s="110"/>
      <c r="AQ40" s="111"/>
      <c r="AR40" s="110"/>
      <c r="AS40" s="110"/>
      <c r="AT40" s="111"/>
      <c r="AU40" s="110"/>
      <c r="AV40" s="110"/>
      <c r="AW40" s="111"/>
      <c r="AX40" s="110"/>
      <c r="AY40" s="110"/>
      <c r="AZ40" s="111"/>
      <c r="BA40" s="110"/>
      <c r="BB40" s="110"/>
      <c r="BC40" s="111"/>
      <c r="BD40" s="110"/>
      <c r="BE40" s="110"/>
      <c r="BF40" s="111"/>
      <c r="BG40" s="110"/>
      <c r="BH40" s="110"/>
      <c r="BI40" s="111"/>
      <c r="BJ40" s="110"/>
      <c r="BK40" s="110"/>
      <c r="BL40" s="111"/>
      <c r="BM40" s="110"/>
      <c r="BN40" s="110"/>
      <c r="BO40" s="111"/>
      <c r="BP40" s="110"/>
      <c r="BQ40" s="110"/>
      <c r="BR40" s="111"/>
      <c r="BS40" s="110"/>
      <c r="BT40" s="110"/>
      <c r="BU40" s="111"/>
      <c r="BV40" s="110"/>
      <c r="BW40" s="110"/>
      <c r="BX40" s="111"/>
      <c r="BY40" s="110"/>
      <c r="BZ40" s="110"/>
      <c r="CA40" s="111"/>
      <c r="CB40" s="110"/>
      <c r="CC40" s="110"/>
      <c r="CD40" s="111"/>
      <c r="CE40" s="110"/>
      <c r="CF40" s="110"/>
      <c r="CG40" s="111"/>
      <c r="CH40" s="110"/>
      <c r="CI40" s="110"/>
      <c r="CJ40" s="111"/>
      <c r="CK40" s="110"/>
      <c r="CL40" s="110"/>
      <c r="CM40" s="111"/>
      <c r="CN40" s="110"/>
      <c r="CO40" s="110"/>
      <c r="CP40" s="111"/>
      <c r="CQ40" s="110"/>
      <c r="CR40" s="110"/>
      <c r="CS40" s="111"/>
      <c r="CT40" s="110"/>
      <c r="CU40" s="110"/>
      <c r="CV40" s="111"/>
      <c r="CW40" s="110"/>
      <c r="CX40" s="110"/>
      <c r="CY40" s="111"/>
      <c r="CZ40" s="110"/>
      <c r="DA40" s="110"/>
      <c r="DB40" s="111"/>
      <c r="DC40" s="110"/>
      <c r="DD40" s="110"/>
      <c r="DE40" s="111"/>
      <c r="DF40" s="110"/>
      <c r="DG40" s="110"/>
      <c r="DH40" s="111"/>
      <c r="DI40" s="110"/>
      <c r="DJ40" s="110"/>
      <c r="DK40" s="111"/>
      <c r="DL40" s="111"/>
      <c r="DM40" s="111"/>
      <c r="DN40" s="111"/>
      <c r="DO40" s="110"/>
      <c r="DP40" s="110"/>
      <c r="DQ40" s="111"/>
      <c r="DR40" s="110"/>
      <c r="DS40" s="110"/>
      <c r="DT40" s="111"/>
      <c r="DU40" s="110"/>
      <c r="DV40" s="110"/>
      <c r="DW40" s="111"/>
      <c r="DX40" s="103">
        <f t="shared" si="5"/>
        <v>0</v>
      </c>
      <c r="DY40" s="103">
        <f t="shared" si="6"/>
        <v>0</v>
      </c>
      <c r="DZ40" s="103">
        <f t="shared" si="7"/>
        <v>0</v>
      </c>
    </row>
    <row r="41" spans="1:130" s="115" customFormat="1">
      <c r="A41" s="118"/>
      <c r="D41" s="81"/>
      <c r="F41" s="115" t="s">
        <v>558</v>
      </c>
      <c r="G41" s="453" t="s">
        <v>297</v>
      </c>
      <c r="H41" s="454"/>
      <c r="I41" s="92" t="s">
        <v>581</v>
      </c>
      <c r="J41" s="103">
        <f t="shared" si="2"/>
        <v>0</v>
      </c>
      <c r="K41" s="103">
        <f t="shared" si="3"/>
        <v>0</v>
      </c>
      <c r="L41" s="103">
        <f t="shared" si="10"/>
        <v>0</v>
      </c>
      <c r="M41" s="104">
        <f t="shared" si="11"/>
        <v>0</v>
      </c>
      <c r="N41" s="110"/>
      <c r="O41" s="110"/>
      <c r="P41" s="111"/>
      <c r="Q41" s="110"/>
      <c r="R41" s="110"/>
      <c r="S41" s="111"/>
      <c r="T41" s="108">
        <f t="shared" si="8"/>
        <v>0</v>
      </c>
      <c r="U41" s="110"/>
      <c r="V41" s="111"/>
      <c r="W41" s="110"/>
      <c r="X41" s="110"/>
      <c r="Y41" s="111"/>
      <c r="Z41" s="110"/>
      <c r="AA41" s="110"/>
      <c r="AB41" s="111"/>
      <c r="AC41" s="110"/>
      <c r="AD41" s="110"/>
      <c r="AE41" s="111"/>
      <c r="AF41" s="108">
        <f t="shared" si="9"/>
        <v>0</v>
      </c>
      <c r="AG41" s="110"/>
      <c r="AH41" s="111"/>
      <c r="AI41" s="110"/>
      <c r="AJ41" s="110"/>
      <c r="AK41" s="111"/>
      <c r="AL41" s="110"/>
      <c r="AM41" s="110"/>
      <c r="AN41" s="111"/>
      <c r="AO41" s="110"/>
      <c r="AP41" s="110"/>
      <c r="AQ41" s="111"/>
      <c r="AR41" s="110"/>
      <c r="AS41" s="110"/>
      <c r="AT41" s="111"/>
      <c r="AU41" s="110"/>
      <c r="AV41" s="110"/>
      <c r="AW41" s="111"/>
      <c r="AX41" s="110"/>
      <c r="AY41" s="110"/>
      <c r="AZ41" s="111"/>
      <c r="BA41" s="110"/>
      <c r="BB41" s="110"/>
      <c r="BC41" s="111"/>
      <c r="BD41" s="110"/>
      <c r="BE41" s="110"/>
      <c r="BF41" s="111"/>
      <c r="BG41" s="110"/>
      <c r="BH41" s="110"/>
      <c r="BI41" s="111"/>
      <c r="BJ41" s="110"/>
      <c r="BK41" s="110"/>
      <c r="BL41" s="111"/>
      <c r="BM41" s="110"/>
      <c r="BN41" s="110"/>
      <c r="BO41" s="111"/>
      <c r="BP41" s="110"/>
      <c r="BQ41" s="110"/>
      <c r="BR41" s="111"/>
      <c r="BS41" s="110"/>
      <c r="BT41" s="110"/>
      <c r="BU41" s="111"/>
      <c r="BV41" s="110"/>
      <c r="BW41" s="110"/>
      <c r="BX41" s="111"/>
      <c r="BY41" s="110"/>
      <c r="BZ41" s="110"/>
      <c r="CA41" s="111"/>
      <c r="CB41" s="110"/>
      <c r="CC41" s="110"/>
      <c r="CD41" s="111"/>
      <c r="CE41" s="110"/>
      <c r="CF41" s="110"/>
      <c r="CG41" s="111"/>
      <c r="CH41" s="110"/>
      <c r="CI41" s="110"/>
      <c r="CJ41" s="111"/>
      <c r="CK41" s="110"/>
      <c r="CL41" s="110"/>
      <c r="CM41" s="111"/>
      <c r="CN41" s="110"/>
      <c r="CO41" s="110"/>
      <c r="CP41" s="111"/>
      <c r="CQ41" s="110"/>
      <c r="CR41" s="110"/>
      <c r="CS41" s="111"/>
      <c r="CT41" s="110"/>
      <c r="CU41" s="110"/>
      <c r="CV41" s="111"/>
      <c r="CW41" s="110"/>
      <c r="CX41" s="110"/>
      <c r="CY41" s="111"/>
      <c r="CZ41" s="110"/>
      <c r="DA41" s="110"/>
      <c r="DB41" s="111"/>
      <c r="DC41" s="110"/>
      <c r="DD41" s="110"/>
      <c r="DE41" s="111"/>
      <c r="DF41" s="110"/>
      <c r="DG41" s="110"/>
      <c r="DH41" s="111"/>
      <c r="DI41" s="110"/>
      <c r="DJ41" s="110"/>
      <c r="DK41" s="111"/>
      <c r="DL41" s="111"/>
      <c r="DM41" s="111"/>
      <c r="DN41" s="111"/>
      <c r="DO41" s="110"/>
      <c r="DP41" s="110"/>
      <c r="DQ41" s="111"/>
      <c r="DR41" s="110"/>
      <c r="DS41" s="110"/>
      <c r="DT41" s="111"/>
      <c r="DU41" s="110"/>
      <c r="DV41" s="110"/>
      <c r="DW41" s="111"/>
      <c r="DX41" s="103">
        <f t="shared" si="5"/>
        <v>0</v>
      </c>
      <c r="DY41" s="103">
        <f t="shared" si="6"/>
        <v>0</v>
      </c>
      <c r="DZ41" s="103">
        <f t="shared" si="7"/>
        <v>0</v>
      </c>
    </row>
    <row r="42" spans="1:130" s="115" customFormat="1">
      <c r="A42" s="118"/>
      <c r="F42" s="115" t="s">
        <v>558</v>
      </c>
      <c r="G42" s="453" t="s">
        <v>583</v>
      </c>
      <c r="H42" s="454"/>
      <c r="I42" s="92" t="s">
        <v>581</v>
      </c>
      <c r="J42" s="103">
        <f t="shared" si="2"/>
        <v>0</v>
      </c>
      <c r="K42" s="103">
        <f t="shared" si="3"/>
        <v>0</v>
      </c>
      <c r="L42" s="103">
        <f t="shared" si="10"/>
        <v>0</v>
      </c>
      <c r="M42" s="104">
        <f t="shared" si="11"/>
        <v>0</v>
      </c>
      <c r="N42" s="110"/>
      <c r="O42" s="110"/>
      <c r="P42" s="111"/>
      <c r="Q42" s="110"/>
      <c r="R42" s="110"/>
      <c r="S42" s="111"/>
      <c r="T42" s="108">
        <f t="shared" si="8"/>
        <v>0</v>
      </c>
      <c r="U42" s="110"/>
      <c r="V42" s="111"/>
      <c r="W42" s="110"/>
      <c r="X42" s="110"/>
      <c r="Y42" s="111"/>
      <c r="Z42" s="110"/>
      <c r="AA42" s="110"/>
      <c r="AB42" s="111"/>
      <c r="AC42" s="110"/>
      <c r="AD42" s="110"/>
      <c r="AE42" s="111"/>
      <c r="AF42" s="108">
        <f t="shared" si="9"/>
        <v>0</v>
      </c>
      <c r="AG42" s="110"/>
      <c r="AH42" s="111"/>
      <c r="AI42" s="110"/>
      <c r="AJ42" s="110"/>
      <c r="AK42" s="111"/>
      <c r="AL42" s="110"/>
      <c r="AM42" s="110"/>
      <c r="AN42" s="111"/>
      <c r="AO42" s="110"/>
      <c r="AP42" s="110"/>
      <c r="AQ42" s="111"/>
      <c r="AR42" s="110"/>
      <c r="AS42" s="110"/>
      <c r="AT42" s="111"/>
      <c r="AU42" s="110"/>
      <c r="AV42" s="110"/>
      <c r="AW42" s="111"/>
      <c r="AX42" s="110"/>
      <c r="AY42" s="110"/>
      <c r="AZ42" s="111"/>
      <c r="BA42" s="110"/>
      <c r="BB42" s="110"/>
      <c r="BC42" s="111"/>
      <c r="BD42" s="110"/>
      <c r="BE42" s="110"/>
      <c r="BF42" s="111"/>
      <c r="BG42" s="110"/>
      <c r="BH42" s="110"/>
      <c r="BI42" s="111"/>
      <c r="BJ42" s="110"/>
      <c r="BK42" s="110"/>
      <c r="BL42" s="111"/>
      <c r="BM42" s="110"/>
      <c r="BN42" s="110"/>
      <c r="BO42" s="111"/>
      <c r="BP42" s="110"/>
      <c r="BQ42" s="110"/>
      <c r="BR42" s="111"/>
      <c r="BS42" s="110"/>
      <c r="BT42" s="110"/>
      <c r="BU42" s="111"/>
      <c r="BV42" s="110"/>
      <c r="BW42" s="110"/>
      <c r="BX42" s="111"/>
      <c r="BY42" s="110"/>
      <c r="BZ42" s="110"/>
      <c r="CA42" s="111"/>
      <c r="CB42" s="110"/>
      <c r="CC42" s="110"/>
      <c r="CD42" s="111"/>
      <c r="CE42" s="110"/>
      <c r="CF42" s="110"/>
      <c r="CG42" s="111"/>
      <c r="CH42" s="110"/>
      <c r="CI42" s="110"/>
      <c r="CJ42" s="111"/>
      <c r="CK42" s="110"/>
      <c r="CL42" s="110"/>
      <c r="CM42" s="111"/>
      <c r="CN42" s="110"/>
      <c r="CO42" s="110"/>
      <c r="CP42" s="111"/>
      <c r="CQ42" s="110"/>
      <c r="CR42" s="110"/>
      <c r="CS42" s="111"/>
      <c r="CT42" s="110"/>
      <c r="CU42" s="110"/>
      <c r="CV42" s="111"/>
      <c r="CW42" s="110"/>
      <c r="CX42" s="110"/>
      <c r="CY42" s="111"/>
      <c r="CZ42" s="110"/>
      <c r="DA42" s="110"/>
      <c r="DB42" s="111"/>
      <c r="DC42" s="110"/>
      <c r="DD42" s="110"/>
      <c r="DE42" s="111"/>
      <c r="DF42" s="110"/>
      <c r="DG42" s="110"/>
      <c r="DH42" s="111"/>
      <c r="DI42" s="110"/>
      <c r="DJ42" s="110"/>
      <c r="DK42" s="111"/>
      <c r="DL42" s="111"/>
      <c r="DM42" s="111"/>
      <c r="DN42" s="111"/>
      <c r="DO42" s="110"/>
      <c r="DP42" s="110"/>
      <c r="DQ42" s="111"/>
      <c r="DR42" s="110"/>
      <c r="DS42" s="110"/>
      <c r="DT42" s="111"/>
      <c r="DU42" s="110"/>
      <c r="DV42" s="110"/>
      <c r="DW42" s="111"/>
      <c r="DX42" s="103">
        <f t="shared" si="5"/>
        <v>0</v>
      </c>
      <c r="DY42" s="103">
        <f t="shared" si="6"/>
        <v>0</v>
      </c>
      <c r="DZ42" s="103">
        <f t="shared" si="7"/>
        <v>0</v>
      </c>
    </row>
    <row r="43" spans="1:130" s="115" customFormat="1">
      <c r="A43" s="118"/>
      <c r="F43" s="115" t="s">
        <v>558</v>
      </c>
      <c r="G43" s="119" t="s">
        <v>584</v>
      </c>
      <c r="H43" s="119"/>
      <c r="I43" s="92" t="s">
        <v>581</v>
      </c>
      <c r="J43" s="103">
        <f t="shared" si="2"/>
        <v>0</v>
      </c>
      <c r="K43" s="103">
        <f t="shared" si="3"/>
        <v>0</v>
      </c>
      <c r="L43" s="103">
        <f t="shared" si="10"/>
        <v>0</v>
      </c>
      <c r="M43" s="104">
        <f t="shared" si="11"/>
        <v>0</v>
      </c>
      <c r="N43" s="110"/>
      <c r="O43" s="110"/>
      <c r="P43" s="111"/>
      <c r="Q43" s="110"/>
      <c r="R43" s="110"/>
      <c r="S43" s="111"/>
      <c r="T43" s="108">
        <f t="shared" si="8"/>
        <v>0</v>
      </c>
      <c r="U43" s="110"/>
      <c r="V43" s="111"/>
      <c r="W43" s="110"/>
      <c r="X43" s="110"/>
      <c r="Y43" s="111"/>
      <c r="Z43" s="110"/>
      <c r="AA43" s="110"/>
      <c r="AB43" s="111"/>
      <c r="AC43" s="110"/>
      <c r="AD43" s="110"/>
      <c r="AE43" s="111"/>
      <c r="AF43" s="108">
        <f t="shared" si="9"/>
        <v>0</v>
      </c>
      <c r="AG43" s="110"/>
      <c r="AH43" s="111"/>
      <c r="AI43" s="110"/>
      <c r="AJ43" s="110"/>
      <c r="AK43" s="111"/>
      <c r="AL43" s="110"/>
      <c r="AM43" s="110"/>
      <c r="AN43" s="111"/>
      <c r="AO43" s="110"/>
      <c r="AP43" s="110"/>
      <c r="AQ43" s="111"/>
      <c r="AR43" s="110"/>
      <c r="AS43" s="110"/>
      <c r="AT43" s="111"/>
      <c r="AU43" s="110"/>
      <c r="AV43" s="110"/>
      <c r="AW43" s="111"/>
      <c r="AX43" s="110"/>
      <c r="AY43" s="110"/>
      <c r="AZ43" s="111"/>
      <c r="BA43" s="110"/>
      <c r="BB43" s="110"/>
      <c r="BC43" s="111"/>
      <c r="BD43" s="110"/>
      <c r="BE43" s="110"/>
      <c r="BF43" s="111"/>
      <c r="BG43" s="110"/>
      <c r="BH43" s="110"/>
      <c r="BI43" s="111"/>
      <c r="BJ43" s="110"/>
      <c r="BK43" s="110"/>
      <c r="BL43" s="111"/>
      <c r="BM43" s="110"/>
      <c r="BN43" s="110"/>
      <c r="BO43" s="111"/>
      <c r="BP43" s="110"/>
      <c r="BQ43" s="110"/>
      <c r="BR43" s="111"/>
      <c r="BS43" s="110"/>
      <c r="BT43" s="110"/>
      <c r="BU43" s="111"/>
      <c r="BV43" s="110"/>
      <c r="BW43" s="110"/>
      <c r="BX43" s="111"/>
      <c r="BY43" s="110"/>
      <c r="BZ43" s="110"/>
      <c r="CA43" s="111"/>
      <c r="CB43" s="110"/>
      <c r="CC43" s="110"/>
      <c r="CD43" s="111"/>
      <c r="CE43" s="110"/>
      <c r="CF43" s="110"/>
      <c r="CG43" s="111"/>
      <c r="CH43" s="110"/>
      <c r="CI43" s="110"/>
      <c r="CJ43" s="111"/>
      <c r="CK43" s="110"/>
      <c r="CL43" s="110"/>
      <c r="CM43" s="111"/>
      <c r="CN43" s="110"/>
      <c r="CO43" s="110"/>
      <c r="CP43" s="111"/>
      <c r="CQ43" s="110"/>
      <c r="CR43" s="110"/>
      <c r="CS43" s="111"/>
      <c r="CT43" s="110"/>
      <c r="CU43" s="110"/>
      <c r="CV43" s="111"/>
      <c r="CW43" s="110"/>
      <c r="CX43" s="110"/>
      <c r="CY43" s="111"/>
      <c r="CZ43" s="110"/>
      <c r="DA43" s="110"/>
      <c r="DB43" s="111"/>
      <c r="DC43" s="110"/>
      <c r="DD43" s="110"/>
      <c r="DE43" s="111"/>
      <c r="DF43" s="110"/>
      <c r="DG43" s="110"/>
      <c r="DH43" s="111"/>
      <c r="DI43" s="110"/>
      <c r="DJ43" s="110"/>
      <c r="DK43" s="111"/>
      <c r="DL43" s="111"/>
      <c r="DM43" s="111"/>
      <c r="DN43" s="111"/>
      <c r="DO43" s="110"/>
      <c r="DP43" s="110"/>
      <c r="DQ43" s="111"/>
      <c r="DR43" s="110"/>
      <c r="DS43" s="110"/>
      <c r="DT43" s="111"/>
      <c r="DU43" s="110"/>
      <c r="DV43" s="110"/>
      <c r="DW43" s="111"/>
      <c r="DX43" s="103">
        <f t="shared" si="5"/>
        <v>0</v>
      </c>
      <c r="DY43" s="103">
        <f t="shared" si="6"/>
        <v>0</v>
      </c>
      <c r="DZ43" s="103">
        <f t="shared" si="7"/>
        <v>0</v>
      </c>
    </row>
    <row r="44" spans="1:130" s="115" customFormat="1">
      <c r="A44" s="118"/>
      <c r="F44" s="115" t="s">
        <v>558</v>
      </c>
      <c r="G44" s="119" t="s">
        <v>585</v>
      </c>
      <c r="H44" s="119"/>
      <c r="I44" s="92" t="s">
        <v>581</v>
      </c>
      <c r="J44" s="103">
        <f t="shared" si="2"/>
        <v>0</v>
      </c>
      <c r="K44" s="103">
        <f t="shared" si="3"/>
        <v>0</v>
      </c>
      <c r="L44" s="103">
        <f t="shared" si="10"/>
        <v>0</v>
      </c>
      <c r="M44" s="104">
        <f t="shared" si="11"/>
        <v>0</v>
      </c>
      <c r="N44" s="110"/>
      <c r="O44" s="110"/>
      <c r="P44" s="111"/>
      <c r="Q44" s="110"/>
      <c r="R44" s="110"/>
      <c r="S44" s="111"/>
      <c r="T44" s="108">
        <f t="shared" si="8"/>
        <v>0</v>
      </c>
      <c r="U44" s="110"/>
      <c r="V44" s="111"/>
      <c r="W44" s="110"/>
      <c r="X44" s="110"/>
      <c r="Y44" s="111"/>
      <c r="Z44" s="110"/>
      <c r="AA44" s="110"/>
      <c r="AB44" s="111"/>
      <c r="AC44" s="110"/>
      <c r="AD44" s="110"/>
      <c r="AE44" s="111"/>
      <c r="AF44" s="108">
        <f t="shared" si="9"/>
        <v>0</v>
      </c>
      <c r="AG44" s="110"/>
      <c r="AH44" s="111"/>
      <c r="AI44" s="110"/>
      <c r="AJ44" s="110"/>
      <c r="AK44" s="111"/>
      <c r="AL44" s="110"/>
      <c r="AM44" s="110"/>
      <c r="AN44" s="111"/>
      <c r="AO44" s="110"/>
      <c r="AP44" s="110"/>
      <c r="AQ44" s="111"/>
      <c r="AR44" s="110"/>
      <c r="AS44" s="110"/>
      <c r="AT44" s="111"/>
      <c r="AU44" s="110"/>
      <c r="AV44" s="110"/>
      <c r="AW44" s="111"/>
      <c r="AX44" s="110"/>
      <c r="AY44" s="110"/>
      <c r="AZ44" s="111"/>
      <c r="BA44" s="110"/>
      <c r="BB44" s="110"/>
      <c r="BC44" s="111"/>
      <c r="BD44" s="110"/>
      <c r="BE44" s="110"/>
      <c r="BF44" s="111"/>
      <c r="BG44" s="110"/>
      <c r="BH44" s="110"/>
      <c r="BI44" s="111"/>
      <c r="BJ44" s="110"/>
      <c r="BK44" s="110"/>
      <c r="BL44" s="111"/>
      <c r="BM44" s="110"/>
      <c r="BN44" s="110"/>
      <c r="BO44" s="111"/>
      <c r="BP44" s="110"/>
      <c r="BQ44" s="110"/>
      <c r="BR44" s="111"/>
      <c r="BS44" s="110"/>
      <c r="BT44" s="110"/>
      <c r="BU44" s="111"/>
      <c r="BV44" s="110"/>
      <c r="BW44" s="110"/>
      <c r="BX44" s="111"/>
      <c r="BY44" s="110"/>
      <c r="BZ44" s="110"/>
      <c r="CA44" s="111"/>
      <c r="CB44" s="110"/>
      <c r="CC44" s="110"/>
      <c r="CD44" s="111"/>
      <c r="CE44" s="110"/>
      <c r="CF44" s="110"/>
      <c r="CG44" s="111"/>
      <c r="CH44" s="110"/>
      <c r="CI44" s="110"/>
      <c r="CJ44" s="111"/>
      <c r="CK44" s="110"/>
      <c r="CL44" s="110"/>
      <c r="CM44" s="111"/>
      <c r="CN44" s="110"/>
      <c r="CO44" s="110"/>
      <c r="CP44" s="111"/>
      <c r="CQ44" s="110"/>
      <c r="CR44" s="110"/>
      <c r="CS44" s="111"/>
      <c r="CT44" s="110"/>
      <c r="CU44" s="110"/>
      <c r="CV44" s="111"/>
      <c r="CW44" s="110"/>
      <c r="CX44" s="110"/>
      <c r="CY44" s="111"/>
      <c r="CZ44" s="110"/>
      <c r="DA44" s="110"/>
      <c r="DB44" s="111"/>
      <c r="DC44" s="110"/>
      <c r="DD44" s="110"/>
      <c r="DE44" s="111"/>
      <c r="DF44" s="110"/>
      <c r="DG44" s="110"/>
      <c r="DH44" s="111"/>
      <c r="DI44" s="110"/>
      <c r="DJ44" s="110"/>
      <c r="DK44" s="111"/>
      <c r="DL44" s="111"/>
      <c r="DM44" s="111"/>
      <c r="DN44" s="111"/>
      <c r="DO44" s="110"/>
      <c r="DP44" s="110"/>
      <c r="DQ44" s="111"/>
      <c r="DR44" s="110"/>
      <c r="DS44" s="110"/>
      <c r="DT44" s="111"/>
      <c r="DU44" s="110"/>
      <c r="DV44" s="110"/>
      <c r="DW44" s="111"/>
      <c r="DX44" s="103">
        <f t="shared" si="5"/>
        <v>0</v>
      </c>
      <c r="DY44" s="103">
        <f t="shared" si="6"/>
        <v>0</v>
      </c>
      <c r="DZ44" s="103">
        <f t="shared" si="7"/>
        <v>0</v>
      </c>
    </row>
    <row r="45" spans="1:130" s="115" customFormat="1" ht="17.25" customHeight="1">
      <c r="A45" s="118"/>
      <c r="B45" s="92"/>
      <c r="C45" s="93">
        <v>3</v>
      </c>
      <c r="D45" s="94" t="s">
        <v>586</v>
      </c>
      <c r="E45" s="93"/>
      <c r="F45" s="93"/>
      <c r="G45" s="93"/>
      <c r="H45" s="93"/>
      <c r="I45" s="122" t="s">
        <v>587</v>
      </c>
      <c r="J45" s="96">
        <f t="shared" si="2"/>
        <v>134567</v>
      </c>
      <c r="K45" s="96">
        <f t="shared" si="3"/>
        <v>4400</v>
      </c>
      <c r="L45" s="96">
        <f t="shared" si="10"/>
        <v>0</v>
      </c>
      <c r="M45" s="97">
        <f t="shared" si="11"/>
        <v>138967</v>
      </c>
      <c r="N45" s="98">
        <f>N46+N47+N48+N49+N53+N54+N55+N56+N58+N60</f>
        <v>1000</v>
      </c>
      <c r="O45" s="98">
        <f>O46+O47+O48+O49+O53+O54+O55+O56+O58+O60</f>
        <v>0</v>
      </c>
      <c r="P45" s="99"/>
      <c r="Q45" s="98">
        <f>Q46+Q47+Q48+Q49+Q53+Q54+Q55+Q56+Q58+Q60</f>
        <v>0</v>
      </c>
      <c r="R45" s="98">
        <f>R46+R47+R48+R49+R53+R54+R55+R56+R58+R60</f>
        <v>0</v>
      </c>
      <c r="S45" s="99"/>
      <c r="T45" s="98">
        <f>T46+T47+T48+T49+T53+T54+T55+T56+T58+T60</f>
        <v>1000</v>
      </c>
      <c r="U45" s="98">
        <f>U46+U47+U48+U49+U53+U54+U55+U56+U58+U60</f>
        <v>0</v>
      </c>
      <c r="V45" s="99"/>
      <c r="W45" s="98">
        <f>W46+W47+W48+W49+W53+W54+W55+W56+W58+W60</f>
        <v>400</v>
      </c>
      <c r="X45" s="98">
        <f>X46+X47+X48+X49+X53+X54+X55+X56+X58+X60</f>
        <v>0</v>
      </c>
      <c r="Y45" s="99"/>
      <c r="Z45" s="98">
        <f>Z46+Z47+Z48+Z49+Z53+Z54+Z55+Z56+Z58+Z60</f>
        <v>1300</v>
      </c>
      <c r="AA45" s="98">
        <f>AA46+AA47+AA48+AA49+AA53+AA54+AA55+AA56+AA58+AA60</f>
        <v>0</v>
      </c>
      <c r="AB45" s="99"/>
      <c r="AC45" s="98">
        <f>AC46+AC47+AC48+AC49+AC53+AC54+AC55+AC56+AC58+AC60</f>
        <v>2400</v>
      </c>
      <c r="AD45" s="98">
        <f>AD46+AD47+AD48+AD49+AD53+AD54+AD55+AD56+AD58+AD60</f>
        <v>0</v>
      </c>
      <c r="AE45" s="99"/>
      <c r="AF45" s="195">
        <f>AC45+Z45+W45</f>
        <v>4100</v>
      </c>
      <c r="AG45" s="98">
        <f>AG46+AG47+AG48+AG49+AG53+AG54+AG55+AG56+AG58+AG60</f>
        <v>0</v>
      </c>
      <c r="AH45" s="99"/>
      <c r="AI45" s="98">
        <f>AI46+AI47+AI48+AI49+AI53+AI54+AI55+AI56+AI58+AI60</f>
        <v>0</v>
      </c>
      <c r="AJ45" s="98">
        <f>AJ46+AJ47+AJ48+AJ49+AJ53+AJ54+AJ55+AJ56+AJ58+AJ60</f>
        <v>0</v>
      </c>
      <c r="AK45" s="99"/>
      <c r="AL45" s="98">
        <f>AL46+AL47+AL48+AL49+AL53+AL54+AL55+AL56+AL58+AL60</f>
        <v>0</v>
      </c>
      <c r="AM45" s="98">
        <f>AM46+AM47+AM48+AM49+AM53+AM54+AM55+AM56+AM58+AM60</f>
        <v>0</v>
      </c>
      <c r="AN45" s="99"/>
      <c r="AO45" s="98">
        <f>AO46+AO47+AO48+AO49+AO53+AO54+AO55+AO56+AO58+AO60</f>
        <v>0</v>
      </c>
      <c r="AP45" s="98">
        <f>AP46+AP47+AP48+AP49+AP53+AP54+AP55+AP56+AP58+AP60</f>
        <v>0</v>
      </c>
      <c r="AQ45" s="99"/>
      <c r="AR45" s="98">
        <f>AR46+AR47+AR48+AR49+AR53+AR54+AR55+AR56+AR58+AR60</f>
        <v>0</v>
      </c>
      <c r="AS45" s="98">
        <f>AS46+AS47+AS48+AS49+AS53+AS54+AS55+AS56+AS58+AS60</f>
        <v>0</v>
      </c>
      <c r="AT45" s="99"/>
      <c r="AU45" s="98">
        <f>AU46+AU47+AU48+AU49+AU53+AU54+AU55+AU56+AU58+AU60</f>
        <v>0</v>
      </c>
      <c r="AV45" s="98">
        <f>AV46+AV47+AV48+AV49+AV53+AV54+AV55+AV56+AV58+AV60</f>
        <v>0</v>
      </c>
      <c r="AW45" s="99"/>
      <c r="AX45" s="98">
        <f>AX46+AX47+AX48+AX49+AX53+AX54+AX55+AX56+AX58+AX60</f>
        <v>0</v>
      </c>
      <c r="AY45" s="98">
        <f>AY46+AY47+AY48+AY49+AY53+AY54+AY55+AY56+AY58+AY60</f>
        <v>0</v>
      </c>
      <c r="AZ45" s="99"/>
      <c r="BA45" s="98">
        <f>BA46+BA47+BA48+BA49+BA53+BA54+BA55+BA56+BA58+BA60</f>
        <v>15967</v>
      </c>
      <c r="BB45" s="98">
        <f>BB46+BB47+BB48+BB49+BB53+BB54+BB55+BB56+BB58+BB60</f>
        <v>0</v>
      </c>
      <c r="BC45" s="99"/>
      <c r="BD45" s="98">
        <f>BD46+BD47+BD48+BD49+BD53+BD54+BD55+BD56+BD58+BD60</f>
        <v>23950</v>
      </c>
      <c r="BE45" s="98">
        <f>BE46+BE47+BE48+BE49+BE53+BE54+BE55+BE56+BE58+BE60</f>
        <v>0</v>
      </c>
      <c r="BF45" s="99"/>
      <c r="BG45" s="98">
        <f>BG46+BG47+BG48+BG49+BG53+BG54+BG55+BG56+BG58+BG60</f>
        <v>0</v>
      </c>
      <c r="BH45" s="98">
        <f>BH46+BH47+BH48+BH49+BH53+BH54+BH55+BH56+BH58+BH60</f>
        <v>0</v>
      </c>
      <c r="BI45" s="99"/>
      <c r="BJ45" s="98">
        <f>BJ46+BJ47+BJ48+BJ49+BJ53+BJ54+BJ55+BJ56+BJ58+BJ60</f>
        <v>0</v>
      </c>
      <c r="BK45" s="98">
        <f>BK46+BK47+BK48+BK49+BK53+BK54+BK55+BK56+BK58+BK60</f>
        <v>0</v>
      </c>
      <c r="BL45" s="99"/>
      <c r="BM45" s="98">
        <f>BM46+BM47+BM48+BM49+BM53+BM54+BM55+BM56+BM58+BM60</f>
        <v>0</v>
      </c>
      <c r="BN45" s="98">
        <f>BN46+BN47+BN48+BN49+BN53+BN54+BN55+BN56+BN58+BN60</f>
        <v>0</v>
      </c>
      <c r="BO45" s="99"/>
      <c r="BP45" s="98">
        <f>BP46+BP47+BP48+BP49+BP53+BP54+BP55+BP56+BP58+BP60</f>
        <v>37000</v>
      </c>
      <c r="BQ45" s="98">
        <f>BQ46+BQ47+BQ48+BQ49+BQ53+BQ54+BQ55+BQ56+BQ58+BQ60</f>
        <v>0</v>
      </c>
      <c r="BR45" s="99"/>
      <c r="BS45" s="98">
        <f>BS46+BS47+BS48+BS49+BS53+BS54+BS55+BS56+BS58+BS60</f>
        <v>2000</v>
      </c>
      <c r="BT45" s="98">
        <f>BT46+BT47+BT48+BT49+BT53+BT54+BT55+BT56+BT58+BT60</f>
        <v>0</v>
      </c>
      <c r="BU45" s="99"/>
      <c r="BV45" s="98">
        <f>BV46+BV47+BV48+BV49+BV53+BV54+BV55+BV56+BV58+BV60</f>
        <v>4500</v>
      </c>
      <c r="BW45" s="98">
        <f>BW46+BW47+BW48+BW49+BW53+BW54+BW55+BW56+BW58+BW60</f>
        <v>0</v>
      </c>
      <c r="BX45" s="99"/>
      <c r="BY45" s="98">
        <f>BY46+BY47+BY48+BY49+BY53+BY54+BY55+BY56+BY58+BY60</f>
        <v>0</v>
      </c>
      <c r="BZ45" s="98">
        <f>BZ46+BZ47+BZ48+BZ49+BZ53+BZ54+BZ55+BZ56+BZ58+BZ60</f>
        <v>0</v>
      </c>
      <c r="CA45" s="99"/>
      <c r="CB45" s="98">
        <f>CB46+CB47+CB48+CB49+CB53+CB54+CB55+CB56+CB58+CB60</f>
        <v>0</v>
      </c>
      <c r="CC45" s="98">
        <f>CC46+CC47+CC48+CC49+CC53+CC54+CC55+CC56+CC58+CC60</f>
        <v>0</v>
      </c>
      <c r="CD45" s="99"/>
      <c r="CE45" s="98">
        <f>CE46+CE47+CE48+CE49+CE53+CE54+CE55+CE56+CE58+CE60</f>
        <v>2300</v>
      </c>
      <c r="CF45" s="98">
        <f>CF46+CF47+CF48+CF49+CF53+CF54+CF55+CF56+CF58+CF60</f>
        <v>0</v>
      </c>
      <c r="CG45" s="99"/>
      <c r="CH45" s="98">
        <f>CH46+CH47+CH48+CH49+CH53+CH54+CH55+CH56+CH58+CH60</f>
        <v>0</v>
      </c>
      <c r="CI45" s="98">
        <f>CI46+CI47+CI48+CI49+CI53+CI54+CI55+CI56+CI58+CI60</f>
        <v>0</v>
      </c>
      <c r="CJ45" s="99"/>
      <c r="CK45" s="98">
        <f>CK46+CK47+CK48+CK49+CK53+CK54+CK55+CK56+CK58+CK60</f>
        <v>28500</v>
      </c>
      <c r="CL45" s="98">
        <f>CL46+CL47+CL48+CL49+CL53+CL54+CL55+CL56+CL58+CL60</f>
        <v>0</v>
      </c>
      <c r="CM45" s="99"/>
      <c r="CN45" s="98">
        <f>CN46+CN47+CN48+CN49+CN53+CN54+CN55+CN56+CN58+CN60</f>
        <v>0</v>
      </c>
      <c r="CO45" s="98">
        <f>CO46+CO47+CO48+CO49+CO53+CO54+CO55+CO56+CO58+CO60</f>
        <v>0</v>
      </c>
      <c r="CP45" s="99"/>
      <c r="CQ45" s="98">
        <f>CQ46+CQ47+CQ48+CQ49+CQ53+CQ54+CQ55+CQ56+CQ58+CQ60</f>
        <v>0</v>
      </c>
      <c r="CR45" s="98">
        <f>CR46+CR47+CR48+CR49+CR53+CR54+CR55+CR56+CR58+CR60</f>
        <v>0</v>
      </c>
      <c r="CS45" s="99"/>
      <c r="CT45" s="98">
        <f>CT46+CT47+CT48+CT49+CT53+CT54+CT55+CT56+CT58+CT60</f>
        <v>0</v>
      </c>
      <c r="CU45" s="98">
        <f>CU46+CU47+CU48+CU49+CU53+CU54+CU55+CU56+CU58+CU60</f>
        <v>0</v>
      </c>
      <c r="CV45" s="99"/>
      <c r="CW45" s="98">
        <f>CW46+CW47+CW48+CW49+CW53+CW54+CW55+CW56+CW58+CW60</f>
        <v>0</v>
      </c>
      <c r="CX45" s="98">
        <f>CX46+CX47+CX48+CX49+CX53+CX54+CX55+CX56+CX58+CX60</f>
        <v>0</v>
      </c>
      <c r="CY45" s="99"/>
      <c r="CZ45" s="98">
        <f>CZ46+CZ47+CZ48+CZ49+CZ53+CZ54+CZ55+CZ56+CZ58+CZ60</f>
        <v>3250</v>
      </c>
      <c r="DA45" s="98">
        <f>DA46+DA47+DA48+DA49+DA53+DA54+DA55+DA56+DA58+DA60</f>
        <v>0</v>
      </c>
      <c r="DB45" s="99"/>
      <c r="DC45" s="98">
        <f>DC46+DC47+DC48+DC49+DC53+DC54+DC55+DC56+DC58+DC60</f>
        <v>0</v>
      </c>
      <c r="DD45" s="98">
        <f>DD46+DD47+DD48+DD49+DD53+DD54+DD55+DD56+DD58+DD60</f>
        <v>0</v>
      </c>
      <c r="DE45" s="99"/>
      <c r="DF45" s="98">
        <f>DF46+DF47+DF48+DF49+DF53+DF54+DF55+DF56+DF58+DF60</f>
        <v>0</v>
      </c>
      <c r="DG45" s="98">
        <f>DG46+DG47+DG48+DG49+DG53+DG54+DG55+DG56+DG58+DG60</f>
        <v>0</v>
      </c>
      <c r="DH45" s="99"/>
      <c r="DI45" s="98">
        <f>DI46+DI47+DI48+DI49+DI53+DI54+DI55+DI56+DI58+DI60</f>
        <v>0</v>
      </c>
      <c r="DJ45" s="98">
        <f>DJ46+DJ47+DJ48+DJ49+DJ53+DJ54+DJ55+DJ56+DJ58+DJ60</f>
        <v>0</v>
      </c>
      <c r="DK45" s="98"/>
      <c r="DL45" s="98">
        <f>DL46+DL47+DL48+DL49+DL53+DL54+DL55+DL56+DL58+DL60</f>
        <v>2000</v>
      </c>
      <c r="DM45" s="98">
        <f>DM46+DM47+DM48+DM49+DM53+DM54+DM55+DM56+DM58+DM60</f>
        <v>0</v>
      </c>
      <c r="DN45" s="99"/>
      <c r="DO45" s="98">
        <f>DO46+DO47+DO48+DO49+DO53+DO54+DO55+DO56+DO58+DO60</f>
        <v>10000</v>
      </c>
      <c r="DP45" s="98">
        <f>DP46+DP47+DP48+DP49+DP53+DP54+DP55+DP56+DP58+DP60</f>
        <v>0</v>
      </c>
      <c r="DQ45" s="99"/>
      <c r="DR45" s="98">
        <f>DR46+DR47+DR48+DR49+DR53+DR54+DR55+DR56+DR58+DR60</f>
        <v>0</v>
      </c>
      <c r="DS45" s="98">
        <f>DS46+DS47+DS48+DS49+DS53+DS54+DS55+DS56+DS58+DS60</f>
        <v>2700</v>
      </c>
      <c r="DT45" s="99"/>
      <c r="DU45" s="98">
        <f>DU46+DU47+DU48+DU49+DU53+DU54+DU55+DU56+DU58+DU60</f>
        <v>0</v>
      </c>
      <c r="DV45" s="98">
        <f>DV46+DV47+DV48+DV49+DV53+DV54+DV55+DV56+DV58+DV60</f>
        <v>1700</v>
      </c>
      <c r="DW45" s="99"/>
      <c r="DX45" s="96">
        <f t="shared" si="5"/>
        <v>129467</v>
      </c>
      <c r="DY45" s="96">
        <f t="shared" si="6"/>
        <v>4400</v>
      </c>
      <c r="DZ45" s="96">
        <f t="shared" si="7"/>
        <v>0</v>
      </c>
    </row>
    <row r="46" spans="1:130" s="115" customFormat="1">
      <c r="A46" s="118"/>
      <c r="B46" s="81"/>
      <c r="C46" s="81"/>
      <c r="D46" s="102">
        <v>1</v>
      </c>
      <c r="E46" s="81" t="s">
        <v>588</v>
      </c>
      <c r="F46" s="102"/>
      <c r="G46" s="102"/>
      <c r="H46" s="102"/>
      <c r="I46" s="81" t="s">
        <v>589</v>
      </c>
      <c r="J46" s="103">
        <f t="shared" si="2"/>
        <v>0</v>
      </c>
      <c r="K46" s="103">
        <f t="shared" si="3"/>
        <v>0</v>
      </c>
      <c r="L46" s="103">
        <f t="shared" si="10"/>
        <v>0</v>
      </c>
      <c r="M46" s="104">
        <f t="shared" si="11"/>
        <v>0</v>
      </c>
      <c r="N46" s="110"/>
      <c r="O46" s="110"/>
      <c r="P46" s="111"/>
      <c r="Q46" s="110"/>
      <c r="R46" s="110"/>
      <c r="S46" s="111"/>
      <c r="T46" s="108">
        <f t="shared" si="8"/>
        <v>0</v>
      </c>
      <c r="U46" s="110"/>
      <c r="V46" s="111"/>
      <c r="W46" s="110"/>
      <c r="X46" s="110"/>
      <c r="Y46" s="111"/>
      <c r="Z46" s="110"/>
      <c r="AA46" s="110"/>
      <c r="AB46" s="111"/>
      <c r="AC46" s="110"/>
      <c r="AD46" s="110"/>
      <c r="AE46" s="111"/>
      <c r="AF46" s="108">
        <f t="shared" si="9"/>
        <v>0</v>
      </c>
      <c r="AG46" s="110"/>
      <c r="AH46" s="111"/>
      <c r="AI46" s="110"/>
      <c r="AJ46" s="110"/>
      <c r="AK46" s="111"/>
      <c r="AL46" s="110"/>
      <c r="AM46" s="110"/>
      <c r="AN46" s="111"/>
      <c r="AO46" s="110"/>
      <c r="AP46" s="110"/>
      <c r="AQ46" s="111"/>
      <c r="AR46" s="110"/>
      <c r="AS46" s="110"/>
      <c r="AT46" s="111"/>
      <c r="AU46" s="110"/>
      <c r="AV46" s="110"/>
      <c r="AW46" s="111"/>
      <c r="AX46" s="110"/>
      <c r="AY46" s="110"/>
      <c r="AZ46" s="111"/>
      <c r="BA46" s="110"/>
      <c r="BB46" s="110"/>
      <c r="BC46" s="111"/>
      <c r="BD46" s="110"/>
      <c r="BE46" s="110"/>
      <c r="BF46" s="111"/>
      <c r="BG46" s="110"/>
      <c r="BH46" s="110"/>
      <c r="BI46" s="111"/>
      <c r="BJ46" s="110"/>
      <c r="BK46" s="110"/>
      <c r="BL46" s="111"/>
      <c r="BM46" s="110"/>
      <c r="BN46" s="110"/>
      <c r="BO46" s="111"/>
      <c r="BP46" s="110"/>
      <c r="BQ46" s="110"/>
      <c r="BR46" s="111"/>
      <c r="BS46" s="110"/>
      <c r="BT46" s="110"/>
      <c r="BU46" s="111"/>
      <c r="BV46" s="110"/>
      <c r="BW46" s="110"/>
      <c r="BX46" s="111"/>
      <c r="BY46" s="110"/>
      <c r="BZ46" s="110"/>
      <c r="CA46" s="111"/>
      <c r="CB46" s="110"/>
      <c r="CC46" s="110"/>
      <c r="CD46" s="111"/>
      <c r="CE46" s="110"/>
      <c r="CF46" s="110"/>
      <c r="CG46" s="111"/>
      <c r="CH46" s="110"/>
      <c r="CI46" s="110"/>
      <c r="CJ46" s="111"/>
      <c r="CK46" s="110"/>
      <c r="CL46" s="110"/>
      <c r="CM46" s="111"/>
      <c r="CN46" s="110"/>
      <c r="CO46" s="110"/>
      <c r="CP46" s="111"/>
      <c r="CQ46" s="110"/>
      <c r="CR46" s="110"/>
      <c r="CS46" s="111"/>
      <c r="CT46" s="110"/>
      <c r="CU46" s="110"/>
      <c r="CV46" s="111"/>
      <c r="CW46" s="110"/>
      <c r="CX46" s="110"/>
      <c r="CY46" s="111"/>
      <c r="CZ46" s="110"/>
      <c r="DA46" s="110"/>
      <c r="DB46" s="111"/>
      <c r="DC46" s="110"/>
      <c r="DD46" s="110"/>
      <c r="DE46" s="111"/>
      <c r="DF46" s="110"/>
      <c r="DG46" s="110"/>
      <c r="DH46" s="111"/>
      <c r="DI46" s="110"/>
      <c r="DJ46" s="110"/>
      <c r="DK46" s="111"/>
      <c r="DL46" s="111"/>
      <c r="DM46" s="111"/>
      <c r="DN46" s="111"/>
      <c r="DO46" s="110"/>
      <c r="DP46" s="110"/>
      <c r="DQ46" s="111"/>
      <c r="DR46" s="110"/>
      <c r="DS46" s="110"/>
      <c r="DT46" s="111"/>
      <c r="DU46" s="110"/>
      <c r="DV46" s="110"/>
      <c r="DW46" s="111"/>
      <c r="DX46" s="103">
        <f t="shared" si="5"/>
        <v>0</v>
      </c>
      <c r="DY46" s="103">
        <f t="shared" si="6"/>
        <v>0</v>
      </c>
      <c r="DZ46" s="103">
        <f t="shared" si="7"/>
        <v>0</v>
      </c>
    </row>
    <row r="47" spans="1:130" s="115" customFormat="1">
      <c r="A47" s="118"/>
      <c r="B47" s="81"/>
      <c r="C47" s="81"/>
      <c r="D47" s="102">
        <v>2</v>
      </c>
      <c r="E47" s="81" t="s">
        <v>590</v>
      </c>
      <c r="F47" s="102"/>
      <c r="G47" s="102"/>
      <c r="H47" s="102"/>
      <c r="I47" s="107" t="s">
        <v>591</v>
      </c>
      <c r="J47" s="103">
        <f t="shared" si="2"/>
        <v>65600</v>
      </c>
      <c r="K47" s="103">
        <f t="shared" si="3"/>
        <v>0</v>
      </c>
      <c r="L47" s="103">
        <f t="shared" si="10"/>
        <v>0</v>
      </c>
      <c r="M47" s="104">
        <f t="shared" si="11"/>
        <v>65600</v>
      </c>
      <c r="N47" s="108"/>
      <c r="O47" s="108"/>
      <c r="P47" s="109"/>
      <c r="Q47" s="108"/>
      <c r="R47" s="108"/>
      <c r="S47" s="109"/>
      <c r="T47" s="108">
        <f t="shared" si="8"/>
        <v>0</v>
      </c>
      <c r="U47" s="108"/>
      <c r="V47" s="109"/>
      <c r="W47" s="108">
        <v>400</v>
      </c>
      <c r="X47" s="108"/>
      <c r="Y47" s="109"/>
      <c r="Z47" s="108">
        <v>1300</v>
      </c>
      <c r="AA47" s="108"/>
      <c r="AB47" s="109"/>
      <c r="AC47" s="108">
        <v>2400</v>
      </c>
      <c r="AD47" s="108"/>
      <c r="AE47" s="109"/>
      <c r="AF47" s="108">
        <f t="shared" si="9"/>
        <v>4100</v>
      </c>
      <c r="AG47" s="108"/>
      <c r="AH47" s="109"/>
      <c r="AI47" s="108"/>
      <c r="AJ47" s="108"/>
      <c r="AK47" s="109"/>
      <c r="AL47" s="108"/>
      <c r="AM47" s="108"/>
      <c r="AN47" s="109"/>
      <c r="AO47" s="108"/>
      <c r="AP47" s="108"/>
      <c r="AQ47" s="109"/>
      <c r="AR47" s="108"/>
      <c r="AS47" s="108"/>
      <c r="AT47" s="109"/>
      <c r="AU47" s="108"/>
      <c r="AV47" s="108"/>
      <c r="AW47" s="109"/>
      <c r="AX47" s="108"/>
      <c r="AY47" s="108"/>
      <c r="AZ47" s="109"/>
      <c r="BA47" s="108"/>
      <c r="BB47" s="108"/>
      <c r="BC47" s="109"/>
      <c r="BD47" s="108"/>
      <c r="BE47" s="108"/>
      <c r="BF47" s="109"/>
      <c r="BG47" s="108"/>
      <c r="BH47" s="108"/>
      <c r="BI47" s="109"/>
      <c r="BJ47" s="108"/>
      <c r="BK47" s="108"/>
      <c r="BL47" s="109"/>
      <c r="BM47" s="108"/>
      <c r="BN47" s="108"/>
      <c r="BO47" s="109"/>
      <c r="BP47" s="108">
        <v>29134</v>
      </c>
      <c r="BQ47" s="108"/>
      <c r="BR47" s="109"/>
      <c r="BS47" s="108">
        <v>2000</v>
      </c>
      <c r="BT47" s="108"/>
      <c r="BU47" s="109"/>
      <c r="BV47" s="108">
        <v>4500</v>
      </c>
      <c r="BW47" s="108"/>
      <c r="BX47" s="109"/>
      <c r="BY47" s="108"/>
      <c r="BZ47" s="108"/>
      <c r="CA47" s="109"/>
      <c r="CB47" s="108"/>
      <c r="CC47" s="108"/>
      <c r="CD47" s="109"/>
      <c r="CE47" s="108">
        <v>866</v>
      </c>
      <c r="CF47" s="108"/>
      <c r="CG47" s="109"/>
      <c r="CH47" s="108"/>
      <c r="CI47" s="108"/>
      <c r="CJ47" s="109"/>
      <c r="CK47" s="108">
        <v>25000</v>
      </c>
      <c r="CL47" s="108"/>
      <c r="CM47" s="109"/>
      <c r="CN47" s="108"/>
      <c r="CO47" s="108"/>
      <c r="CP47" s="109"/>
      <c r="CQ47" s="108"/>
      <c r="CR47" s="108"/>
      <c r="CS47" s="109"/>
      <c r="CT47" s="108"/>
      <c r="CU47" s="108"/>
      <c r="CV47" s="109"/>
      <c r="CW47" s="108"/>
      <c r="CX47" s="108"/>
      <c r="CY47" s="109"/>
      <c r="CZ47" s="108"/>
      <c r="DA47" s="108"/>
      <c r="DB47" s="109"/>
      <c r="DC47" s="108"/>
      <c r="DD47" s="108"/>
      <c r="DE47" s="109"/>
      <c r="DF47" s="108"/>
      <c r="DG47" s="108"/>
      <c r="DH47" s="109"/>
      <c r="DI47" s="108"/>
      <c r="DJ47" s="108"/>
      <c r="DK47" s="109"/>
      <c r="DL47" s="109"/>
      <c r="DM47" s="109"/>
      <c r="DN47" s="109"/>
      <c r="DO47" s="108"/>
      <c r="DP47" s="108"/>
      <c r="DQ47" s="109"/>
      <c r="DR47" s="108"/>
      <c r="DS47" s="108"/>
      <c r="DT47" s="109"/>
      <c r="DU47" s="108"/>
      <c r="DV47" s="108"/>
      <c r="DW47" s="109"/>
      <c r="DX47" s="103">
        <f t="shared" si="5"/>
        <v>61500</v>
      </c>
      <c r="DY47" s="103">
        <f t="shared" si="6"/>
        <v>0</v>
      </c>
      <c r="DZ47" s="103">
        <f t="shared" si="7"/>
        <v>0</v>
      </c>
    </row>
    <row r="48" spans="1:130" s="115" customFormat="1">
      <c r="A48" s="118"/>
      <c r="C48" s="81"/>
      <c r="D48" s="102">
        <v>3</v>
      </c>
      <c r="E48" s="81" t="s">
        <v>592</v>
      </c>
      <c r="F48" s="102"/>
      <c r="G48" s="102"/>
      <c r="H48" s="102"/>
      <c r="I48" s="107" t="s">
        <v>593</v>
      </c>
      <c r="J48" s="103">
        <f t="shared" si="2"/>
        <v>4401</v>
      </c>
      <c r="K48" s="103">
        <f t="shared" si="3"/>
        <v>0</v>
      </c>
      <c r="L48" s="103">
        <f t="shared" si="10"/>
        <v>0</v>
      </c>
      <c r="M48" s="104">
        <f t="shared" si="11"/>
        <v>4401</v>
      </c>
      <c r="N48" s="108">
        <v>700</v>
      </c>
      <c r="O48" s="108"/>
      <c r="P48" s="109"/>
      <c r="Q48" s="108"/>
      <c r="R48" s="108"/>
      <c r="S48" s="109"/>
      <c r="T48" s="108">
        <f t="shared" si="8"/>
        <v>700</v>
      </c>
      <c r="U48" s="108"/>
      <c r="V48" s="109"/>
      <c r="W48" s="108"/>
      <c r="X48" s="108"/>
      <c r="Y48" s="109"/>
      <c r="Z48" s="108"/>
      <c r="AA48" s="108"/>
      <c r="AB48" s="109"/>
      <c r="AC48" s="108"/>
      <c r="AD48" s="108"/>
      <c r="AE48" s="109"/>
      <c r="AF48" s="108">
        <f t="shared" si="9"/>
        <v>0</v>
      </c>
      <c r="AG48" s="108"/>
      <c r="AH48" s="109"/>
      <c r="AI48" s="108"/>
      <c r="AJ48" s="108"/>
      <c r="AK48" s="109"/>
      <c r="AL48" s="108"/>
      <c r="AM48" s="108"/>
      <c r="AN48" s="109"/>
      <c r="AO48" s="108"/>
      <c r="AP48" s="108"/>
      <c r="AQ48" s="109"/>
      <c r="AR48" s="108"/>
      <c r="AS48" s="108"/>
      <c r="AT48" s="109"/>
      <c r="AU48" s="108"/>
      <c r="AV48" s="108"/>
      <c r="AW48" s="109"/>
      <c r="AX48" s="108"/>
      <c r="AY48" s="108"/>
      <c r="AZ48" s="109"/>
      <c r="BA48" s="108"/>
      <c r="BB48" s="108"/>
      <c r="BC48" s="109"/>
      <c r="BD48" s="108"/>
      <c r="BE48" s="108"/>
      <c r="BF48" s="109"/>
      <c r="BG48" s="108"/>
      <c r="BH48" s="108"/>
      <c r="BI48" s="109"/>
      <c r="BJ48" s="108"/>
      <c r="BK48" s="108"/>
      <c r="BL48" s="109"/>
      <c r="BM48" s="108"/>
      <c r="BN48" s="108"/>
      <c r="BO48" s="109"/>
      <c r="BP48" s="108"/>
      <c r="BQ48" s="108"/>
      <c r="BR48" s="109"/>
      <c r="BS48" s="108"/>
      <c r="BT48" s="108"/>
      <c r="BU48" s="109"/>
      <c r="BV48" s="108"/>
      <c r="BW48" s="108"/>
      <c r="BX48" s="109"/>
      <c r="BY48" s="108"/>
      <c r="BZ48" s="108"/>
      <c r="CA48" s="109"/>
      <c r="CB48" s="108"/>
      <c r="CC48" s="108"/>
      <c r="CD48" s="109"/>
      <c r="CE48" s="108">
        <v>945</v>
      </c>
      <c r="CF48" s="108"/>
      <c r="CG48" s="109"/>
      <c r="CH48" s="108"/>
      <c r="CI48" s="108"/>
      <c r="CJ48" s="109"/>
      <c r="CK48" s="108">
        <v>2756</v>
      </c>
      <c r="CL48" s="108"/>
      <c r="CM48" s="109"/>
      <c r="CN48" s="108"/>
      <c r="CO48" s="108"/>
      <c r="CP48" s="109"/>
      <c r="CQ48" s="108"/>
      <c r="CR48" s="108"/>
      <c r="CS48" s="109"/>
      <c r="CT48" s="108"/>
      <c r="CU48" s="108"/>
      <c r="CV48" s="109"/>
      <c r="CW48" s="108"/>
      <c r="CX48" s="108"/>
      <c r="CY48" s="109"/>
      <c r="CZ48" s="108"/>
      <c r="DA48" s="108"/>
      <c r="DB48" s="109"/>
      <c r="DC48" s="108"/>
      <c r="DD48" s="108"/>
      <c r="DE48" s="109"/>
      <c r="DF48" s="108"/>
      <c r="DG48" s="108"/>
      <c r="DH48" s="109"/>
      <c r="DI48" s="108"/>
      <c r="DJ48" s="108"/>
      <c r="DK48" s="109"/>
      <c r="DL48" s="109"/>
      <c r="DM48" s="109"/>
      <c r="DN48" s="109"/>
      <c r="DO48" s="108"/>
      <c r="DP48" s="108"/>
      <c r="DQ48" s="109"/>
      <c r="DR48" s="108"/>
      <c r="DS48" s="108"/>
      <c r="DT48" s="109"/>
      <c r="DU48" s="108"/>
      <c r="DV48" s="108"/>
      <c r="DW48" s="109"/>
      <c r="DX48" s="103">
        <f t="shared" si="5"/>
        <v>3701</v>
      </c>
      <c r="DY48" s="103">
        <f t="shared" si="6"/>
        <v>0</v>
      </c>
      <c r="DZ48" s="103">
        <f t="shared" si="7"/>
        <v>0</v>
      </c>
    </row>
    <row r="49" spans="1:130" s="115" customFormat="1">
      <c r="A49" s="118"/>
      <c r="C49" s="81"/>
      <c r="D49" s="102">
        <v>4</v>
      </c>
      <c r="E49" s="92" t="s">
        <v>594</v>
      </c>
      <c r="F49" s="92"/>
      <c r="G49" s="92"/>
      <c r="H49" s="92"/>
      <c r="I49" s="92" t="s">
        <v>595</v>
      </c>
      <c r="J49" s="103">
        <f t="shared" si="2"/>
        <v>31431</v>
      </c>
      <c r="K49" s="103">
        <f t="shared" si="3"/>
        <v>0</v>
      </c>
      <c r="L49" s="103">
        <f t="shared" si="10"/>
        <v>0</v>
      </c>
      <c r="M49" s="104">
        <f t="shared" si="11"/>
        <v>31431</v>
      </c>
      <c r="N49" s="110"/>
      <c r="O49" s="110"/>
      <c r="P49" s="111"/>
      <c r="Q49" s="110"/>
      <c r="R49" s="110"/>
      <c r="S49" s="111"/>
      <c r="T49" s="108">
        <f t="shared" si="8"/>
        <v>0</v>
      </c>
      <c r="U49" s="110"/>
      <c r="V49" s="111"/>
      <c r="W49" s="110"/>
      <c r="X49" s="110"/>
      <c r="Y49" s="111"/>
      <c r="Z49" s="110"/>
      <c r="AA49" s="110"/>
      <c r="AB49" s="111"/>
      <c r="AC49" s="110"/>
      <c r="AD49" s="110"/>
      <c r="AE49" s="111"/>
      <c r="AF49" s="108">
        <f t="shared" si="9"/>
        <v>0</v>
      </c>
      <c r="AG49" s="110"/>
      <c r="AH49" s="111"/>
      <c r="AI49" s="110"/>
      <c r="AJ49" s="110"/>
      <c r="AK49" s="111"/>
      <c r="AL49" s="110"/>
      <c r="AM49" s="110"/>
      <c r="AN49" s="111"/>
      <c r="AO49" s="110"/>
      <c r="AP49" s="110"/>
      <c r="AQ49" s="111"/>
      <c r="AR49" s="110"/>
      <c r="AS49" s="110"/>
      <c r="AT49" s="111"/>
      <c r="AU49" s="110"/>
      <c r="AV49" s="110"/>
      <c r="AW49" s="111"/>
      <c r="AX49" s="110"/>
      <c r="AY49" s="110"/>
      <c r="AZ49" s="111"/>
      <c r="BA49" s="110">
        <v>12573</v>
      </c>
      <c r="BB49" s="110"/>
      <c r="BC49" s="111"/>
      <c r="BD49" s="110">
        <v>18858</v>
      </c>
      <c r="BE49" s="110"/>
      <c r="BF49" s="111"/>
      <c r="BG49" s="110"/>
      <c r="BH49" s="110"/>
      <c r="BI49" s="111"/>
      <c r="BJ49" s="110"/>
      <c r="BK49" s="110"/>
      <c r="BL49" s="111"/>
      <c r="BM49" s="110"/>
      <c r="BN49" s="110"/>
      <c r="BO49" s="111"/>
      <c r="BP49" s="110"/>
      <c r="BQ49" s="110"/>
      <c r="BR49" s="111"/>
      <c r="BS49" s="110"/>
      <c r="BT49" s="110"/>
      <c r="BU49" s="111"/>
      <c r="BV49" s="110"/>
      <c r="BW49" s="110"/>
      <c r="BX49" s="111"/>
      <c r="BY49" s="110"/>
      <c r="BZ49" s="110"/>
      <c r="CA49" s="111"/>
      <c r="CB49" s="110"/>
      <c r="CC49" s="110"/>
      <c r="CD49" s="111"/>
      <c r="CE49" s="110"/>
      <c r="CF49" s="110"/>
      <c r="CG49" s="111"/>
      <c r="CH49" s="110"/>
      <c r="CI49" s="110"/>
      <c r="CJ49" s="111"/>
      <c r="CK49" s="110"/>
      <c r="CL49" s="110"/>
      <c r="CM49" s="111"/>
      <c r="CN49" s="110"/>
      <c r="CO49" s="110"/>
      <c r="CP49" s="111"/>
      <c r="CQ49" s="110"/>
      <c r="CR49" s="110"/>
      <c r="CS49" s="111"/>
      <c r="CT49" s="110"/>
      <c r="CU49" s="110"/>
      <c r="CV49" s="111"/>
      <c r="CW49" s="110"/>
      <c r="CX49" s="110"/>
      <c r="CY49" s="111"/>
      <c r="CZ49" s="110"/>
      <c r="DA49" s="110"/>
      <c r="DB49" s="111"/>
      <c r="DC49" s="110"/>
      <c r="DD49" s="110"/>
      <c r="DE49" s="111"/>
      <c r="DF49" s="110"/>
      <c r="DG49" s="110"/>
      <c r="DH49" s="111"/>
      <c r="DI49" s="110"/>
      <c r="DJ49" s="110"/>
      <c r="DK49" s="111"/>
      <c r="DL49" s="111"/>
      <c r="DM49" s="111"/>
      <c r="DN49" s="111"/>
      <c r="DO49" s="110"/>
      <c r="DP49" s="110"/>
      <c r="DQ49" s="111"/>
      <c r="DR49" s="110"/>
      <c r="DS49" s="110"/>
      <c r="DT49" s="111"/>
      <c r="DU49" s="110"/>
      <c r="DV49" s="110"/>
      <c r="DW49" s="111"/>
      <c r="DX49" s="103">
        <f t="shared" si="5"/>
        <v>31431</v>
      </c>
      <c r="DY49" s="103">
        <f t="shared" si="6"/>
        <v>0</v>
      </c>
      <c r="DZ49" s="103">
        <f t="shared" si="7"/>
        <v>0</v>
      </c>
    </row>
    <row r="50" spans="1:130" s="115" customFormat="1">
      <c r="A50" s="118"/>
      <c r="C50" s="81"/>
      <c r="F50" s="115" t="s">
        <v>558</v>
      </c>
      <c r="G50" s="119" t="s">
        <v>596</v>
      </c>
      <c r="H50" s="119"/>
      <c r="I50" s="92" t="s">
        <v>595</v>
      </c>
      <c r="J50" s="103">
        <f t="shared" si="2"/>
        <v>31431</v>
      </c>
      <c r="K50" s="103">
        <f t="shared" si="3"/>
        <v>0</v>
      </c>
      <c r="L50" s="103">
        <f t="shared" si="10"/>
        <v>0</v>
      </c>
      <c r="M50" s="104">
        <f t="shared" si="11"/>
        <v>31431</v>
      </c>
      <c r="N50" s="110"/>
      <c r="O50" s="110"/>
      <c r="P50" s="111"/>
      <c r="Q50" s="110"/>
      <c r="R50" s="110"/>
      <c r="S50" s="111"/>
      <c r="T50" s="108">
        <f t="shared" si="8"/>
        <v>0</v>
      </c>
      <c r="U50" s="110"/>
      <c r="V50" s="111"/>
      <c r="W50" s="110"/>
      <c r="X50" s="110"/>
      <c r="Y50" s="111"/>
      <c r="Z50" s="110"/>
      <c r="AA50" s="110"/>
      <c r="AB50" s="111"/>
      <c r="AC50" s="110"/>
      <c r="AD50" s="110"/>
      <c r="AE50" s="111"/>
      <c r="AF50" s="108">
        <f t="shared" si="9"/>
        <v>0</v>
      </c>
      <c r="AG50" s="110"/>
      <c r="AH50" s="111"/>
      <c r="AI50" s="110"/>
      <c r="AJ50" s="110"/>
      <c r="AK50" s="111"/>
      <c r="AL50" s="110"/>
      <c r="AM50" s="110"/>
      <c r="AN50" s="111"/>
      <c r="AO50" s="110"/>
      <c r="AP50" s="110"/>
      <c r="AQ50" s="111"/>
      <c r="AR50" s="110"/>
      <c r="AS50" s="110"/>
      <c r="AT50" s="111"/>
      <c r="AU50" s="110"/>
      <c r="AV50" s="110"/>
      <c r="AW50" s="111"/>
      <c r="AX50" s="110"/>
      <c r="AY50" s="110"/>
      <c r="AZ50" s="111"/>
      <c r="BA50" s="110">
        <v>12573</v>
      </c>
      <c r="BB50" s="110"/>
      <c r="BC50" s="111"/>
      <c r="BD50" s="110">
        <v>18858</v>
      </c>
      <c r="BE50" s="110"/>
      <c r="BF50" s="111"/>
      <c r="BG50" s="110"/>
      <c r="BH50" s="110"/>
      <c r="BI50" s="111"/>
      <c r="BJ50" s="110"/>
      <c r="BK50" s="110"/>
      <c r="BL50" s="111"/>
      <c r="BM50" s="110"/>
      <c r="BN50" s="110"/>
      <c r="BO50" s="111"/>
      <c r="BP50" s="110"/>
      <c r="BQ50" s="110"/>
      <c r="BR50" s="111"/>
      <c r="BS50" s="110"/>
      <c r="BT50" s="110"/>
      <c r="BU50" s="111"/>
      <c r="BV50" s="110"/>
      <c r="BW50" s="110"/>
      <c r="BX50" s="111"/>
      <c r="BY50" s="110"/>
      <c r="BZ50" s="110"/>
      <c r="CA50" s="111"/>
      <c r="CB50" s="110"/>
      <c r="CC50" s="110"/>
      <c r="CD50" s="111"/>
      <c r="CE50" s="110"/>
      <c r="CF50" s="110"/>
      <c r="CG50" s="111"/>
      <c r="CH50" s="110"/>
      <c r="CI50" s="110"/>
      <c r="CJ50" s="111"/>
      <c r="CK50" s="110"/>
      <c r="CL50" s="110"/>
      <c r="CM50" s="111"/>
      <c r="CN50" s="110"/>
      <c r="CO50" s="110"/>
      <c r="CP50" s="111"/>
      <c r="CQ50" s="110"/>
      <c r="CR50" s="110"/>
      <c r="CS50" s="111"/>
      <c r="CT50" s="110"/>
      <c r="CU50" s="110"/>
      <c r="CV50" s="111"/>
      <c r="CW50" s="110"/>
      <c r="CX50" s="110"/>
      <c r="CY50" s="111"/>
      <c r="CZ50" s="110"/>
      <c r="DA50" s="110"/>
      <c r="DB50" s="111"/>
      <c r="DC50" s="110"/>
      <c r="DD50" s="110"/>
      <c r="DE50" s="111"/>
      <c r="DF50" s="110"/>
      <c r="DG50" s="110"/>
      <c r="DH50" s="111"/>
      <c r="DI50" s="110"/>
      <c r="DJ50" s="110"/>
      <c r="DK50" s="111"/>
      <c r="DL50" s="111"/>
      <c r="DM50" s="111"/>
      <c r="DN50" s="111"/>
      <c r="DO50" s="110"/>
      <c r="DP50" s="110"/>
      <c r="DQ50" s="111"/>
      <c r="DR50" s="110"/>
      <c r="DS50" s="110"/>
      <c r="DT50" s="111"/>
      <c r="DU50" s="110"/>
      <c r="DV50" s="110"/>
      <c r="DW50" s="111"/>
      <c r="DX50" s="103">
        <f t="shared" si="5"/>
        <v>31431</v>
      </c>
      <c r="DY50" s="103">
        <f t="shared" si="6"/>
        <v>0</v>
      </c>
      <c r="DZ50" s="103">
        <f t="shared" si="7"/>
        <v>0</v>
      </c>
    </row>
    <row r="51" spans="1:130" s="100" customFormat="1" ht="17.25" customHeight="1">
      <c r="A51" s="91"/>
      <c r="B51" s="115"/>
      <c r="C51" s="81"/>
      <c r="F51" s="115" t="s">
        <v>558</v>
      </c>
      <c r="G51" s="119" t="s">
        <v>597</v>
      </c>
      <c r="H51" s="119"/>
      <c r="I51" s="92" t="s">
        <v>595</v>
      </c>
      <c r="J51" s="103">
        <f t="shared" si="2"/>
        <v>0</v>
      </c>
      <c r="K51" s="103">
        <f t="shared" si="3"/>
        <v>0</v>
      </c>
      <c r="L51" s="103">
        <f t="shared" si="10"/>
        <v>0</v>
      </c>
      <c r="M51" s="104">
        <f t="shared" si="11"/>
        <v>0</v>
      </c>
      <c r="N51" s="110"/>
      <c r="O51" s="110"/>
      <c r="P51" s="111"/>
      <c r="Q51" s="110"/>
      <c r="R51" s="110"/>
      <c r="S51" s="111"/>
      <c r="T51" s="108">
        <f t="shared" si="8"/>
        <v>0</v>
      </c>
      <c r="U51" s="110"/>
      <c r="V51" s="111"/>
      <c r="W51" s="110"/>
      <c r="X51" s="110"/>
      <c r="Y51" s="111"/>
      <c r="Z51" s="110"/>
      <c r="AA51" s="110"/>
      <c r="AB51" s="111"/>
      <c r="AC51" s="110"/>
      <c r="AD51" s="110"/>
      <c r="AE51" s="111"/>
      <c r="AF51" s="108">
        <f t="shared" si="9"/>
        <v>0</v>
      </c>
      <c r="AG51" s="110"/>
      <c r="AH51" s="111"/>
      <c r="AI51" s="110"/>
      <c r="AJ51" s="110"/>
      <c r="AK51" s="111"/>
      <c r="AL51" s="110"/>
      <c r="AM51" s="110"/>
      <c r="AN51" s="111"/>
      <c r="AO51" s="110"/>
      <c r="AP51" s="110"/>
      <c r="AQ51" s="111"/>
      <c r="AR51" s="110"/>
      <c r="AS51" s="110"/>
      <c r="AT51" s="111"/>
      <c r="AU51" s="110"/>
      <c r="AV51" s="110"/>
      <c r="AW51" s="111"/>
      <c r="AX51" s="110"/>
      <c r="AY51" s="110"/>
      <c r="AZ51" s="111"/>
      <c r="BA51" s="110"/>
      <c r="BB51" s="110"/>
      <c r="BC51" s="111"/>
      <c r="BD51" s="110"/>
      <c r="BE51" s="110"/>
      <c r="BF51" s="111"/>
      <c r="BG51" s="110"/>
      <c r="BH51" s="110"/>
      <c r="BI51" s="111"/>
      <c r="BJ51" s="110"/>
      <c r="BK51" s="110"/>
      <c r="BL51" s="111"/>
      <c r="BM51" s="110"/>
      <c r="BN51" s="110"/>
      <c r="BO51" s="111"/>
      <c r="BP51" s="110"/>
      <c r="BQ51" s="110"/>
      <c r="BR51" s="111"/>
      <c r="BS51" s="110"/>
      <c r="BT51" s="110"/>
      <c r="BU51" s="111"/>
      <c r="BV51" s="110"/>
      <c r="BW51" s="110"/>
      <c r="BX51" s="111"/>
      <c r="BY51" s="110"/>
      <c r="BZ51" s="110"/>
      <c r="CA51" s="111"/>
      <c r="CB51" s="110"/>
      <c r="CC51" s="110"/>
      <c r="CD51" s="111"/>
      <c r="CE51" s="110"/>
      <c r="CF51" s="110"/>
      <c r="CG51" s="111"/>
      <c r="CH51" s="110"/>
      <c r="CI51" s="110"/>
      <c r="CJ51" s="111"/>
      <c r="CK51" s="110"/>
      <c r="CL51" s="110"/>
      <c r="CM51" s="111"/>
      <c r="CN51" s="110"/>
      <c r="CO51" s="110"/>
      <c r="CP51" s="111"/>
      <c r="CQ51" s="110"/>
      <c r="CR51" s="110"/>
      <c r="CS51" s="111"/>
      <c r="CT51" s="110"/>
      <c r="CU51" s="110"/>
      <c r="CV51" s="111"/>
      <c r="CW51" s="110"/>
      <c r="CX51" s="110"/>
      <c r="CY51" s="111"/>
      <c r="CZ51" s="110"/>
      <c r="DA51" s="110"/>
      <c r="DB51" s="111"/>
      <c r="DC51" s="110"/>
      <c r="DD51" s="110"/>
      <c r="DE51" s="111"/>
      <c r="DF51" s="110"/>
      <c r="DG51" s="110"/>
      <c r="DH51" s="111"/>
      <c r="DI51" s="110"/>
      <c r="DJ51" s="110"/>
      <c r="DK51" s="111"/>
      <c r="DL51" s="111"/>
      <c r="DM51" s="111"/>
      <c r="DN51" s="111"/>
      <c r="DO51" s="110"/>
      <c r="DP51" s="110"/>
      <c r="DQ51" s="111"/>
      <c r="DR51" s="110"/>
      <c r="DS51" s="110"/>
      <c r="DT51" s="111"/>
      <c r="DU51" s="110"/>
      <c r="DV51" s="110"/>
      <c r="DW51" s="111"/>
      <c r="DX51" s="103">
        <f t="shared" si="5"/>
        <v>0</v>
      </c>
      <c r="DY51" s="103">
        <f t="shared" si="6"/>
        <v>0</v>
      </c>
      <c r="DZ51" s="103">
        <f t="shared" si="7"/>
        <v>0</v>
      </c>
    </row>
    <row r="52" spans="1:130">
      <c r="A52" s="101"/>
      <c r="B52" s="115"/>
      <c r="F52" s="115" t="s">
        <v>558</v>
      </c>
      <c r="G52" s="119" t="s">
        <v>598</v>
      </c>
      <c r="H52" s="119"/>
      <c r="I52" s="92" t="s">
        <v>595</v>
      </c>
      <c r="J52" s="103">
        <f t="shared" si="2"/>
        <v>0</v>
      </c>
      <c r="K52" s="103">
        <f t="shared" si="3"/>
        <v>0</v>
      </c>
      <c r="L52" s="103">
        <f t="shared" si="10"/>
        <v>0</v>
      </c>
      <c r="M52" s="104">
        <f t="shared" si="11"/>
        <v>0</v>
      </c>
      <c r="N52" s="110"/>
      <c r="O52" s="110"/>
      <c r="P52" s="111"/>
      <c r="Q52" s="110"/>
      <c r="R52" s="110"/>
      <c r="S52" s="111"/>
      <c r="T52" s="108">
        <f t="shared" si="8"/>
        <v>0</v>
      </c>
      <c r="U52" s="110"/>
      <c r="V52" s="111"/>
      <c r="W52" s="110"/>
      <c r="X52" s="110"/>
      <c r="Y52" s="111"/>
      <c r="Z52" s="110"/>
      <c r="AA52" s="110"/>
      <c r="AB52" s="111"/>
      <c r="AC52" s="110"/>
      <c r="AD52" s="110"/>
      <c r="AE52" s="111"/>
      <c r="AF52" s="108">
        <f t="shared" si="9"/>
        <v>0</v>
      </c>
      <c r="AG52" s="110"/>
      <c r="AH52" s="111"/>
      <c r="AI52" s="110"/>
      <c r="AJ52" s="110"/>
      <c r="AK52" s="111"/>
      <c r="AL52" s="110"/>
      <c r="AM52" s="110"/>
      <c r="AN52" s="111"/>
      <c r="AO52" s="110"/>
      <c r="AP52" s="110"/>
      <c r="AQ52" s="111"/>
      <c r="AR52" s="110"/>
      <c r="AS52" s="110"/>
      <c r="AT52" s="111"/>
      <c r="AU52" s="110"/>
      <c r="AV52" s="110"/>
      <c r="AW52" s="111"/>
      <c r="AX52" s="110"/>
      <c r="AY52" s="110"/>
      <c r="AZ52" s="111"/>
      <c r="BA52" s="110"/>
      <c r="BB52" s="110"/>
      <c r="BC52" s="111"/>
      <c r="BD52" s="110"/>
      <c r="BE52" s="110"/>
      <c r="BF52" s="111"/>
      <c r="BG52" s="110"/>
      <c r="BH52" s="110"/>
      <c r="BI52" s="111"/>
      <c r="BJ52" s="110"/>
      <c r="BK52" s="110"/>
      <c r="BL52" s="111"/>
      <c r="BM52" s="110"/>
      <c r="BN52" s="110"/>
      <c r="BO52" s="111"/>
      <c r="BP52" s="110"/>
      <c r="BQ52" s="110"/>
      <c r="BR52" s="111"/>
      <c r="BS52" s="110"/>
      <c r="BT52" s="110"/>
      <c r="BU52" s="111"/>
      <c r="BV52" s="110"/>
      <c r="BW52" s="110"/>
      <c r="BX52" s="111"/>
      <c r="BY52" s="110"/>
      <c r="BZ52" s="110"/>
      <c r="CA52" s="111"/>
      <c r="CB52" s="110"/>
      <c r="CC52" s="110"/>
      <c r="CD52" s="111"/>
      <c r="CE52" s="110"/>
      <c r="CF52" s="110"/>
      <c r="CG52" s="111"/>
      <c r="CH52" s="110"/>
      <c r="CI52" s="110"/>
      <c r="CJ52" s="111"/>
      <c r="CK52" s="110"/>
      <c r="CL52" s="110"/>
      <c r="CM52" s="111"/>
      <c r="CN52" s="110"/>
      <c r="CO52" s="110"/>
      <c r="CP52" s="111"/>
      <c r="CQ52" s="110"/>
      <c r="CR52" s="110"/>
      <c r="CS52" s="111"/>
      <c r="CT52" s="110"/>
      <c r="CU52" s="110"/>
      <c r="CV52" s="111"/>
      <c r="CW52" s="110"/>
      <c r="CX52" s="110"/>
      <c r="CY52" s="111"/>
      <c r="CZ52" s="110"/>
      <c r="DA52" s="110"/>
      <c r="DB52" s="111"/>
      <c r="DC52" s="110"/>
      <c r="DD52" s="110"/>
      <c r="DE52" s="111"/>
      <c r="DF52" s="110"/>
      <c r="DG52" s="110"/>
      <c r="DH52" s="111"/>
      <c r="DI52" s="110"/>
      <c r="DJ52" s="110"/>
      <c r="DK52" s="111"/>
      <c r="DL52" s="111"/>
      <c r="DM52" s="111"/>
      <c r="DN52" s="111"/>
      <c r="DO52" s="110"/>
      <c r="DP52" s="110"/>
      <c r="DQ52" s="111"/>
      <c r="DR52" s="110"/>
      <c r="DS52" s="110"/>
      <c r="DT52" s="111"/>
      <c r="DU52" s="110"/>
      <c r="DV52" s="110"/>
      <c r="DW52" s="111"/>
      <c r="DX52" s="103">
        <f t="shared" si="5"/>
        <v>0</v>
      </c>
      <c r="DY52" s="103">
        <f t="shared" si="6"/>
        <v>0</v>
      </c>
      <c r="DZ52" s="103">
        <f t="shared" si="7"/>
        <v>0</v>
      </c>
    </row>
    <row r="53" spans="1:130">
      <c r="A53" s="101"/>
      <c r="B53" s="115"/>
      <c r="D53" s="102">
        <v>5</v>
      </c>
      <c r="E53" s="92" t="s">
        <v>599</v>
      </c>
      <c r="F53" s="92"/>
      <c r="G53" s="92"/>
      <c r="H53" s="92"/>
      <c r="I53" s="92" t="s">
        <v>600</v>
      </c>
      <c r="J53" s="103">
        <f t="shared" si="2"/>
        <v>12008</v>
      </c>
      <c r="K53" s="103">
        <f t="shared" si="3"/>
        <v>3464</v>
      </c>
      <c r="L53" s="103">
        <f t="shared" si="10"/>
        <v>0</v>
      </c>
      <c r="M53" s="104">
        <f t="shared" si="11"/>
        <v>15472</v>
      </c>
      <c r="N53" s="110"/>
      <c r="O53" s="110"/>
      <c r="P53" s="111"/>
      <c r="Q53" s="110"/>
      <c r="R53" s="110"/>
      <c r="S53" s="111"/>
      <c r="T53" s="108">
        <f t="shared" si="8"/>
        <v>0</v>
      </c>
      <c r="U53" s="110"/>
      <c r="V53" s="111"/>
      <c r="W53" s="110"/>
      <c r="X53" s="110"/>
      <c r="Y53" s="111"/>
      <c r="Z53" s="110"/>
      <c r="AA53" s="110"/>
      <c r="AB53" s="111"/>
      <c r="AC53" s="110"/>
      <c r="AD53" s="110"/>
      <c r="AE53" s="111"/>
      <c r="AF53" s="108">
        <f t="shared" si="9"/>
        <v>0</v>
      </c>
      <c r="AG53" s="110"/>
      <c r="AH53" s="111"/>
      <c r="AI53" s="110"/>
      <c r="AJ53" s="110"/>
      <c r="AK53" s="111"/>
      <c r="AL53" s="110"/>
      <c r="AM53" s="110"/>
      <c r="AN53" s="111"/>
      <c r="AO53" s="110"/>
      <c r="AP53" s="110"/>
      <c r="AQ53" s="111"/>
      <c r="AR53" s="110"/>
      <c r="AS53" s="110"/>
      <c r="AT53" s="111"/>
      <c r="AU53" s="110"/>
      <c r="AV53" s="110"/>
      <c r="AW53" s="111"/>
      <c r="AX53" s="110"/>
      <c r="AY53" s="110"/>
      <c r="AZ53" s="111"/>
      <c r="BA53" s="110"/>
      <c r="BB53" s="110"/>
      <c r="BC53" s="111"/>
      <c r="BD53" s="110"/>
      <c r="BE53" s="110"/>
      <c r="BF53" s="111"/>
      <c r="BG53" s="110"/>
      <c r="BH53" s="110"/>
      <c r="BI53" s="111"/>
      <c r="BJ53" s="110"/>
      <c r="BK53" s="110"/>
      <c r="BL53" s="111"/>
      <c r="BM53" s="110"/>
      <c r="BN53" s="110"/>
      <c r="BO53" s="111"/>
      <c r="BP53" s="110"/>
      <c r="BQ53" s="110"/>
      <c r="BR53" s="111"/>
      <c r="BS53" s="110"/>
      <c r="BT53" s="110"/>
      <c r="BU53" s="111"/>
      <c r="BV53" s="110"/>
      <c r="BW53" s="110"/>
      <c r="BX53" s="111"/>
      <c r="BY53" s="110"/>
      <c r="BZ53" s="110"/>
      <c r="CA53" s="111"/>
      <c r="CB53" s="110"/>
      <c r="CC53" s="110"/>
      <c r="CD53" s="111"/>
      <c r="CE53" s="110"/>
      <c r="CF53" s="110"/>
      <c r="CG53" s="111"/>
      <c r="CH53" s="110"/>
      <c r="CI53" s="110"/>
      <c r="CJ53" s="111"/>
      <c r="CK53" s="110"/>
      <c r="CL53" s="110"/>
      <c r="CM53" s="111"/>
      <c r="CN53" s="110"/>
      <c r="CO53" s="110"/>
      <c r="CP53" s="111"/>
      <c r="CQ53" s="110"/>
      <c r="CR53" s="110"/>
      <c r="CS53" s="111"/>
      <c r="CT53" s="110"/>
      <c r="CU53" s="110"/>
      <c r="CV53" s="111"/>
      <c r="CW53" s="110"/>
      <c r="CX53" s="110"/>
      <c r="CY53" s="111"/>
      <c r="CZ53" s="110">
        <v>2559</v>
      </c>
      <c r="DA53" s="110"/>
      <c r="DB53" s="111"/>
      <c r="DC53" s="110"/>
      <c r="DD53" s="110"/>
      <c r="DE53" s="111"/>
      <c r="DF53" s="110"/>
      <c r="DG53" s="110"/>
      <c r="DH53" s="111"/>
      <c r="DI53" s="110"/>
      <c r="DJ53" s="110"/>
      <c r="DK53" s="111"/>
      <c r="DL53" s="111">
        <v>1575</v>
      </c>
      <c r="DM53" s="111"/>
      <c r="DN53" s="111"/>
      <c r="DO53" s="110">
        <v>7874</v>
      </c>
      <c r="DP53" s="110"/>
      <c r="DQ53" s="111"/>
      <c r="DR53" s="110"/>
      <c r="DS53" s="110">
        <v>2126</v>
      </c>
      <c r="DT53" s="111"/>
      <c r="DU53" s="110"/>
      <c r="DV53" s="110">
        <v>1338</v>
      </c>
      <c r="DW53" s="111"/>
      <c r="DX53" s="103">
        <f t="shared" si="5"/>
        <v>12008</v>
      </c>
      <c r="DY53" s="103">
        <f t="shared" si="6"/>
        <v>3464</v>
      </c>
      <c r="DZ53" s="103">
        <f t="shared" si="7"/>
        <v>0</v>
      </c>
    </row>
    <row r="54" spans="1:130" s="115" customFormat="1">
      <c r="A54" s="118"/>
      <c r="C54" s="81"/>
      <c r="D54" s="102">
        <v>6</v>
      </c>
      <c r="E54" s="81" t="s">
        <v>601</v>
      </c>
      <c r="F54" s="81"/>
      <c r="G54" s="107"/>
      <c r="H54" s="107"/>
      <c r="I54" s="107" t="s">
        <v>602</v>
      </c>
      <c r="J54" s="103">
        <f t="shared" si="2"/>
        <v>20827</v>
      </c>
      <c r="K54" s="103">
        <f t="shared" si="3"/>
        <v>936</v>
      </c>
      <c r="L54" s="103">
        <f t="shared" si="10"/>
        <v>0</v>
      </c>
      <c r="M54" s="104">
        <f t="shared" si="11"/>
        <v>21763</v>
      </c>
      <c r="N54" s="108"/>
      <c r="O54" s="108"/>
      <c r="P54" s="109"/>
      <c r="Q54" s="108"/>
      <c r="R54" s="108"/>
      <c r="S54" s="109"/>
      <c r="T54" s="108">
        <f t="shared" si="8"/>
        <v>0</v>
      </c>
      <c r="U54" s="108"/>
      <c r="V54" s="109"/>
      <c r="W54" s="108"/>
      <c r="X54" s="108"/>
      <c r="Y54" s="109"/>
      <c r="Z54" s="108"/>
      <c r="AA54" s="108"/>
      <c r="AB54" s="109"/>
      <c r="AC54" s="108"/>
      <c r="AD54" s="108"/>
      <c r="AE54" s="109"/>
      <c r="AF54" s="108">
        <f t="shared" si="9"/>
        <v>0</v>
      </c>
      <c r="AG54" s="108"/>
      <c r="AH54" s="109"/>
      <c r="AI54" s="108"/>
      <c r="AJ54" s="108"/>
      <c r="AK54" s="109"/>
      <c r="AL54" s="108"/>
      <c r="AM54" s="108"/>
      <c r="AN54" s="109"/>
      <c r="AO54" s="108"/>
      <c r="AP54" s="108"/>
      <c r="AQ54" s="109"/>
      <c r="AR54" s="108"/>
      <c r="AS54" s="108"/>
      <c r="AT54" s="109"/>
      <c r="AU54" s="108"/>
      <c r="AV54" s="108"/>
      <c r="AW54" s="109"/>
      <c r="AX54" s="108"/>
      <c r="AY54" s="108"/>
      <c r="AZ54" s="109"/>
      <c r="BA54" s="108">
        <v>3394</v>
      </c>
      <c r="BB54" s="108"/>
      <c r="BC54" s="109"/>
      <c r="BD54" s="108">
        <v>5092</v>
      </c>
      <c r="BE54" s="108"/>
      <c r="BF54" s="109"/>
      <c r="BG54" s="108"/>
      <c r="BH54" s="108"/>
      <c r="BI54" s="109"/>
      <c r="BJ54" s="108"/>
      <c r="BK54" s="108"/>
      <c r="BL54" s="109"/>
      <c r="BM54" s="108"/>
      <c r="BN54" s="108"/>
      <c r="BO54" s="109"/>
      <c r="BP54" s="108">
        <v>7866</v>
      </c>
      <c r="BQ54" s="108"/>
      <c r="BR54" s="109"/>
      <c r="BS54" s="108"/>
      <c r="BT54" s="108"/>
      <c r="BU54" s="109"/>
      <c r="BV54" s="108"/>
      <c r="BW54" s="108"/>
      <c r="BX54" s="109"/>
      <c r="BY54" s="108"/>
      <c r="BZ54" s="108"/>
      <c r="CA54" s="109"/>
      <c r="CB54" s="108"/>
      <c r="CC54" s="108"/>
      <c r="CD54" s="109"/>
      <c r="CE54" s="108">
        <v>489</v>
      </c>
      <c r="CF54" s="108"/>
      <c r="CG54" s="109"/>
      <c r="CH54" s="108"/>
      <c r="CI54" s="108"/>
      <c r="CJ54" s="109"/>
      <c r="CK54" s="108">
        <v>744</v>
      </c>
      <c r="CL54" s="108"/>
      <c r="CM54" s="109"/>
      <c r="CN54" s="108"/>
      <c r="CO54" s="108"/>
      <c r="CP54" s="109"/>
      <c r="CQ54" s="108"/>
      <c r="CR54" s="108"/>
      <c r="CS54" s="109"/>
      <c r="CT54" s="108"/>
      <c r="CU54" s="108"/>
      <c r="CV54" s="109"/>
      <c r="CW54" s="108"/>
      <c r="CX54" s="108"/>
      <c r="CY54" s="109"/>
      <c r="CZ54" s="108">
        <v>691</v>
      </c>
      <c r="DA54" s="108"/>
      <c r="DB54" s="109"/>
      <c r="DC54" s="108"/>
      <c r="DD54" s="108"/>
      <c r="DE54" s="109"/>
      <c r="DF54" s="108"/>
      <c r="DG54" s="108"/>
      <c r="DH54" s="109"/>
      <c r="DI54" s="108"/>
      <c r="DJ54" s="108"/>
      <c r="DK54" s="109"/>
      <c r="DL54" s="109">
        <v>425</v>
      </c>
      <c r="DM54" s="109"/>
      <c r="DN54" s="109"/>
      <c r="DO54" s="108">
        <v>2126</v>
      </c>
      <c r="DP54" s="108"/>
      <c r="DQ54" s="109"/>
      <c r="DR54" s="108"/>
      <c r="DS54" s="108">
        <v>574</v>
      </c>
      <c r="DT54" s="109"/>
      <c r="DU54" s="108"/>
      <c r="DV54" s="108">
        <v>362</v>
      </c>
      <c r="DW54" s="109"/>
      <c r="DX54" s="103">
        <f t="shared" si="5"/>
        <v>20827</v>
      </c>
      <c r="DY54" s="103">
        <f t="shared" si="6"/>
        <v>936</v>
      </c>
      <c r="DZ54" s="103">
        <f t="shared" si="7"/>
        <v>0</v>
      </c>
    </row>
    <row r="55" spans="1:130" s="115" customFormat="1">
      <c r="A55" s="118"/>
      <c r="C55" s="81"/>
      <c r="D55" s="102">
        <v>7</v>
      </c>
      <c r="E55" s="81" t="s">
        <v>603</v>
      </c>
      <c r="F55" s="81"/>
      <c r="G55" s="81"/>
      <c r="H55" s="92"/>
      <c r="I55" s="92" t="s">
        <v>604</v>
      </c>
      <c r="J55" s="103">
        <f t="shared" si="2"/>
        <v>0</v>
      </c>
      <c r="K55" s="103">
        <f t="shared" si="3"/>
        <v>0</v>
      </c>
      <c r="L55" s="103">
        <f t="shared" si="10"/>
        <v>0</v>
      </c>
      <c r="M55" s="104">
        <f t="shared" si="11"/>
        <v>0</v>
      </c>
      <c r="N55" s="110"/>
      <c r="O55" s="110"/>
      <c r="P55" s="111"/>
      <c r="Q55" s="110"/>
      <c r="R55" s="110"/>
      <c r="S55" s="111"/>
      <c r="T55" s="108">
        <f t="shared" si="8"/>
        <v>0</v>
      </c>
      <c r="U55" s="110"/>
      <c r="V55" s="111"/>
      <c r="W55" s="110"/>
      <c r="X55" s="110"/>
      <c r="Y55" s="111"/>
      <c r="Z55" s="110"/>
      <c r="AA55" s="110"/>
      <c r="AB55" s="111"/>
      <c r="AC55" s="110"/>
      <c r="AD55" s="110"/>
      <c r="AE55" s="111"/>
      <c r="AF55" s="108">
        <f t="shared" si="9"/>
        <v>0</v>
      </c>
      <c r="AG55" s="110"/>
      <c r="AH55" s="111"/>
      <c r="AI55" s="110"/>
      <c r="AJ55" s="110"/>
      <c r="AK55" s="111"/>
      <c r="AL55" s="110"/>
      <c r="AM55" s="110"/>
      <c r="AN55" s="111"/>
      <c r="AO55" s="110"/>
      <c r="AP55" s="110"/>
      <c r="AQ55" s="111"/>
      <c r="AR55" s="110"/>
      <c r="AS55" s="110"/>
      <c r="AT55" s="111"/>
      <c r="AU55" s="110"/>
      <c r="AV55" s="110"/>
      <c r="AW55" s="111"/>
      <c r="AX55" s="110"/>
      <c r="AY55" s="110"/>
      <c r="AZ55" s="111"/>
      <c r="BA55" s="110"/>
      <c r="BB55" s="110"/>
      <c r="BC55" s="111"/>
      <c r="BD55" s="110"/>
      <c r="BE55" s="110"/>
      <c r="BF55" s="111"/>
      <c r="BG55" s="110"/>
      <c r="BH55" s="110"/>
      <c r="BI55" s="111"/>
      <c r="BJ55" s="110"/>
      <c r="BK55" s="110"/>
      <c r="BL55" s="111"/>
      <c r="BM55" s="110"/>
      <c r="BN55" s="110"/>
      <c r="BO55" s="111"/>
      <c r="BP55" s="110"/>
      <c r="BQ55" s="110"/>
      <c r="BR55" s="111"/>
      <c r="BS55" s="110"/>
      <c r="BT55" s="110"/>
      <c r="BU55" s="111"/>
      <c r="BV55" s="110"/>
      <c r="BW55" s="110"/>
      <c r="BX55" s="111"/>
      <c r="BY55" s="110"/>
      <c r="BZ55" s="110"/>
      <c r="CA55" s="111"/>
      <c r="CB55" s="110"/>
      <c r="CC55" s="110"/>
      <c r="CD55" s="111"/>
      <c r="CE55" s="110"/>
      <c r="CF55" s="110"/>
      <c r="CG55" s="111"/>
      <c r="CH55" s="110"/>
      <c r="CI55" s="110"/>
      <c r="CJ55" s="111"/>
      <c r="CK55" s="110"/>
      <c r="CL55" s="110"/>
      <c r="CM55" s="111"/>
      <c r="CN55" s="110"/>
      <c r="CO55" s="110"/>
      <c r="CP55" s="111"/>
      <c r="CQ55" s="110"/>
      <c r="CR55" s="110"/>
      <c r="CS55" s="111"/>
      <c r="CT55" s="110"/>
      <c r="CU55" s="110"/>
      <c r="CV55" s="111"/>
      <c r="CW55" s="110"/>
      <c r="CX55" s="110"/>
      <c r="CY55" s="111"/>
      <c r="CZ55" s="110"/>
      <c r="DA55" s="110"/>
      <c r="DB55" s="111"/>
      <c r="DC55" s="110"/>
      <c r="DD55" s="110"/>
      <c r="DE55" s="111"/>
      <c r="DF55" s="110"/>
      <c r="DG55" s="110"/>
      <c r="DH55" s="111"/>
      <c r="DI55" s="110"/>
      <c r="DJ55" s="110"/>
      <c r="DK55" s="111"/>
      <c r="DL55" s="111"/>
      <c r="DM55" s="111"/>
      <c r="DN55" s="111"/>
      <c r="DO55" s="110"/>
      <c r="DP55" s="110"/>
      <c r="DQ55" s="111"/>
      <c r="DR55" s="110"/>
      <c r="DS55" s="110"/>
      <c r="DT55" s="111"/>
      <c r="DU55" s="110"/>
      <c r="DV55" s="110"/>
      <c r="DW55" s="111"/>
      <c r="DX55" s="103">
        <f t="shared" si="5"/>
        <v>0</v>
      </c>
      <c r="DY55" s="103">
        <f t="shared" si="6"/>
        <v>0</v>
      </c>
      <c r="DZ55" s="103">
        <f t="shared" si="7"/>
        <v>0</v>
      </c>
    </row>
    <row r="56" spans="1:130" s="115" customFormat="1">
      <c r="A56" s="118"/>
      <c r="B56" s="81"/>
      <c r="C56" s="81"/>
      <c r="D56" s="102">
        <v>8</v>
      </c>
      <c r="E56" s="92" t="s">
        <v>123</v>
      </c>
      <c r="F56" s="92"/>
      <c r="G56" s="92"/>
      <c r="H56" s="92"/>
      <c r="I56" s="92" t="s">
        <v>605</v>
      </c>
      <c r="J56" s="103">
        <f t="shared" si="2"/>
        <v>0</v>
      </c>
      <c r="K56" s="103">
        <f t="shared" si="3"/>
        <v>0</v>
      </c>
      <c r="L56" s="103">
        <f t="shared" si="10"/>
        <v>0</v>
      </c>
      <c r="M56" s="104">
        <f t="shared" si="11"/>
        <v>0</v>
      </c>
      <c r="N56" s="110"/>
      <c r="O56" s="110"/>
      <c r="P56" s="111"/>
      <c r="Q56" s="110"/>
      <c r="R56" s="110"/>
      <c r="S56" s="111"/>
      <c r="T56" s="108">
        <f t="shared" si="8"/>
        <v>0</v>
      </c>
      <c r="U56" s="110"/>
      <c r="V56" s="111"/>
      <c r="W56" s="110"/>
      <c r="X56" s="110"/>
      <c r="Y56" s="111"/>
      <c r="Z56" s="110"/>
      <c r="AA56" s="110"/>
      <c r="AB56" s="111"/>
      <c r="AC56" s="110"/>
      <c r="AD56" s="110"/>
      <c r="AE56" s="111"/>
      <c r="AF56" s="108">
        <f t="shared" si="9"/>
        <v>0</v>
      </c>
      <c r="AG56" s="110"/>
      <c r="AH56" s="111"/>
      <c r="AI56" s="110"/>
      <c r="AJ56" s="110"/>
      <c r="AK56" s="111"/>
      <c r="AL56" s="110"/>
      <c r="AM56" s="110"/>
      <c r="AN56" s="111"/>
      <c r="AO56" s="110"/>
      <c r="AP56" s="110"/>
      <c r="AQ56" s="111"/>
      <c r="AR56" s="110"/>
      <c r="AS56" s="110"/>
      <c r="AT56" s="111"/>
      <c r="AU56" s="110"/>
      <c r="AV56" s="110"/>
      <c r="AW56" s="111"/>
      <c r="AX56" s="110"/>
      <c r="AY56" s="110"/>
      <c r="AZ56" s="111"/>
      <c r="BA56" s="110"/>
      <c r="BB56" s="110"/>
      <c r="BC56" s="111"/>
      <c r="BD56" s="110"/>
      <c r="BE56" s="110"/>
      <c r="BF56" s="111"/>
      <c r="BG56" s="110"/>
      <c r="BH56" s="110"/>
      <c r="BI56" s="111"/>
      <c r="BJ56" s="110"/>
      <c r="BK56" s="110"/>
      <c r="BL56" s="111"/>
      <c r="BM56" s="110"/>
      <c r="BN56" s="110"/>
      <c r="BO56" s="111"/>
      <c r="BP56" s="110"/>
      <c r="BQ56" s="110"/>
      <c r="BR56" s="111"/>
      <c r="BS56" s="110"/>
      <c r="BT56" s="110"/>
      <c r="BU56" s="111"/>
      <c r="BV56" s="110"/>
      <c r="BW56" s="110"/>
      <c r="BX56" s="111"/>
      <c r="BY56" s="110"/>
      <c r="BZ56" s="110"/>
      <c r="CA56" s="111"/>
      <c r="CB56" s="110"/>
      <c r="CC56" s="110"/>
      <c r="CD56" s="111"/>
      <c r="CE56" s="110"/>
      <c r="CF56" s="110"/>
      <c r="CG56" s="111"/>
      <c r="CH56" s="110"/>
      <c r="CI56" s="110"/>
      <c r="CJ56" s="111"/>
      <c r="CK56" s="110"/>
      <c r="CL56" s="110"/>
      <c r="CM56" s="111"/>
      <c r="CN56" s="110"/>
      <c r="CO56" s="110"/>
      <c r="CP56" s="111"/>
      <c r="CQ56" s="110"/>
      <c r="CR56" s="110"/>
      <c r="CS56" s="111"/>
      <c r="CT56" s="110"/>
      <c r="CU56" s="110"/>
      <c r="CV56" s="111"/>
      <c r="CW56" s="110"/>
      <c r="CX56" s="110"/>
      <c r="CY56" s="111"/>
      <c r="CZ56" s="110"/>
      <c r="DA56" s="110"/>
      <c r="DB56" s="111"/>
      <c r="DC56" s="110"/>
      <c r="DD56" s="110"/>
      <c r="DE56" s="111"/>
      <c r="DF56" s="110"/>
      <c r="DG56" s="110"/>
      <c r="DH56" s="111"/>
      <c r="DI56" s="110"/>
      <c r="DJ56" s="110"/>
      <c r="DK56" s="111"/>
      <c r="DL56" s="111"/>
      <c r="DM56" s="111"/>
      <c r="DN56" s="111"/>
      <c r="DO56" s="110"/>
      <c r="DP56" s="110"/>
      <c r="DQ56" s="111"/>
      <c r="DR56" s="110"/>
      <c r="DS56" s="110"/>
      <c r="DT56" s="111"/>
      <c r="DU56" s="110"/>
      <c r="DV56" s="110"/>
      <c r="DW56" s="111"/>
      <c r="DX56" s="103">
        <f t="shared" si="5"/>
        <v>0</v>
      </c>
      <c r="DY56" s="103">
        <f t="shared" si="6"/>
        <v>0</v>
      </c>
      <c r="DZ56" s="103">
        <f t="shared" si="7"/>
        <v>0</v>
      </c>
    </row>
    <row r="57" spans="1:130" s="115" customFormat="1" ht="15" hidden="1" customHeight="1">
      <c r="A57" s="118"/>
      <c r="B57" s="81"/>
      <c r="F57" s="115" t="s">
        <v>558</v>
      </c>
      <c r="G57" s="119" t="s">
        <v>606</v>
      </c>
      <c r="I57" s="92" t="s">
        <v>605</v>
      </c>
      <c r="J57" s="103">
        <f t="shared" si="2"/>
        <v>0</v>
      </c>
      <c r="K57" s="103">
        <f t="shared" si="3"/>
        <v>0</v>
      </c>
      <c r="L57" s="103">
        <f t="shared" si="10"/>
        <v>0</v>
      </c>
      <c r="M57" s="104">
        <f t="shared" si="11"/>
        <v>0</v>
      </c>
      <c r="N57" s="110"/>
      <c r="O57" s="110"/>
      <c r="P57" s="111"/>
      <c r="Q57" s="110"/>
      <c r="R57" s="110"/>
      <c r="S57" s="111"/>
      <c r="T57" s="108">
        <f t="shared" si="8"/>
        <v>0</v>
      </c>
      <c r="U57" s="110"/>
      <c r="V57" s="111"/>
      <c r="W57" s="110"/>
      <c r="X57" s="110"/>
      <c r="Y57" s="111"/>
      <c r="Z57" s="110"/>
      <c r="AA57" s="110"/>
      <c r="AB57" s="111"/>
      <c r="AC57" s="110"/>
      <c r="AD57" s="110"/>
      <c r="AE57" s="111"/>
      <c r="AF57" s="108">
        <f t="shared" si="9"/>
        <v>0</v>
      </c>
      <c r="AG57" s="110"/>
      <c r="AH57" s="111"/>
      <c r="AI57" s="110"/>
      <c r="AJ57" s="110"/>
      <c r="AK57" s="111"/>
      <c r="AL57" s="110"/>
      <c r="AM57" s="110"/>
      <c r="AN57" s="111"/>
      <c r="AO57" s="110"/>
      <c r="AP57" s="110"/>
      <c r="AQ57" s="111"/>
      <c r="AR57" s="110"/>
      <c r="AS57" s="110"/>
      <c r="AT57" s="111"/>
      <c r="AU57" s="110"/>
      <c r="AV57" s="110"/>
      <c r="AW57" s="111"/>
      <c r="AX57" s="110"/>
      <c r="AY57" s="110"/>
      <c r="AZ57" s="111"/>
      <c r="BA57" s="110"/>
      <c r="BB57" s="110"/>
      <c r="BC57" s="111"/>
      <c r="BD57" s="110"/>
      <c r="BE57" s="110"/>
      <c r="BF57" s="111"/>
      <c r="BG57" s="110"/>
      <c r="BH57" s="110"/>
      <c r="BI57" s="111"/>
      <c r="BJ57" s="110"/>
      <c r="BK57" s="110"/>
      <c r="BL57" s="111"/>
      <c r="BM57" s="110"/>
      <c r="BN57" s="110"/>
      <c r="BO57" s="111"/>
      <c r="BP57" s="110"/>
      <c r="BQ57" s="110"/>
      <c r="BR57" s="111"/>
      <c r="BS57" s="110"/>
      <c r="BT57" s="110"/>
      <c r="BU57" s="111"/>
      <c r="BV57" s="110"/>
      <c r="BW57" s="110"/>
      <c r="BX57" s="111"/>
      <c r="BY57" s="110"/>
      <c r="BZ57" s="110"/>
      <c r="CA57" s="111"/>
      <c r="CB57" s="110"/>
      <c r="CC57" s="110"/>
      <c r="CD57" s="111"/>
      <c r="CE57" s="110"/>
      <c r="CF57" s="110"/>
      <c r="CG57" s="111"/>
      <c r="CH57" s="110"/>
      <c r="CI57" s="110"/>
      <c r="CJ57" s="111"/>
      <c r="CK57" s="110"/>
      <c r="CL57" s="110"/>
      <c r="CM57" s="111"/>
      <c r="CN57" s="110"/>
      <c r="CO57" s="110"/>
      <c r="CP57" s="111"/>
      <c r="CQ57" s="110"/>
      <c r="CR57" s="110"/>
      <c r="CS57" s="111"/>
      <c r="CT57" s="110"/>
      <c r="CU57" s="110"/>
      <c r="CV57" s="111"/>
      <c r="CW57" s="110"/>
      <c r="CX57" s="110"/>
      <c r="CY57" s="111"/>
      <c r="CZ57" s="110"/>
      <c r="DA57" s="110"/>
      <c r="DB57" s="111"/>
      <c r="DC57" s="110"/>
      <c r="DD57" s="110"/>
      <c r="DE57" s="111"/>
      <c r="DF57" s="110"/>
      <c r="DG57" s="110"/>
      <c r="DH57" s="111"/>
      <c r="DI57" s="110"/>
      <c r="DJ57" s="110"/>
      <c r="DK57" s="111"/>
      <c r="DL57" s="111"/>
      <c r="DM57" s="111"/>
      <c r="DN57" s="111"/>
      <c r="DO57" s="110"/>
      <c r="DP57" s="110"/>
      <c r="DQ57" s="111"/>
      <c r="DR57" s="110"/>
      <c r="DS57" s="110"/>
      <c r="DT57" s="111"/>
      <c r="DU57" s="110"/>
      <c r="DV57" s="110"/>
      <c r="DW57" s="111"/>
      <c r="DX57" s="103">
        <f t="shared" si="5"/>
        <v>0</v>
      </c>
      <c r="DY57" s="103">
        <f t="shared" si="6"/>
        <v>0</v>
      </c>
      <c r="DZ57" s="103">
        <f t="shared" si="7"/>
        <v>0</v>
      </c>
    </row>
    <row r="58" spans="1:130" s="115" customFormat="1">
      <c r="A58" s="118"/>
      <c r="B58" s="81"/>
      <c r="C58" s="81"/>
      <c r="D58" s="102">
        <v>9</v>
      </c>
      <c r="E58" s="81" t="s">
        <v>607</v>
      </c>
      <c r="F58" s="81"/>
      <c r="G58" s="107"/>
      <c r="H58" s="107"/>
      <c r="I58" s="107" t="s">
        <v>608</v>
      </c>
      <c r="J58" s="103">
        <f t="shared" si="2"/>
        <v>0</v>
      </c>
      <c r="K58" s="103">
        <f t="shared" si="3"/>
        <v>0</v>
      </c>
      <c r="L58" s="103">
        <f t="shared" si="10"/>
        <v>0</v>
      </c>
      <c r="M58" s="104">
        <f t="shared" si="11"/>
        <v>0</v>
      </c>
      <c r="N58" s="108"/>
      <c r="O58" s="108"/>
      <c r="P58" s="109"/>
      <c r="Q58" s="108"/>
      <c r="R58" s="108"/>
      <c r="S58" s="109"/>
      <c r="T58" s="108">
        <f t="shared" si="8"/>
        <v>0</v>
      </c>
      <c r="U58" s="108"/>
      <c r="V58" s="109"/>
      <c r="W58" s="108"/>
      <c r="X58" s="108"/>
      <c r="Y58" s="109"/>
      <c r="Z58" s="108"/>
      <c r="AA58" s="108"/>
      <c r="AB58" s="109"/>
      <c r="AC58" s="108"/>
      <c r="AD58" s="108"/>
      <c r="AE58" s="109"/>
      <c r="AF58" s="108">
        <f t="shared" si="9"/>
        <v>0</v>
      </c>
      <c r="AG58" s="108"/>
      <c r="AH58" s="109"/>
      <c r="AI58" s="108"/>
      <c r="AJ58" s="108"/>
      <c r="AK58" s="109"/>
      <c r="AL58" s="108"/>
      <c r="AM58" s="108"/>
      <c r="AN58" s="109"/>
      <c r="AO58" s="108"/>
      <c r="AP58" s="108"/>
      <c r="AQ58" s="109"/>
      <c r="AR58" s="108"/>
      <c r="AS58" s="108"/>
      <c r="AT58" s="109"/>
      <c r="AU58" s="108"/>
      <c r="AV58" s="108"/>
      <c r="AW58" s="109"/>
      <c r="AX58" s="108"/>
      <c r="AY58" s="108"/>
      <c r="AZ58" s="109"/>
      <c r="BA58" s="108"/>
      <c r="BB58" s="108"/>
      <c r="BC58" s="109"/>
      <c r="BD58" s="108"/>
      <c r="BE58" s="108"/>
      <c r="BF58" s="109"/>
      <c r="BG58" s="108"/>
      <c r="BH58" s="108"/>
      <c r="BI58" s="109"/>
      <c r="BJ58" s="108"/>
      <c r="BK58" s="108"/>
      <c r="BL58" s="109"/>
      <c r="BM58" s="108"/>
      <c r="BN58" s="108"/>
      <c r="BO58" s="109"/>
      <c r="BP58" s="108"/>
      <c r="BQ58" s="108"/>
      <c r="BR58" s="109"/>
      <c r="BS58" s="108"/>
      <c r="BT58" s="108"/>
      <c r="BU58" s="109"/>
      <c r="BV58" s="108"/>
      <c r="BW58" s="108"/>
      <c r="BX58" s="109"/>
      <c r="BY58" s="108"/>
      <c r="BZ58" s="108"/>
      <c r="CA58" s="109"/>
      <c r="CB58" s="108"/>
      <c r="CC58" s="108"/>
      <c r="CD58" s="109"/>
      <c r="CE58" s="108"/>
      <c r="CF58" s="108"/>
      <c r="CG58" s="109"/>
      <c r="CH58" s="108"/>
      <c r="CI58" s="108"/>
      <c r="CJ58" s="109"/>
      <c r="CK58" s="108"/>
      <c r="CL58" s="108"/>
      <c r="CM58" s="109"/>
      <c r="CN58" s="108"/>
      <c r="CO58" s="108"/>
      <c r="CP58" s="109"/>
      <c r="CQ58" s="108"/>
      <c r="CR58" s="108"/>
      <c r="CS58" s="109"/>
      <c r="CT58" s="108"/>
      <c r="CU58" s="108"/>
      <c r="CV58" s="109"/>
      <c r="CW58" s="108"/>
      <c r="CX58" s="108"/>
      <c r="CY58" s="109"/>
      <c r="CZ58" s="108"/>
      <c r="DA58" s="108"/>
      <c r="DB58" s="109"/>
      <c r="DC58" s="108"/>
      <c r="DD58" s="108"/>
      <c r="DE58" s="109"/>
      <c r="DF58" s="108"/>
      <c r="DG58" s="108"/>
      <c r="DH58" s="109"/>
      <c r="DI58" s="108"/>
      <c r="DJ58" s="108"/>
      <c r="DK58" s="109"/>
      <c r="DL58" s="109"/>
      <c r="DM58" s="109"/>
      <c r="DN58" s="109"/>
      <c r="DO58" s="108"/>
      <c r="DP58" s="108"/>
      <c r="DQ58" s="109"/>
      <c r="DR58" s="108"/>
      <c r="DS58" s="108"/>
      <c r="DT58" s="109"/>
      <c r="DU58" s="108"/>
      <c r="DV58" s="108"/>
      <c r="DW58" s="109"/>
      <c r="DX58" s="103">
        <f t="shared" si="5"/>
        <v>0</v>
      </c>
      <c r="DY58" s="103">
        <f t="shared" si="6"/>
        <v>0</v>
      </c>
      <c r="DZ58" s="103">
        <f t="shared" si="7"/>
        <v>0</v>
      </c>
    </row>
    <row r="59" spans="1:130" s="115" customFormat="1" ht="15" hidden="1" customHeight="1">
      <c r="A59" s="118"/>
      <c r="D59" s="102"/>
      <c r="F59" s="115" t="s">
        <v>558</v>
      </c>
      <c r="G59" s="119" t="s">
        <v>609</v>
      </c>
      <c r="I59" s="107" t="s">
        <v>608</v>
      </c>
      <c r="J59" s="103">
        <f t="shared" si="2"/>
        <v>0</v>
      </c>
      <c r="K59" s="103">
        <f t="shared" si="3"/>
        <v>0</v>
      </c>
      <c r="L59" s="103">
        <f t="shared" si="10"/>
        <v>0</v>
      </c>
      <c r="M59" s="104">
        <f t="shared" si="11"/>
        <v>0</v>
      </c>
      <c r="N59" s="108"/>
      <c r="O59" s="108"/>
      <c r="P59" s="109"/>
      <c r="Q59" s="108"/>
      <c r="R59" s="108"/>
      <c r="S59" s="109"/>
      <c r="T59" s="108">
        <f t="shared" si="8"/>
        <v>0</v>
      </c>
      <c r="U59" s="108"/>
      <c r="V59" s="109"/>
      <c r="W59" s="108"/>
      <c r="X59" s="108"/>
      <c r="Y59" s="109"/>
      <c r="Z59" s="108"/>
      <c r="AA59" s="108"/>
      <c r="AB59" s="109"/>
      <c r="AC59" s="108"/>
      <c r="AD59" s="108"/>
      <c r="AE59" s="109"/>
      <c r="AF59" s="108">
        <f t="shared" si="9"/>
        <v>0</v>
      </c>
      <c r="AG59" s="108"/>
      <c r="AH59" s="109"/>
      <c r="AI59" s="108"/>
      <c r="AJ59" s="108"/>
      <c r="AK59" s="109"/>
      <c r="AL59" s="108"/>
      <c r="AM59" s="108"/>
      <c r="AN59" s="109"/>
      <c r="AO59" s="108"/>
      <c r="AP59" s="108"/>
      <c r="AQ59" s="109"/>
      <c r="AR59" s="108"/>
      <c r="AS59" s="108"/>
      <c r="AT59" s="109"/>
      <c r="AU59" s="108"/>
      <c r="AV59" s="108"/>
      <c r="AW59" s="109"/>
      <c r="AX59" s="108"/>
      <c r="AY59" s="108"/>
      <c r="AZ59" s="109"/>
      <c r="BA59" s="108"/>
      <c r="BB59" s="108"/>
      <c r="BC59" s="109"/>
      <c r="BD59" s="108"/>
      <c r="BE59" s="108"/>
      <c r="BF59" s="109"/>
      <c r="BG59" s="108"/>
      <c r="BH59" s="108"/>
      <c r="BI59" s="109"/>
      <c r="BJ59" s="108"/>
      <c r="BK59" s="108"/>
      <c r="BL59" s="109"/>
      <c r="BM59" s="108"/>
      <c r="BN59" s="108"/>
      <c r="BO59" s="109"/>
      <c r="BP59" s="108"/>
      <c r="BQ59" s="108"/>
      <c r="BR59" s="109"/>
      <c r="BS59" s="108"/>
      <c r="BT59" s="108"/>
      <c r="BU59" s="109"/>
      <c r="BV59" s="108"/>
      <c r="BW59" s="108"/>
      <c r="BX59" s="109"/>
      <c r="BY59" s="108"/>
      <c r="BZ59" s="108"/>
      <c r="CA59" s="109"/>
      <c r="CB59" s="108"/>
      <c r="CC59" s="108"/>
      <c r="CD59" s="109"/>
      <c r="CE59" s="108"/>
      <c r="CF59" s="108"/>
      <c r="CG59" s="109"/>
      <c r="CH59" s="108"/>
      <c r="CI59" s="108"/>
      <c r="CJ59" s="109"/>
      <c r="CK59" s="108"/>
      <c r="CL59" s="108"/>
      <c r="CM59" s="109"/>
      <c r="CN59" s="108"/>
      <c r="CO59" s="108"/>
      <c r="CP59" s="109"/>
      <c r="CQ59" s="108"/>
      <c r="CR59" s="108"/>
      <c r="CS59" s="109"/>
      <c r="CT59" s="108"/>
      <c r="CU59" s="108"/>
      <c r="CV59" s="109"/>
      <c r="CW59" s="108"/>
      <c r="CX59" s="108"/>
      <c r="CY59" s="109"/>
      <c r="CZ59" s="108"/>
      <c r="DA59" s="108"/>
      <c r="DB59" s="109"/>
      <c r="DC59" s="108"/>
      <c r="DD59" s="108"/>
      <c r="DE59" s="109"/>
      <c r="DF59" s="108"/>
      <c r="DG59" s="108"/>
      <c r="DH59" s="109"/>
      <c r="DI59" s="108"/>
      <c r="DJ59" s="108"/>
      <c r="DK59" s="109"/>
      <c r="DL59" s="109"/>
      <c r="DM59" s="109"/>
      <c r="DN59" s="109"/>
      <c r="DO59" s="108"/>
      <c r="DP59" s="108"/>
      <c r="DQ59" s="109"/>
      <c r="DR59" s="108"/>
      <c r="DS59" s="108"/>
      <c r="DT59" s="109"/>
      <c r="DU59" s="108"/>
      <c r="DV59" s="108"/>
      <c r="DW59" s="109"/>
      <c r="DX59" s="103">
        <f t="shared" si="5"/>
        <v>0</v>
      </c>
      <c r="DY59" s="103">
        <f t="shared" si="6"/>
        <v>0</v>
      </c>
      <c r="DZ59" s="103">
        <f t="shared" si="7"/>
        <v>0</v>
      </c>
    </row>
    <row r="60" spans="1:130" s="115" customFormat="1">
      <c r="A60" s="118"/>
      <c r="C60" s="81"/>
      <c r="D60" s="102">
        <v>10</v>
      </c>
      <c r="E60" s="81" t="s">
        <v>610</v>
      </c>
      <c r="F60" s="81"/>
      <c r="G60" s="107"/>
      <c r="H60" s="107"/>
      <c r="I60" s="107" t="s">
        <v>611</v>
      </c>
      <c r="J60" s="103">
        <f t="shared" si="2"/>
        <v>300</v>
      </c>
      <c r="K60" s="103">
        <f t="shared" si="3"/>
        <v>0</v>
      </c>
      <c r="L60" s="103">
        <f t="shared" si="10"/>
        <v>0</v>
      </c>
      <c r="M60" s="104">
        <f t="shared" si="11"/>
        <v>300</v>
      </c>
      <c r="N60" s="108">
        <v>300</v>
      </c>
      <c r="O60" s="108"/>
      <c r="P60" s="109"/>
      <c r="Q60" s="108"/>
      <c r="R60" s="108"/>
      <c r="S60" s="109"/>
      <c r="T60" s="108">
        <f t="shared" si="8"/>
        <v>300</v>
      </c>
      <c r="U60" s="108"/>
      <c r="V60" s="109"/>
      <c r="W60" s="108"/>
      <c r="X60" s="108"/>
      <c r="Y60" s="109"/>
      <c r="Z60" s="108"/>
      <c r="AA60" s="108"/>
      <c r="AB60" s="109"/>
      <c r="AC60" s="108"/>
      <c r="AD60" s="108"/>
      <c r="AE60" s="109"/>
      <c r="AF60" s="108">
        <f t="shared" si="9"/>
        <v>0</v>
      </c>
      <c r="AG60" s="108"/>
      <c r="AH60" s="109"/>
      <c r="AI60" s="108"/>
      <c r="AJ60" s="108"/>
      <c r="AK60" s="109"/>
      <c r="AL60" s="108"/>
      <c r="AM60" s="108"/>
      <c r="AN60" s="109"/>
      <c r="AO60" s="108"/>
      <c r="AP60" s="108"/>
      <c r="AQ60" s="109"/>
      <c r="AR60" s="108"/>
      <c r="AS60" s="108"/>
      <c r="AT60" s="109"/>
      <c r="AU60" s="108"/>
      <c r="AV60" s="108"/>
      <c r="AW60" s="109"/>
      <c r="AX60" s="108"/>
      <c r="AY60" s="108"/>
      <c r="AZ60" s="109"/>
      <c r="BA60" s="108"/>
      <c r="BB60" s="108"/>
      <c r="BC60" s="109"/>
      <c r="BD60" s="108"/>
      <c r="BE60" s="108"/>
      <c r="BF60" s="109"/>
      <c r="BG60" s="108"/>
      <c r="BH60" s="108"/>
      <c r="BI60" s="109"/>
      <c r="BJ60" s="108"/>
      <c r="BK60" s="108"/>
      <c r="BL60" s="109"/>
      <c r="BM60" s="108"/>
      <c r="BN60" s="108"/>
      <c r="BO60" s="109"/>
      <c r="BP60" s="108"/>
      <c r="BQ60" s="108"/>
      <c r="BR60" s="109"/>
      <c r="BS60" s="108"/>
      <c r="BT60" s="108"/>
      <c r="BU60" s="109"/>
      <c r="BV60" s="108"/>
      <c r="BW60" s="108"/>
      <c r="BX60" s="109"/>
      <c r="BY60" s="108"/>
      <c r="BZ60" s="108"/>
      <c r="CA60" s="109"/>
      <c r="CB60" s="108"/>
      <c r="CC60" s="108"/>
      <c r="CD60" s="109"/>
      <c r="CE60" s="108"/>
      <c r="CF60" s="108"/>
      <c r="CG60" s="109"/>
      <c r="CH60" s="108"/>
      <c r="CI60" s="108"/>
      <c r="CJ60" s="109"/>
      <c r="CK60" s="108"/>
      <c r="CL60" s="108"/>
      <c r="CM60" s="109"/>
      <c r="CN60" s="108"/>
      <c r="CO60" s="108"/>
      <c r="CP60" s="109"/>
      <c r="CQ60" s="108"/>
      <c r="CR60" s="108"/>
      <c r="CS60" s="109"/>
      <c r="CT60" s="108"/>
      <c r="CU60" s="108"/>
      <c r="CV60" s="109"/>
      <c r="CW60" s="108"/>
      <c r="CX60" s="108"/>
      <c r="CY60" s="109"/>
      <c r="CZ60" s="108"/>
      <c r="DA60" s="108"/>
      <c r="DB60" s="109"/>
      <c r="DC60" s="108"/>
      <c r="DD60" s="108"/>
      <c r="DE60" s="109"/>
      <c r="DF60" s="108"/>
      <c r="DG60" s="108"/>
      <c r="DH60" s="109"/>
      <c r="DI60" s="108"/>
      <c r="DJ60" s="108"/>
      <c r="DK60" s="109"/>
      <c r="DL60" s="109"/>
      <c r="DM60" s="109"/>
      <c r="DN60" s="109"/>
      <c r="DO60" s="108"/>
      <c r="DP60" s="108"/>
      <c r="DQ60" s="109"/>
      <c r="DR60" s="108"/>
      <c r="DS60" s="108"/>
      <c r="DT60" s="109"/>
      <c r="DU60" s="108"/>
      <c r="DV60" s="108"/>
      <c r="DW60" s="109"/>
      <c r="DX60" s="103">
        <f t="shared" si="5"/>
        <v>0</v>
      </c>
      <c r="DY60" s="103">
        <f t="shared" si="6"/>
        <v>0</v>
      </c>
      <c r="DZ60" s="103">
        <f t="shared" si="7"/>
        <v>0</v>
      </c>
    </row>
    <row r="61" spans="1:130" s="115" customFormat="1" ht="15" hidden="1" customHeight="1">
      <c r="A61" s="118"/>
      <c r="C61" s="81"/>
      <c r="D61" s="102"/>
      <c r="E61" s="119"/>
      <c r="F61" s="81"/>
      <c r="G61" s="107"/>
      <c r="H61" s="107"/>
      <c r="I61" s="107"/>
      <c r="J61" s="103">
        <f t="shared" si="2"/>
        <v>0</v>
      </c>
      <c r="K61" s="103">
        <f t="shared" si="3"/>
        <v>0</v>
      </c>
      <c r="L61" s="103">
        <f t="shared" si="10"/>
        <v>0</v>
      </c>
      <c r="M61" s="104">
        <f t="shared" si="11"/>
        <v>0</v>
      </c>
      <c r="N61" s="108"/>
      <c r="O61" s="108"/>
      <c r="P61" s="109"/>
      <c r="Q61" s="108"/>
      <c r="R61" s="108"/>
      <c r="S61" s="109"/>
      <c r="T61" s="108"/>
      <c r="U61" s="108"/>
      <c r="V61" s="109"/>
      <c r="W61" s="108"/>
      <c r="X61" s="108"/>
      <c r="Y61" s="109"/>
      <c r="Z61" s="108"/>
      <c r="AA61" s="108"/>
      <c r="AB61" s="109"/>
      <c r="AC61" s="108"/>
      <c r="AD61" s="108"/>
      <c r="AE61" s="109"/>
      <c r="AF61" s="108">
        <f>AC61+Z61</f>
        <v>0</v>
      </c>
      <c r="AG61" s="108"/>
      <c r="AH61" s="109"/>
      <c r="AI61" s="108"/>
      <c r="AJ61" s="108"/>
      <c r="AK61" s="109"/>
      <c r="AL61" s="108"/>
      <c r="AM61" s="108"/>
      <c r="AN61" s="109"/>
      <c r="AO61" s="108"/>
      <c r="AP61" s="108"/>
      <c r="AQ61" s="109"/>
      <c r="AR61" s="108"/>
      <c r="AS61" s="108"/>
      <c r="AT61" s="109"/>
      <c r="AU61" s="108"/>
      <c r="AV61" s="108"/>
      <c r="AW61" s="109"/>
      <c r="AX61" s="108"/>
      <c r="AY61" s="108"/>
      <c r="AZ61" s="109"/>
      <c r="BA61" s="108"/>
      <c r="BB61" s="108"/>
      <c r="BC61" s="109"/>
      <c r="BD61" s="108"/>
      <c r="BE61" s="108"/>
      <c r="BF61" s="109"/>
      <c r="BG61" s="108"/>
      <c r="BH61" s="108"/>
      <c r="BI61" s="109"/>
      <c r="BJ61" s="108"/>
      <c r="BK61" s="108"/>
      <c r="BL61" s="109"/>
      <c r="BM61" s="108"/>
      <c r="BN61" s="108"/>
      <c r="BO61" s="109"/>
      <c r="BP61" s="108"/>
      <c r="BQ61" s="108"/>
      <c r="BR61" s="109"/>
      <c r="BS61" s="108"/>
      <c r="BT61" s="108"/>
      <c r="BU61" s="109"/>
      <c r="BV61" s="108"/>
      <c r="BW61" s="108"/>
      <c r="BX61" s="109"/>
      <c r="BY61" s="108"/>
      <c r="BZ61" s="108"/>
      <c r="CA61" s="109"/>
      <c r="CB61" s="108"/>
      <c r="CC61" s="108"/>
      <c r="CD61" s="109"/>
      <c r="CE61" s="108"/>
      <c r="CF61" s="108"/>
      <c r="CG61" s="109"/>
      <c r="CH61" s="108"/>
      <c r="CI61" s="108"/>
      <c r="CJ61" s="109"/>
      <c r="CK61" s="108"/>
      <c r="CL61" s="108"/>
      <c r="CM61" s="109"/>
      <c r="CN61" s="108"/>
      <c r="CO61" s="108"/>
      <c r="CP61" s="109"/>
      <c r="CQ61" s="108"/>
      <c r="CR61" s="108"/>
      <c r="CS61" s="109"/>
      <c r="CT61" s="108"/>
      <c r="CU61" s="108"/>
      <c r="CV61" s="109"/>
      <c r="CW61" s="108"/>
      <c r="CX61" s="108"/>
      <c r="CY61" s="109"/>
      <c r="CZ61" s="108"/>
      <c r="DA61" s="108"/>
      <c r="DB61" s="109"/>
      <c r="DC61" s="108"/>
      <c r="DD61" s="108"/>
      <c r="DE61" s="109"/>
      <c r="DF61" s="108"/>
      <c r="DG61" s="108"/>
      <c r="DH61" s="109"/>
      <c r="DI61" s="108"/>
      <c r="DJ61" s="108"/>
      <c r="DK61" s="109"/>
      <c r="DL61" s="109"/>
      <c r="DM61" s="109"/>
      <c r="DN61" s="109"/>
      <c r="DO61" s="108"/>
      <c r="DP61" s="108"/>
      <c r="DQ61" s="109"/>
      <c r="DR61" s="108"/>
      <c r="DS61" s="108"/>
      <c r="DT61" s="109"/>
      <c r="DU61" s="108"/>
      <c r="DV61" s="108"/>
      <c r="DW61" s="109"/>
      <c r="DX61" s="103">
        <f t="shared" si="5"/>
        <v>0</v>
      </c>
      <c r="DY61" s="103">
        <f t="shared" si="6"/>
        <v>0</v>
      </c>
      <c r="DZ61" s="103">
        <f t="shared" si="7"/>
        <v>0</v>
      </c>
    </row>
    <row r="62" spans="1:130" ht="17.25" customHeight="1">
      <c r="A62" s="118"/>
      <c r="B62" s="92"/>
      <c r="C62" s="93">
        <v>4</v>
      </c>
      <c r="D62" s="94" t="s">
        <v>368</v>
      </c>
      <c r="E62" s="94"/>
      <c r="F62" s="94"/>
      <c r="G62" s="94"/>
      <c r="H62" s="94"/>
      <c r="I62" s="95" t="s">
        <v>612</v>
      </c>
      <c r="J62" s="96">
        <f t="shared" si="2"/>
        <v>0</v>
      </c>
      <c r="K62" s="96">
        <f t="shared" si="3"/>
        <v>0</v>
      </c>
      <c r="L62" s="96">
        <f t="shared" si="10"/>
        <v>0</v>
      </c>
      <c r="M62" s="97">
        <f t="shared" si="11"/>
        <v>0</v>
      </c>
      <c r="N62" s="98">
        <f>SUM(N63:N65)</f>
        <v>0</v>
      </c>
      <c r="O62" s="98">
        <f>SUM(O63:O65)</f>
        <v>0</v>
      </c>
      <c r="P62" s="99"/>
      <c r="Q62" s="98">
        <f>SUM(Q63:Q65)</f>
        <v>0</v>
      </c>
      <c r="R62" s="98">
        <f>SUM(R63:R65)</f>
        <v>0</v>
      </c>
      <c r="S62" s="99"/>
      <c r="T62" s="98">
        <f>SUM(T63:T65)</f>
        <v>0</v>
      </c>
      <c r="U62" s="98">
        <f>SUM(U63:U65)</f>
        <v>0</v>
      </c>
      <c r="V62" s="99"/>
      <c r="W62" s="98">
        <f>SUM(W63:W65)</f>
        <v>0</v>
      </c>
      <c r="X62" s="98">
        <f>SUM(X63:X65)</f>
        <v>0</v>
      </c>
      <c r="Y62" s="99"/>
      <c r="Z62" s="98">
        <f>SUM(Z63:Z65)</f>
        <v>0</v>
      </c>
      <c r="AA62" s="98">
        <f>SUM(AA63:AA65)</f>
        <v>0</v>
      </c>
      <c r="AB62" s="99"/>
      <c r="AC62" s="98">
        <f>SUM(AC63:AC65)</f>
        <v>0</v>
      </c>
      <c r="AD62" s="98">
        <f>SUM(AD63:AD65)</f>
        <v>0</v>
      </c>
      <c r="AE62" s="99"/>
      <c r="AF62" s="195">
        <f t="shared" ref="AF62:AF77" si="12">AC62+Z62+W62</f>
        <v>0</v>
      </c>
      <c r="AG62" s="98">
        <f>SUM(AG63:AG65)</f>
        <v>0</v>
      </c>
      <c r="AH62" s="99"/>
      <c r="AI62" s="98">
        <f>SUM(AI63:AI65)</f>
        <v>0</v>
      </c>
      <c r="AJ62" s="98">
        <f>SUM(AJ63:AJ65)</f>
        <v>0</v>
      </c>
      <c r="AK62" s="99"/>
      <c r="AL62" s="98">
        <f>SUM(AL63:AL65)</f>
        <v>0</v>
      </c>
      <c r="AM62" s="98">
        <f>SUM(AM63:AM65)</f>
        <v>0</v>
      </c>
      <c r="AN62" s="99"/>
      <c r="AO62" s="98">
        <f>SUM(AO63:AO65)</f>
        <v>0</v>
      </c>
      <c r="AP62" s="98">
        <f>SUM(AP63:AP65)</f>
        <v>0</v>
      </c>
      <c r="AQ62" s="99"/>
      <c r="AR62" s="98">
        <f>SUM(AR63:AR65)</f>
        <v>0</v>
      </c>
      <c r="AS62" s="98">
        <f>SUM(AS63:AS65)</f>
        <v>0</v>
      </c>
      <c r="AT62" s="99"/>
      <c r="AU62" s="98">
        <f>SUM(AU63:AU65)</f>
        <v>0</v>
      </c>
      <c r="AV62" s="98">
        <f>SUM(AV63:AV65)</f>
        <v>0</v>
      </c>
      <c r="AW62" s="99"/>
      <c r="AX62" s="98">
        <f>SUM(AX63:AX65)</f>
        <v>0</v>
      </c>
      <c r="AY62" s="98">
        <f>SUM(AY63:AY65)</f>
        <v>0</v>
      </c>
      <c r="AZ62" s="99"/>
      <c r="BA62" s="98">
        <f>SUM(BA63:BA65)</f>
        <v>0</v>
      </c>
      <c r="BB62" s="98">
        <f>SUM(BB63:BB65)</f>
        <v>0</v>
      </c>
      <c r="BC62" s="99"/>
      <c r="BD62" s="98">
        <f>SUM(BD63:BD65)</f>
        <v>0</v>
      </c>
      <c r="BE62" s="98">
        <f>SUM(BE63:BE65)</f>
        <v>0</v>
      </c>
      <c r="BF62" s="99"/>
      <c r="BG62" s="98">
        <f>SUM(BG63:BG65)</f>
        <v>0</v>
      </c>
      <c r="BH62" s="98">
        <f>SUM(BH63:BH65)</f>
        <v>0</v>
      </c>
      <c r="BI62" s="99"/>
      <c r="BJ62" s="98">
        <f>SUM(BJ63:BJ65)</f>
        <v>0</v>
      </c>
      <c r="BK62" s="98">
        <f>SUM(BK63:BK65)</f>
        <v>0</v>
      </c>
      <c r="BL62" s="99"/>
      <c r="BM62" s="98">
        <f>SUM(BM63:BM65)</f>
        <v>0</v>
      </c>
      <c r="BN62" s="98">
        <f>SUM(BN63:BN65)</f>
        <v>0</v>
      </c>
      <c r="BO62" s="99"/>
      <c r="BP62" s="98">
        <f>SUM(BP63:BP65)</f>
        <v>0</v>
      </c>
      <c r="BQ62" s="98">
        <f>SUM(BQ63:BQ65)</f>
        <v>0</v>
      </c>
      <c r="BR62" s="99"/>
      <c r="BS62" s="98">
        <f>SUM(BS63:BS65)</f>
        <v>0</v>
      </c>
      <c r="BT62" s="98">
        <f>SUM(BT63:BT65)</f>
        <v>0</v>
      </c>
      <c r="BU62" s="99"/>
      <c r="BV62" s="98">
        <f>SUM(BV63:BV65)</f>
        <v>0</v>
      </c>
      <c r="BW62" s="98">
        <f>SUM(BW63:BW65)</f>
        <v>0</v>
      </c>
      <c r="BX62" s="99"/>
      <c r="BY62" s="98">
        <f>SUM(BY63:BY65)</f>
        <v>0</v>
      </c>
      <c r="BZ62" s="98">
        <f>SUM(BZ63:BZ65)</f>
        <v>0</v>
      </c>
      <c r="CA62" s="99"/>
      <c r="CB62" s="98">
        <f>SUM(CB63:CB65)</f>
        <v>0</v>
      </c>
      <c r="CC62" s="98">
        <f>SUM(CC63:CC65)</f>
        <v>0</v>
      </c>
      <c r="CD62" s="99"/>
      <c r="CE62" s="98">
        <f>SUM(CE63:CE65)</f>
        <v>0</v>
      </c>
      <c r="CF62" s="98">
        <f>SUM(CF63:CF65)</f>
        <v>0</v>
      </c>
      <c r="CG62" s="99"/>
      <c r="CH62" s="98">
        <f>SUM(CH63:CH65)</f>
        <v>0</v>
      </c>
      <c r="CI62" s="98">
        <f>SUM(CI63:CI65)</f>
        <v>0</v>
      </c>
      <c r="CJ62" s="99"/>
      <c r="CK62" s="98">
        <f>SUM(CK63:CK65)</f>
        <v>0</v>
      </c>
      <c r="CL62" s="98">
        <f>SUM(CL63:CL65)</f>
        <v>0</v>
      </c>
      <c r="CM62" s="99"/>
      <c r="CN62" s="98">
        <f>SUM(CN63:CN65)</f>
        <v>0</v>
      </c>
      <c r="CO62" s="98">
        <f>SUM(CO63:CO65)</f>
        <v>0</v>
      </c>
      <c r="CP62" s="99"/>
      <c r="CQ62" s="98">
        <f>SUM(CQ63:CQ65)</f>
        <v>0</v>
      </c>
      <c r="CR62" s="98">
        <f>SUM(CR63:CR65)</f>
        <v>0</v>
      </c>
      <c r="CS62" s="99"/>
      <c r="CT62" s="98">
        <f>SUM(CT63:CT65)</f>
        <v>0</v>
      </c>
      <c r="CU62" s="98">
        <f>SUM(CU63:CU65)</f>
        <v>0</v>
      </c>
      <c r="CV62" s="99"/>
      <c r="CW62" s="98">
        <f>SUM(CW63:CW65)</f>
        <v>0</v>
      </c>
      <c r="CX62" s="98">
        <f>SUM(CX63:CX65)</f>
        <v>0</v>
      </c>
      <c r="CY62" s="99"/>
      <c r="CZ62" s="98">
        <f>SUM(CZ63:CZ65)</f>
        <v>0</v>
      </c>
      <c r="DA62" s="98">
        <f>SUM(DA63:DA65)</f>
        <v>0</v>
      </c>
      <c r="DB62" s="99"/>
      <c r="DC62" s="98">
        <f>SUM(DC63:DC65)</f>
        <v>0</v>
      </c>
      <c r="DD62" s="98">
        <f>SUM(DD63:DD65)</f>
        <v>0</v>
      </c>
      <c r="DE62" s="99"/>
      <c r="DF62" s="98">
        <f>SUM(DF63:DF65)</f>
        <v>0</v>
      </c>
      <c r="DG62" s="98">
        <f>SUM(DG63:DG65)</f>
        <v>0</v>
      </c>
      <c r="DH62" s="99"/>
      <c r="DI62" s="98">
        <f>SUM(DI63:DI65)</f>
        <v>0</v>
      </c>
      <c r="DJ62" s="98">
        <f>SUM(DJ63:DJ65)</f>
        <v>0</v>
      </c>
      <c r="DK62" s="98"/>
      <c r="DL62" s="98">
        <f>SUM(DL63:DL65)</f>
        <v>0</v>
      </c>
      <c r="DM62" s="98">
        <f>SUM(DM63:DM65)</f>
        <v>0</v>
      </c>
      <c r="DN62" s="99"/>
      <c r="DO62" s="98">
        <f>SUM(DO63:DO65)</f>
        <v>0</v>
      </c>
      <c r="DP62" s="98">
        <f>SUM(DP63:DP65)</f>
        <v>0</v>
      </c>
      <c r="DQ62" s="99"/>
      <c r="DR62" s="98">
        <f>SUM(DR63:DR65)</f>
        <v>0</v>
      </c>
      <c r="DS62" s="98">
        <f>SUM(DS63:DS65)</f>
        <v>0</v>
      </c>
      <c r="DT62" s="99"/>
      <c r="DU62" s="98">
        <f>SUM(DU63:DU65)</f>
        <v>0</v>
      </c>
      <c r="DV62" s="98">
        <f>SUM(DV63:DV65)</f>
        <v>0</v>
      </c>
      <c r="DW62" s="99"/>
      <c r="DX62" s="96">
        <f t="shared" si="5"/>
        <v>0</v>
      </c>
      <c r="DY62" s="96">
        <f t="shared" si="6"/>
        <v>0</v>
      </c>
      <c r="DZ62" s="96">
        <f t="shared" si="7"/>
        <v>0</v>
      </c>
    </row>
    <row r="63" spans="1:130">
      <c r="A63" s="118"/>
      <c r="B63" s="115"/>
      <c r="D63" s="102">
        <v>1</v>
      </c>
      <c r="E63" s="92" t="s">
        <v>613</v>
      </c>
      <c r="F63" s="107"/>
      <c r="G63" s="107"/>
      <c r="H63" s="107"/>
      <c r="I63" s="107" t="s">
        <v>614</v>
      </c>
      <c r="J63" s="103">
        <f t="shared" si="2"/>
        <v>0</v>
      </c>
      <c r="K63" s="103">
        <f t="shared" si="3"/>
        <v>0</v>
      </c>
      <c r="L63" s="103">
        <f t="shared" si="10"/>
        <v>0</v>
      </c>
      <c r="M63" s="104">
        <f t="shared" si="11"/>
        <v>0</v>
      </c>
      <c r="N63" s="108"/>
      <c r="O63" s="108"/>
      <c r="P63" s="109"/>
      <c r="Q63" s="108"/>
      <c r="R63" s="108"/>
      <c r="S63" s="109"/>
      <c r="T63" s="108">
        <f>N63+Q63</f>
        <v>0</v>
      </c>
      <c r="U63" s="108"/>
      <c r="V63" s="109"/>
      <c r="W63" s="108"/>
      <c r="X63" s="108"/>
      <c r="Y63" s="109"/>
      <c r="Z63" s="108"/>
      <c r="AA63" s="108"/>
      <c r="AB63" s="109"/>
      <c r="AC63" s="108"/>
      <c r="AD63" s="108"/>
      <c r="AE63" s="109"/>
      <c r="AF63" s="108">
        <f t="shared" si="12"/>
        <v>0</v>
      </c>
      <c r="AG63" s="108"/>
      <c r="AH63" s="109"/>
      <c r="AI63" s="108"/>
      <c r="AJ63" s="108"/>
      <c r="AK63" s="109"/>
      <c r="AL63" s="108"/>
      <c r="AM63" s="108"/>
      <c r="AN63" s="109"/>
      <c r="AO63" s="108"/>
      <c r="AP63" s="108"/>
      <c r="AQ63" s="109"/>
      <c r="AR63" s="108"/>
      <c r="AS63" s="108"/>
      <c r="AT63" s="109"/>
      <c r="AU63" s="108"/>
      <c r="AV63" s="108"/>
      <c r="AW63" s="109"/>
      <c r="AX63" s="108"/>
      <c r="AY63" s="108"/>
      <c r="AZ63" s="109"/>
      <c r="BA63" s="108"/>
      <c r="BB63" s="108"/>
      <c r="BC63" s="109"/>
      <c r="BD63" s="108"/>
      <c r="BE63" s="108"/>
      <c r="BF63" s="109"/>
      <c r="BG63" s="108"/>
      <c r="BH63" s="108"/>
      <c r="BI63" s="109"/>
      <c r="BJ63" s="108"/>
      <c r="BK63" s="108"/>
      <c r="BL63" s="109"/>
      <c r="BM63" s="108"/>
      <c r="BN63" s="108"/>
      <c r="BO63" s="109"/>
      <c r="BP63" s="108"/>
      <c r="BQ63" s="108"/>
      <c r="BR63" s="109"/>
      <c r="BS63" s="108"/>
      <c r="BT63" s="108"/>
      <c r="BU63" s="109"/>
      <c r="BV63" s="108"/>
      <c r="BW63" s="108"/>
      <c r="BX63" s="109"/>
      <c r="BY63" s="108"/>
      <c r="BZ63" s="108"/>
      <c r="CA63" s="109"/>
      <c r="CB63" s="108"/>
      <c r="CC63" s="108"/>
      <c r="CD63" s="109"/>
      <c r="CE63" s="108"/>
      <c r="CF63" s="108"/>
      <c r="CG63" s="109"/>
      <c r="CH63" s="108"/>
      <c r="CI63" s="108"/>
      <c r="CJ63" s="109"/>
      <c r="CK63" s="108"/>
      <c r="CL63" s="108"/>
      <c r="CM63" s="109"/>
      <c r="CN63" s="108"/>
      <c r="CO63" s="108"/>
      <c r="CP63" s="109"/>
      <c r="CQ63" s="108"/>
      <c r="CR63" s="108"/>
      <c r="CS63" s="109"/>
      <c r="CT63" s="108"/>
      <c r="CU63" s="108"/>
      <c r="CV63" s="109"/>
      <c r="CW63" s="108"/>
      <c r="CX63" s="108"/>
      <c r="CY63" s="109"/>
      <c r="CZ63" s="108"/>
      <c r="DA63" s="108"/>
      <c r="DB63" s="109"/>
      <c r="DC63" s="108"/>
      <c r="DD63" s="108"/>
      <c r="DE63" s="109"/>
      <c r="DF63" s="108"/>
      <c r="DG63" s="108"/>
      <c r="DH63" s="109"/>
      <c r="DI63" s="108"/>
      <c r="DJ63" s="108"/>
      <c r="DK63" s="109"/>
      <c r="DL63" s="109"/>
      <c r="DM63" s="109"/>
      <c r="DN63" s="109"/>
      <c r="DO63" s="108"/>
      <c r="DP63" s="108"/>
      <c r="DQ63" s="109"/>
      <c r="DR63" s="108"/>
      <c r="DS63" s="108"/>
      <c r="DT63" s="109"/>
      <c r="DU63" s="108"/>
      <c r="DV63" s="108"/>
      <c r="DW63" s="109"/>
      <c r="DX63" s="103">
        <f t="shared" si="5"/>
        <v>0</v>
      </c>
      <c r="DY63" s="103">
        <f t="shared" si="6"/>
        <v>0</v>
      </c>
      <c r="DZ63" s="103">
        <f t="shared" si="7"/>
        <v>0</v>
      </c>
    </row>
    <row r="64" spans="1:130">
      <c r="A64" s="118"/>
      <c r="B64" s="115"/>
      <c r="D64" s="102">
        <v>2</v>
      </c>
      <c r="E64" s="92" t="s">
        <v>615</v>
      </c>
      <c r="F64" s="107"/>
      <c r="G64" s="107"/>
      <c r="H64" s="107"/>
      <c r="I64" s="107" t="s">
        <v>616</v>
      </c>
      <c r="J64" s="103">
        <f t="shared" si="2"/>
        <v>0</v>
      </c>
      <c r="K64" s="103">
        <f t="shared" si="3"/>
        <v>0</v>
      </c>
      <c r="L64" s="103">
        <f t="shared" si="10"/>
        <v>0</v>
      </c>
      <c r="M64" s="104">
        <f t="shared" si="11"/>
        <v>0</v>
      </c>
      <c r="N64" s="108"/>
      <c r="O64" s="108"/>
      <c r="P64" s="109"/>
      <c r="Q64" s="108"/>
      <c r="R64" s="108"/>
      <c r="S64" s="109"/>
      <c r="T64" s="108">
        <f>N64+Q64</f>
        <v>0</v>
      </c>
      <c r="U64" s="108"/>
      <c r="V64" s="109"/>
      <c r="W64" s="108"/>
      <c r="X64" s="108"/>
      <c r="Y64" s="109"/>
      <c r="Z64" s="108"/>
      <c r="AA64" s="108"/>
      <c r="AB64" s="109"/>
      <c r="AC64" s="108"/>
      <c r="AD64" s="108"/>
      <c r="AE64" s="109"/>
      <c r="AF64" s="108">
        <f t="shared" si="12"/>
        <v>0</v>
      </c>
      <c r="AG64" s="108"/>
      <c r="AH64" s="109"/>
      <c r="AI64" s="108"/>
      <c r="AJ64" s="108"/>
      <c r="AK64" s="109"/>
      <c r="AL64" s="108"/>
      <c r="AM64" s="108"/>
      <c r="AN64" s="109"/>
      <c r="AO64" s="108"/>
      <c r="AP64" s="108"/>
      <c r="AQ64" s="109"/>
      <c r="AR64" s="108"/>
      <c r="AS64" s="108"/>
      <c r="AT64" s="109"/>
      <c r="AU64" s="108"/>
      <c r="AV64" s="108"/>
      <c r="AW64" s="109"/>
      <c r="AX64" s="108"/>
      <c r="AY64" s="108"/>
      <c r="AZ64" s="109"/>
      <c r="BA64" s="108"/>
      <c r="BB64" s="108"/>
      <c r="BC64" s="109"/>
      <c r="BD64" s="108"/>
      <c r="BE64" s="108"/>
      <c r="BF64" s="109"/>
      <c r="BG64" s="108"/>
      <c r="BH64" s="108"/>
      <c r="BI64" s="109"/>
      <c r="BJ64" s="108"/>
      <c r="BK64" s="108"/>
      <c r="BL64" s="109"/>
      <c r="BM64" s="108"/>
      <c r="BN64" s="108"/>
      <c r="BO64" s="109"/>
      <c r="BP64" s="108"/>
      <c r="BQ64" s="108"/>
      <c r="BR64" s="109"/>
      <c r="BS64" s="108"/>
      <c r="BT64" s="108"/>
      <c r="BU64" s="109"/>
      <c r="BV64" s="108"/>
      <c r="BW64" s="108"/>
      <c r="BX64" s="109"/>
      <c r="BY64" s="108"/>
      <c r="BZ64" s="108"/>
      <c r="CA64" s="109"/>
      <c r="CB64" s="108"/>
      <c r="CC64" s="108"/>
      <c r="CD64" s="109"/>
      <c r="CE64" s="108"/>
      <c r="CF64" s="108"/>
      <c r="CG64" s="109"/>
      <c r="CH64" s="108"/>
      <c r="CI64" s="108"/>
      <c r="CJ64" s="109"/>
      <c r="CK64" s="108"/>
      <c r="CL64" s="108"/>
      <c r="CM64" s="109"/>
      <c r="CN64" s="108"/>
      <c r="CO64" s="108"/>
      <c r="CP64" s="109"/>
      <c r="CQ64" s="108"/>
      <c r="CR64" s="108"/>
      <c r="CS64" s="109"/>
      <c r="CT64" s="108"/>
      <c r="CU64" s="108"/>
      <c r="CV64" s="109"/>
      <c r="CW64" s="108"/>
      <c r="CX64" s="108"/>
      <c r="CY64" s="109"/>
      <c r="CZ64" s="108"/>
      <c r="DA64" s="108"/>
      <c r="DB64" s="109"/>
      <c r="DC64" s="108"/>
      <c r="DD64" s="108"/>
      <c r="DE64" s="109"/>
      <c r="DF64" s="108"/>
      <c r="DG64" s="108"/>
      <c r="DH64" s="109"/>
      <c r="DI64" s="108"/>
      <c r="DJ64" s="108"/>
      <c r="DK64" s="109"/>
      <c r="DL64" s="109"/>
      <c r="DM64" s="109"/>
      <c r="DN64" s="109"/>
      <c r="DO64" s="108"/>
      <c r="DP64" s="108"/>
      <c r="DQ64" s="109"/>
      <c r="DR64" s="108"/>
      <c r="DS64" s="108"/>
      <c r="DT64" s="109"/>
      <c r="DU64" s="108"/>
      <c r="DV64" s="108"/>
      <c r="DW64" s="109"/>
      <c r="DX64" s="103">
        <f t="shared" si="5"/>
        <v>0</v>
      </c>
      <c r="DY64" s="103">
        <f t="shared" si="6"/>
        <v>0</v>
      </c>
      <c r="DZ64" s="103">
        <f t="shared" si="7"/>
        <v>0</v>
      </c>
    </row>
    <row r="65" spans="1:130" s="115" customFormat="1">
      <c r="A65" s="118"/>
      <c r="C65" s="81"/>
      <c r="D65" s="102">
        <v>3</v>
      </c>
      <c r="E65" s="92" t="s">
        <v>617</v>
      </c>
      <c r="F65" s="107"/>
      <c r="G65" s="107"/>
      <c r="H65" s="107"/>
      <c r="I65" s="107" t="s">
        <v>618</v>
      </c>
      <c r="J65" s="103">
        <f t="shared" si="2"/>
        <v>0</v>
      </c>
      <c r="K65" s="103">
        <f t="shared" si="3"/>
        <v>0</v>
      </c>
      <c r="L65" s="103">
        <f t="shared" si="10"/>
        <v>0</v>
      </c>
      <c r="M65" s="104">
        <f t="shared" si="11"/>
        <v>0</v>
      </c>
      <c r="N65" s="108"/>
      <c r="O65" s="108"/>
      <c r="P65" s="109"/>
      <c r="Q65" s="108"/>
      <c r="R65" s="108"/>
      <c r="S65" s="109"/>
      <c r="T65" s="108">
        <f>N65+Q65</f>
        <v>0</v>
      </c>
      <c r="U65" s="108"/>
      <c r="V65" s="109"/>
      <c r="W65" s="108"/>
      <c r="X65" s="108"/>
      <c r="Y65" s="109"/>
      <c r="Z65" s="108"/>
      <c r="AA65" s="108"/>
      <c r="AB65" s="109"/>
      <c r="AC65" s="108"/>
      <c r="AD65" s="108"/>
      <c r="AE65" s="109"/>
      <c r="AF65" s="108">
        <f t="shared" si="12"/>
        <v>0</v>
      </c>
      <c r="AG65" s="108"/>
      <c r="AH65" s="109"/>
      <c r="AI65" s="108"/>
      <c r="AJ65" s="108"/>
      <c r="AK65" s="109"/>
      <c r="AL65" s="108"/>
      <c r="AM65" s="108"/>
      <c r="AN65" s="109"/>
      <c r="AO65" s="108"/>
      <c r="AP65" s="108"/>
      <c r="AQ65" s="109"/>
      <c r="AR65" s="108"/>
      <c r="AS65" s="108"/>
      <c r="AT65" s="109"/>
      <c r="AU65" s="108"/>
      <c r="AV65" s="108"/>
      <c r="AW65" s="109"/>
      <c r="AX65" s="108"/>
      <c r="AY65" s="108"/>
      <c r="AZ65" s="109"/>
      <c r="BA65" s="108"/>
      <c r="BB65" s="108"/>
      <c r="BC65" s="109"/>
      <c r="BD65" s="108"/>
      <c r="BE65" s="108"/>
      <c r="BF65" s="109"/>
      <c r="BG65" s="108"/>
      <c r="BH65" s="108"/>
      <c r="BI65" s="109"/>
      <c r="BJ65" s="108"/>
      <c r="BK65" s="108"/>
      <c r="BL65" s="109"/>
      <c r="BM65" s="108"/>
      <c r="BN65" s="108"/>
      <c r="BO65" s="109"/>
      <c r="BP65" s="108"/>
      <c r="BQ65" s="108"/>
      <c r="BR65" s="109"/>
      <c r="BS65" s="108"/>
      <c r="BT65" s="108"/>
      <c r="BU65" s="109"/>
      <c r="BV65" s="108"/>
      <c r="BW65" s="108"/>
      <c r="BX65" s="109"/>
      <c r="BY65" s="108"/>
      <c r="BZ65" s="108"/>
      <c r="CA65" s="109"/>
      <c r="CB65" s="108"/>
      <c r="CC65" s="108"/>
      <c r="CD65" s="109"/>
      <c r="CE65" s="108"/>
      <c r="CF65" s="108"/>
      <c r="CG65" s="109"/>
      <c r="CH65" s="108"/>
      <c r="CI65" s="108"/>
      <c r="CJ65" s="109"/>
      <c r="CK65" s="108"/>
      <c r="CL65" s="108"/>
      <c r="CM65" s="109"/>
      <c r="CN65" s="108"/>
      <c r="CO65" s="108"/>
      <c r="CP65" s="109"/>
      <c r="CQ65" s="108"/>
      <c r="CR65" s="108"/>
      <c r="CS65" s="109"/>
      <c r="CT65" s="108"/>
      <c r="CU65" s="108"/>
      <c r="CV65" s="109"/>
      <c r="CW65" s="108"/>
      <c r="CX65" s="108"/>
      <c r="CY65" s="109"/>
      <c r="CZ65" s="108"/>
      <c r="DA65" s="108"/>
      <c r="DB65" s="109"/>
      <c r="DC65" s="108"/>
      <c r="DD65" s="108"/>
      <c r="DE65" s="109"/>
      <c r="DF65" s="108"/>
      <c r="DG65" s="108"/>
      <c r="DH65" s="109"/>
      <c r="DI65" s="108"/>
      <c r="DJ65" s="108"/>
      <c r="DK65" s="109"/>
      <c r="DL65" s="109"/>
      <c r="DM65" s="109"/>
      <c r="DN65" s="109"/>
      <c r="DO65" s="108"/>
      <c r="DP65" s="108"/>
      <c r="DQ65" s="109"/>
      <c r="DR65" s="108"/>
      <c r="DS65" s="108"/>
      <c r="DT65" s="109"/>
      <c r="DU65" s="108"/>
      <c r="DV65" s="108"/>
      <c r="DW65" s="109"/>
      <c r="DX65" s="103">
        <f t="shared" si="5"/>
        <v>0</v>
      </c>
      <c r="DY65" s="103">
        <f t="shared" si="6"/>
        <v>0</v>
      </c>
      <c r="DZ65" s="103">
        <f t="shared" si="7"/>
        <v>0</v>
      </c>
    </row>
    <row r="66" spans="1:130" s="115" customFormat="1" ht="24.75" customHeight="1">
      <c r="A66" s="118"/>
      <c r="B66" s="86">
        <v>2</v>
      </c>
      <c r="C66" s="87" t="s">
        <v>619</v>
      </c>
      <c r="D66" s="87"/>
      <c r="E66" s="87"/>
      <c r="F66" s="87"/>
      <c r="G66" s="87"/>
      <c r="H66" s="87"/>
      <c r="I66" s="87"/>
      <c r="J66" s="88">
        <f t="shared" si="2"/>
        <v>0</v>
      </c>
      <c r="K66" s="88">
        <f t="shared" si="3"/>
        <v>0</v>
      </c>
      <c r="L66" s="88">
        <f t="shared" si="10"/>
        <v>0</v>
      </c>
      <c r="M66" s="89">
        <f t="shared" si="11"/>
        <v>0</v>
      </c>
      <c r="N66" s="123">
        <f>N67+N73+N83</f>
        <v>0</v>
      </c>
      <c r="O66" s="123">
        <f>O67+O73+O83</f>
        <v>0</v>
      </c>
      <c r="P66" s="124"/>
      <c r="Q66" s="123">
        <f>Q67+Q73+Q83</f>
        <v>0</v>
      </c>
      <c r="R66" s="123">
        <f>R67+R73+R83</f>
        <v>0</v>
      </c>
      <c r="S66" s="124"/>
      <c r="T66" s="123">
        <f>T67+T73+T83</f>
        <v>0</v>
      </c>
      <c r="U66" s="123">
        <f>U67+U73+U83</f>
        <v>0</v>
      </c>
      <c r="V66" s="124"/>
      <c r="W66" s="123">
        <f>W67+W73+W83</f>
        <v>0</v>
      </c>
      <c r="X66" s="123">
        <f>X67+X73+X83</f>
        <v>0</v>
      </c>
      <c r="Y66" s="124"/>
      <c r="Z66" s="123">
        <f>Z67+Z73+Z83</f>
        <v>0</v>
      </c>
      <c r="AA66" s="123">
        <f>AA67+AA73+AA83</f>
        <v>0</v>
      </c>
      <c r="AB66" s="124"/>
      <c r="AC66" s="123">
        <f>AC67+AC73+AC83</f>
        <v>0</v>
      </c>
      <c r="AD66" s="123">
        <f>AD67+AD73+AD83</f>
        <v>0</v>
      </c>
      <c r="AE66" s="124"/>
      <c r="AF66" s="314">
        <f t="shared" si="12"/>
        <v>0</v>
      </c>
      <c r="AG66" s="123">
        <f>AG67+AG73+AG83</f>
        <v>0</v>
      </c>
      <c r="AH66" s="124"/>
      <c r="AI66" s="123">
        <f>AI67+AI73+AI83</f>
        <v>0</v>
      </c>
      <c r="AJ66" s="123">
        <f>AJ67+AJ73+AJ83</f>
        <v>0</v>
      </c>
      <c r="AK66" s="124"/>
      <c r="AL66" s="123">
        <f>AL67+AL73+AL83</f>
        <v>0</v>
      </c>
      <c r="AM66" s="123">
        <f>AM67+AM73+AM83</f>
        <v>0</v>
      </c>
      <c r="AN66" s="124"/>
      <c r="AO66" s="123">
        <f>AO67+AO73+AO83</f>
        <v>0</v>
      </c>
      <c r="AP66" s="123">
        <f>AP67+AP73+AP83</f>
        <v>0</v>
      </c>
      <c r="AQ66" s="124"/>
      <c r="AR66" s="123">
        <f>AR67+AR73+AR83</f>
        <v>0</v>
      </c>
      <c r="AS66" s="123">
        <f>AS67+AS73+AS83</f>
        <v>0</v>
      </c>
      <c r="AT66" s="124"/>
      <c r="AU66" s="123">
        <f>AU67+AU73+AU83</f>
        <v>0</v>
      </c>
      <c r="AV66" s="123">
        <f>AV67+AV73+AV83</f>
        <v>0</v>
      </c>
      <c r="AW66" s="124"/>
      <c r="AX66" s="123">
        <f>AX67+AX73+AX83</f>
        <v>0</v>
      </c>
      <c r="AY66" s="123">
        <f>AY67+AY73+AY83</f>
        <v>0</v>
      </c>
      <c r="AZ66" s="124"/>
      <c r="BA66" s="123">
        <f>BA67+BA73+BA83</f>
        <v>0</v>
      </c>
      <c r="BB66" s="123">
        <f>BB67+BB73+BB83</f>
        <v>0</v>
      </c>
      <c r="BC66" s="124"/>
      <c r="BD66" s="123">
        <f>BD67+BD73+BD83</f>
        <v>0</v>
      </c>
      <c r="BE66" s="123">
        <f>BE67+BE73+BE83</f>
        <v>0</v>
      </c>
      <c r="BF66" s="124"/>
      <c r="BG66" s="123">
        <f>BG67+BG73+BG83</f>
        <v>0</v>
      </c>
      <c r="BH66" s="123">
        <f>BH67+BH73+BH83</f>
        <v>0</v>
      </c>
      <c r="BI66" s="124"/>
      <c r="BJ66" s="123">
        <f>BJ67+BJ73+BJ83</f>
        <v>0</v>
      </c>
      <c r="BK66" s="123">
        <f>BK67+BK73+BK83</f>
        <v>0</v>
      </c>
      <c r="BL66" s="124"/>
      <c r="BM66" s="123">
        <f>BM67+BM73+BM83</f>
        <v>0</v>
      </c>
      <c r="BN66" s="123">
        <f>BN67+BN73+BN83</f>
        <v>0</v>
      </c>
      <c r="BO66" s="124"/>
      <c r="BP66" s="123">
        <f>BP67+BP73+BP83</f>
        <v>0</v>
      </c>
      <c r="BQ66" s="123">
        <f>BQ67+BQ73+BQ83</f>
        <v>0</v>
      </c>
      <c r="BR66" s="124"/>
      <c r="BS66" s="123">
        <f>BS67+BS73+BS83</f>
        <v>0</v>
      </c>
      <c r="BT66" s="123">
        <f>BT67+BT73+BT83</f>
        <v>0</v>
      </c>
      <c r="BU66" s="124"/>
      <c r="BV66" s="123">
        <f>BV67+BV73+BV83</f>
        <v>0</v>
      </c>
      <c r="BW66" s="123">
        <f>BW67+BW73+BW83</f>
        <v>0</v>
      </c>
      <c r="BX66" s="124"/>
      <c r="BY66" s="123">
        <f>BY67+BY73+BY83</f>
        <v>0</v>
      </c>
      <c r="BZ66" s="123">
        <f>BZ67+BZ73+BZ83</f>
        <v>0</v>
      </c>
      <c r="CA66" s="124"/>
      <c r="CB66" s="123">
        <f>CB67+CB73+CB83</f>
        <v>0</v>
      </c>
      <c r="CC66" s="123">
        <f>CC67+CC73+CC83</f>
        <v>0</v>
      </c>
      <c r="CD66" s="124"/>
      <c r="CE66" s="123">
        <f>CE67+CE73+CE83</f>
        <v>0</v>
      </c>
      <c r="CF66" s="123">
        <f>CF67+CF73+CF83</f>
        <v>0</v>
      </c>
      <c r="CG66" s="124"/>
      <c r="CH66" s="123">
        <f>CH67+CH73+CH83</f>
        <v>0</v>
      </c>
      <c r="CI66" s="123">
        <f>CI67+CI73+CI83</f>
        <v>0</v>
      </c>
      <c r="CJ66" s="124"/>
      <c r="CK66" s="123">
        <f>CK67+CK73+CK83</f>
        <v>0</v>
      </c>
      <c r="CL66" s="123">
        <f>CL67+CL73+CL83</f>
        <v>0</v>
      </c>
      <c r="CM66" s="124"/>
      <c r="CN66" s="123">
        <f>CN67+CN73+CN83</f>
        <v>0</v>
      </c>
      <c r="CO66" s="123">
        <f>CO67+CO73+CO83</f>
        <v>0</v>
      </c>
      <c r="CP66" s="124"/>
      <c r="CQ66" s="123">
        <f>CQ67+CQ73+CQ83</f>
        <v>0</v>
      </c>
      <c r="CR66" s="123">
        <f>CR67+CR73+CR83</f>
        <v>0</v>
      </c>
      <c r="CS66" s="124"/>
      <c r="CT66" s="123">
        <f>CT67+CT73+CT83</f>
        <v>0</v>
      </c>
      <c r="CU66" s="123">
        <f>CU67+CU73+CU83</f>
        <v>0</v>
      </c>
      <c r="CV66" s="124"/>
      <c r="CW66" s="123">
        <f>CW67+CW73+CW83</f>
        <v>0</v>
      </c>
      <c r="CX66" s="123">
        <f>CX67+CX73+CX83</f>
        <v>0</v>
      </c>
      <c r="CY66" s="124"/>
      <c r="CZ66" s="123">
        <f>CZ67+CZ73+CZ83</f>
        <v>0</v>
      </c>
      <c r="DA66" s="123">
        <f>DA67+DA73+DA83</f>
        <v>0</v>
      </c>
      <c r="DB66" s="124"/>
      <c r="DC66" s="123">
        <f>DC67+DC73+DC83</f>
        <v>0</v>
      </c>
      <c r="DD66" s="123">
        <f>DD67+DD73+DD83</f>
        <v>0</v>
      </c>
      <c r="DE66" s="124"/>
      <c r="DF66" s="123">
        <f>DF67+DF73+DF83</f>
        <v>0</v>
      </c>
      <c r="DG66" s="123">
        <f>DG67+DG73+DG83</f>
        <v>0</v>
      </c>
      <c r="DH66" s="124"/>
      <c r="DI66" s="123">
        <f>DI67+DI73+DI83</f>
        <v>0</v>
      </c>
      <c r="DJ66" s="123">
        <f>DJ67+DJ73+DJ83</f>
        <v>0</v>
      </c>
      <c r="DK66" s="123"/>
      <c r="DL66" s="123">
        <f>DL67+DL73+DL83</f>
        <v>0</v>
      </c>
      <c r="DM66" s="123">
        <f>DM67+DM73+DM83</f>
        <v>0</v>
      </c>
      <c r="DN66" s="124"/>
      <c r="DO66" s="123">
        <f>DO67+DO73+DO83</f>
        <v>0</v>
      </c>
      <c r="DP66" s="123">
        <f>DP67+DP73+DP83</f>
        <v>0</v>
      </c>
      <c r="DQ66" s="124"/>
      <c r="DR66" s="123">
        <f>DR67+DR73+DR83</f>
        <v>0</v>
      </c>
      <c r="DS66" s="123">
        <f>DS67+DS73+DS83</f>
        <v>0</v>
      </c>
      <c r="DT66" s="124"/>
      <c r="DU66" s="123">
        <f>DU67+DU73+DU83</f>
        <v>0</v>
      </c>
      <c r="DV66" s="123">
        <f>DV67+DV73+DV83</f>
        <v>0</v>
      </c>
      <c r="DW66" s="124"/>
      <c r="DX66" s="88">
        <f t="shared" si="5"/>
        <v>0</v>
      </c>
      <c r="DY66" s="88">
        <f t="shared" si="6"/>
        <v>0</v>
      </c>
      <c r="DZ66" s="88">
        <f t="shared" si="7"/>
        <v>0</v>
      </c>
    </row>
    <row r="67" spans="1:130" s="115" customFormat="1" ht="17.25" customHeight="1">
      <c r="A67" s="118"/>
      <c r="B67" s="92"/>
      <c r="C67" s="93">
        <v>1</v>
      </c>
      <c r="D67" s="94" t="s">
        <v>620</v>
      </c>
      <c r="E67" s="94"/>
      <c r="F67" s="94"/>
      <c r="G67" s="94"/>
      <c r="H67" s="94"/>
      <c r="I67" s="95" t="s">
        <v>621</v>
      </c>
      <c r="J67" s="96">
        <f t="shared" si="2"/>
        <v>0</v>
      </c>
      <c r="K67" s="96">
        <f t="shared" si="3"/>
        <v>0</v>
      </c>
      <c r="L67" s="96">
        <f t="shared" si="10"/>
        <v>0</v>
      </c>
      <c r="M67" s="97">
        <f t="shared" si="11"/>
        <v>0</v>
      </c>
      <c r="N67" s="98">
        <f>SUM(N68:N72)</f>
        <v>0</v>
      </c>
      <c r="O67" s="98">
        <f>SUM(O68:O72)</f>
        <v>0</v>
      </c>
      <c r="P67" s="99"/>
      <c r="Q67" s="98">
        <f>SUM(Q68:Q72)</f>
        <v>0</v>
      </c>
      <c r="R67" s="98">
        <f>SUM(R68:R72)</f>
        <v>0</v>
      </c>
      <c r="S67" s="99"/>
      <c r="T67" s="98">
        <f>SUM(T68:T72)</f>
        <v>0</v>
      </c>
      <c r="U67" s="98">
        <f>SUM(U68:U72)</f>
        <v>0</v>
      </c>
      <c r="V67" s="99"/>
      <c r="W67" s="98">
        <f>SUM(W68:W72)</f>
        <v>0</v>
      </c>
      <c r="X67" s="98">
        <f>SUM(X68:X72)</f>
        <v>0</v>
      </c>
      <c r="Y67" s="99"/>
      <c r="Z67" s="98">
        <f>SUM(Z68:Z72)</f>
        <v>0</v>
      </c>
      <c r="AA67" s="98">
        <f>SUM(AA68:AA72)</f>
        <v>0</v>
      </c>
      <c r="AB67" s="99"/>
      <c r="AC67" s="98">
        <f>SUM(AC68:AC72)</f>
        <v>0</v>
      </c>
      <c r="AD67" s="98">
        <f>SUM(AD68:AD72)</f>
        <v>0</v>
      </c>
      <c r="AE67" s="99"/>
      <c r="AF67" s="195">
        <f t="shared" si="12"/>
        <v>0</v>
      </c>
      <c r="AG67" s="98">
        <f>SUM(AG68:AG72)</f>
        <v>0</v>
      </c>
      <c r="AH67" s="99"/>
      <c r="AI67" s="98">
        <f>SUM(AI68:AI72)</f>
        <v>0</v>
      </c>
      <c r="AJ67" s="98">
        <f>SUM(AJ68:AJ72)</f>
        <v>0</v>
      </c>
      <c r="AK67" s="99"/>
      <c r="AL67" s="98">
        <f>SUM(AL68:AL72)</f>
        <v>0</v>
      </c>
      <c r="AM67" s="98">
        <f>SUM(AM68:AM72)</f>
        <v>0</v>
      </c>
      <c r="AN67" s="99"/>
      <c r="AO67" s="98">
        <f>SUM(AO68:AO72)</f>
        <v>0</v>
      </c>
      <c r="AP67" s="98">
        <f>SUM(AP68:AP72)</f>
        <v>0</v>
      </c>
      <c r="AQ67" s="99"/>
      <c r="AR67" s="98">
        <f>SUM(AR68:AR72)</f>
        <v>0</v>
      </c>
      <c r="AS67" s="98">
        <f>SUM(AS68:AS72)</f>
        <v>0</v>
      </c>
      <c r="AT67" s="99"/>
      <c r="AU67" s="98">
        <f>SUM(AU68:AU72)</f>
        <v>0</v>
      </c>
      <c r="AV67" s="98">
        <f>SUM(AV68:AV72)</f>
        <v>0</v>
      </c>
      <c r="AW67" s="99"/>
      <c r="AX67" s="98">
        <f>SUM(AX68:AX72)</f>
        <v>0</v>
      </c>
      <c r="AY67" s="98">
        <f>SUM(AY68:AY72)</f>
        <v>0</v>
      </c>
      <c r="AZ67" s="99"/>
      <c r="BA67" s="98">
        <f>SUM(BA68:BA72)</f>
        <v>0</v>
      </c>
      <c r="BB67" s="98">
        <f>SUM(BB68:BB72)</f>
        <v>0</v>
      </c>
      <c r="BC67" s="99"/>
      <c r="BD67" s="98">
        <f>SUM(BD68:BD72)</f>
        <v>0</v>
      </c>
      <c r="BE67" s="98">
        <f>SUM(BE68:BE72)</f>
        <v>0</v>
      </c>
      <c r="BF67" s="99"/>
      <c r="BG67" s="98">
        <f>SUM(BG68:BG72)</f>
        <v>0</v>
      </c>
      <c r="BH67" s="98">
        <f>SUM(BH68:BH72)</f>
        <v>0</v>
      </c>
      <c r="BI67" s="99"/>
      <c r="BJ67" s="98">
        <f>SUM(BJ68:BJ72)</f>
        <v>0</v>
      </c>
      <c r="BK67" s="98">
        <f>SUM(BK68:BK72)</f>
        <v>0</v>
      </c>
      <c r="BL67" s="99"/>
      <c r="BM67" s="98">
        <f>SUM(BM68:BM72)</f>
        <v>0</v>
      </c>
      <c r="BN67" s="98">
        <f>SUM(BN68:BN72)</f>
        <v>0</v>
      </c>
      <c r="BO67" s="99"/>
      <c r="BP67" s="98">
        <f>SUM(BP68:BP72)</f>
        <v>0</v>
      </c>
      <c r="BQ67" s="98">
        <f>SUM(BQ68:BQ72)</f>
        <v>0</v>
      </c>
      <c r="BR67" s="99"/>
      <c r="BS67" s="98">
        <f>SUM(BS68:BS72)</f>
        <v>0</v>
      </c>
      <c r="BT67" s="98">
        <f>SUM(BT68:BT72)</f>
        <v>0</v>
      </c>
      <c r="BU67" s="99"/>
      <c r="BV67" s="98">
        <f>SUM(BV68:BV72)</f>
        <v>0</v>
      </c>
      <c r="BW67" s="98">
        <f>SUM(BW68:BW72)</f>
        <v>0</v>
      </c>
      <c r="BX67" s="99"/>
      <c r="BY67" s="98">
        <f>SUM(BY68:BY72)</f>
        <v>0</v>
      </c>
      <c r="BZ67" s="98">
        <f>SUM(BZ68:BZ72)</f>
        <v>0</v>
      </c>
      <c r="CA67" s="99"/>
      <c r="CB67" s="98">
        <f>SUM(CB68:CB72)</f>
        <v>0</v>
      </c>
      <c r="CC67" s="98">
        <f>SUM(CC68:CC72)</f>
        <v>0</v>
      </c>
      <c r="CD67" s="99"/>
      <c r="CE67" s="98">
        <f>SUM(CE68:CE72)</f>
        <v>0</v>
      </c>
      <c r="CF67" s="98">
        <f>SUM(CF68:CF72)</f>
        <v>0</v>
      </c>
      <c r="CG67" s="99"/>
      <c r="CH67" s="98">
        <f>SUM(CH68:CH72)</f>
        <v>0</v>
      </c>
      <c r="CI67" s="98">
        <f>SUM(CI68:CI72)</f>
        <v>0</v>
      </c>
      <c r="CJ67" s="99"/>
      <c r="CK67" s="98">
        <f>SUM(CK68:CK72)</f>
        <v>0</v>
      </c>
      <c r="CL67" s="98">
        <f>SUM(CL68:CL72)</f>
        <v>0</v>
      </c>
      <c r="CM67" s="99"/>
      <c r="CN67" s="98">
        <f>SUM(CN68:CN72)</f>
        <v>0</v>
      </c>
      <c r="CO67" s="98">
        <f>SUM(CO68:CO72)</f>
        <v>0</v>
      </c>
      <c r="CP67" s="99"/>
      <c r="CQ67" s="98">
        <f>SUM(CQ68:CQ72)</f>
        <v>0</v>
      </c>
      <c r="CR67" s="98">
        <f>SUM(CR68:CR72)</f>
        <v>0</v>
      </c>
      <c r="CS67" s="99"/>
      <c r="CT67" s="98">
        <f>SUM(CT68:CT72)</f>
        <v>0</v>
      </c>
      <c r="CU67" s="98">
        <f>SUM(CU68:CU72)</f>
        <v>0</v>
      </c>
      <c r="CV67" s="99"/>
      <c r="CW67" s="98">
        <f>SUM(CW68:CW72)</f>
        <v>0</v>
      </c>
      <c r="CX67" s="98">
        <f>SUM(CX68:CX72)</f>
        <v>0</v>
      </c>
      <c r="CY67" s="99"/>
      <c r="CZ67" s="98">
        <f>SUM(CZ68:CZ72)</f>
        <v>0</v>
      </c>
      <c r="DA67" s="98">
        <f>SUM(DA68:DA72)</f>
        <v>0</v>
      </c>
      <c r="DB67" s="99"/>
      <c r="DC67" s="98">
        <f>SUM(DC68:DC72)</f>
        <v>0</v>
      </c>
      <c r="DD67" s="98">
        <f>SUM(DD68:DD72)</f>
        <v>0</v>
      </c>
      <c r="DE67" s="99"/>
      <c r="DF67" s="98">
        <f>SUM(DF68:DF72)</f>
        <v>0</v>
      </c>
      <c r="DG67" s="98">
        <f>SUM(DG68:DG72)</f>
        <v>0</v>
      </c>
      <c r="DH67" s="99"/>
      <c r="DI67" s="98">
        <f>SUM(DI68:DI72)</f>
        <v>0</v>
      </c>
      <c r="DJ67" s="98">
        <f>SUM(DJ68:DJ72)</f>
        <v>0</v>
      </c>
      <c r="DK67" s="98"/>
      <c r="DL67" s="98">
        <f>SUM(DL68:DL72)</f>
        <v>0</v>
      </c>
      <c r="DM67" s="98">
        <f>SUM(DM68:DM72)</f>
        <v>0</v>
      </c>
      <c r="DN67" s="99"/>
      <c r="DO67" s="98">
        <f>SUM(DO68:DO72)</f>
        <v>0</v>
      </c>
      <c r="DP67" s="98">
        <f>SUM(DP68:DP72)</f>
        <v>0</v>
      </c>
      <c r="DQ67" s="99"/>
      <c r="DR67" s="98">
        <f>SUM(DR68:DR72)</f>
        <v>0</v>
      </c>
      <c r="DS67" s="98">
        <f>SUM(DS68:DS72)</f>
        <v>0</v>
      </c>
      <c r="DT67" s="99"/>
      <c r="DU67" s="98">
        <f>SUM(DU68:DU72)</f>
        <v>0</v>
      </c>
      <c r="DV67" s="98">
        <f>SUM(DV68:DV72)</f>
        <v>0</v>
      </c>
      <c r="DW67" s="99"/>
      <c r="DX67" s="96">
        <f t="shared" si="5"/>
        <v>0</v>
      </c>
      <c r="DY67" s="96">
        <f t="shared" si="6"/>
        <v>0</v>
      </c>
      <c r="DZ67" s="96">
        <f t="shared" si="7"/>
        <v>0</v>
      </c>
    </row>
    <row r="68" spans="1:130" s="115" customFormat="1">
      <c r="A68" s="118"/>
      <c r="B68" s="81"/>
      <c r="C68" s="81"/>
      <c r="D68" s="102">
        <v>1</v>
      </c>
      <c r="E68" s="81" t="s">
        <v>625</v>
      </c>
      <c r="F68" s="81"/>
      <c r="G68" s="81"/>
      <c r="H68" s="81"/>
      <c r="I68" s="92" t="s">
        <v>626</v>
      </c>
      <c r="J68" s="103">
        <f t="shared" si="2"/>
        <v>0</v>
      </c>
      <c r="K68" s="103">
        <f t="shared" si="3"/>
        <v>0</v>
      </c>
      <c r="L68" s="103">
        <f t="shared" si="10"/>
        <v>0</v>
      </c>
      <c r="M68" s="104">
        <f t="shared" si="11"/>
        <v>0</v>
      </c>
      <c r="N68" s="110"/>
      <c r="O68" s="110"/>
      <c r="P68" s="111"/>
      <c r="Q68" s="110"/>
      <c r="R68" s="110"/>
      <c r="S68" s="111"/>
      <c r="T68" s="108">
        <f t="shared" ref="T68:T77" si="13">N68+Q68</f>
        <v>0</v>
      </c>
      <c r="U68" s="110"/>
      <c r="V68" s="111"/>
      <c r="W68" s="110"/>
      <c r="X68" s="110"/>
      <c r="Y68" s="111"/>
      <c r="Z68" s="110"/>
      <c r="AA68" s="110"/>
      <c r="AB68" s="111"/>
      <c r="AC68" s="110"/>
      <c r="AD68" s="110"/>
      <c r="AE68" s="111"/>
      <c r="AF68" s="108">
        <f t="shared" si="12"/>
        <v>0</v>
      </c>
      <c r="AG68" s="110"/>
      <c r="AH68" s="111"/>
      <c r="AI68" s="110"/>
      <c r="AJ68" s="110"/>
      <c r="AK68" s="111"/>
      <c r="AL68" s="110"/>
      <c r="AM68" s="110"/>
      <c r="AN68" s="111"/>
      <c r="AO68" s="110"/>
      <c r="AP68" s="110"/>
      <c r="AQ68" s="111"/>
      <c r="AR68" s="110"/>
      <c r="AS68" s="110"/>
      <c r="AT68" s="111"/>
      <c r="AU68" s="110"/>
      <c r="AV68" s="110"/>
      <c r="AW68" s="111"/>
      <c r="AX68" s="110"/>
      <c r="AY68" s="110"/>
      <c r="AZ68" s="111"/>
      <c r="BA68" s="110"/>
      <c r="BB68" s="110"/>
      <c r="BC68" s="111"/>
      <c r="BD68" s="110"/>
      <c r="BE68" s="110"/>
      <c r="BF68" s="111"/>
      <c r="BG68" s="110"/>
      <c r="BH68" s="110"/>
      <c r="BI68" s="111"/>
      <c r="BJ68" s="110"/>
      <c r="BK68" s="110"/>
      <c r="BL68" s="111"/>
      <c r="BM68" s="110"/>
      <c r="BN68" s="110"/>
      <c r="BO68" s="111"/>
      <c r="BP68" s="110"/>
      <c r="BQ68" s="110"/>
      <c r="BR68" s="111"/>
      <c r="BS68" s="110"/>
      <c r="BT68" s="110"/>
      <c r="BU68" s="111"/>
      <c r="BV68" s="110"/>
      <c r="BW68" s="110"/>
      <c r="BX68" s="111"/>
      <c r="BY68" s="110"/>
      <c r="BZ68" s="110"/>
      <c r="CA68" s="111"/>
      <c r="CB68" s="110"/>
      <c r="CC68" s="110"/>
      <c r="CD68" s="111"/>
      <c r="CE68" s="110"/>
      <c r="CF68" s="110"/>
      <c r="CG68" s="111"/>
      <c r="CH68" s="110"/>
      <c r="CI68" s="110"/>
      <c r="CJ68" s="111"/>
      <c r="CK68" s="110"/>
      <c r="CL68" s="110"/>
      <c r="CM68" s="111"/>
      <c r="CN68" s="110"/>
      <c r="CO68" s="110"/>
      <c r="CP68" s="111"/>
      <c r="CQ68" s="110"/>
      <c r="CR68" s="110"/>
      <c r="CS68" s="111"/>
      <c r="CT68" s="110"/>
      <c r="CU68" s="110"/>
      <c r="CV68" s="111"/>
      <c r="CW68" s="110"/>
      <c r="CX68" s="110"/>
      <c r="CY68" s="111"/>
      <c r="CZ68" s="110"/>
      <c r="DA68" s="110"/>
      <c r="DB68" s="111"/>
      <c r="DC68" s="110"/>
      <c r="DD68" s="110"/>
      <c r="DE68" s="111"/>
      <c r="DF68" s="110"/>
      <c r="DG68" s="110"/>
      <c r="DH68" s="111"/>
      <c r="DI68" s="110"/>
      <c r="DJ68" s="110"/>
      <c r="DK68" s="111"/>
      <c r="DL68" s="111"/>
      <c r="DM68" s="111"/>
      <c r="DN68" s="111"/>
      <c r="DO68" s="110"/>
      <c r="DP68" s="110"/>
      <c r="DQ68" s="111"/>
      <c r="DR68" s="110"/>
      <c r="DS68" s="110"/>
      <c r="DT68" s="111"/>
      <c r="DU68" s="110"/>
      <c r="DV68" s="110"/>
      <c r="DW68" s="111"/>
      <c r="DX68" s="103">
        <f t="shared" si="5"/>
        <v>0</v>
      </c>
      <c r="DY68" s="103">
        <f t="shared" si="6"/>
        <v>0</v>
      </c>
      <c r="DZ68" s="103">
        <f t="shared" si="7"/>
        <v>0</v>
      </c>
    </row>
    <row r="69" spans="1:130" ht="17.25" customHeight="1">
      <c r="A69" s="101"/>
      <c r="D69" s="102">
        <v>2</v>
      </c>
      <c r="E69" s="81" t="s">
        <v>627</v>
      </c>
      <c r="F69" s="107"/>
      <c r="G69" s="107"/>
      <c r="H69" s="107"/>
      <c r="I69" s="107" t="s">
        <v>628</v>
      </c>
      <c r="J69" s="103">
        <f t="shared" si="2"/>
        <v>0</v>
      </c>
      <c r="K69" s="103">
        <f t="shared" si="3"/>
        <v>0</v>
      </c>
      <c r="L69" s="103">
        <f t="shared" ref="L69:L101" si="14">SUMIF($N$4:$DZ$4,"Államigazgatási felagatpk",N69:DZ69)</f>
        <v>0</v>
      </c>
      <c r="M69" s="104">
        <f t="shared" ref="M69:M100" si="15">SUM(J69:L69)</f>
        <v>0</v>
      </c>
      <c r="N69" s="108"/>
      <c r="O69" s="108"/>
      <c r="P69" s="109"/>
      <c r="Q69" s="108"/>
      <c r="R69" s="108"/>
      <c r="S69" s="109"/>
      <c r="T69" s="108">
        <f t="shared" si="13"/>
        <v>0</v>
      </c>
      <c r="U69" s="108"/>
      <c r="V69" s="109"/>
      <c r="W69" s="108"/>
      <c r="X69" s="108"/>
      <c r="Y69" s="109"/>
      <c r="Z69" s="108"/>
      <c r="AA69" s="108"/>
      <c r="AB69" s="109"/>
      <c r="AC69" s="108"/>
      <c r="AD69" s="108"/>
      <c r="AE69" s="109"/>
      <c r="AF69" s="108">
        <f t="shared" si="12"/>
        <v>0</v>
      </c>
      <c r="AG69" s="108"/>
      <c r="AH69" s="109"/>
      <c r="AI69" s="108"/>
      <c r="AJ69" s="108"/>
      <c r="AK69" s="109"/>
      <c r="AL69" s="108"/>
      <c r="AM69" s="108"/>
      <c r="AN69" s="109"/>
      <c r="AO69" s="108"/>
      <c r="AP69" s="108"/>
      <c r="AQ69" s="109"/>
      <c r="AR69" s="108"/>
      <c r="AS69" s="108"/>
      <c r="AT69" s="109"/>
      <c r="AU69" s="108"/>
      <c r="AV69" s="108"/>
      <c r="AW69" s="109"/>
      <c r="AX69" s="108"/>
      <c r="AY69" s="108"/>
      <c r="AZ69" s="109"/>
      <c r="BA69" s="108"/>
      <c r="BB69" s="108"/>
      <c r="BC69" s="109"/>
      <c r="BD69" s="108"/>
      <c r="BE69" s="108"/>
      <c r="BF69" s="109"/>
      <c r="BG69" s="108"/>
      <c r="BH69" s="108"/>
      <c r="BI69" s="109"/>
      <c r="BJ69" s="108"/>
      <c r="BK69" s="108"/>
      <c r="BL69" s="109"/>
      <c r="BM69" s="108"/>
      <c r="BN69" s="108"/>
      <c r="BO69" s="109"/>
      <c r="BP69" s="108"/>
      <c r="BQ69" s="108"/>
      <c r="BR69" s="109"/>
      <c r="BS69" s="108"/>
      <c r="BT69" s="108"/>
      <c r="BU69" s="109"/>
      <c r="BV69" s="108"/>
      <c r="BW69" s="108"/>
      <c r="BX69" s="109"/>
      <c r="BY69" s="108"/>
      <c r="BZ69" s="108"/>
      <c r="CA69" s="109"/>
      <c r="CB69" s="108"/>
      <c r="CC69" s="108"/>
      <c r="CD69" s="109"/>
      <c r="CE69" s="108"/>
      <c r="CF69" s="108"/>
      <c r="CG69" s="109"/>
      <c r="CH69" s="108"/>
      <c r="CI69" s="108"/>
      <c r="CJ69" s="109"/>
      <c r="CK69" s="108"/>
      <c r="CL69" s="108"/>
      <c r="CM69" s="109"/>
      <c r="CN69" s="108"/>
      <c r="CO69" s="108"/>
      <c r="CP69" s="109"/>
      <c r="CQ69" s="108"/>
      <c r="CR69" s="108"/>
      <c r="CS69" s="109"/>
      <c r="CT69" s="108"/>
      <c r="CU69" s="108"/>
      <c r="CV69" s="109"/>
      <c r="CW69" s="108"/>
      <c r="CX69" s="108"/>
      <c r="CY69" s="109"/>
      <c r="CZ69" s="108"/>
      <c r="DA69" s="108"/>
      <c r="DB69" s="109"/>
      <c r="DC69" s="108"/>
      <c r="DD69" s="108"/>
      <c r="DE69" s="109"/>
      <c r="DF69" s="108"/>
      <c r="DG69" s="108"/>
      <c r="DH69" s="109"/>
      <c r="DI69" s="108"/>
      <c r="DJ69" s="108"/>
      <c r="DK69" s="109"/>
      <c r="DL69" s="109"/>
      <c r="DM69" s="109"/>
      <c r="DN69" s="109"/>
      <c r="DO69" s="108"/>
      <c r="DP69" s="108"/>
      <c r="DQ69" s="109"/>
      <c r="DR69" s="108"/>
      <c r="DS69" s="108"/>
      <c r="DT69" s="109"/>
      <c r="DU69" s="108"/>
      <c r="DV69" s="108"/>
      <c r="DW69" s="109"/>
      <c r="DX69" s="103">
        <f t="shared" si="5"/>
        <v>0</v>
      </c>
      <c r="DY69" s="103">
        <f t="shared" si="6"/>
        <v>0</v>
      </c>
      <c r="DZ69" s="103">
        <f t="shared" si="7"/>
        <v>0</v>
      </c>
    </row>
    <row r="70" spans="1:130" s="115" customFormat="1">
      <c r="A70" s="118"/>
      <c r="B70" s="81"/>
      <c r="C70" s="81"/>
      <c r="D70" s="102">
        <v>3</v>
      </c>
      <c r="E70" s="81" t="s">
        <v>629</v>
      </c>
      <c r="F70" s="107"/>
      <c r="G70" s="107"/>
      <c r="H70" s="107"/>
      <c r="I70" s="107" t="s">
        <v>630</v>
      </c>
      <c r="J70" s="103">
        <f t="shared" ref="J70:J103" si="16">SUMIF($N$4:$DZ$4,"Kötelező feladatok",N70:DZ70)-T70-AF70-DX70</f>
        <v>0</v>
      </c>
      <c r="K70" s="103">
        <f t="shared" ref="K70:K103" si="17">SUMIF($N$4:$DZ$4,"Önként vállalt feladatok",N70:DZ70)-DY70</f>
        <v>0</v>
      </c>
      <c r="L70" s="103">
        <f t="shared" si="14"/>
        <v>0</v>
      </c>
      <c r="M70" s="104">
        <f t="shared" si="15"/>
        <v>0</v>
      </c>
      <c r="N70" s="108"/>
      <c r="O70" s="108"/>
      <c r="P70" s="109"/>
      <c r="Q70" s="108"/>
      <c r="R70" s="108"/>
      <c r="S70" s="109"/>
      <c r="T70" s="108">
        <f t="shared" si="13"/>
        <v>0</v>
      </c>
      <c r="U70" s="108"/>
      <c r="V70" s="109"/>
      <c r="W70" s="108"/>
      <c r="X70" s="108"/>
      <c r="Y70" s="109"/>
      <c r="Z70" s="108"/>
      <c r="AA70" s="108"/>
      <c r="AB70" s="109"/>
      <c r="AC70" s="108"/>
      <c r="AD70" s="108"/>
      <c r="AE70" s="109"/>
      <c r="AF70" s="108">
        <f t="shared" si="12"/>
        <v>0</v>
      </c>
      <c r="AG70" s="108"/>
      <c r="AH70" s="109"/>
      <c r="AI70" s="108"/>
      <c r="AJ70" s="108"/>
      <c r="AK70" s="109"/>
      <c r="AL70" s="108"/>
      <c r="AM70" s="108"/>
      <c r="AN70" s="109"/>
      <c r="AO70" s="108"/>
      <c r="AP70" s="108"/>
      <c r="AQ70" s="109"/>
      <c r="AR70" s="108"/>
      <c r="AS70" s="108"/>
      <c r="AT70" s="109"/>
      <c r="AU70" s="108"/>
      <c r="AV70" s="108"/>
      <c r="AW70" s="109"/>
      <c r="AX70" s="108"/>
      <c r="AY70" s="108"/>
      <c r="AZ70" s="109"/>
      <c r="BA70" s="108"/>
      <c r="BB70" s="108"/>
      <c r="BC70" s="109"/>
      <c r="BD70" s="108"/>
      <c r="BE70" s="108"/>
      <c r="BF70" s="109"/>
      <c r="BG70" s="108"/>
      <c r="BH70" s="108"/>
      <c r="BI70" s="109"/>
      <c r="BJ70" s="108"/>
      <c r="BK70" s="108"/>
      <c r="BL70" s="109"/>
      <c r="BM70" s="108"/>
      <c r="BN70" s="108"/>
      <c r="BO70" s="109"/>
      <c r="BP70" s="108"/>
      <c r="BQ70" s="108"/>
      <c r="BR70" s="109"/>
      <c r="BS70" s="108"/>
      <c r="BT70" s="108"/>
      <c r="BU70" s="109"/>
      <c r="BV70" s="108"/>
      <c r="BW70" s="108"/>
      <c r="BX70" s="109"/>
      <c r="BY70" s="108"/>
      <c r="BZ70" s="108"/>
      <c r="CA70" s="109"/>
      <c r="CB70" s="108"/>
      <c r="CC70" s="108"/>
      <c r="CD70" s="109"/>
      <c r="CE70" s="108"/>
      <c r="CF70" s="108"/>
      <c r="CG70" s="109"/>
      <c r="CH70" s="108"/>
      <c r="CI70" s="108"/>
      <c r="CJ70" s="109"/>
      <c r="CK70" s="108"/>
      <c r="CL70" s="108"/>
      <c r="CM70" s="109"/>
      <c r="CN70" s="108"/>
      <c r="CO70" s="108"/>
      <c r="CP70" s="109"/>
      <c r="CQ70" s="108"/>
      <c r="CR70" s="108"/>
      <c r="CS70" s="109"/>
      <c r="CT70" s="108"/>
      <c r="CU70" s="108"/>
      <c r="CV70" s="109"/>
      <c r="CW70" s="108"/>
      <c r="CX70" s="108"/>
      <c r="CY70" s="109"/>
      <c r="CZ70" s="108"/>
      <c r="DA70" s="108"/>
      <c r="DB70" s="109"/>
      <c r="DC70" s="108"/>
      <c r="DD70" s="108"/>
      <c r="DE70" s="109"/>
      <c r="DF70" s="108"/>
      <c r="DG70" s="108"/>
      <c r="DH70" s="109"/>
      <c r="DI70" s="108"/>
      <c r="DJ70" s="108"/>
      <c r="DK70" s="109"/>
      <c r="DL70" s="109"/>
      <c r="DM70" s="109"/>
      <c r="DN70" s="109"/>
      <c r="DO70" s="108"/>
      <c r="DP70" s="108"/>
      <c r="DQ70" s="109"/>
      <c r="DR70" s="108"/>
      <c r="DS70" s="108"/>
      <c r="DT70" s="109"/>
      <c r="DU70" s="108"/>
      <c r="DV70" s="108"/>
      <c r="DW70" s="109"/>
      <c r="DX70" s="103">
        <f t="shared" ref="DX70:DX103" si="18">SUMIF($AI$4:$DW$4,"Kötelező feladatok",AI70:DW70)</f>
        <v>0</v>
      </c>
      <c r="DY70" s="103">
        <f t="shared" ref="DY70:DY103" si="19">SUMIF($AI$4:$DW$4,"Önként vállalt feladatok",AI70:DW70)</f>
        <v>0</v>
      </c>
      <c r="DZ70" s="103">
        <f t="shared" ref="DZ70:DZ103" si="20">SUMIF($AI$4:$DW$4,"Államigazgatási feladatok",AI70:DW70)</f>
        <v>0</v>
      </c>
    </row>
    <row r="71" spans="1:130" s="115" customFormat="1">
      <c r="A71" s="118"/>
      <c r="C71" s="81"/>
      <c r="D71" s="102">
        <v>4</v>
      </c>
      <c r="E71" s="81" t="s">
        <v>631</v>
      </c>
      <c r="F71" s="107"/>
      <c r="G71" s="107"/>
      <c r="H71" s="107"/>
      <c r="I71" s="107" t="s">
        <v>632</v>
      </c>
      <c r="J71" s="103">
        <f t="shared" si="16"/>
        <v>0</v>
      </c>
      <c r="K71" s="103">
        <f t="shared" si="17"/>
        <v>0</v>
      </c>
      <c r="L71" s="103">
        <f t="shared" si="14"/>
        <v>0</v>
      </c>
      <c r="M71" s="104">
        <f t="shared" si="15"/>
        <v>0</v>
      </c>
      <c r="N71" s="108"/>
      <c r="O71" s="108"/>
      <c r="P71" s="109"/>
      <c r="Q71" s="108"/>
      <c r="R71" s="108"/>
      <c r="S71" s="109"/>
      <c r="T71" s="108">
        <f t="shared" si="13"/>
        <v>0</v>
      </c>
      <c r="U71" s="108"/>
      <c r="V71" s="109"/>
      <c r="W71" s="108"/>
      <c r="X71" s="108"/>
      <c r="Y71" s="109"/>
      <c r="Z71" s="108"/>
      <c r="AA71" s="108"/>
      <c r="AB71" s="109"/>
      <c r="AC71" s="108"/>
      <c r="AD71" s="108"/>
      <c r="AE71" s="109"/>
      <c r="AF71" s="108">
        <f t="shared" si="12"/>
        <v>0</v>
      </c>
      <c r="AG71" s="108"/>
      <c r="AH71" s="109"/>
      <c r="AI71" s="108"/>
      <c r="AJ71" s="108"/>
      <c r="AK71" s="109"/>
      <c r="AL71" s="108"/>
      <c r="AM71" s="108"/>
      <c r="AN71" s="109"/>
      <c r="AO71" s="108"/>
      <c r="AP71" s="108"/>
      <c r="AQ71" s="109"/>
      <c r="AR71" s="108"/>
      <c r="AS71" s="108"/>
      <c r="AT71" s="109"/>
      <c r="AU71" s="108"/>
      <c r="AV71" s="108"/>
      <c r="AW71" s="109"/>
      <c r="AX71" s="108"/>
      <c r="AY71" s="108"/>
      <c r="AZ71" s="109"/>
      <c r="BA71" s="108"/>
      <c r="BB71" s="108"/>
      <c r="BC71" s="109"/>
      <c r="BD71" s="108"/>
      <c r="BE71" s="108"/>
      <c r="BF71" s="109"/>
      <c r="BG71" s="108"/>
      <c r="BH71" s="108"/>
      <c r="BI71" s="109"/>
      <c r="BJ71" s="108"/>
      <c r="BK71" s="108"/>
      <c r="BL71" s="109"/>
      <c r="BM71" s="108"/>
      <c r="BN71" s="108"/>
      <c r="BO71" s="109"/>
      <c r="BP71" s="108"/>
      <c r="BQ71" s="108"/>
      <c r="BR71" s="109"/>
      <c r="BS71" s="108"/>
      <c r="BT71" s="108"/>
      <c r="BU71" s="109"/>
      <c r="BV71" s="108"/>
      <c r="BW71" s="108"/>
      <c r="BX71" s="109"/>
      <c r="BY71" s="108"/>
      <c r="BZ71" s="108"/>
      <c r="CA71" s="109"/>
      <c r="CB71" s="108"/>
      <c r="CC71" s="108"/>
      <c r="CD71" s="109"/>
      <c r="CE71" s="108"/>
      <c r="CF71" s="108"/>
      <c r="CG71" s="109"/>
      <c r="CH71" s="108"/>
      <c r="CI71" s="108"/>
      <c r="CJ71" s="109"/>
      <c r="CK71" s="108"/>
      <c r="CL71" s="108"/>
      <c r="CM71" s="109"/>
      <c r="CN71" s="108"/>
      <c r="CO71" s="108"/>
      <c r="CP71" s="109"/>
      <c r="CQ71" s="108"/>
      <c r="CR71" s="108"/>
      <c r="CS71" s="109"/>
      <c r="CT71" s="108"/>
      <c r="CU71" s="108"/>
      <c r="CV71" s="109"/>
      <c r="CW71" s="108"/>
      <c r="CX71" s="108"/>
      <c r="CY71" s="109"/>
      <c r="CZ71" s="108"/>
      <c r="DA71" s="108"/>
      <c r="DB71" s="109"/>
      <c r="DC71" s="108"/>
      <c r="DD71" s="108"/>
      <c r="DE71" s="109"/>
      <c r="DF71" s="108"/>
      <c r="DG71" s="108"/>
      <c r="DH71" s="109"/>
      <c r="DI71" s="108"/>
      <c r="DJ71" s="108"/>
      <c r="DK71" s="109"/>
      <c r="DL71" s="109"/>
      <c r="DM71" s="109"/>
      <c r="DN71" s="109"/>
      <c r="DO71" s="108"/>
      <c r="DP71" s="108"/>
      <c r="DQ71" s="109"/>
      <c r="DR71" s="108"/>
      <c r="DS71" s="108"/>
      <c r="DT71" s="109"/>
      <c r="DU71" s="108"/>
      <c r="DV71" s="108"/>
      <c r="DW71" s="109"/>
      <c r="DX71" s="103">
        <f t="shared" si="18"/>
        <v>0</v>
      </c>
      <c r="DY71" s="103">
        <f t="shared" si="19"/>
        <v>0</v>
      </c>
      <c r="DZ71" s="103">
        <f t="shared" si="20"/>
        <v>0</v>
      </c>
    </row>
    <row r="72" spans="1:130" s="115" customFormat="1">
      <c r="A72" s="118"/>
      <c r="C72" s="81"/>
      <c r="D72" s="102">
        <v>5</v>
      </c>
      <c r="E72" s="81" t="s">
        <v>633</v>
      </c>
      <c r="F72" s="107"/>
      <c r="G72" s="107"/>
      <c r="H72" s="107"/>
      <c r="I72" s="107" t="s">
        <v>634</v>
      </c>
      <c r="J72" s="103">
        <f t="shared" si="16"/>
        <v>0</v>
      </c>
      <c r="K72" s="103">
        <f t="shared" si="17"/>
        <v>0</v>
      </c>
      <c r="L72" s="103">
        <f t="shared" si="14"/>
        <v>0</v>
      </c>
      <c r="M72" s="104">
        <f t="shared" si="15"/>
        <v>0</v>
      </c>
      <c r="N72" s="108"/>
      <c r="O72" s="108"/>
      <c r="P72" s="109"/>
      <c r="Q72" s="108"/>
      <c r="R72" s="108"/>
      <c r="S72" s="109"/>
      <c r="T72" s="108">
        <f t="shared" si="13"/>
        <v>0</v>
      </c>
      <c r="U72" s="108"/>
      <c r="V72" s="109"/>
      <c r="W72" s="108"/>
      <c r="X72" s="108"/>
      <c r="Y72" s="109"/>
      <c r="Z72" s="108"/>
      <c r="AA72" s="108"/>
      <c r="AB72" s="109"/>
      <c r="AC72" s="108"/>
      <c r="AD72" s="108"/>
      <c r="AE72" s="109"/>
      <c r="AF72" s="108">
        <f t="shared" si="12"/>
        <v>0</v>
      </c>
      <c r="AG72" s="108"/>
      <c r="AH72" s="109"/>
      <c r="AI72" s="108"/>
      <c r="AJ72" s="108"/>
      <c r="AK72" s="109"/>
      <c r="AL72" s="108"/>
      <c r="AM72" s="108"/>
      <c r="AN72" s="109"/>
      <c r="AO72" s="108"/>
      <c r="AP72" s="108"/>
      <c r="AQ72" s="109"/>
      <c r="AR72" s="108"/>
      <c r="AS72" s="108"/>
      <c r="AT72" s="109"/>
      <c r="AU72" s="108"/>
      <c r="AV72" s="108"/>
      <c r="AW72" s="109"/>
      <c r="AX72" s="108"/>
      <c r="AY72" s="108"/>
      <c r="AZ72" s="109"/>
      <c r="BA72" s="108"/>
      <c r="BB72" s="108"/>
      <c r="BC72" s="109"/>
      <c r="BD72" s="108"/>
      <c r="BE72" s="108"/>
      <c r="BF72" s="109"/>
      <c r="BG72" s="108"/>
      <c r="BH72" s="108"/>
      <c r="BI72" s="109"/>
      <c r="BJ72" s="108"/>
      <c r="BK72" s="108"/>
      <c r="BL72" s="109"/>
      <c r="BM72" s="108"/>
      <c r="BN72" s="108"/>
      <c r="BO72" s="109"/>
      <c r="BP72" s="108"/>
      <c r="BQ72" s="108"/>
      <c r="BR72" s="109"/>
      <c r="BS72" s="108"/>
      <c r="BT72" s="108"/>
      <c r="BU72" s="109"/>
      <c r="BV72" s="108"/>
      <c r="BW72" s="108"/>
      <c r="BX72" s="109"/>
      <c r="BY72" s="108"/>
      <c r="BZ72" s="108"/>
      <c r="CA72" s="109"/>
      <c r="CB72" s="108"/>
      <c r="CC72" s="108"/>
      <c r="CD72" s="109"/>
      <c r="CE72" s="108"/>
      <c r="CF72" s="108"/>
      <c r="CG72" s="109"/>
      <c r="CH72" s="108"/>
      <c r="CI72" s="108"/>
      <c r="CJ72" s="109"/>
      <c r="CK72" s="108"/>
      <c r="CL72" s="108"/>
      <c r="CM72" s="109"/>
      <c r="CN72" s="108"/>
      <c r="CO72" s="108"/>
      <c r="CP72" s="109"/>
      <c r="CQ72" s="108"/>
      <c r="CR72" s="108"/>
      <c r="CS72" s="109"/>
      <c r="CT72" s="108"/>
      <c r="CU72" s="108"/>
      <c r="CV72" s="109"/>
      <c r="CW72" s="108"/>
      <c r="CX72" s="108"/>
      <c r="CY72" s="109"/>
      <c r="CZ72" s="108"/>
      <c r="DA72" s="108"/>
      <c r="DB72" s="109"/>
      <c r="DC72" s="108"/>
      <c r="DD72" s="108"/>
      <c r="DE72" s="109"/>
      <c r="DF72" s="108"/>
      <c r="DG72" s="108"/>
      <c r="DH72" s="109"/>
      <c r="DI72" s="108"/>
      <c r="DJ72" s="108"/>
      <c r="DK72" s="109"/>
      <c r="DL72" s="109"/>
      <c r="DM72" s="109"/>
      <c r="DN72" s="109"/>
      <c r="DO72" s="108"/>
      <c r="DP72" s="108"/>
      <c r="DQ72" s="109"/>
      <c r="DR72" s="108"/>
      <c r="DS72" s="108"/>
      <c r="DT72" s="109"/>
      <c r="DU72" s="108"/>
      <c r="DV72" s="108"/>
      <c r="DW72" s="109"/>
      <c r="DX72" s="103">
        <f t="shared" si="18"/>
        <v>0</v>
      </c>
      <c r="DY72" s="103">
        <f t="shared" si="19"/>
        <v>0</v>
      </c>
      <c r="DZ72" s="103">
        <f t="shared" si="20"/>
        <v>0</v>
      </c>
    </row>
    <row r="73" spans="1:130" s="115" customFormat="1" ht="17.25" customHeight="1">
      <c r="A73" s="118"/>
      <c r="B73" s="92"/>
      <c r="C73" s="93">
        <v>2</v>
      </c>
      <c r="D73" s="94" t="s">
        <v>635</v>
      </c>
      <c r="E73" s="94"/>
      <c r="F73" s="94"/>
      <c r="G73" s="94"/>
      <c r="H73" s="94"/>
      <c r="I73" s="95" t="s">
        <v>636</v>
      </c>
      <c r="J73" s="96">
        <f t="shared" si="16"/>
        <v>0</v>
      </c>
      <c r="K73" s="96">
        <f t="shared" si="17"/>
        <v>0</v>
      </c>
      <c r="L73" s="96">
        <f t="shared" si="14"/>
        <v>0</v>
      </c>
      <c r="M73" s="97">
        <f t="shared" si="15"/>
        <v>0</v>
      </c>
      <c r="N73" s="98">
        <f>SUM(N74:N77)</f>
        <v>0</v>
      </c>
      <c r="O73" s="98">
        <f>SUM(O74:O77)</f>
        <v>0</v>
      </c>
      <c r="P73" s="99"/>
      <c r="Q73" s="98">
        <f>SUM(Q74:Q77)</f>
        <v>0</v>
      </c>
      <c r="R73" s="98">
        <f>SUM(R74:R77)</f>
        <v>0</v>
      </c>
      <c r="S73" s="99"/>
      <c r="T73" s="98">
        <f>SUM(T74:T77)</f>
        <v>0</v>
      </c>
      <c r="U73" s="98">
        <f>SUM(U74:U77)</f>
        <v>0</v>
      </c>
      <c r="V73" s="99"/>
      <c r="W73" s="98">
        <f>SUM(W74:W77)</f>
        <v>0</v>
      </c>
      <c r="X73" s="98">
        <f>SUM(X74:X77)</f>
        <v>0</v>
      </c>
      <c r="Y73" s="99"/>
      <c r="Z73" s="98">
        <f>SUM(Z74:Z77)</f>
        <v>0</v>
      </c>
      <c r="AA73" s="98">
        <f>SUM(AA74:AA77)</f>
        <v>0</v>
      </c>
      <c r="AB73" s="99"/>
      <c r="AC73" s="98">
        <f>SUM(AC74:AC77)</f>
        <v>0</v>
      </c>
      <c r="AD73" s="98">
        <f>SUM(AD74:AD77)</f>
        <v>0</v>
      </c>
      <c r="AE73" s="99"/>
      <c r="AF73" s="195">
        <f t="shared" si="12"/>
        <v>0</v>
      </c>
      <c r="AG73" s="98">
        <f>SUM(AG74:AG77)</f>
        <v>0</v>
      </c>
      <c r="AH73" s="99"/>
      <c r="AI73" s="98">
        <f>SUM(AI74:AI77)</f>
        <v>0</v>
      </c>
      <c r="AJ73" s="98">
        <f>SUM(AJ74:AJ77)</f>
        <v>0</v>
      </c>
      <c r="AK73" s="99"/>
      <c r="AL73" s="98">
        <f>SUM(AL74:AL77)</f>
        <v>0</v>
      </c>
      <c r="AM73" s="98">
        <f>SUM(AM74:AM77)</f>
        <v>0</v>
      </c>
      <c r="AN73" s="99"/>
      <c r="AO73" s="98">
        <f>SUM(AO74:AO77)</f>
        <v>0</v>
      </c>
      <c r="AP73" s="98">
        <f>SUM(AP74:AP77)</f>
        <v>0</v>
      </c>
      <c r="AQ73" s="99"/>
      <c r="AR73" s="98">
        <f>SUM(AR74:AR77)</f>
        <v>0</v>
      </c>
      <c r="AS73" s="98">
        <f>SUM(AS74:AS77)</f>
        <v>0</v>
      </c>
      <c r="AT73" s="99"/>
      <c r="AU73" s="98">
        <f>SUM(AU74:AU77)</f>
        <v>0</v>
      </c>
      <c r="AV73" s="98">
        <f>SUM(AV74:AV77)</f>
        <v>0</v>
      </c>
      <c r="AW73" s="99"/>
      <c r="AX73" s="98">
        <f>SUM(AX74:AX77)</f>
        <v>0</v>
      </c>
      <c r="AY73" s="98">
        <f>SUM(AY74:AY77)</f>
        <v>0</v>
      </c>
      <c r="AZ73" s="99"/>
      <c r="BA73" s="98">
        <f>SUM(BA74:BA77)</f>
        <v>0</v>
      </c>
      <c r="BB73" s="98">
        <f>SUM(BB74:BB77)</f>
        <v>0</v>
      </c>
      <c r="BC73" s="99"/>
      <c r="BD73" s="98">
        <f>SUM(BD74:BD77)</f>
        <v>0</v>
      </c>
      <c r="BE73" s="98">
        <f>SUM(BE74:BE77)</f>
        <v>0</v>
      </c>
      <c r="BF73" s="99"/>
      <c r="BG73" s="98">
        <f>SUM(BG74:BG77)</f>
        <v>0</v>
      </c>
      <c r="BH73" s="98">
        <f>SUM(BH74:BH77)</f>
        <v>0</v>
      </c>
      <c r="BI73" s="99"/>
      <c r="BJ73" s="98">
        <f>SUM(BJ74:BJ77)</f>
        <v>0</v>
      </c>
      <c r="BK73" s="98">
        <f>SUM(BK74:BK77)</f>
        <v>0</v>
      </c>
      <c r="BL73" s="99"/>
      <c r="BM73" s="98">
        <f>SUM(BM74:BM77)</f>
        <v>0</v>
      </c>
      <c r="BN73" s="98">
        <f>SUM(BN74:BN77)</f>
        <v>0</v>
      </c>
      <c r="BO73" s="99"/>
      <c r="BP73" s="98">
        <f>SUM(BP74:BP77)</f>
        <v>0</v>
      </c>
      <c r="BQ73" s="98">
        <f>SUM(BQ74:BQ77)</f>
        <v>0</v>
      </c>
      <c r="BR73" s="99"/>
      <c r="BS73" s="98">
        <f>SUM(BS74:BS77)</f>
        <v>0</v>
      </c>
      <c r="BT73" s="98">
        <f>SUM(BT74:BT77)</f>
        <v>0</v>
      </c>
      <c r="BU73" s="99"/>
      <c r="BV73" s="98">
        <f>SUM(BV74:BV77)</f>
        <v>0</v>
      </c>
      <c r="BW73" s="98">
        <f>SUM(BW74:BW77)</f>
        <v>0</v>
      </c>
      <c r="BX73" s="99"/>
      <c r="BY73" s="98">
        <f>SUM(BY74:BY77)</f>
        <v>0</v>
      </c>
      <c r="BZ73" s="98">
        <f>SUM(BZ74:BZ77)</f>
        <v>0</v>
      </c>
      <c r="CA73" s="99"/>
      <c r="CB73" s="98">
        <f>SUM(CB74:CB77)</f>
        <v>0</v>
      </c>
      <c r="CC73" s="98">
        <f>SUM(CC74:CC77)</f>
        <v>0</v>
      </c>
      <c r="CD73" s="99"/>
      <c r="CE73" s="98">
        <f>SUM(CE74:CE77)</f>
        <v>0</v>
      </c>
      <c r="CF73" s="98">
        <f>SUM(CF74:CF77)</f>
        <v>0</v>
      </c>
      <c r="CG73" s="99"/>
      <c r="CH73" s="98">
        <f>SUM(CH74:CH77)</f>
        <v>0</v>
      </c>
      <c r="CI73" s="98">
        <f>SUM(CI74:CI77)</f>
        <v>0</v>
      </c>
      <c r="CJ73" s="99"/>
      <c r="CK73" s="98">
        <f>SUM(CK74:CK77)</f>
        <v>0</v>
      </c>
      <c r="CL73" s="98">
        <f>SUM(CL74:CL77)</f>
        <v>0</v>
      </c>
      <c r="CM73" s="99"/>
      <c r="CN73" s="98">
        <f>SUM(CN74:CN77)</f>
        <v>0</v>
      </c>
      <c r="CO73" s="98">
        <f>SUM(CO74:CO77)</f>
        <v>0</v>
      </c>
      <c r="CP73" s="99"/>
      <c r="CQ73" s="98">
        <f>SUM(CQ74:CQ77)</f>
        <v>0</v>
      </c>
      <c r="CR73" s="98">
        <f>SUM(CR74:CR77)</f>
        <v>0</v>
      </c>
      <c r="CS73" s="99"/>
      <c r="CT73" s="98">
        <f>SUM(CT74:CT77)</f>
        <v>0</v>
      </c>
      <c r="CU73" s="98">
        <f>SUM(CU74:CU77)</f>
        <v>0</v>
      </c>
      <c r="CV73" s="99"/>
      <c r="CW73" s="98">
        <f>SUM(CW74:CW77)</f>
        <v>0</v>
      </c>
      <c r="CX73" s="98">
        <f>SUM(CX74:CX77)</f>
        <v>0</v>
      </c>
      <c r="CY73" s="99"/>
      <c r="CZ73" s="98">
        <f>SUM(CZ74:CZ77)</f>
        <v>0</v>
      </c>
      <c r="DA73" s="98">
        <f>SUM(DA74:DA77)</f>
        <v>0</v>
      </c>
      <c r="DB73" s="99"/>
      <c r="DC73" s="98">
        <f>SUM(DC74:DC77)</f>
        <v>0</v>
      </c>
      <c r="DD73" s="98">
        <f>SUM(DD74:DD77)</f>
        <v>0</v>
      </c>
      <c r="DE73" s="99"/>
      <c r="DF73" s="98">
        <f>SUM(DF74:DF77)</f>
        <v>0</v>
      </c>
      <c r="DG73" s="98">
        <f>SUM(DG74:DG77)</f>
        <v>0</v>
      </c>
      <c r="DH73" s="99"/>
      <c r="DI73" s="98">
        <f>SUM(DI74:DI77)</f>
        <v>0</v>
      </c>
      <c r="DJ73" s="98">
        <f>SUM(DJ74:DJ77)</f>
        <v>0</v>
      </c>
      <c r="DK73" s="98"/>
      <c r="DL73" s="98">
        <f>SUM(DL74:DL77)</f>
        <v>0</v>
      </c>
      <c r="DM73" s="98">
        <f>SUM(DM74:DM77)</f>
        <v>0</v>
      </c>
      <c r="DN73" s="99"/>
      <c r="DO73" s="98">
        <f>SUM(DO74:DO77)</f>
        <v>0</v>
      </c>
      <c r="DP73" s="98">
        <f>SUM(DP74:DP77)</f>
        <v>0</v>
      </c>
      <c r="DQ73" s="99"/>
      <c r="DR73" s="98">
        <f>SUM(DR74:DR77)</f>
        <v>0</v>
      </c>
      <c r="DS73" s="98">
        <f>SUM(DS74:DS77)</f>
        <v>0</v>
      </c>
      <c r="DT73" s="99"/>
      <c r="DU73" s="98">
        <f>SUM(DU74:DU77)</f>
        <v>0</v>
      </c>
      <c r="DV73" s="98">
        <f>SUM(DV74:DV77)</f>
        <v>0</v>
      </c>
      <c r="DW73" s="99"/>
      <c r="DX73" s="96">
        <f t="shared" si="18"/>
        <v>0</v>
      </c>
      <c r="DY73" s="96">
        <f t="shared" si="19"/>
        <v>0</v>
      </c>
      <c r="DZ73" s="96">
        <f t="shared" si="20"/>
        <v>0</v>
      </c>
    </row>
    <row r="74" spans="1:130" s="115" customFormat="1">
      <c r="A74" s="118"/>
      <c r="C74" s="81"/>
      <c r="D74" s="102">
        <v>1</v>
      </c>
      <c r="E74" s="81" t="s">
        <v>637</v>
      </c>
      <c r="F74" s="81"/>
      <c r="G74" s="81"/>
      <c r="H74" s="81"/>
      <c r="I74" s="92" t="s">
        <v>638</v>
      </c>
      <c r="J74" s="103">
        <f t="shared" si="16"/>
        <v>0</v>
      </c>
      <c r="K74" s="103">
        <f t="shared" si="17"/>
        <v>0</v>
      </c>
      <c r="L74" s="103">
        <f t="shared" si="14"/>
        <v>0</v>
      </c>
      <c r="M74" s="104">
        <f t="shared" si="15"/>
        <v>0</v>
      </c>
      <c r="N74" s="110"/>
      <c r="O74" s="110"/>
      <c r="P74" s="111"/>
      <c r="Q74" s="110"/>
      <c r="R74" s="110"/>
      <c r="S74" s="111"/>
      <c r="T74" s="108">
        <f t="shared" si="13"/>
        <v>0</v>
      </c>
      <c r="U74" s="110"/>
      <c r="V74" s="111"/>
      <c r="W74" s="110"/>
      <c r="X74" s="110"/>
      <c r="Y74" s="111"/>
      <c r="Z74" s="110"/>
      <c r="AA74" s="110"/>
      <c r="AB74" s="111"/>
      <c r="AC74" s="110"/>
      <c r="AD74" s="110"/>
      <c r="AE74" s="111"/>
      <c r="AF74" s="108">
        <f t="shared" si="12"/>
        <v>0</v>
      </c>
      <c r="AG74" s="110"/>
      <c r="AH74" s="111"/>
      <c r="AI74" s="110"/>
      <c r="AJ74" s="110"/>
      <c r="AK74" s="111"/>
      <c r="AL74" s="110"/>
      <c r="AM74" s="110"/>
      <c r="AN74" s="111"/>
      <c r="AO74" s="110"/>
      <c r="AP74" s="110"/>
      <c r="AQ74" s="111"/>
      <c r="AR74" s="110"/>
      <c r="AS74" s="110"/>
      <c r="AT74" s="111"/>
      <c r="AU74" s="110"/>
      <c r="AV74" s="110"/>
      <c r="AW74" s="111"/>
      <c r="AX74" s="110"/>
      <c r="AY74" s="110"/>
      <c r="AZ74" s="111"/>
      <c r="BA74" s="110"/>
      <c r="BB74" s="110"/>
      <c r="BC74" s="111"/>
      <c r="BD74" s="110"/>
      <c r="BE74" s="110"/>
      <c r="BF74" s="111"/>
      <c r="BG74" s="110"/>
      <c r="BH74" s="110"/>
      <c r="BI74" s="111"/>
      <c r="BJ74" s="110"/>
      <c r="BK74" s="110"/>
      <c r="BL74" s="111"/>
      <c r="BM74" s="110"/>
      <c r="BN74" s="110"/>
      <c r="BO74" s="111"/>
      <c r="BP74" s="110"/>
      <c r="BQ74" s="110"/>
      <c r="BR74" s="111"/>
      <c r="BS74" s="110"/>
      <c r="BT74" s="110"/>
      <c r="BU74" s="111"/>
      <c r="BV74" s="110"/>
      <c r="BW74" s="110"/>
      <c r="BX74" s="111"/>
      <c r="BY74" s="110"/>
      <c r="BZ74" s="110"/>
      <c r="CA74" s="111"/>
      <c r="CB74" s="110"/>
      <c r="CC74" s="110"/>
      <c r="CD74" s="111"/>
      <c r="CE74" s="110"/>
      <c r="CF74" s="110"/>
      <c r="CG74" s="111"/>
      <c r="CH74" s="110"/>
      <c r="CI74" s="110"/>
      <c r="CJ74" s="111"/>
      <c r="CK74" s="110"/>
      <c r="CL74" s="110"/>
      <c r="CM74" s="111"/>
      <c r="CN74" s="110"/>
      <c r="CO74" s="110"/>
      <c r="CP74" s="111"/>
      <c r="CQ74" s="110"/>
      <c r="CR74" s="110"/>
      <c r="CS74" s="111"/>
      <c r="CT74" s="110"/>
      <c r="CU74" s="110"/>
      <c r="CV74" s="111"/>
      <c r="CW74" s="110"/>
      <c r="CX74" s="110"/>
      <c r="CY74" s="111"/>
      <c r="CZ74" s="110"/>
      <c r="DA74" s="110"/>
      <c r="DB74" s="111"/>
      <c r="DC74" s="110"/>
      <c r="DD74" s="110"/>
      <c r="DE74" s="111"/>
      <c r="DF74" s="110"/>
      <c r="DG74" s="110"/>
      <c r="DH74" s="111"/>
      <c r="DI74" s="110"/>
      <c r="DJ74" s="110"/>
      <c r="DK74" s="111"/>
      <c r="DL74" s="111"/>
      <c r="DM74" s="111"/>
      <c r="DN74" s="111"/>
      <c r="DO74" s="110"/>
      <c r="DP74" s="110"/>
      <c r="DQ74" s="111"/>
      <c r="DR74" s="110"/>
      <c r="DS74" s="110"/>
      <c r="DT74" s="111"/>
      <c r="DU74" s="110"/>
      <c r="DV74" s="110"/>
      <c r="DW74" s="111"/>
      <c r="DX74" s="103">
        <f t="shared" si="18"/>
        <v>0</v>
      </c>
      <c r="DY74" s="103">
        <f t="shared" si="19"/>
        <v>0</v>
      </c>
      <c r="DZ74" s="103">
        <f t="shared" si="20"/>
        <v>0</v>
      </c>
    </row>
    <row r="75" spans="1:130" s="115" customFormat="1">
      <c r="A75" s="118"/>
      <c r="C75" s="81"/>
      <c r="D75" s="102">
        <v>2</v>
      </c>
      <c r="E75" s="81" t="s">
        <v>639</v>
      </c>
      <c r="F75" s="81"/>
      <c r="G75" s="81"/>
      <c r="H75" s="81"/>
      <c r="I75" s="92" t="s">
        <v>640</v>
      </c>
      <c r="J75" s="103">
        <f t="shared" si="16"/>
        <v>0</v>
      </c>
      <c r="K75" s="103">
        <f t="shared" si="17"/>
        <v>0</v>
      </c>
      <c r="L75" s="103">
        <f t="shared" si="14"/>
        <v>0</v>
      </c>
      <c r="M75" s="104">
        <f t="shared" si="15"/>
        <v>0</v>
      </c>
      <c r="N75" s="110"/>
      <c r="O75" s="110"/>
      <c r="P75" s="111"/>
      <c r="Q75" s="110"/>
      <c r="R75" s="110"/>
      <c r="S75" s="111"/>
      <c r="T75" s="108">
        <f t="shared" si="13"/>
        <v>0</v>
      </c>
      <c r="U75" s="110"/>
      <c r="V75" s="111"/>
      <c r="W75" s="110"/>
      <c r="X75" s="110"/>
      <c r="Y75" s="111"/>
      <c r="Z75" s="110"/>
      <c r="AA75" s="110"/>
      <c r="AB75" s="111"/>
      <c r="AC75" s="110"/>
      <c r="AD75" s="110"/>
      <c r="AE75" s="111"/>
      <c r="AF75" s="108">
        <f t="shared" si="12"/>
        <v>0</v>
      </c>
      <c r="AG75" s="110"/>
      <c r="AH75" s="111"/>
      <c r="AI75" s="110"/>
      <c r="AJ75" s="110"/>
      <c r="AK75" s="111"/>
      <c r="AL75" s="110"/>
      <c r="AM75" s="110"/>
      <c r="AN75" s="111"/>
      <c r="AO75" s="110"/>
      <c r="AP75" s="110"/>
      <c r="AQ75" s="111"/>
      <c r="AR75" s="110"/>
      <c r="AS75" s="110"/>
      <c r="AT75" s="111"/>
      <c r="AU75" s="110"/>
      <c r="AV75" s="110"/>
      <c r="AW75" s="111"/>
      <c r="AX75" s="110"/>
      <c r="AY75" s="110"/>
      <c r="AZ75" s="111"/>
      <c r="BA75" s="110"/>
      <c r="BB75" s="110"/>
      <c r="BC75" s="111"/>
      <c r="BD75" s="110"/>
      <c r="BE75" s="110"/>
      <c r="BF75" s="111"/>
      <c r="BG75" s="110"/>
      <c r="BH75" s="110"/>
      <c r="BI75" s="111"/>
      <c r="BJ75" s="110"/>
      <c r="BK75" s="110"/>
      <c r="BL75" s="111"/>
      <c r="BM75" s="110"/>
      <c r="BN75" s="110"/>
      <c r="BO75" s="111"/>
      <c r="BP75" s="110"/>
      <c r="BQ75" s="110"/>
      <c r="BR75" s="111"/>
      <c r="BS75" s="110"/>
      <c r="BT75" s="110"/>
      <c r="BU75" s="111"/>
      <c r="BV75" s="110"/>
      <c r="BW75" s="110"/>
      <c r="BX75" s="111"/>
      <c r="BY75" s="110"/>
      <c r="BZ75" s="110"/>
      <c r="CA75" s="111"/>
      <c r="CB75" s="125"/>
      <c r="CC75" s="110"/>
      <c r="CD75" s="111"/>
      <c r="CE75" s="110"/>
      <c r="CF75" s="110"/>
      <c r="CG75" s="111"/>
      <c r="CH75" s="110"/>
      <c r="CI75" s="110"/>
      <c r="CJ75" s="111"/>
      <c r="CK75" s="110"/>
      <c r="CL75" s="110"/>
      <c r="CM75" s="111"/>
      <c r="CN75" s="110"/>
      <c r="CO75" s="110"/>
      <c r="CP75" s="111"/>
      <c r="CQ75" s="110"/>
      <c r="CR75" s="110"/>
      <c r="CS75" s="111"/>
      <c r="CT75" s="110"/>
      <c r="CU75" s="110"/>
      <c r="CV75" s="111"/>
      <c r="CW75" s="110"/>
      <c r="CX75" s="110"/>
      <c r="CY75" s="111"/>
      <c r="CZ75" s="110"/>
      <c r="DA75" s="110"/>
      <c r="DB75" s="111"/>
      <c r="DC75" s="110"/>
      <c r="DD75" s="110"/>
      <c r="DE75" s="111"/>
      <c r="DF75" s="110"/>
      <c r="DG75" s="110"/>
      <c r="DH75" s="111"/>
      <c r="DI75" s="110"/>
      <c r="DJ75" s="110"/>
      <c r="DK75" s="111"/>
      <c r="DL75" s="111"/>
      <c r="DM75" s="111"/>
      <c r="DN75" s="111"/>
      <c r="DO75" s="110"/>
      <c r="DP75" s="110"/>
      <c r="DQ75" s="111"/>
      <c r="DR75" s="110"/>
      <c r="DS75" s="110"/>
      <c r="DT75" s="111"/>
      <c r="DU75" s="110"/>
      <c r="DV75" s="110"/>
      <c r="DW75" s="111"/>
      <c r="DX75" s="103">
        <f t="shared" si="18"/>
        <v>0</v>
      </c>
      <c r="DY75" s="103">
        <f t="shared" si="19"/>
        <v>0</v>
      </c>
      <c r="DZ75" s="103">
        <f t="shared" si="20"/>
        <v>0</v>
      </c>
    </row>
    <row r="76" spans="1:130" s="115" customFormat="1">
      <c r="A76" s="118"/>
      <c r="C76" s="81"/>
      <c r="D76" s="102">
        <v>3</v>
      </c>
      <c r="E76" s="81" t="s">
        <v>641</v>
      </c>
      <c r="F76" s="81"/>
      <c r="G76" s="81"/>
      <c r="H76" s="81"/>
      <c r="I76" s="92" t="s">
        <v>642</v>
      </c>
      <c r="J76" s="103">
        <f t="shared" si="16"/>
        <v>0</v>
      </c>
      <c r="K76" s="103">
        <f t="shared" si="17"/>
        <v>0</v>
      </c>
      <c r="L76" s="103">
        <f t="shared" si="14"/>
        <v>0</v>
      </c>
      <c r="M76" s="104">
        <f t="shared" si="15"/>
        <v>0</v>
      </c>
      <c r="N76" s="110"/>
      <c r="O76" s="110"/>
      <c r="P76" s="111"/>
      <c r="Q76" s="110"/>
      <c r="R76" s="110"/>
      <c r="S76" s="111"/>
      <c r="T76" s="108">
        <f t="shared" si="13"/>
        <v>0</v>
      </c>
      <c r="U76" s="110"/>
      <c r="V76" s="111"/>
      <c r="W76" s="110"/>
      <c r="X76" s="110"/>
      <c r="Y76" s="111"/>
      <c r="Z76" s="110"/>
      <c r="AA76" s="110"/>
      <c r="AB76" s="111"/>
      <c r="AC76" s="110"/>
      <c r="AD76" s="110"/>
      <c r="AE76" s="111"/>
      <c r="AF76" s="108">
        <f t="shared" si="12"/>
        <v>0</v>
      </c>
      <c r="AG76" s="110"/>
      <c r="AH76" s="111"/>
      <c r="AI76" s="110"/>
      <c r="AJ76" s="110"/>
      <c r="AK76" s="111"/>
      <c r="AL76" s="110"/>
      <c r="AM76" s="110"/>
      <c r="AN76" s="111"/>
      <c r="AO76" s="110"/>
      <c r="AP76" s="110"/>
      <c r="AQ76" s="111"/>
      <c r="AR76" s="110"/>
      <c r="AS76" s="110"/>
      <c r="AT76" s="111"/>
      <c r="AU76" s="110"/>
      <c r="AV76" s="110"/>
      <c r="AW76" s="111"/>
      <c r="AX76" s="110"/>
      <c r="AY76" s="110"/>
      <c r="AZ76" s="111"/>
      <c r="BA76" s="110"/>
      <c r="BB76" s="110"/>
      <c r="BC76" s="111"/>
      <c r="BD76" s="110"/>
      <c r="BE76" s="110"/>
      <c r="BF76" s="111"/>
      <c r="BG76" s="110"/>
      <c r="BH76" s="110"/>
      <c r="BI76" s="111"/>
      <c r="BJ76" s="110"/>
      <c r="BK76" s="110"/>
      <c r="BL76" s="111"/>
      <c r="BM76" s="110"/>
      <c r="BN76" s="110"/>
      <c r="BO76" s="111"/>
      <c r="BP76" s="110"/>
      <c r="BQ76" s="110"/>
      <c r="BR76" s="111"/>
      <c r="BS76" s="110"/>
      <c r="BT76" s="110"/>
      <c r="BU76" s="111"/>
      <c r="BV76" s="110"/>
      <c r="BW76" s="110"/>
      <c r="BX76" s="111"/>
      <c r="BY76" s="110"/>
      <c r="BZ76" s="110"/>
      <c r="CA76" s="111"/>
      <c r="CB76" s="110"/>
      <c r="CC76" s="110"/>
      <c r="CD76" s="111"/>
      <c r="CE76" s="110"/>
      <c r="CF76" s="110"/>
      <c r="CG76" s="111"/>
      <c r="CH76" s="110"/>
      <c r="CI76" s="110"/>
      <c r="CJ76" s="111"/>
      <c r="CK76" s="110"/>
      <c r="CL76" s="110"/>
      <c r="CM76" s="111"/>
      <c r="CN76" s="110"/>
      <c r="CO76" s="110"/>
      <c r="CP76" s="111"/>
      <c r="CQ76" s="110"/>
      <c r="CR76" s="110"/>
      <c r="CS76" s="111"/>
      <c r="CT76" s="110"/>
      <c r="CU76" s="110"/>
      <c r="CV76" s="111"/>
      <c r="CW76" s="110"/>
      <c r="CX76" s="110"/>
      <c r="CY76" s="111"/>
      <c r="CZ76" s="110"/>
      <c r="DA76" s="110"/>
      <c r="DB76" s="111"/>
      <c r="DC76" s="110"/>
      <c r="DD76" s="110"/>
      <c r="DE76" s="111"/>
      <c r="DF76" s="110"/>
      <c r="DG76" s="110"/>
      <c r="DH76" s="111"/>
      <c r="DI76" s="110"/>
      <c r="DJ76" s="110"/>
      <c r="DK76" s="111"/>
      <c r="DL76" s="111"/>
      <c r="DM76" s="111"/>
      <c r="DN76" s="111"/>
      <c r="DO76" s="110"/>
      <c r="DP76" s="110"/>
      <c r="DQ76" s="111"/>
      <c r="DR76" s="110"/>
      <c r="DS76" s="110"/>
      <c r="DT76" s="111"/>
      <c r="DU76" s="110"/>
      <c r="DV76" s="110"/>
      <c r="DW76" s="111"/>
      <c r="DX76" s="103">
        <f t="shared" si="18"/>
        <v>0</v>
      </c>
      <c r="DY76" s="103">
        <f t="shared" si="19"/>
        <v>0</v>
      </c>
      <c r="DZ76" s="103">
        <f t="shared" si="20"/>
        <v>0</v>
      </c>
    </row>
    <row r="77" spans="1:130" s="115" customFormat="1">
      <c r="A77" s="118"/>
      <c r="C77" s="81"/>
      <c r="D77" s="102">
        <v>4</v>
      </c>
      <c r="E77" s="81" t="s">
        <v>643</v>
      </c>
      <c r="F77" s="81"/>
      <c r="G77" s="81"/>
      <c r="H77" s="81"/>
      <c r="I77" s="92" t="s">
        <v>644</v>
      </c>
      <c r="J77" s="103">
        <f t="shared" si="16"/>
        <v>0</v>
      </c>
      <c r="K77" s="103">
        <f t="shared" si="17"/>
        <v>0</v>
      </c>
      <c r="L77" s="103">
        <f t="shared" si="14"/>
        <v>0</v>
      </c>
      <c r="M77" s="104">
        <f t="shared" si="15"/>
        <v>0</v>
      </c>
      <c r="N77" s="110"/>
      <c r="O77" s="110"/>
      <c r="P77" s="111"/>
      <c r="Q77" s="110"/>
      <c r="R77" s="110"/>
      <c r="S77" s="111"/>
      <c r="T77" s="108">
        <f t="shared" si="13"/>
        <v>0</v>
      </c>
      <c r="U77" s="110"/>
      <c r="V77" s="111"/>
      <c r="W77" s="110"/>
      <c r="X77" s="110"/>
      <c r="Y77" s="111"/>
      <c r="Z77" s="110"/>
      <c r="AA77" s="110"/>
      <c r="AB77" s="111"/>
      <c r="AC77" s="110"/>
      <c r="AD77" s="110"/>
      <c r="AE77" s="111"/>
      <c r="AF77" s="108">
        <f t="shared" si="12"/>
        <v>0</v>
      </c>
      <c r="AG77" s="110"/>
      <c r="AH77" s="111"/>
      <c r="AI77" s="110"/>
      <c r="AJ77" s="110"/>
      <c r="AK77" s="111"/>
      <c r="AL77" s="110"/>
      <c r="AM77" s="110"/>
      <c r="AN77" s="111"/>
      <c r="AO77" s="110"/>
      <c r="AP77" s="110"/>
      <c r="AQ77" s="111"/>
      <c r="AR77" s="110"/>
      <c r="AS77" s="110"/>
      <c r="AT77" s="111"/>
      <c r="AU77" s="110"/>
      <c r="AV77" s="110"/>
      <c r="AW77" s="111"/>
      <c r="AX77" s="110"/>
      <c r="AY77" s="110"/>
      <c r="AZ77" s="111"/>
      <c r="BA77" s="110"/>
      <c r="BB77" s="110"/>
      <c r="BC77" s="111"/>
      <c r="BD77" s="110"/>
      <c r="BE77" s="110"/>
      <c r="BF77" s="111"/>
      <c r="BG77" s="110"/>
      <c r="BH77" s="110"/>
      <c r="BI77" s="111"/>
      <c r="BJ77" s="110"/>
      <c r="BK77" s="110"/>
      <c r="BL77" s="111"/>
      <c r="BM77" s="110"/>
      <c r="BN77" s="110"/>
      <c r="BO77" s="111"/>
      <c r="BP77" s="110"/>
      <c r="BQ77" s="110"/>
      <c r="BR77" s="111"/>
      <c r="BS77" s="110"/>
      <c r="BT77" s="110"/>
      <c r="BU77" s="111"/>
      <c r="BV77" s="110"/>
      <c r="BW77" s="110"/>
      <c r="BX77" s="111"/>
      <c r="BY77" s="110"/>
      <c r="BZ77" s="110"/>
      <c r="CA77" s="111"/>
      <c r="CB77" s="110"/>
      <c r="CC77" s="110"/>
      <c r="CD77" s="111"/>
      <c r="CE77" s="110"/>
      <c r="CF77" s="110"/>
      <c r="CG77" s="111"/>
      <c r="CH77" s="110"/>
      <c r="CI77" s="110"/>
      <c r="CJ77" s="111"/>
      <c r="CK77" s="110"/>
      <c r="CL77" s="110"/>
      <c r="CM77" s="111"/>
      <c r="CN77" s="110"/>
      <c r="CO77" s="110"/>
      <c r="CP77" s="111"/>
      <c r="CQ77" s="110"/>
      <c r="CR77" s="110"/>
      <c r="CS77" s="111"/>
      <c r="CT77" s="110"/>
      <c r="CU77" s="110"/>
      <c r="CV77" s="111"/>
      <c r="CW77" s="110"/>
      <c r="CX77" s="110"/>
      <c r="CY77" s="111"/>
      <c r="CZ77" s="110"/>
      <c r="DA77" s="110"/>
      <c r="DB77" s="111"/>
      <c r="DC77" s="110"/>
      <c r="DD77" s="110"/>
      <c r="DE77" s="111"/>
      <c r="DF77" s="110"/>
      <c r="DG77" s="110"/>
      <c r="DH77" s="111"/>
      <c r="DI77" s="110"/>
      <c r="DJ77" s="110"/>
      <c r="DK77" s="111"/>
      <c r="DL77" s="111"/>
      <c r="DM77" s="111"/>
      <c r="DN77" s="111"/>
      <c r="DO77" s="110"/>
      <c r="DP77" s="110"/>
      <c r="DQ77" s="111"/>
      <c r="DR77" s="110"/>
      <c r="DS77" s="110"/>
      <c r="DT77" s="111"/>
      <c r="DU77" s="110"/>
      <c r="DV77" s="110"/>
      <c r="DW77" s="111"/>
      <c r="DX77" s="103">
        <f t="shared" si="18"/>
        <v>0</v>
      </c>
      <c r="DY77" s="103">
        <f t="shared" si="19"/>
        <v>0</v>
      </c>
      <c r="DZ77" s="103">
        <f t="shared" si="20"/>
        <v>0</v>
      </c>
    </row>
    <row r="78" spans="1:130" s="115" customFormat="1" ht="13.5" hidden="1" customHeight="1">
      <c r="A78" s="118"/>
      <c r="D78" s="102" t="s">
        <v>558</v>
      </c>
      <c r="E78" s="119" t="s">
        <v>645</v>
      </c>
      <c r="F78" s="119"/>
      <c r="G78" s="119"/>
      <c r="H78" s="119"/>
      <c r="I78" s="119" t="s">
        <v>644</v>
      </c>
      <c r="J78" s="103">
        <f t="shared" si="16"/>
        <v>0</v>
      </c>
      <c r="K78" s="103">
        <f t="shared" si="17"/>
        <v>0</v>
      </c>
      <c r="L78" s="103">
        <f t="shared" si="14"/>
        <v>0</v>
      </c>
      <c r="M78" s="104">
        <f t="shared" si="15"/>
        <v>0</v>
      </c>
      <c r="N78" s="126"/>
      <c r="O78" s="126"/>
      <c r="P78" s="127"/>
      <c r="Q78" s="126"/>
      <c r="R78" s="126"/>
      <c r="S78" s="127"/>
      <c r="T78" s="126"/>
      <c r="U78" s="126"/>
      <c r="V78" s="127"/>
      <c r="W78" s="126"/>
      <c r="X78" s="126"/>
      <c r="Y78" s="127"/>
      <c r="Z78" s="126"/>
      <c r="AA78" s="126"/>
      <c r="AB78" s="127"/>
      <c r="AC78" s="126"/>
      <c r="AD78" s="126"/>
      <c r="AE78" s="127"/>
      <c r="AF78" s="108">
        <f>AC78+Z78</f>
        <v>0</v>
      </c>
      <c r="AG78" s="126"/>
      <c r="AH78" s="127"/>
      <c r="AI78" s="126"/>
      <c r="AJ78" s="126"/>
      <c r="AK78" s="127"/>
      <c r="AL78" s="126"/>
      <c r="AM78" s="126"/>
      <c r="AN78" s="127"/>
      <c r="AO78" s="126"/>
      <c r="AP78" s="126"/>
      <c r="AQ78" s="127"/>
      <c r="AR78" s="126"/>
      <c r="AS78" s="126"/>
      <c r="AT78" s="127"/>
      <c r="AU78" s="126"/>
      <c r="AV78" s="126"/>
      <c r="AW78" s="127"/>
      <c r="AX78" s="126"/>
      <c r="AY78" s="126"/>
      <c r="AZ78" s="127"/>
      <c r="BA78" s="126"/>
      <c r="BB78" s="126"/>
      <c r="BC78" s="127"/>
      <c r="BD78" s="126"/>
      <c r="BE78" s="126"/>
      <c r="BF78" s="127"/>
      <c r="BG78" s="126"/>
      <c r="BH78" s="126"/>
      <c r="BI78" s="127"/>
      <c r="BJ78" s="126"/>
      <c r="BK78" s="126"/>
      <c r="BL78" s="127"/>
      <c r="BM78" s="126"/>
      <c r="BN78" s="126"/>
      <c r="BO78" s="127"/>
      <c r="BP78" s="126"/>
      <c r="BQ78" s="126"/>
      <c r="BR78" s="127"/>
      <c r="BS78" s="126"/>
      <c r="BT78" s="126"/>
      <c r="BU78" s="127"/>
      <c r="BV78" s="126"/>
      <c r="BW78" s="126"/>
      <c r="BX78" s="127"/>
      <c r="BY78" s="126"/>
      <c r="BZ78" s="126"/>
      <c r="CA78" s="127"/>
      <c r="CB78" s="126"/>
      <c r="CC78" s="126"/>
      <c r="CD78" s="127"/>
      <c r="CE78" s="126"/>
      <c r="CF78" s="126"/>
      <c r="CG78" s="127"/>
      <c r="CH78" s="126"/>
      <c r="CI78" s="126"/>
      <c r="CJ78" s="127"/>
      <c r="CK78" s="126"/>
      <c r="CL78" s="126"/>
      <c r="CM78" s="127"/>
      <c r="CN78" s="126"/>
      <c r="CO78" s="126"/>
      <c r="CP78" s="127"/>
      <c r="CQ78" s="126"/>
      <c r="CR78" s="126"/>
      <c r="CS78" s="127"/>
      <c r="CT78" s="126"/>
      <c r="CU78" s="126"/>
      <c r="CV78" s="127"/>
      <c r="CW78" s="126"/>
      <c r="CX78" s="126"/>
      <c r="CY78" s="127"/>
      <c r="CZ78" s="126"/>
      <c r="DA78" s="126"/>
      <c r="DB78" s="127"/>
      <c r="DC78" s="126"/>
      <c r="DD78" s="126"/>
      <c r="DE78" s="127"/>
      <c r="DF78" s="126"/>
      <c r="DG78" s="126"/>
      <c r="DH78" s="127"/>
      <c r="DI78" s="126"/>
      <c r="DJ78" s="126"/>
      <c r="DK78" s="127"/>
      <c r="DL78" s="127"/>
      <c r="DM78" s="127"/>
      <c r="DN78" s="127"/>
      <c r="DO78" s="126"/>
      <c r="DP78" s="126"/>
      <c r="DQ78" s="127"/>
      <c r="DR78" s="126"/>
      <c r="DS78" s="126"/>
      <c r="DT78" s="127"/>
      <c r="DU78" s="126"/>
      <c r="DV78" s="126"/>
      <c r="DW78" s="127"/>
      <c r="DX78" s="103">
        <f t="shared" si="18"/>
        <v>0</v>
      </c>
      <c r="DY78" s="103">
        <f t="shared" si="19"/>
        <v>0</v>
      </c>
      <c r="DZ78" s="103">
        <f t="shared" si="20"/>
        <v>0</v>
      </c>
    </row>
    <row r="79" spans="1:130" s="115" customFormat="1" ht="15" hidden="1" customHeight="1">
      <c r="A79" s="118"/>
      <c r="C79" s="81"/>
      <c r="D79" s="102">
        <v>5</v>
      </c>
      <c r="E79" s="81" t="s">
        <v>646</v>
      </c>
      <c r="F79" s="81"/>
      <c r="G79" s="81"/>
      <c r="H79" s="81"/>
      <c r="I79" s="92" t="s">
        <v>647</v>
      </c>
      <c r="J79" s="103">
        <f t="shared" si="16"/>
        <v>0</v>
      </c>
      <c r="K79" s="103">
        <f t="shared" si="17"/>
        <v>0</v>
      </c>
      <c r="L79" s="103">
        <f t="shared" si="14"/>
        <v>0</v>
      </c>
      <c r="M79" s="104">
        <f t="shared" si="15"/>
        <v>0</v>
      </c>
      <c r="N79" s="110"/>
      <c r="O79" s="110"/>
      <c r="P79" s="111"/>
      <c r="Q79" s="110"/>
      <c r="R79" s="110"/>
      <c r="S79" s="111"/>
      <c r="T79" s="110"/>
      <c r="U79" s="110"/>
      <c r="V79" s="111"/>
      <c r="W79" s="110"/>
      <c r="X79" s="110"/>
      <c r="Y79" s="111"/>
      <c r="Z79" s="110"/>
      <c r="AA79" s="110"/>
      <c r="AB79" s="111"/>
      <c r="AC79" s="110"/>
      <c r="AD79" s="110"/>
      <c r="AE79" s="111"/>
      <c r="AF79" s="108">
        <f>AC79+Z79</f>
        <v>0</v>
      </c>
      <c r="AG79" s="110"/>
      <c r="AH79" s="111"/>
      <c r="AI79" s="110"/>
      <c r="AJ79" s="110"/>
      <c r="AK79" s="111"/>
      <c r="AL79" s="110"/>
      <c r="AM79" s="110"/>
      <c r="AN79" s="111"/>
      <c r="AO79" s="110"/>
      <c r="AP79" s="110"/>
      <c r="AQ79" s="111"/>
      <c r="AR79" s="110"/>
      <c r="AS79" s="110"/>
      <c r="AT79" s="111"/>
      <c r="AU79" s="110"/>
      <c r="AV79" s="110"/>
      <c r="AW79" s="111"/>
      <c r="AX79" s="110"/>
      <c r="AY79" s="110"/>
      <c r="AZ79" s="111"/>
      <c r="BA79" s="110"/>
      <c r="BB79" s="110"/>
      <c r="BC79" s="111"/>
      <c r="BD79" s="110"/>
      <c r="BE79" s="110"/>
      <c r="BF79" s="111"/>
      <c r="BG79" s="110"/>
      <c r="BH79" s="110"/>
      <c r="BI79" s="111"/>
      <c r="BJ79" s="110"/>
      <c r="BK79" s="110"/>
      <c r="BL79" s="111"/>
      <c r="BM79" s="110"/>
      <c r="BN79" s="110"/>
      <c r="BO79" s="111"/>
      <c r="BP79" s="110"/>
      <c r="BQ79" s="110"/>
      <c r="BR79" s="111"/>
      <c r="BS79" s="110"/>
      <c r="BT79" s="110"/>
      <c r="BU79" s="111"/>
      <c r="BV79" s="110"/>
      <c r="BW79" s="110"/>
      <c r="BX79" s="111"/>
      <c r="BY79" s="110"/>
      <c r="BZ79" s="110"/>
      <c r="CA79" s="111"/>
      <c r="CB79" s="110"/>
      <c r="CC79" s="110"/>
      <c r="CD79" s="111"/>
      <c r="CE79" s="110"/>
      <c r="CF79" s="110"/>
      <c r="CG79" s="111"/>
      <c r="CH79" s="110"/>
      <c r="CI79" s="110"/>
      <c r="CJ79" s="111"/>
      <c r="CK79" s="110"/>
      <c r="CL79" s="110"/>
      <c r="CM79" s="111"/>
      <c r="CN79" s="110"/>
      <c r="CO79" s="110"/>
      <c r="CP79" s="111"/>
      <c r="CQ79" s="110"/>
      <c r="CR79" s="110"/>
      <c r="CS79" s="111"/>
      <c r="CT79" s="110"/>
      <c r="CU79" s="110"/>
      <c r="CV79" s="111"/>
      <c r="CW79" s="110"/>
      <c r="CX79" s="110"/>
      <c r="CY79" s="111"/>
      <c r="CZ79" s="110"/>
      <c r="DA79" s="110"/>
      <c r="DB79" s="111"/>
      <c r="DC79" s="110"/>
      <c r="DD79" s="110"/>
      <c r="DE79" s="111"/>
      <c r="DF79" s="110"/>
      <c r="DG79" s="110"/>
      <c r="DH79" s="111"/>
      <c r="DI79" s="110"/>
      <c r="DJ79" s="110"/>
      <c r="DK79" s="111"/>
      <c r="DL79" s="111"/>
      <c r="DM79" s="111"/>
      <c r="DN79" s="111"/>
      <c r="DO79" s="110"/>
      <c r="DP79" s="110"/>
      <c r="DQ79" s="111"/>
      <c r="DR79" s="110"/>
      <c r="DS79" s="110"/>
      <c r="DT79" s="111"/>
      <c r="DU79" s="110"/>
      <c r="DV79" s="110"/>
      <c r="DW79" s="111"/>
      <c r="DX79" s="103">
        <f t="shared" si="18"/>
        <v>0</v>
      </c>
      <c r="DY79" s="103">
        <f t="shared" si="19"/>
        <v>0</v>
      </c>
      <c r="DZ79" s="103">
        <f t="shared" si="20"/>
        <v>0</v>
      </c>
    </row>
    <row r="80" spans="1:130" s="115" customFormat="1" ht="15" hidden="1" customHeight="1">
      <c r="A80" s="118"/>
      <c r="C80" s="81"/>
      <c r="J80" s="103">
        <f t="shared" si="16"/>
        <v>0</v>
      </c>
      <c r="K80" s="103">
        <f t="shared" si="17"/>
        <v>0</v>
      </c>
      <c r="L80" s="103">
        <f t="shared" si="14"/>
        <v>0</v>
      </c>
      <c r="M80" s="104">
        <f t="shared" si="15"/>
        <v>0</v>
      </c>
      <c r="N80" s="126"/>
      <c r="O80" s="126"/>
      <c r="P80" s="127"/>
      <c r="Q80" s="126"/>
      <c r="R80" s="126"/>
      <c r="S80" s="127"/>
      <c r="T80" s="126"/>
      <c r="U80" s="126"/>
      <c r="V80" s="127"/>
      <c r="W80" s="126"/>
      <c r="X80" s="126"/>
      <c r="Y80" s="127"/>
      <c r="Z80" s="126"/>
      <c r="AA80" s="126"/>
      <c r="AB80" s="127"/>
      <c r="AC80" s="126"/>
      <c r="AD80" s="126"/>
      <c r="AE80" s="127"/>
      <c r="AF80" s="108">
        <f>AC80+Z80</f>
        <v>0</v>
      </c>
      <c r="AG80" s="126"/>
      <c r="AH80" s="127"/>
      <c r="AI80" s="126"/>
      <c r="AJ80" s="126"/>
      <c r="AK80" s="127"/>
      <c r="AL80" s="126"/>
      <c r="AM80" s="126"/>
      <c r="AN80" s="127"/>
      <c r="AO80" s="126"/>
      <c r="AP80" s="126"/>
      <c r="AQ80" s="127"/>
      <c r="AR80" s="126"/>
      <c r="AS80" s="126"/>
      <c r="AT80" s="127"/>
      <c r="AU80" s="126"/>
      <c r="AV80" s="126"/>
      <c r="AW80" s="127"/>
      <c r="AX80" s="126"/>
      <c r="AY80" s="126"/>
      <c r="AZ80" s="127"/>
      <c r="BA80" s="126"/>
      <c r="BB80" s="126"/>
      <c r="BC80" s="127"/>
      <c r="BD80" s="126"/>
      <c r="BE80" s="126"/>
      <c r="BF80" s="127"/>
      <c r="BG80" s="126"/>
      <c r="BH80" s="126"/>
      <c r="BI80" s="127"/>
      <c r="BJ80" s="126"/>
      <c r="BK80" s="126"/>
      <c r="BL80" s="127"/>
      <c r="BM80" s="126"/>
      <c r="BN80" s="126"/>
      <c r="BO80" s="127"/>
      <c r="BP80" s="126"/>
      <c r="BQ80" s="126"/>
      <c r="BR80" s="127"/>
      <c r="BS80" s="126"/>
      <c r="BT80" s="126"/>
      <c r="BU80" s="127"/>
      <c r="BV80" s="126"/>
      <c r="BW80" s="126"/>
      <c r="BX80" s="127"/>
      <c r="BY80" s="126"/>
      <c r="BZ80" s="126"/>
      <c r="CA80" s="127"/>
      <c r="CB80" s="126"/>
      <c r="CC80" s="126"/>
      <c r="CD80" s="127"/>
      <c r="CE80" s="126"/>
      <c r="CF80" s="126"/>
      <c r="CG80" s="127"/>
      <c r="CH80" s="126"/>
      <c r="CI80" s="126"/>
      <c r="CJ80" s="127"/>
      <c r="CK80" s="126"/>
      <c r="CL80" s="126"/>
      <c r="CM80" s="127"/>
      <c r="CN80" s="126"/>
      <c r="CO80" s="126"/>
      <c r="CP80" s="127"/>
      <c r="CQ80" s="126"/>
      <c r="CR80" s="126"/>
      <c r="CS80" s="127"/>
      <c r="CT80" s="126"/>
      <c r="CU80" s="126"/>
      <c r="CV80" s="127"/>
      <c r="CW80" s="126"/>
      <c r="CX80" s="126"/>
      <c r="CY80" s="127"/>
      <c r="CZ80" s="126"/>
      <c r="DA80" s="126"/>
      <c r="DB80" s="127"/>
      <c r="DC80" s="126"/>
      <c r="DD80" s="126"/>
      <c r="DE80" s="127"/>
      <c r="DF80" s="126"/>
      <c r="DG80" s="126"/>
      <c r="DH80" s="127"/>
      <c r="DI80" s="126"/>
      <c r="DJ80" s="126"/>
      <c r="DK80" s="127"/>
      <c r="DL80" s="127"/>
      <c r="DM80" s="127"/>
      <c r="DN80" s="127"/>
      <c r="DO80" s="126"/>
      <c r="DP80" s="126"/>
      <c r="DQ80" s="127"/>
      <c r="DR80" s="126"/>
      <c r="DS80" s="126"/>
      <c r="DT80" s="127"/>
      <c r="DU80" s="126"/>
      <c r="DV80" s="126"/>
      <c r="DW80" s="127"/>
      <c r="DX80" s="103">
        <f t="shared" si="18"/>
        <v>0</v>
      </c>
      <c r="DY80" s="103">
        <f t="shared" si="19"/>
        <v>0</v>
      </c>
      <c r="DZ80" s="103">
        <f t="shared" si="20"/>
        <v>0</v>
      </c>
    </row>
    <row r="81" spans="1:130" s="115" customFormat="1" ht="15" hidden="1" customHeight="1">
      <c r="A81" s="118"/>
      <c r="C81" s="81"/>
      <c r="E81" s="119"/>
      <c r="F81" s="119"/>
      <c r="G81" s="119"/>
      <c r="H81" s="119"/>
      <c r="I81" s="119"/>
      <c r="J81" s="103">
        <f t="shared" si="16"/>
        <v>0</v>
      </c>
      <c r="K81" s="103">
        <f t="shared" si="17"/>
        <v>0</v>
      </c>
      <c r="L81" s="103">
        <f t="shared" si="14"/>
        <v>0</v>
      </c>
      <c r="M81" s="104">
        <f t="shared" si="15"/>
        <v>0</v>
      </c>
      <c r="N81" s="126"/>
      <c r="O81" s="126"/>
      <c r="P81" s="127"/>
      <c r="Q81" s="126"/>
      <c r="R81" s="126"/>
      <c r="S81" s="127"/>
      <c r="T81" s="126"/>
      <c r="U81" s="126"/>
      <c r="V81" s="127"/>
      <c r="W81" s="126"/>
      <c r="X81" s="126"/>
      <c r="Y81" s="127"/>
      <c r="Z81" s="126"/>
      <c r="AA81" s="126"/>
      <c r="AB81" s="127"/>
      <c r="AC81" s="126"/>
      <c r="AD81" s="126"/>
      <c r="AE81" s="127"/>
      <c r="AF81" s="108">
        <f>AC81+Z81</f>
        <v>0</v>
      </c>
      <c r="AG81" s="126"/>
      <c r="AH81" s="127"/>
      <c r="AI81" s="126"/>
      <c r="AJ81" s="126"/>
      <c r="AK81" s="127"/>
      <c r="AL81" s="126"/>
      <c r="AM81" s="126"/>
      <c r="AN81" s="127"/>
      <c r="AO81" s="126"/>
      <c r="AP81" s="126"/>
      <c r="AQ81" s="127"/>
      <c r="AR81" s="126"/>
      <c r="AS81" s="126"/>
      <c r="AT81" s="127"/>
      <c r="AU81" s="126"/>
      <c r="AV81" s="126"/>
      <c r="AW81" s="127"/>
      <c r="AX81" s="126"/>
      <c r="AY81" s="126"/>
      <c r="AZ81" s="127"/>
      <c r="BA81" s="126"/>
      <c r="BB81" s="126"/>
      <c r="BC81" s="127"/>
      <c r="BD81" s="126"/>
      <c r="BE81" s="126"/>
      <c r="BF81" s="127"/>
      <c r="BG81" s="126"/>
      <c r="BH81" s="126"/>
      <c r="BI81" s="127"/>
      <c r="BJ81" s="126"/>
      <c r="BK81" s="126"/>
      <c r="BL81" s="127"/>
      <c r="BM81" s="126"/>
      <c r="BN81" s="126"/>
      <c r="BO81" s="127"/>
      <c r="BP81" s="126"/>
      <c r="BQ81" s="126"/>
      <c r="BR81" s="127"/>
      <c r="BS81" s="126"/>
      <c r="BT81" s="126"/>
      <c r="BU81" s="127"/>
      <c r="BV81" s="126"/>
      <c r="BW81" s="126"/>
      <c r="BX81" s="127"/>
      <c r="BY81" s="126"/>
      <c r="BZ81" s="126"/>
      <c r="CA81" s="127"/>
      <c r="CB81" s="126"/>
      <c r="CC81" s="126"/>
      <c r="CD81" s="127"/>
      <c r="CE81" s="126"/>
      <c r="CF81" s="126"/>
      <c r="CG81" s="127"/>
      <c r="CH81" s="126"/>
      <c r="CI81" s="126"/>
      <c r="CJ81" s="127"/>
      <c r="CK81" s="126"/>
      <c r="CL81" s="126"/>
      <c r="CM81" s="127"/>
      <c r="CN81" s="126"/>
      <c r="CO81" s="126"/>
      <c r="CP81" s="127"/>
      <c r="CQ81" s="126"/>
      <c r="CR81" s="126"/>
      <c r="CS81" s="127"/>
      <c r="CT81" s="126"/>
      <c r="CU81" s="126"/>
      <c r="CV81" s="127"/>
      <c r="CW81" s="126"/>
      <c r="CX81" s="126"/>
      <c r="CY81" s="127"/>
      <c r="CZ81" s="126"/>
      <c r="DA81" s="126"/>
      <c r="DB81" s="127"/>
      <c r="DC81" s="126"/>
      <c r="DD81" s="126"/>
      <c r="DE81" s="127"/>
      <c r="DF81" s="126"/>
      <c r="DG81" s="126"/>
      <c r="DH81" s="127"/>
      <c r="DI81" s="126"/>
      <c r="DJ81" s="126"/>
      <c r="DK81" s="127"/>
      <c r="DL81" s="127"/>
      <c r="DM81" s="127"/>
      <c r="DN81" s="127"/>
      <c r="DO81" s="126"/>
      <c r="DP81" s="126"/>
      <c r="DQ81" s="127"/>
      <c r="DR81" s="126"/>
      <c r="DS81" s="126"/>
      <c r="DT81" s="127"/>
      <c r="DU81" s="126"/>
      <c r="DV81" s="126"/>
      <c r="DW81" s="127"/>
      <c r="DX81" s="103">
        <f t="shared" si="18"/>
        <v>0</v>
      </c>
      <c r="DY81" s="103">
        <f t="shared" si="19"/>
        <v>0</v>
      </c>
      <c r="DZ81" s="103">
        <f t="shared" si="20"/>
        <v>0</v>
      </c>
    </row>
    <row r="82" spans="1:130" s="115" customFormat="1" ht="15" hidden="1" customHeight="1">
      <c r="A82" s="118"/>
      <c r="J82" s="103">
        <f t="shared" si="16"/>
        <v>0</v>
      </c>
      <c r="K82" s="103">
        <f t="shared" si="17"/>
        <v>0</v>
      </c>
      <c r="L82" s="103">
        <f t="shared" si="14"/>
        <v>0</v>
      </c>
      <c r="M82" s="104">
        <f t="shared" si="15"/>
        <v>0</v>
      </c>
      <c r="N82" s="126"/>
      <c r="O82" s="126"/>
      <c r="P82" s="127"/>
      <c r="Q82" s="126"/>
      <c r="R82" s="126"/>
      <c r="S82" s="127"/>
      <c r="T82" s="126"/>
      <c r="U82" s="126"/>
      <c r="V82" s="127"/>
      <c r="W82" s="126"/>
      <c r="X82" s="126"/>
      <c r="Y82" s="127"/>
      <c r="Z82" s="126"/>
      <c r="AA82" s="126"/>
      <c r="AB82" s="127"/>
      <c r="AC82" s="126"/>
      <c r="AD82" s="126"/>
      <c r="AE82" s="127"/>
      <c r="AF82" s="108">
        <f>AC82+Z82</f>
        <v>0</v>
      </c>
      <c r="AG82" s="126"/>
      <c r="AH82" s="127"/>
      <c r="AI82" s="126"/>
      <c r="AJ82" s="126"/>
      <c r="AK82" s="127"/>
      <c r="AL82" s="126"/>
      <c r="AM82" s="126"/>
      <c r="AN82" s="127"/>
      <c r="AO82" s="126"/>
      <c r="AP82" s="126"/>
      <c r="AQ82" s="127"/>
      <c r="AR82" s="126"/>
      <c r="AS82" s="126"/>
      <c r="AT82" s="127"/>
      <c r="AU82" s="126"/>
      <c r="AV82" s="126"/>
      <c r="AW82" s="127"/>
      <c r="AX82" s="126"/>
      <c r="AY82" s="126"/>
      <c r="AZ82" s="127"/>
      <c r="BA82" s="126"/>
      <c r="BB82" s="126"/>
      <c r="BC82" s="127"/>
      <c r="BD82" s="126"/>
      <c r="BE82" s="126"/>
      <c r="BF82" s="127"/>
      <c r="BG82" s="126"/>
      <c r="BH82" s="126"/>
      <c r="BI82" s="127"/>
      <c r="BJ82" s="126"/>
      <c r="BK82" s="126"/>
      <c r="BL82" s="127"/>
      <c r="BM82" s="126"/>
      <c r="BN82" s="126"/>
      <c r="BO82" s="127"/>
      <c r="BP82" s="126"/>
      <c r="BQ82" s="126"/>
      <c r="BR82" s="127"/>
      <c r="BS82" s="126"/>
      <c r="BT82" s="126"/>
      <c r="BU82" s="127"/>
      <c r="BV82" s="126"/>
      <c r="BW82" s="126"/>
      <c r="BX82" s="127"/>
      <c r="BY82" s="126"/>
      <c r="BZ82" s="126"/>
      <c r="CA82" s="127"/>
      <c r="CB82" s="126"/>
      <c r="CC82" s="126"/>
      <c r="CD82" s="127"/>
      <c r="CE82" s="126"/>
      <c r="CF82" s="126"/>
      <c r="CG82" s="127"/>
      <c r="CH82" s="126"/>
      <c r="CI82" s="126"/>
      <c r="CJ82" s="127"/>
      <c r="CK82" s="126"/>
      <c r="CL82" s="126"/>
      <c r="CM82" s="127"/>
      <c r="CN82" s="126"/>
      <c r="CO82" s="126"/>
      <c r="CP82" s="127"/>
      <c r="CQ82" s="126"/>
      <c r="CR82" s="126"/>
      <c r="CS82" s="127"/>
      <c r="CT82" s="126"/>
      <c r="CU82" s="126"/>
      <c r="CV82" s="127"/>
      <c r="CW82" s="126"/>
      <c r="CX82" s="126"/>
      <c r="CY82" s="127"/>
      <c r="CZ82" s="126"/>
      <c r="DA82" s="126"/>
      <c r="DB82" s="127"/>
      <c r="DC82" s="126"/>
      <c r="DD82" s="126"/>
      <c r="DE82" s="127"/>
      <c r="DF82" s="126"/>
      <c r="DG82" s="126"/>
      <c r="DH82" s="127"/>
      <c r="DI82" s="126"/>
      <c r="DJ82" s="126"/>
      <c r="DK82" s="127"/>
      <c r="DL82" s="127"/>
      <c r="DM82" s="127"/>
      <c r="DN82" s="127"/>
      <c r="DO82" s="126"/>
      <c r="DP82" s="126"/>
      <c r="DQ82" s="127"/>
      <c r="DR82" s="126"/>
      <c r="DS82" s="126"/>
      <c r="DT82" s="127"/>
      <c r="DU82" s="126"/>
      <c r="DV82" s="126"/>
      <c r="DW82" s="127"/>
      <c r="DX82" s="103">
        <f t="shared" si="18"/>
        <v>0</v>
      </c>
      <c r="DY82" s="103">
        <f t="shared" si="19"/>
        <v>0</v>
      </c>
      <c r="DZ82" s="103">
        <f t="shared" si="20"/>
        <v>0</v>
      </c>
    </row>
    <row r="83" spans="1:130" s="115" customFormat="1" ht="17.25" customHeight="1">
      <c r="A83" s="118"/>
      <c r="B83" s="92"/>
      <c r="C83" s="93">
        <v>3</v>
      </c>
      <c r="D83" s="94" t="s">
        <v>662</v>
      </c>
      <c r="E83" s="94"/>
      <c r="F83" s="94"/>
      <c r="G83" s="94"/>
      <c r="H83" s="94"/>
      <c r="I83" s="95" t="s">
        <v>663</v>
      </c>
      <c r="J83" s="96">
        <f t="shared" si="16"/>
        <v>0</v>
      </c>
      <c r="K83" s="96">
        <f t="shared" si="17"/>
        <v>0</v>
      </c>
      <c r="L83" s="96">
        <f t="shared" si="14"/>
        <v>0</v>
      </c>
      <c r="M83" s="97">
        <f t="shared" si="15"/>
        <v>0</v>
      </c>
      <c r="N83" s="113">
        <f>SUM(N84:N86)</f>
        <v>0</v>
      </c>
      <c r="O83" s="113">
        <f>SUM(O84:O86)</f>
        <v>0</v>
      </c>
      <c r="P83" s="114"/>
      <c r="Q83" s="113">
        <f>SUM(Q84:Q86)</f>
        <v>0</v>
      </c>
      <c r="R83" s="113">
        <f>SUM(R84:R86)</f>
        <v>0</v>
      </c>
      <c r="S83" s="114"/>
      <c r="T83" s="113">
        <f>SUM(T84:T86)</f>
        <v>0</v>
      </c>
      <c r="U83" s="113">
        <f>SUM(U84:U86)</f>
        <v>0</v>
      </c>
      <c r="V83" s="114"/>
      <c r="W83" s="113">
        <f>SUM(W84:W86)</f>
        <v>0</v>
      </c>
      <c r="X83" s="113">
        <f>SUM(X84:X86)</f>
        <v>0</v>
      </c>
      <c r="Y83" s="114"/>
      <c r="Z83" s="113">
        <f>SUM(Z84:Z86)</f>
        <v>0</v>
      </c>
      <c r="AA83" s="113">
        <f>SUM(AA84:AA86)</f>
        <v>0</v>
      </c>
      <c r="AB83" s="114"/>
      <c r="AC83" s="113">
        <f>SUM(AC84:AC86)</f>
        <v>0</v>
      </c>
      <c r="AD83" s="113">
        <f>SUM(AD84:AD86)</f>
        <v>0</v>
      </c>
      <c r="AE83" s="114"/>
      <c r="AF83" s="195">
        <f t="shared" ref="AF83:AF88" si="21">AC83+Z83+W83</f>
        <v>0</v>
      </c>
      <c r="AG83" s="113">
        <f>SUM(AG84:AG86)</f>
        <v>0</v>
      </c>
      <c r="AH83" s="114"/>
      <c r="AI83" s="113">
        <f>SUM(AI84:AI86)</f>
        <v>0</v>
      </c>
      <c r="AJ83" s="113">
        <f>SUM(AJ84:AJ86)</f>
        <v>0</v>
      </c>
      <c r="AK83" s="114"/>
      <c r="AL83" s="113">
        <f>SUM(AL84:AL86)</f>
        <v>0</v>
      </c>
      <c r="AM83" s="113">
        <f>SUM(AM84:AM86)</f>
        <v>0</v>
      </c>
      <c r="AN83" s="114"/>
      <c r="AO83" s="113">
        <f>SUM(AO84:AO86)</f>
        <v>0</v>
      </c>
      <c r="AP83" s="113">
        <f>SUM(AP84:AP86)</f>
        <v>0</v>
      </c>
      <c r="AQ83" s="114"/>
      <c r="AR83" s="113">
        <f>SUM(AR84:AR86)</f>
        <v>0</v>
      </c>
      <c r="AS83" s="113">
        <f>SUM(AS84:AS86)</f>
        <v>0</v>
      </c>
      <c r="AT83" s="114"/>
      <c r="AU83" s="113">
        <f>SUM(AU84:AU86)</f>
        <v>0</v>
      </c>
      <c r="AV83" s="113">
        <f>SUM(AV84:AV86)</f>
        <v>0</v>
      </c>
      <c r="AW83" s="114"/>
      <c r="AX83" s="113">
        <f>SUM(AX84:AX86)</f>
        <v>0</v>
      </c>
      <c r="AY83" s="113">
        <f>SUM(AY84:AY86)</f>
        <v>0</v>
      </c>
      <c r="AZ83" s="114"/>
      <c r="BA83" s="113">
        <f>SUM(BA84:BA86)</f>
        <v>0</v>
      </c>
      <c r="BB83" s="113">
        <f>SUM(BB84:BB86)</f>
        <v>0</v>
      </c>
      <c r="BC83" s="114"/>
      <c r="BD83" s="113">
        <f>SUM(BD84:BD86)</f>
        <v>0</v>
      </c>
      <c r="BE83" s="113">
        <f>SUM(BE84:BE86)</f>
        <v>0</v>
      </c>
      <c r="BF83" s="114"/>
      <c r="BG83" s="113">
        <f>SUM(BG84:BG86)</f>
        <v>0</v>
      </c>
      <c r="BH83" s="113">
        <f>SUM(BH84:BH86)</f>
        <v>0</v>
      </c>
      <c r="BI83" s="114"/>
      <c r="BJ83" s="113">
        <f>SUM(BJ84:BJ86)</f>
        <v>0</v>
      </c>
      <c r="BK83" s="113">
        <f>SUM(BK84:BK86)</f>
        <v>0</v>
      </c>
      <c r="BL83" s="114"/>
      <c r="BM83" s="113">
        <f>SUM(BM84:BM86)</f>
        <v>0</v>
      </c>
      <c r="BN83" s="113">
        <f>SUM(BN84:BN86)</f>
        <v>0</v>
      </c>
      <c r="BO83" s="114"/>
      <c r="BP83" s="113">
        <f>SUM(BP84:BP86)</f>
        <v>0</v>
      </c>
      <c r="BQ83" s="113">
        <f>SUM(BQ84:BQ86)</f>
        <v>0</v>
      </c>
      <c r="BR83" s="114"/>
      <c r="BS83" s="113">
        <f>SUM(BS84:BS86)</f>
        <v>0</v>
      </c>
      <c r="BT83" s="113">
        <f>SUM(BT84:BT86)</f>
        <v>0</v>
      </c>
      <c r="BU83" s="114"/>
      <c r="BV83" s="113">
        <f>SUM(BV84:BV86)</f>
        <v>0</v>
      </c>
      <c r="BW83" s="113">
        <f>SUM(BW84:BW86)</f>
        <v>0</v>
      </c>
      <c r="BX83" s="114"/>
      <c r="BY83" s="113">
        <f>SUM(BY84:BY86)</f>
        <v>0</v>
      </c>
      <c r="BZ83" s="113">
        <f>SUM(BZ84:BZ86)</f>
        <v>0</v>
      </c>
      <c r="CA83" s="114"/>
      <c r="CB83" s="113">
        <f>SUM(CB84:CB86)</f>
        <v>0</v>
      </c>
      <c r="CC83" s="113">
        <f>SUM(CC84:CC86)</f>
        <v>0</v>
      </c>
      <c r="CD83" s="114"/>
      <c r="CE83" s="113">
        <f>SUM(CE84:CE86)</f>
        <v>0</v>
      </c>
      <c r="CF83" s="113">
        <f>SUM(CF84:CF86)</f>
        <v>0</v>
      </c>
      <c r="CG83" s="114"/>
      <c r="CH83" s="113">
        <f>SUM(CH84:CH86)</f>
        <v>0</v>
      </c>
      <c r="CI83" s="113">
        <f>SUM(CI84:CI86)</f>
        <v>0</v>
      </c>
      <c r="CJ83" s="114"/>
      <c r="CK83" s="113">
        <f>SUM(CK84:CK86)</f>
        <v>0</v>
      </c>
      <c r="CL83" s="113">
        <f>SUM(CL84:CL86)</f>
        <v>0</v>
      </c>
      <c r="CM83" s="114"/>
      <c r="CN83" s="113">
        <f>SUM(CN84:CN86)</f>
        <v>0</v>
      </c>
      <c r="CO83" s="113">
        <f>SUM(CO84:CO86)</f>
        <v>0</v>
      </c>
      <c r="CP83" s="114"/>
      <c r="CQ83" s="113">
        <f>SUM(CQ84:CQ86)</f>
        <v>0</v>
      </c>
      <c r="CR83" s="113">
        <f>SUM(CR84:CR86)</f>
        <v>0</v>
      </c>
      <c r="CS83" s="114"/>
      <c r="CT83" s="113">
        <f>SUM(CT84:CT86)</f>
        <v>0</v>
      </c>
      <c r="CU83" s="113">
        <f>SUM(CU84:CU86)</f>
        <v>0</v>
      </c>
      <c r="CV83" s="114"/>
      <c r="CW83" s="113">
        <f>SUM(CW84:CW86)</f>
        <v>0</v>
      </c>
      <c r="CX83" s="113">
        <f>SUM(CX84:CX86)</f>
        <v>0</v>
      </c>
      <c r="CY83" s="114"/>
      <c r="CZ83" s="113">
        <f>SUM(CZ84:CZ86)</f>
        <v>0</v>
      </c>
      <c r="DA83" s="113">
        <f>SUM(DA84:DA86)</f>
        <v>0</v>
      </c>
      <c r="DB83" s="114"/>
      <c r="DC83" s="113">
        <f>SUM(DC84:DC86)</f>
        <v>0</v>
      </c>
      <c r="DD83" s="113">
        <f>SUM(DD84:DD86)</f>
        <v>0</v>
      </c>
      <c r="DE83" s="114"/>
      <c r="DF83" s="113">
        <f>SUM(DF84:DF86)</f>
        <v>0</v>
      </c>
      <c r="DG83" s="113">
        <f>SUM(DG84:DG86)</f>
        <v>0</v>
      </c>
      <c r="DH83" s="114"/>
      <c r="DI83" s="113">
        <f>SUM(DI84:DI86)</f>
        <v>0</v>
      </c>
      <c r="DJ83" s="113">
        <f>SUM(DJ84:DJ86)</f>
        <v>0</v>
      </c>
      <c r="DK83" s="113"/>
      <c r="DL83" s="113">
        <f>SUM(DL84:DL86)</f>
        <v>0</v>
      </c>
      <c r="DM83" s="113">
        <f>SUM(DM84:DM86)</f>
        <v>0</v>
      </c>
      <c r="DN83" s="114"/>
      <c r="DO83" s="113">
        <f>SUM(DO84:DO86)</f>
        <v>0</v>
      </c>
      <c r="DP83" s="113">
        <f>SUM(DP84:DP86)</f>
        <v>0</v>
      </c>
      <c r="DQ83" s="114"/>
      <c r="DR83" s="113">
        <f>SUM(DR84:DR86)</f>
        <v>0</v>
      </c>
      <c r="DS83" s="113">
        <f>SUM(DS84:DS86)</f>
        <v>0</v>
      </c>
      <c r="DT83" s="114"/>
      <c r="DU83" s="113">
        <f>SUM(DU84:DU86)</f>
        <v>0</v>
      </c>
      <c r="DV83" s="113">
        <f>SUM(DV84:DV86)</f>
        <v>0</v>
      </c>
      <c r="DW83" s="114"/>
      <c r="DX83" s="96">
        <f t="shared" si="18"/>
        <v>0</v>
      </c>
      <c r="DY83" s="96">
        <f t="shared" si="19"/>
        <v>0</v>
      </c>
      <c r="DZ83" s="96">
        <f t="shared" si="20"/>
        <v>0</v>
      </c>
    </row>
    <row r="84" spans="1:130" s="115" customFormat="1" ht="15" customHeight="1">
      <c r="A84" s="118"/>
      <c r="C84" s="81"/>
      <c r="D84" s="102">
        <v>1</v>
      </c>
      <c r="E84" s="92" t="s">
        <v>664</v>
      </c>
      <c r="F84" s="107"/>
      <c r="G84" s="107"/>
      <c r="H84" s="107"/>
      <c r="I84" s="107" t="s">
        <v>665</v>
      </c>
      <c r="J84" s="103">
        <f t="shared" si="16"/>
        <v>0</v>
      </c>
      <c r="K84" s="103">
        <f t="shared" si="17"/>
        <v>0</v>
      </c>
      <c r="L84" s="103">
        <f t="shared" si="14"/>
        <v>0</v>
      </c>
      <c r="M84" s="104">
        <f t="shared" si="15"/>
        <v>0</v>
      </c>
      <c r="N84" s="108"/>
      <c r="O84" s="108"/>
      <c r="P84" s="109"/>
      <c r="Q84" s="108"/>
      <c r="R84" s="108"/>
      <c r="S84" s="109"/>
      <c r="T84" s="108">
        <f>N84+Q84</f>
        <v>0</v>
      </c>
      <c r="U84" s="108"/>
      <c r="V84" s="109"/>
      <c r="W84" s="108"/>
      <c r="X84" s="108"/>
      <c r="Y84" s="109"/>
      <c r="Z84" s="108"/>
      <c r="AA84" s="108"/>
      <c r="AB84" s="109"/>
      <c r="AC84" s="108"/>
      <c r="AD84" s="108"/>
      <c r="AE84" s="109"/>
      <c r="AF84" s="108">
        <f t="shared" si="21"/>
        <v>0</v>
      </c>
      <c r="AG84" s="108"/>
      <c r="AH84" s="109"/>
      <c r="AI84" s="108"/>
      <c r="AJ84" s="108"/>
      <c r="AK84" s="109"/>
      <c r="AL84" s="108"/>
      <c r="AM84" s="108"/>
      <c r="AN84" s="109"/>
      <c r="AO84" s="108"/>
      <c r="AP84" s="108"/>
      <c r="AQ84" s="109"/>
      <c r="AR84" s="108"/>
      <c r="AS84" s="108"/>
      <c r="AT84" s="109"/>
      <c r="AU84" s="108"/>
      <c r="AV84" s="108"/>
      <c r="AW84" s="109"/>
      <c r="AX84" s="108"/>
      <c r="AY84" s="108"/>
      <c r="AZ84" s="109"/>
      <c r="BA84" s="108"/>
      <c r="BB84" s="108"/>
      <c r="BC84" s="109"/>
      <c r="BD84" s="108"/>
      <c r="BE84" s="108"/>
      <c r="BF84" s="109"/>
      <c r="BG84" s="108"/>
      <c r="BH84" s="108"/>
      <c r="BI84" s="109"/>
      <c r="BJ84" s="108"/>
      <c r="BK84" s="108"/>
      <c r="BL84" s="109"/>
      <c r="BM84" s="108"/>
      <c r="BN84" s="108"/>
      <c r="BO84" s="109"/>
      <c r="BP84" s="108"/>
      <c r="BQ84" s="108"/>
      <c r="BR84" s="109"/>
      <c r="BS84" s="108"/>
      <c r="BT84" s="108"/>
      <c r="BU84" s="109"/>
      <c r="BV84" s="108"/>
      <c r="BW84" s="108"/>
      <c r="BX84" s="109"/>
      <c r="BY84" s="108"/>
      <c r="BZ84" s="108"/>
      <c r="CA84" s="109"/>
      <c r="CB84" s="108"/>
      <c r="CC84" s="108"/>
      <c r="CD84" s="109"/>
      <c r="CE84" s="108"/>
      <c r="CF84" s="108"/>
      <c r="CG84" s="109"/>
      <c r="CH84" s="108"/>
      <c r="CI84" s="108"/>
      <c r="CJ84" s="109"/>
      <c r="CK84" s="108"/>
      <c r="CL84" s="108"/>
      <c r="CM84" s="109"/>
      <c r="CN84" s="108"/>
      <c r="CO84" s="108"/>
      <c r="CP84" s="109"/>
      <c r="CQ84" s="108"/>
      <c r="CR84" s="108"/>
      <c r="CS84" s="109"/>
      <c r="CT84" s="108"/>
      <c r="CU84" s="108"/>
      <c r="CV84" s="109"/>
      <c r="CW84" s="108"/>
      <c r="CX84" s="108"/>
      <c r="CY84" s="109"/>
      <c r="CZ84" s="108"/>
      <c r="DA84" s="108"/>
      <c r="DB84" s="109"/>
      <c r="DC84" s="108"/>
      <c r="DD84" s="108"/>
      <c r="DE84" s="109"/>
      <c r="DF84" s="108"/>
      <c r="DG84" s="108"/>
      <c r="DH84" s="109"/>
      <c r="DI84" s="108"/>
      <c r="DJ84" s="108"/>
      <c r="DK84" s="109"/>
      <c r="DL84" s="109"/>
      <c r="DM84" s="109"/>
      <c r="DN84" s="109"/>
      <c r="DO84" s="108"/>
      <c r="DP84" s="108"/>
      <c r="DQ84" s="109"/>
      <c r="DR84" s="108"/>
      <c r="DS84" s="108"/>
      <c r="DT84" s="109"/>
      <c r="DU84" s="108"/>
      <c r="DV84" s="108"/>
      <c r="DW84" s="109"/>
      <c r="DX84" s="103">
        <f t="shared" si="18"/>
        <v>0</v>
      </c>
      <c r="DY84" s="103">
        <f t="shared" si="19"/>
        <v>0</v>
      </c>
      <c r="DZ84" s="103">
        <f t="shared" si="20"/>
        <v>0</v>
      </c>
    </row>
    <row r="85" spans="1:130" s="115" customFormat="1" ht="14.25" customHeight="1">
      <c r="A85" s="118"/>
      <c r="C85" s="81"/>
      <c r="D85" s="102">
        <v>2</v>
      </c>
      <c r="E85" s="92" t="s">
        <v>666</v>
      </c>
      <c r="F85" s="107"/>
      <c r="G85" s="107"/>
      <c r="H85" s="107"/>
      <c r="I85" s="107" t="s">
        <v>667</v>
      </c>
      <c r="J85" s="103">
        <f t="shared" si="16"/>
        <v>0</v>
      </c>
      <c r="K85" s="103">
        <f t="shared" si="17"/>
        <v>0</v>
      </c>
      <c r="L85" s="103">
        <f t="shared" si="14"/>
        <v>0</v>
      </c>
      <c r="M85" s="104">
        <f t="shared" si="15"/>
        <v>0</v>
      </c>
      <c r="N85" s="108"/>
      <c r="O85" s="108"/>
      <c r="P85" s="109"/>
      <c r="Q85" s="108"/>
      <c r="R85" s="108"/>
      <c r="S85" s="109"/>
      <c r="T85" s="108">
        <f>N85+Q85</f>
        <v>0</v>
      </c>
      <c r="U85" s="108"/>
      <c r="V85" s="109"/>
      <c r="W85" s="108"/>
      <c r="X85" s="108"/>
      <c r="Y85" s="109"/>
      <c r="Z85" s="108"/>
      <c r="AA85" s="108"/>
      <c r="AB85" s="109"/>
      <c r="AC85" s="108"/>
      <c r="AD85" s="108"/>
      <c r="AE85" s="109"/>
      <c r="AF85" s="108">
        <f t="shared" si="21"/>
        <v>0</v>
      </c>
      <c r="AG85" s="108"/>
      <c r="AH85" s="109"/>
      <c r="AI85" s="108"/>
      <c r="AJ85" s="108"/>
      <c r="AK85" s="109"/>
      <c r="AL85" s="108"/>
      <c r="AM85" s="108"/>
      <c r="AN85" s="109"/>
      <c r="AO85" s="108"/>
      <c r="AP85" s="108"/>
      <c r="AQ85" s="109"/>
      <c r="AR85" s="108"/>
      <c r="AS85" s="108"/>
      <c r="AT85" s="109"/>
      <c r="AU85" s="108"/>
      <c r="AV85" s="108"/>
      <c r="AW85" s="109"/>
      <c r="AX85" s="108"/>
      <c r="AY85" s="108"/>
      <c r="AZ85" s="109"/>
      <c r="BA85" s="108"/>
      <c r="BB85" s="108"/>
      <c r="BC85" s="109"/>
      <c r="BD85" s="108"/>
      <c r="BE85" s="108"/>
      <c r="BF85" s="109"/>
      <c r="BG85" s="108"/>
      <c r="BH85" s="108"/>
      <c r="BI85" s="109"/>
      <c r="BJ85" s="108"/>
      <c r="BK85" s="108"/>
      <c r="BL85" s="109"/>
      <c r="BM85" s="108"/>
      <c r="BN85" s="108"/>
      <c r="BO85" s="109"/>
      <c r="BP85" s="108"/>
      <c r="BQ85" s="108"/>
      <c r="BR85" s="109"/>
      <c r="BS85" s="108"/>
      <c r="BT85" s="108"/>
      <c r="BU85" s="109"/>
      <c r="BV85" s="108"/>
      <c r="BW85" s="108"/>
      <c r="BX85" s="109"/>
      <c r="BY85" s="108"/>
      <c r="BZ85" s="108"/>
      <c r="CA85" s="109"/>
      <c r="CB85" s="108"/>
      <c r="CC85" s="108"/>
      <c r="CD85" s="109"/>
      <c r="CE85" s="108"/>
      <c r="CF85" s="108"/>
      <c r="CG85" s="109"/>
      <c r="CH85" s="108"/>
      <c r="CI85" s="108"/>
      <c r="CJ85" s="109"/>
      <c r="CK85" s="108"/>
      <c r="CL85" s="108"/>
      <c r="CM85" s="109"/>
      <c r="CN85" s="108"/>
      <c r="CO85" s="108"/>
      <c r="CP85" s="109"/>
      <c r="CQ85" s="108"/>
      <c r="CR85" s="108"/>
      <c r="CS85" s="109"/>
      <c r="CT85" s="108"/>
      <c r="CU85" s="108"/>
      <c r="CV85" s="109"/>
      <c r="CW85" s="108"/>
      <c r="CX85" s="108"/>
      <c r="CY85" s="109"/>
      <c r="CZ85" s="108"/>
      <c r="DA85" s="108"/>
      <c r="DB85" s="109"/>
      <c r="DC85" s="108"/>
      <c r="DD85" s="108"/>
      <c r="DE85" s="109"/>
      <c r="DF85" s="108"/>
      <c r="DG85" s="108"/>
      <c r="DH85" s="109"/>
      <c r="DI85" s="108"/>
      <c r="DJ85" s="108"/>
      <c r="DK85" s="109"/>
      <c r="DL85" s="109"/>
      <c r="DM85" s="109"/>
      <c r="DN85" s="109"/>
      <c r="DO85" s="108"/>
      <c r="DP85" s="108"/>
      <c r="DQ85" s="109"/>
      <c r="DR85" s="108"/>
      <c r="DS85" s="108"/>
      <c r="DT85" s="109"/>
      <c r="DU85" s="108"/>
      <c r="DV85" s="108"/>
      <c r="DW85" s="109"/>
      <c r="DX85" s="103">
        <f t="shared" si="18"/>
        <v>0</v>
      </c>
      <c r="DY85" s="103">
        <f t="shared" si="19"/>
        <v>0</v>
      </c>
      <c r="DZ85" s="103">
        <f t="shared" si="20"/>
        <v>0</v>
      </c>
    </row>
    <row r="86" spans="1:130" s="115" customFormat="1" ht="15" customHeight="1">
      <c r="A86" s="118"/>
      <c r="C86" s="81"/>
      <c r="D86" s="102">
        <v>3</v>
      </c>
      <c r="E86" s="92" t="s">
        <v>668</v>
      </c>
      <c r="F86" s="107"/>
      <c r="G86" s="107"/>
      <c r="H86" s="107"/>
      <c r="I86" s="107" t="s">
        <v>669</v>
      </c>
      <c r="J86" s="103">
        <f t="shared" si="16"/>
        <v>0</v>
      </c>
      <c r="K86" s="103">
        <f t="shared" si="17"/>
        <v>0</v>
      </c>
      <c r="L86" s="103">
        <f t="shared" si="14"/>
        <v>0</v>
      </c>
      <c r="M86" s="104">
        <f t="shared" si="15"/>
        <v>0</v>
      </c>
      <c r="N86" s="108"/>
      <c r="O86" s="108"/>
      <c r="P86" s="109"/>
      <c r="Q86" s="108"/>
      <c r="R86" s="108"/>
      <c r="S86" s="109"/>
      <c r="T86" s="108">
        <f>N86+Q86</f>
        <v>0</v>
      </c>
      <c r="U86" s="108"/>
      <c r="V86" s="109"/>
      <c r="W86" s="108"/>
      <c r="X86" s="108"/>
      <c r="Y86" s="109"/>
      <c r="Z86" s="108"/>
      <c r="AA86" s="108"/>
      <c r="AB86" s="109"/>
      <c r="AC86" s="108"/>
      <c r="AD86" s="108"/>
      <c r="AE86" s="109"/>
      <c r="AF86" s="108">
        <f t="shared" si="21"/>
        <v>0</v>
      </c>
      <c r="AG86" s="108"/>
      <c r="AH86" s="109"/>
      <c r="AI86" s="108"/>
      <c r="AJ86" s="108"/>
      <c r="AK86" s="109"/>
      <c r="AL86" s="108"/>
      <c r="AM86" s="108"/>
      <c r="AN86" s="109"/>
      <c r="AO86" s="108"/>
      <c r="AP86" s="108"/>
      <c r="AQ86" s="109"/>
      <c r="AR86" s="108"/>
      <c r="AS86" s="108"/>
      <c r="AT86" s="109"/>
      <c r="AU86" s="108"/>
      <c r="AV86" s="108"/>
      <c r="AW86" s="109"/>
      <c r="AX86" s="108"/>
      <c r="AY86" s="108"/>
      <c r="AZ86" s="109"/>
      <c r="BA86" s="108"/>
      <c r="BB86" s="108"/>
      <c r="BC86" s="109"/>
      <c r="BD86" s="108"/>
      <c r="BE86" s="108"/>
      <c r="BF86" s="109"/>
      <c r="BG86" s="108"/>
      <c r="BH86" s="108"/>
      <c r="BI86" s="109"/>
      <c r="BJ86" s="108"/>
      <c r="BK86" s="108"/>
      <c r="BL86" s="109"/>
      <c r="BM86" s="108"/>
      <c r="BN86" s="108"/>
      <c r="BO86" s="109"/>
      <c r="BP86" s="108"/>
      <c r="BQ86" s="108"/>
      <c r="BR86" s="109"/>
      <c r="BS86" s="108"/>
      <c r="BT86" s="108"/>
      <c r="BU86" s="109"/>
      <c r="BV86" s="108"/>
      <c r="BW86" s="108"/>
      <c r="BX86" s="109"/>
      <c r="BY86" s="108"/>
      <c r="BZ86" s="108"/>
      <c r="CA86" s="109"/>
      <c r="CB86" s="108"/>
      <c r="CC86" s="108"/>
      <c r="CD86" s="109"/>
      <c r="CE86" s="108"/>
      <c r="CF86" s="108"/>
      <c r="CG86" s="109"/>
      <c r="CH86" s="108"/>
      <c r="CI86" s="108"/>
      <c r="CJ86" s="109"/>
      <c r="CK86" s="108"/>
      <c r="CL86" s="108"/>
      <c r="CM86" s="109"/>
      <c r="CN86" s="108"/>
      <c r="CO86" s="108"/>
      <c r="CP86" s="109"/>
      <c r="CQ86" s="108"/>
      <c r="CR86" s="108"/>
      <c r="CS86" s="109"/>
      <c r="CT86" s="108"/>
      <c r="CU86" s="108"/>
      <c r="CV86" s="109"/>
      <c r="CW86" s="108"/>
      <c r="CX86" s="108"/>
      <c r="CY86" s="109"/>
      <c r="CZ86" s="108"/>
      <c r="DA86" s="108"/>
      <c r="DB86" s="109"/>
      <c r="DC86" s="108"/>
      <c r="DD86" s="108"/>
      <c r="DE86" s="109"/>
      <c r="DF86" s="108"/>
      <c r="DG86" s="108"/>
      <c r="DH86" s="109"/>
      <c r="DI86" s="108"/>
      <c r="DJ86" s="108"/>
      <c r="DK86" s="109"/>
      <c r="DL86" s="109"/>
      <c r="DM86" s="109"/>
      <c r="DN86" s="109"/>
      <c r="DO86" s="108"/>
      <c r="DP86" s="108"/>
      <c r="DQ86" s="109"/>
      <c r="DR86" s="108"/>
      <c r="DS86" s="108"/>
      <c r="DT86" s="109"/>
      <c r="DU86" s="108"/>
      <c r="DV86" s="108"/>
      <c r="DW86" s="109"/>
      <c r="DX86" s="103">
        <f t="shared" si="18"/>
        <v>0</v>
      </c>
      <c r="DY86" s="103">
        <f t="shared" si="19"/>
        <v>0</v>
      </c>
      <c r="DZ86" s="103">
        <f t="shared" si="20"/>
        <v>0</v>
      </c>
    </row>
    <row r="87" spans="1:130" s="115" customFormat="1" ht="27" customHeight="1">
      <c r="A87" s="448" t="s">
        <v>670</v>
      </c>
      <c r="B87" s="449"/>
      <c r="C87" s="449"/>
      <c r="D87" s="449"/>
      <c r="E87" s="449"/>
      <c r="F87" s="449"/>
      <c r="G87" s="449"/>
      <c r="H87" s="449"/>
      <c r="I87" s="128"/>
      <c r="J87" s="129">
        <f t="shared" si="16"/>
        <v>1016748</v>
      </c>
      <c r="K87" s="129">
        <f t="shared" si="17"/>
        <v>4400</v>
      </c>
      <c r="L87" s="129">
        <f t="shared" si="14"/>
        <v>0</v>
      </c>
      <c r="M87" s="130">
        <f t="shared" si="15"/>
        <v>1021148</v>
      </c>
      <c r="N87" s="131">
        <f>N5+N66</f>
        <v>100294</v>
      </c>
      <c r="O87" s="131">
        <f>O5+O66</f>
        <v>0</v>
      </c>
      <c r="P87" s="132"/>
      <c r="Q87" s="131">
        <f>Q5+Q66</f>
        <v>0</v>
      </c>
      <c r="R87" s="131">
        <f>R5+R66</f>
        <v>0</v>
      </c>
      <c r="S87" s="132"/>
      <c r="T87" s="131">
        <f>T5+T66</f>
        <v>100294</v>
      </c>
      <c r="U87" s="131">
        <f>U5+U66</f>
        <v>0</v>
      </c>
      <c r="V87" s="132"/>
      <c r="W87" s="131">
        <f>W5+W66</f>
        <v>5343</v>
      </c>
      <c r="X87" s="131">
        <f>X5+X66</f>
        <v>0</v>
      </c>
      <c r="Y87" s="132"/>
      <c r="Z87" s="131">
        <f>Z5+Z66</f>
        <v>1300</v>
      </c>
      <c r="AA87" s="131">
        <f>AA5+AA66</f>
        <v>0</v>
      </c>
      <c r="AB87" s="132"/>
      <c r="AC87" s="131">
        <f>AC5+AC66</f>
        <v>2400</v>
      </c>
      <c r="AD87" s="131">
        <f>AD5+AD66</f>
        <v>0</v>
      </c>
      <c r="AE87" s="132"/>
      <c r="AF87" s="315">
        <f t="shared" si="21"/>
        <v>9043</v>
      </c>
      <c r="AG87" s="131">
        <f>AG5+AG66</f>
        <v>0</v>
      </c>
      <c r="AH87" s="132"/>
      <c r="AI87" s="131">
        <f>AI5+AI66</f>
        <v>0</v>
      </c>
      <c r="AJ87" s="131">
        <f>AJ5+AJ66</f>
        <v>0</v>
      </c>
      <c r="AK87" s="132"/>
      <c r="AL87" s="131">
        <f>AL5+AL66</f>
        <v>0</v>
      </c>
      <c r="AM87" s="131">
        <f>AM5+AM66</f>
        <v>0</v>
      </c>
      <c r="AN87" s="132"/>
      <c r="AO87" s="131">
        <f>AO5+AO66</f>
        <v>9300</v>
      </c>
      <c r="AP87" s="131">
        <f>AP5+AP66</f>
        <v>0</v>
      </c>
      <c r="AQ87" s="132"/>
      <c r="AR87" s="131">
        <f>AR5+AR66</f>
        <v>8500</v>
      </c>
      <c r="AS87" s="131">
        <f>AS5+AS66</f>
        <v>0</v>
      </c>
      <c r="AT87" s="132"/>
      <c r="AU87" s="131">
        <f>AU5+AU66</f>
        <v>0</v>
      </c>
      <c r="AV87" s="131">
        <f>AV5+AV66</f>
        <v>0</v>
      </c>
      <c r="AW87" s="132"/>
      <c r="AX87" s="131">
        <f>AX5+AX66</f>
        <v>0</v>
      </c>
      <c r="AY87" s="131">
        <f>AY5+AY66</f>
        <v>0</v>
      </c>
      <c r="AZ87" s="132"/>
      <c r="BA87" s="131">
        <f>BA5+BA66</f>
        <v>15967</v>
      </c>
      <c r="BB87" s="131">
        <f>BB5+BB66</f>
        <v>0</v>
      </c>
      <c r="BC87" s="132"/>
      <c r="BD87" s="131">
        <f>BD5+BD66</f>
        <v>23950</v>
      </c>
      <c r="BE87" s="131">
        <f>BE5+BE66</f>
        <v>0</v>
      </c>
      <c r="BF87" s="132"/>
      <c r="BG87" s="131">
        <f>BG5+BG66</f>
        <v>0</v>
      </c>
      <c r="BH87" s="131">
        <f>BH5+BH66</f>
        <v>0</v>
      </c>
      <c r="BI87" s="132"/>
      <c r="BJ87" s="131">
        <f>BJ5+BJ66</f>
        <v>0</v>
      </c>
      <c r="BK87" s="131">
        <f>BK5+BK66</f>
        <v>0</v>
      </c>
      <c r="BL87" s="132"/>
      <c r="BM87" s="131">
        <f>BM5+BM66</f>
        <v>0</v>
      </c>
      <c r="BN87" s="131">
        <f>BN5+BN66</f>
        <v>0</v>
      </c>
      <c r="BO87" s="132"/>
      <c r="BP87" s="131">
        <f>BP5+BP66</f>
        <v>37000</v>
      </c>
      <c r="BQ87" s="131">
        <f>BQ5+BQ66</f>
        <v>0</v>
      </c>
      <c r="BR87" s="132"/>
      <c r="BS87" s="131">
        <f>BS5+BS66</f>
        <v>2000</v>
      </c>
      <c r="BT87" s="131">
        <f>BT5+BT66</f>
        <v>0</v>
      </c>
      <c r="BU87" s="132"/>
      <c r="BV87" s="131">
        <f>BV5+BV66</f>
        <v>4500</v>
      </c>
      <c r="BW87" s="131">
        <f>BW5+BW66</f>
        <v>0</v>
      </c>
      <c r="BX87" s="132"/>
      <c r="BY87" s="131">
        <f>BY5+BY66</f>
        <v>0</v>
      </c>
      <c r="BZ87" s="131">
        <f>BZ5+BZ66</f>
        <v>0</v>
      </c>
      <c r="CA87" s="132"/>
      <c r="CB87" s="131">
        <f>CB5+CB66</f>
        <v>0</v>
      </c>
      <c r="CC87" s="131">
        <f>CC5+CC66</f>
        <v>0</v>
      </c>
      <c r="CD87" s="132"/>
      <c r="CE87" s="131">
        <f>CE5+CE66</f>
        <v>8300</v>
      </c>
      <c r="CF87" s="131">
        <f>CF5+CF66</f>
        <v>0</v>
      </c>
      <c r="CG87" s="132"/>
      <c r="CH87" s="131">
        <f>CH5+CH66</f>
        <v>0</v>
      </c>
      <c r="CI87" s="131">
        <f>CI5+CI66</f>
        <v>0</v>
      </c>
      <c r="CJ87" s="132"/>
      <c r="CK87" s="131">
        <f>CK5+CK66</f>
        <v>28500</v>
      </c>
      <c r="CL87" s="131">
        <f>CL5+CL66</f>
        <v>0</v>
      </c>
      <c r="CM87" s="132"/>
      <c r="CN87" s="131">
        <f>CN5+CN66</f>
        <v>752206</v>
      </c>
      <c r="CO87" s="131">
        <f>CO5+CO66</f>
        <v>0</v>
      </c>
      <c r="CP87" s="132"/>
      <c r="CQ87" s="131">
        <f>CQ5+CQ66</f>
        <v>0</v>
      </c>
      <c r="CR87" s="131">
        <f>CR5+CR66</f>
        <v>0</v>
      </c>
      <c r="CS87" s="132"/>
      <c r="CT87" s="131">
        <f>CT5+CT66</f>
        <v>0</v>
      </c>
      <c r="CU87" s="131">
        <f>CU5+CU66</f>
        <v>0</v>
      </c>
      <c r="CV87" s="132"/>
      <c r="CW87" s="131">
        <f>CW5+CW66</f>
        <v>0</v>
      </c>
      <c r="CX87" s="131">
        <f>CX5+CX66</f>
        <v>0</v>
      </c>
      <c r="CY87" s="132"/>
      <c r="CZ87" s="131">
        <f>CZ5+CZ66</f>
        <v>5188</v>
      </c>
      <c r="DA87" s="131">
        <f>DA5+DA66</f>
        <v>0</v>
      </c>
      <c r="DB87" s="132"/>
      <c r="DC87" s="131">
        <f>DC5+DC66</f>
        <v>0</v>
      </c>
      <c r="DD87" s="131">
        <f>DD5+DD66</f>
        <v>0</v>
      </c>
      <c r="DE87" s="132"/>
      <c r="DF87" s="131">
        <f>DF5+DF66</f>
        <v>0</v>
      </c>
      <c r="DG87" s="131">
        <f>DG5+DG66</f>
        <v>0</v>
      </c>
      <c r="DH87" s="132"/>
      <c r="DI87" s="131">
        <f>DI5+DI66</f>
        <v>0</v>
      </c>
      <c r="DJ87" s="131">
        <f>DJ5+DJ66</f>
        <v>0</v>
      </c>
      <c r="DK87" s="131"/>
      <c r="DL87" s="131">
        <f>DL5+DL66</f>
        <v>2000</v>
      </c>
      <c r="DM87" s="131">
        <f>DM5+DM66</f>
        <v>0</v>
      </c>
      <c r="DN87" s="132"/>
      <c r="DO87" s="131">
        <f>DO5+DO66</f>
        <v>10000</v>
      </c>
      <c r="DP87" s="131">
        <f>DP5+DP66</f>
        <v>0</v>
      </c>
      <c r="DQ87" s="132"/>
      <c r="DR87" s="131">
        <f>DR5+DR66</f>
        <v>0</v>
      </c>
      <c r="DS87" s="131">
        <f>DS5+DS66</f>
        <v>2700</v>
      </c>
      <c r="DT87" s="132"/>
      <c r="DU87" s="131">
        <f>DU5+DU66</f>
        <v>0</v>
      </c>
      <c r="DV87" s="131">
        <f>DV5+DV66</f>
        <v>1700</v>
      </c>
      <c r="DW87" s="132"/>
      <c r="DX87" s="129">
        <f t="shared" si="18"/>
        <v>907411</v>
      </c>
      <c r="DY87" s="129">
        <f t="shared" si="19"/>
        <v>4400</v>
      </c>
      <c r="DZ87" s="129">
        <f t="shared" si="20"/>
        <v>0</v>
      </c>
    </row>
    <row r="88" spans="1:130" s="115" customFormat="1" ht="24" customHeight="1">
      <c r="A88" s="455" t="s">
        <v>671</v>
      </c>
      <c r="B88" s="133"/>
      <c r="C88" s="133"/>
      <c r="D88" s="133"/>
      <c r="E88" s="133"/>
      <c r="F88" s="133"/>
      <c r="G88" s="133"/>
      <c r="H88" s="133"/>
      <c r="I88" s="134"/>
      <c r="J88" s="103">
        <f t="shared" si="16"/>
        <v>0</v>
      </c>
      <c r="K88" s="103">
        <f t="shared" si="17"/>
        <v>0</v>
      </c>
      <c r="L88" s="103">
        <f t="shared" si="14"/>
        <v>0</v>
      </c>
      <c r="M88" s="104">
        <f t="shared" si="15"/>
        <v>0</v>
      </c>
      <c r="N88" s="135"/>
      <c r="O88" s="135"/>
      <c r="P88" s="136"/>
      <c r="Q88" s="135"/>
      <c r="R88" s="135"/>
      <c r="S88" s="136"/>
      <c r="T88" s="135"/>
      <c r="U88" s="135"/>
      <c r="V88" s="136"/>
      <c r="W88" s="135"/>
      <c r="X88" s="135"/>
      <c r="Y88" s="136"/>
      <c r="Z88" s="135"/>
      <c r="AA88" s="135"/>
      <c r="AB88" s="136"/>
      <c r="AC88" s="135"/>
      <c r="AD88" s="135"/>
      <c r="AE88" s="136"/>
      <c r="AF88" s="108">
        <f t="shared" si="21"/>
        <v>0</v>
      </c>
      <c r="AG88" s="135"/>
      <c r="AH88" s="136"/>
      <c r="AI88" s="135"/>
      <c r="AJ88" s="135"/>
      <c r="AK88" s="136"/>
      <c r="AL88" s="135"/>
      <c r="AM88" s="135"/>
      <c r="AN88" s="136"/>
      <c r="AO88" s="135"/>
      <c r="AP88" s="135"/>
      <c r="AQ88" s="136"/>
      <c r="AR88" s="135"/>
      <c r="AS88" s="135"/>
      <c r="AT88" s="136"/>
      <c r="AU88" s="135"/>
      <c r="AV88" s="135"/>
      <c r="AW88" s="136"/>
      <c r="AX88" s="135"/>
      <c r="AY88" s="135"/>
      <c r="AZ88" s="136"/>
      <c r="BA88" s="135"/>
      <c r="BB88" s="135"/>
      <c r="BC88" s="136"/>
      <c r="BD88" s="135"/>
      <c r="BE88" s="135"/>
      <c r="BF88" s="136"/>
      <c r="BG88" s="135"/>
      <c r="BH88" s="135"/>
      <c r="BI88" s="136"/>
      <c r="BJ88" s="135"/>
      <c r="BK88" s="135"/>
      <c r="BL88" s="136"/>
      <c r="BM88" s="135"/>
      <c r="BN88" s="135"/>
      <c r="BO88" s="136"/>
      <c r="BP88" s="135"/>
      <c r="BQ88" s="135"/>
      <c r="BR88" s="136"/>
      <c r="BS88" s="135"/>
      <c r="BT88" s="135"/>
      <c r="BU88" s="136"/>
      <c r="BV88" s="135"/>
      <c r="BW88" s="135"/>
      <c r="BX88" s="136"/>
      <c r="BY88" s="135"/>
      <c r="BZ88" s="135"/>
      <c r="CA88" s="136"/>
      <c r="CB88" s="135"/>
      <c r="CC88" s="135"/>
      <c r="CD88" s="136"/>
      <c r="CE88" s="135"/>
      <c r="CF88" s="135"/>
      <c r="CG88" s="136"/>
      <c r="CH88" s="135"/>
      <c r="CI88" s="135"/>
      <c r="CJ88" s="136"/>
      <c r="CK88" s="135"/>
      <c r="CL88" s="135"/>
      <c r="CM88" s="136"/>
      <c r="CN88" s="135"/>
      <c r="CO88" s="135"/>
      <c r="CP88" s="136"/>
      <c r="CQ88" s="135"/>
      <c r="CR88" s="135"/>
      <c r="CS88" s="136"/>
      <c r="CT88" s="135"/>
      <c r="CU88" s="135"/>
      <c r="CV88" s="136"/>
      <c r="CW88" s="135"/>
      <c r="CX88" s="135"/>
      <c r="CY88" s="136"/>
      <c r="CZ88" s="135"/>
      <c r="DA88" s="135"/>
      <c r="DB88" s="136"/>
      <c r="DC88" s="135"/>
      <c r="DD88" s="135"/>
      <c r="DE88" s="136"/>
      <c r="DF88" s="135"/>
      <c r="DG88" s="135"/>
      <c r="DH88" s="136"/>
      <c r="DI88" s="135"/>
      <c r="DJ88" s="135"/>
      <c r="DK88" s="136"/>
      <c r="DL88" s="136"/>
      <c r="DM88" s="136"/>
      <c r="DN88" s="136"/>
      <c r="DO88" s="135"/>
      <c r="DP88" s="135"/>
      <c r="DQ88" s="136"/>
      <c r="DR88" s="135"/>
      <c r="DS88" s="135"/>
      <c r="DT88" s="136"/>
      <c r="DU88" s="135"/>
      <c r="DV88" s="135"/>
      <c r="DW88" s="136"/>
      <c r="DX88" s="103">
        <f t="shared" si="18"/>
        <v>0</v>
      </c>
      <c r="DY88" s="103">
        <f t="shared" si="19"/>
        <v>0</v>
      </c>
      <c r="DZ88" s="103">
        <f t="shared" si="20"/>
        <v>0</v>
      </c>
    </row>
    <row r="89" spans="1:130" s="115" customFormat="1" ht="24.75" customHeight="1">
      <c r="A89" s="118"/>
      <c r="B89" s="86">
        <v>3</v>
      </c>
      <c r="C89" s="137" t="s">
        <v>672</v>
      </c>
      <c r="D89" s="137"/>
      <c r="E89" s="137"/>
      <c r="F89" s="137"/>
      <c r="G89" s="137"/>
      <c r="H89" s="137"/>
      <c r="I89" s="138" t="s">
        <v>673</v>
      </c>
      <c r="J89" s="88">
        <f t="shared" si="16"/>
        <v>329190</v>
      </c>
      <c r="K89" s="88">
        <f t="shared" si="17"/>
        <v>0</v>
      </c>
      <c r="L89" s="88">
        <f t="shared" si="14"/>
        <v>0</v>
      </c>
      <c r="M89" s="89">
        <f t="shared" si="15"/>
        <v>329190</v>
      </c>
      <c r="N89" s="139">
        <f>N90</f>
        <v>39229</v>
      </c>
      <c r="O89" s="139">
        <f>O90</f>
        <v>0</v>
      </c>
      <c r="P89" s="140"/>
      <c r="Q89" s="139">
        <f>Q90</f>
        <v>8330</v>
      </c>
      <c r="R89" s="139">
        <f>R90</f>
        <v>0</v>
      </c>
      <c r="S89" s="140"/>
      <c r="T89" s="139">
        <f>T90</f>
        <v>47559</v>
      </c>
      <c r="U89" s="139">
        <f>U90</f>
        <v>0</v>
      </c>
      <c r="V89" s="140"/>
      <c r="W89" s="139">
        <f>W90</f>
        <v>1195</v>
      </c>
      <c r="X89" s="139">
        <f>X90</f>
        <v>0</v>
      </c>
      <c r="Y89" s="140"/>
      <c r="Z89" s="139">
        <f>Z90</f>
        <v>28998</v>
      </c>
      <c r="AA89" s="139">
        <f>AA90</f>
        <v>0</v>
      </c>
      <c r="AB89" s="140"/>
      <c r="AC89" s="139">
        <f>AC90</f>
        <v>21968</v>
      </c>
      <c r="AD89" s="139">
        <f>AD90</f>
        <v>0</v>
      </c>
      <c r="AE89" s="140"/>
      <c r="AF89" s="314">
        <f>AC89+Z89+U89</f>
        <v>50966</v>
      </c>
      <c r="AG89" s="139">
        <f>AG90</f>
        <v>0</v>
      </c>
      <c r="AH89" s="140"/>
      <c r="AI89" s="139">
        <f>AI90</f>
        <v>0</v>
      </c>
      <c r="AJ89" s="139">
        <f>AJ90</f>
        <v>0</v>
      </c>
      <c r="AK89" s="140"/>
      <c r="AL89" s="139">
        <f>AL90</f>
        <v>0</v>
      </c>
      <c r="AM89" s="139">
        <f>AM90</f>
        <v>0</v>
      </c>
      <c r="AN89" s="140"/>
      <c r="AO89" s="139">
        <f>AO90</f>
        <v>0</v>
      </c>
      <c r="AP89" s="139">
        <f>AP90</f>
        <v>0</v>
      </c>
      <c r="AQ89" s="140"/>
      <c r="AR89" s="139">
        <f>AR90</f>
        <v>0</v>
      </c>
      <c r="AS89" s="139">
        <f>AS90</f>
        <v>0</v>
      </c>
      <c r="AT89" s="140"/>
      <c r="AU89" s="139">
        <f>AU90</f>
        <v>0</v>
      </c>
      <c r="AV89" s="139">
        <f>AV90</f>
        <v>0</v>
      </c>
      <c r="AW89" s="140"/>
      <c r="AX89" s="139">
        <f>AX90</f>
        <v>0</v>
      </c>
      <c r="AY89" s="139">
        <f>AY90</f>
        <v>0</v>
      </c>
      <c r="AZ89" s="140"/>
      <c r="BA89" s="139">
        <f>BA90</f>
        <v>0</v>
      </c>
      <c r="BB89" s="139">
        <f>BB90</f>
        <v>0</v>
      </c>
      <c r="BC89" s="140"/>
      <c r="BD89" s="139">
        <f>BD90</f>
        <v>0</v>
      </c>
      <c r="BE89" s="139">
        <f>BE90</f>
        <v>0</v>
      </c>
      <c r="BF89" s="140"/>
      <c r="BG89" s="139">
        <f>BG90</f>
        <v>0</v>
      </c>
      <c r="BH89" s="139">
        <f>BH90</f>
        <v>0</v>
      </c>
      <c r="BI89" s="140"/>
      <c r="BJ89" s="139">
        <f>BJ90</f>
        <v>0</v>
      </c>
      <c r="BK89" s="139">
        <f>BK90</f>
        <v>0</v>
      </c>
      <c r="BL89" s="140"/>
      <c r="BM89" s="139">
        <f>BM90</f>
        <v>0</v>
      </c>
      <c r="BN89" s="139">
        <f>BN90</f>
        <v>0</v>
      </c>
      <c r="BO89" s="140"/>
      <c r="BP89" s="139">
        <f>BP90</f>
        <v>0</v>
      </c>
      <c r="BQ89" s="139">
        <f>BQ90</f>
        <v>0</v>
      </c>
      <c r="BR89" s="140"/>
      <c r="BS89" s="139">
        <f>BS90</f>
        <v>0</v>
      </c>
      <c r="BT89" s="139">
        <f>BT90</f>
        <v>0</v>
      </c>
      <c r="BU89" s="140"/>
      <c r="BV89" s="139">
        <f>BV90</f>
        <v>0</v>
      </c>
      <c r="BW89" s="139">
        <f>BW90</f>
        <v>0</v>
      </c>
      <c r="BX89" s="140"/>
      <c r="BY89" s="139">
        <f>BY90</f>
        <v>0</v>
      </c>
      <c r="BZ89" s="139">
        <f>BZ90</f>
        <v>0</v>
      </c>
      <c r="CA89" s="140"/>
      <c r="CB89" s="139">
        <f>CB90</f>
        <v>0</v>
      </c>
      <c r="CC89" s="139">
        <f>CC90</f>
        <v>0</v>
      </c>
      <c r="CD89" s="140"/>
      <c r="CE89" s="139">
        <f>CE90</f>
        <v>229470</v>
      </c>
      <c r="CF89" s="139">
        <f>CF90</f>
        <v>0</v>
      </c>
      <c r="CG89" s="140"/>
      <c r="CH89" s="139">
        <f>CH90</f>
        <v>0</v>
      </c>
      <c r="CI89" s="139">
        <f>CI90</f>
        <v>0</v>
      </c>
      <c r="CJ89" s="140"/>
      <c r="CK89" s="139">
        <f>CK90</f>
        <v>0</v>
      </c>
      <c r="CL89" s="139">
        <f>CL90</f>
        <v>0</v>
      </c>
      <c r="CM89" s="140"/>
      <c r="CN89" s="139">
        <f>CN90</f>
        <v>0</v>
      </c>
      <c r="CO89" s="139">
        <f>CO90</f>
        <v>0</v>
      </c>
      <c r="CP89" s="140"/>
      <c r="CQ89" s="139">
        <f>CQ90</f>
        <v>0</v>
      </c>
      <c r="CR89" s="139">
        <f>CR90</f>
        <v>0</v>
      </c>
      <c r="CS89" s="140"/>
      <c r="CT89" s="139">
        <f>CT90</f>
        <v>0</v>
      </c>
      <c r="CU89" s="139">
        <f>CU90</f>
        <v>0</v>
      </c>
      <c r="CV89" s="140"/>
      <c r="CW89" s="139">
        <f>CW90</f>
        <v>0</v>
      </c>
      <c r="CX89" s="139">
        <f>CX90</f>
        <v>0</v>
      </c>
      <c r="CY89" s="140"/>
      <c r="CZ89" s="139">
        <f>CZ90</f>
        <v>0</v>
      </c>
      <c r="DA89" s="139">
        <f>DA90</f>
        <v>0</v>
      </c>
      <c r="DB89" s="140"/>
      <c r="DC89" s="139">
        <f>DC90</f>
        <v>0</v>
      </c>
      <c r="DD89" s="139">
        <f>DD90</f>
        <v>0</v>
      </c>
      <c r="DE89" s="140"/>
      <c r="DF89" s="139">
        <f>DF90</f>
        <v>0</v>
      </c>
      <c r="DG89" s="139">
        <f>DG90</f>
        <v>0</v>
      </c>
      <c r="DH89" s="140"/>
      <c r="DI89" s="139">
        <f>DI90</f>
        <v>0</v>
      </c>
      <c r="DJ89" s="139">
        <f>DJ90</f>
        <v>0</v>
      </c>
      <c r="DK89" s="139"/>
      <c r="DL89" s="139">
        <f>DL90</f>
        <v>0</v>
      </c>
      <c r="DM89" s="139">
        <f>DM90</f>
        <v>0</v>
      </c>
      <c r="DN89" s="140"/>
      <c r="DO89" s="139">
        <f>DO90</f>
        <v>0</v>
      </c>
      <c r="DP89" s="139">
        <f>DP90</f>
        <v>0</v>
      </c>
      <c r="DQ89" s="140"/>
      <c r="DR89" s="139">
        <f>DR90</f>
        <v>0</v>
      </c>
      <c r="DS89" s="139">
        <f>DS90</f>
        <v>0</v>
      </c>
      <c r="DT89" s="140"/>
      <c r="DU89" s="139">
        <f>DU90</f>
        <v>0</v>
      </c>
      <c r="DV89" s="139">
        <f>DV90</f>
        <v>0</v>
      </c>
      <c r="DW89" s="140"/>
      <c r="DX89" s="88">
        <f t="shared" si="18"/>
        <v>229470</v>
      </c>
      <c r="DY89" s="88">
        <f t="shared" si="19"/>
        <v>0</v>
      </c>
      <c r="DZ89" s="88">
        <f t="shared" si="20"/>
        <v>0</v>
      </c>
    </row>
    <row r="90" spans="1:130" s="115" customFormat="1">
      <c r="A90" s="118"/>
      <c r="C90" s="93">
        <v>1</v>
      </c>
      <c r="D90" s="95" t="s">
        <v>674</v>
      </c>
      <c r="E90" s="95"/>
      <c r="F90" s="95"/>
      <c r="G90" s="95"/>
      <c r="H90" s="95"/>
      <c r="I90" s="95" t="s">
        <v>675</v>
      </c>
      <c r="J90" s="96">
        <f t="shared" si="16"/>
        <v>329190</v>
      </c>
      <c r="K90" s="96">
        <f t="shared" si="17"/>
        <v>0</v>
      </c>
      <c r="L90" s="96">
        <f t="shared" si="14"/>
        <v>0</v>
      </c>
      <c r="M90" s="97">
        <f t="shared" si="15"/>
        <v>329190</v>
      </c>
      <c r="N90" s="98">
        <f>N91+N95+N96+N99+N100</f>
        <v>39229</v>
      </c>
      <c r="O90" s="98">
        <f>O91+O95+O96+O99+O100</f>
        <v>0</v>
      </c>
      <c r="P90" s="99"/>
      <c r="Q90" s="98">
        <f>Q91+Q95+Q96+Q99+Q100</f>
        <v>8330</v>
      </c>
      <c r="R90" s="98">
        <f>R91+R95+R96+R99+R100</f>
        <v>0</v>
      </c>
      <c r="S90" s="99"/>
      <c r="T90" s="98">
        <f>T91+T95+T96+T99+T100</f>
        <v>47559</v>
      </c>
      <c r="U90" s="98">
        <f>U91+U95+U96+U99+U100</f>
        <v>0</v>
      </c>
      <c r="V90" s="99"/>
      <c r="W90" s="98">
        <f>W91+W95+W96+W99+W100</f>
        <v>1195</v>
      </c>
      <c r="X90" s="98">
        <f>X91+X95+X96+X99+X100</f>
        <v>0</v>
      </c>
      <c r="Y90" s="99"/>
      <c r="Z90" s="98">
        <f>Z91+Z95+Z96+Z99+Z100</f>
        <v>28998</v>
      </c>
      <c r="AA90" s="98">
        <f>AA91+AA95+AA96+AA99+AA100</f>
        <v>0</v>
      </c>
      <c r="AB90" s="99"/>
      <c r="AC90" s="98">
        <f>AC91+AC95+AC96+AC99+AC100</f>
        <v>21968</v>
      </c>
      <c r="AD90" s="98">
        <f>AD91+AD95+AD96+AD99+AD100</f>
        <v>0</v>
      </c>
      <c r="AE90" s="99"/>
      <c r="AF90" s="195">
        <f>AC90+Z90+W90</f>
        <v>52161</v>
      </c>
      <c r="AG90" s="98">
        <f>AG91+AG95+AG96+AG99+AG100</f>
        <v>0</v>
      </c>
      <c r="AH90" s="99"/>
      <c r="AI90" s="98">
        <f>AI91+AI95+AI96+AI99+AI100</f>
        <v>0</v>
      </c>
      <c r="AJ90" s="98">
        <f>AJ91+AJ95+AJ96+AJ99+AJ100</f>
        <v>0</v>
      </c>
      <c r="AK90" s="99"/>
      <c r="AL90" s="98">
        <f>AL91+AL95+AL96+AL99+AL100</f>
        <v>0</v>
      </c>
      <c r="AM90" s="98">
        <f>AM91+AM95+AM96+AM99+AM100</f>
        <v>0</v>
      </c>
      <c r="AN90" s="99"/>
      <c r="AO90" s="98">
        <f>AO91+AO95+AO96+AO99+AO100</f>
        <v>0</v>
      </c>
      <c r="AP90" s="98">
        <f>AP91+AP95+AP96+AP99+AP100</f>
        <v>0</v>
      </c>
      <c r="AQ90" s="99"/>
      <c r="AR90" s="98">
        <f>AR91+AR95+AR96+AR99+AR100</f>
        <v>0</v>
      </c>
      <c r="AS90" s="98">
        <f>AS91+AS95+AS96+AS99+AS100</f>
        <v>0</v>
      </c>
      <c r="AT90" s="99"/>
      <c r="AU90" s="98">
        <f>AU91+AU95+AU96+AU99+AU100</f>
        <v>0</v>
      </c>
      <c r="AV90" s="98">
        <f>AV91+AV95+AV96+AV99+AV100</f>
        <v>0</v>
      </c>
      <c r="AW90" s="99"/>
      <c r="AX90" s="98">
        <f>AX91+AX95+AX96+AX99+AX100</f>
        <v>0</v>
      </c>
      <c r="AY90" s="98">
        <f>AY91+AY95+AY96+AY99+AY100</f>
        <v>0</v>
      </c>
      <c r="AZ90" s="99"/>
      <c r="BA90" s="98">
        <f>BA91+BA95+BA96+BA99+BA100</f>
        <v>0</v>
      </c>
      <c r="BB90" s="98">
        <f>BB91+BB95+BB96+BB99+BB100</f>
        <v>0</v>
      </c>
      <c r="BC90" s="99"/>
      <c r="BD90" s="98">
        <f>BD91+BD95+BD96+BD99+BD100</f>
        <v>0</v>
      </c>
      <c r="BE90" s="98">
        <f>BE91+BE95+BE96+BE99+BE100</f>
        <v>0</v>
      </c>
      <c r="BF90" s="99"/>
      <c r="BG90" s="98">
        <f>BG91+BG95+BG96+BG99+BG100</f>
        <v>0</v>
      </c>
      <c r="BH90" s="98">
        <f>BH91+BH95+BH96+BH99+BH100</f>
        <v>0</v>
      </c>
      <c r="BI90" s="99"/>
      <c r="BJ90" s="98">
        <f>BJ91+BJ95+BJ96+BJ99+BJ100</f>
        <v>0</v>
      </c>
      <c r="BK90" s="98">
        <f>BK91+BK95+BK96+BK99+BK100</f>
        <v>0</v>
      </c>
      <c r="BL90" s="99"/>
      <c r="BM90" s="98">
        <f>BM91+BM95+BM96+BM99+BM100</f>
        <v>0</v>
      </c>
      <c r="BN90" s="98">
        <f>BN91+BN95+BN96+BN99+BN100</f>
        <v>0</v>
      </c>
      <c r="BO90" s="99"/>
      <c r="BP90" s="98">
        <f>BP91+BP95+BP96+BP99+BP100</f>
        <v>0</v>
      </c>
      <c r="BQ90" s="98">
        <f>BQ91+BQ95+BQ96+BQ99+BQ100</f>
        <v>0</v>
      </c>
      <c r="BR90" s="99"/>
      <c r="BS90" s="98">
        <f>BS91+BS95+BS96+BS99+BS100</f>
        <v>0</v>
      </c>
      <c r="BT90" s="98">
        <f>BT91+BT95+BT96+BT99+BT100</f>
        <v>0</v>
      </c>
      <c r="BU90" s="99"/>
      <c r="BV90" s="98">
        <f>BV91+BV95+BV96+BV99+BV100</f>
        <v>0</v>
      </c>
      <c r="BW90" s="98">
        <f>BW91+BW95+BW96+BW99+BW100</f>
        <v>0</v>
      </c>
      <c r="BX90" s="99"/>
      <c r="BY90" s="98">
        <f>BY91+BY95+BY96+BY99+BY100</f>
        <v>0</v>
      </c>
      <c r="BZ90" s="98">
        <f>BZ91+BZ95+BZ96+BZ99+BZ100</f>
        <v>0</v>
      </c>
      <c r="CA90" s="99"/>
      <c r="CB90" s="98">
        <f>CB91+CB95+CB96+CB99+CB100</f>
        <v>0</v>
      </c>
      <c r="CC90" s="98">
        <f>CC91+CC95+CC96+CC99+CC100</f>
        <v>0</v>
      </c>
      <c r="CD90" s="99"/>
      <c r="CE90" s="98">
        <f>CE91+CE95+CE96+CE99+CE100</f>
        <v>229470</v>
      </c>
      <c r="CF90" s="98">
        <f>CF91+CF95+CF96+CF99+CF100</f>
        <v>0</v>
      </c>
      <c r="CG90" s="99"/>
      <c r="CH90" s="98">
        <f>CH91+CH95+CH96+CH99+CH100</f>
        <v>0</v>
      </c>
      <c r="CI90" s="98">
        <f>CI91+CI95+CI96+CI99+CI100</f>
        <v>0</v>
      </c>
      <c r="CJ90" s="99"/>
      <c r="CK90" s="98">
        <f>CK91+CK95+CK96+CK99+CK100</f>
        <v>0</v>
      </c>
      <c r="CL90" s="98">
        <f>CL91+CL95+CL96+CL99+CL100</f>
        <v>0</v>
      </c>
      <c r="CM90" s="99"/>
      <c r="CN90" s="98">
        <f>CN91+CN95+CN96+CN99+CN100</f>
        <v>0</v>
      </c>
      <c r="CO90" s="98">
        <f>CO91+CO95+CO96+CO99+CO100</f>
        <v>0</v>
      </c>
      <c r="CP90" s="99"/>
      <c r="CQ90" s="98">
        <f>CQ91+CQ95+CQ96+CQ99+CQ100</f>
        <v>0</v>
      </c>
      <c r="CR90" s="98">
        <f>CR91+CR95+CR96+CR99+CR100</f>
        <v>0</v>
      </c>
      <c r="CS90" s="99"/>
      <c r="CT90" s="98">
        <f>CT91+CT95+CT96+CT99+CT100</f>
        <v>0</v>
      </c>
      <c r="CU90" s="98">
        <f>CU91+CU95+CU96+CU99+CU100</f>
        <v>0</v>
      </c>
      <c r="CV90" s="99"/>
      <c r="CW90" s="98">
        <f>CW91+CW95+CW96+CW99+CW100</f>
        <v>0</v>
      </c>
      <c r="CX90" s="98">
        <f>CX91+CX95+CX96+CX99+CX100</f>
        <v>0</v>
      </c>
      <c r="CY90" s="99"/>
      <c r="CZ90" s="98">
        <f>CZ91+CZ95+CZ96+CZ99+CZ100</f>
        <v>0</v>
      </c>
      <c r="DA90" s="98">
        <f>DA91+DA95+DA96+DA99+DA100</f>
        <v>0</v>
      </c>
      <c r="DB90" s="99"/>
      <c r="DC90" s="98">
        <f>DC91+DC95+DC96+DC99+DC100</f>
        <v>0</v>
      </c>
      <c r="DD90" s="98">
        <f>DD91+DD95+DD96+DD99+DD100</f>
        <v>0</v>
      </c>
      <c r="DE90" s="99"/>
      <c r="DF90" s="98">
        <f>DF91+DF95+DF96+DF99+DF100</f>
        <v>0</v>
      </c>
      <c r="DG90" s="98">
        <f>DG91+DG95+DG96+DG99+DG100</f>
        <v>0</v>
      </c>
      <c r="DH90" s="99"/>
      <c r="DI90" s="98">
        <f>DI91+DI95+DI96+DI99+DI100</f>
        <v>0</v>
      </c>
      <c r="DJ90" s="98">
        <f>DJ91+DJ95+DJ96+DJ99+DJ100</f>
        <v>0</v>
      </c>
      <c r="DK90" s="98"/>
      <c r="DL90" s="98">
        <f>DL91+DL95+DL96+DL99+DL100</f>
        <v>0</v>
      </c>
      <c r="DM90" s="98">
        <f>DM91+DM95+DM96+DM99+DM100</f>
        <v>0</v>
      </c>
      <c r="DN90" s="99"/>
      <c r="DO90" s="98">
        <f>DO91+DO95+DO96+DO99+DO100</f>
        <v>0</v>
      </c>
      <c r="DP90" s="98">
        <f>DP91+DP95+DP96+DP99+DP100</f>
        <v>0</v>
      </c>
      <c r="DQ90" s="99"/>
      <c r="DR90" s="98">
        <f>DR91+DR95+DR96+DR99+DR100</f>
        <v>0</v>
      </c>
      <c r="DS90" s="98">
        <f>DS91+DS95+DS96+DS99+DS100</f>
        <v>0</v>
      </c>
      <c r="DT90" s="99"/>
      <c r="DU90" s="98">
        <f>DU91+DU95+DU96+DU99+DU100</f>
        <v>0</v>
      </c>
      <c r="DV90" s="98">
        <f>DV91+DV95+DV96+DV99+DV100</f>
        <v>0</v>
      </c>
      <c r="DW90" s="99"/>
      <c r="DX90" s="96">
        <f t="shared" si="18"/>
        <v>229470</v>
      </c>
      <c r="DY90" s="96">
        <f t="shared" si="19"/>
        <v>0</v>
      </c>
      <c r="DZ90" s="96">
        <f t="shared" si="20"/>
        <v>0</v>
      </c>
    </row>
    <row r="91" spans="1:130" s="115" customFormat="1">
      <c r="A91" s="118"/>
      <c r="C91" s="141"/>
      <c r="D91" s="102">
        <v>1</v>
      </c>
      <c r="E91" s="81" t="s">
        <v>676</v>
      </c>
      <c r="F91" s="81"/>
      <c r="G91" s="81"/>
      <c r="H91" s="81"/>
      <c r="I91" s="81" t="s">
        <v>677</v>
      </c>
      <c r="J91" s="103">
        <f t="shared" si="16"/>
        <v>0</v>
      </c>
      <c r="K91" s="103">
        <f t="shared" si="17"/>
        <v>0</v>
      </c>
      <c r="L91" s="103">
        <f t="shared" si="14"/>
        <v>0</v>
      </c>
      <c r="M91" s="104">
        <f t="shared" si="15"/>
        <v>0</v>
      </c>
      <c r="N91" s="142">
        <f>SUM(N92:N94)</f>
        <v>0</v>
      </c>
      <c r="O91" s="142">
        <f>SUM(O92:O94)</f>
        <v>0</v>
      </c>
      <c r="P91" s="143"/>
      <c r="Q91" s="142">
        <f>SUM(Q92:Q94)</f>
        <v>0</v>
      </c>
      <c r="R91" s="142">
        <f>SUM(R92:R94)</f>
        <v>0</v>
      </c>
      <c r="S91" s="143"/>
      <c r="T91" s="108">
        <f t="shared" ref="T91:T100" si="22">N91+Q91</f>
        <v>0</v>
      </c>
      <c r="U91" s="142">
        <f>SUM(U92:U94)</f>
        <v>0</v>
      </c>
      <c r="V91" s="143"/>
      <c r="W91" s="142">
        <f>SUM(W92:W94)</f>
        <v>0</v>
      </c>
      <c r="X91" s="142">
        <f>SUM(X92:X94)</f>
        <v>0</v>
      </c>
      <c r="Y91" s="143"/>
      <c r="Z91" s="142">
        <f>SUM(Z92:Z94)</f>
        <v>0</v>
      </c>
      <c r="AA91" s="142">
        <f>SUM(AA92:AA94)</f>
        <v>0</v>
      </c>
      <c r="AB91" s="143"/>
      <c r="AC91" s="142">
        <f>SUM(AC92:AC94)</f>
        <v>0</v>
      </c>
      <c r="AD91" s="142">
        <f>SUM(AD92:AD94)</f>
        <v>0</v>
      </c>
      <c r="AE91" s="143"/>
      <c r="AF91" s="108">
        <f t="shared" ref="AF91:AF100" si="23">AC91+Z91+W91</f>
        <v>0</v>
      </c>
      <c r="AG91" s="142">
        <f>SUM(AG92:AG94)</f>
        <v>0</v>
      </c>
      <c r="AH91" s="143"/>
      <c r="AI91" s="142">
        <f>SUM(AI92:AI94)</f>
        <v>0</v>
      </c>
      <c r="AJ91" s="142">
        <f>SUM(AJ92:AJ94)</f>
        <v>0</v>
      </c>
      <c r="AK91" s="143"/>
      <c r="AL91" s="142">
        <f>SUM(AL92:AL94)</f>
        <v>0</v>
      </c>
      <c r="AM91" s="142">
        <f>SUM(AM92:AM94)</f>
        <v>0</v>
      </c>
      <c r="AN91" s="143"/>
      <c r="AO91" s="142">
        <f>SUM(AO92:AO94)</f>
        <v>0</v>
      </c>
      <c r="AP91" s="142">
        <f>SUM(AP92:AP94)</f>
        <v>0</v>
      </c>
      <c r="AQ91" s="143"/>
      <c r="AR91" s="142">
        <f>SUM(AR92:AR94)</f>
        <v>0</v>
      </c>
      <c r="AS91" s="142">
        <f>SUM(AS92:AS94)</f>
        <v>0</v>
      </c>
      <c r="AT91" s="143"/>
      <c r="AU91" s="142">
        <f>SUM(AU92:AU94)</f>
        <v>0</v>
      </c>
      <c r="AV91" s="142">
        <f>SUM(AV92:AV94)</f>
        <v>0</v>
      </c>
      <c r="AW91" s="143"/>
      <c r="AX91" s="142">
        <f>SUM(AX92:AX94)</f>
        <v>0</v>
      </c>
      <c r="AY91" s="142">
        <f>SUM(AY92:AY94)</f>
        <v>0</v>
      </c>
      <c r="AZ91" s="143"/>
      <c r="BA91" s="142">
        <f>SUM(BA92:BA94)</f>
        <v>0</v>
      </c>
      <c r="BB91" s="142">
        <f>SUM(BB92:BB94)</f>
        <v>0</v>
      </c>
      <c r="BC91" s="143"/>
      <c r="BD91" s="142">
        <f>SUM(BD92:BD94)</f>
        <v>0</v>
      </c>
      <c r="BE91" s="142">
        <f>SUM(BE92:BE94)</f>
        <v>0</v>
      </c>
      <c r="BF91" s="143"/>
      <c r="BG91" s="142">
        <f>SUM(BG92:BG94)</f>
        <v>0</v>
      </c>
      <c r="BH91" s="142">
        <f>SUM(BH92:BH94)</f>
        <v>0</v>
      </c>
      <c r="BI91" s="143"/>
      <c r="BJ91" s="142">
        <f>SUM(BJ92:BJ94)</f>
        <v>0</v>
      </c>
      <c r="BK91" s="142">
        <f>SUM(BK92:BK94)</f>
        <v>0</v>
      </c>
      <c r="BL91" s="143"/>
      <c r="BM91" s="142">
        <f>SUM(BM92:BM94)</f>
        <v>0</v>
      </c>
      <c r="BN91" s="142">
        <f>SUM(BN92:BN94)</f>
        <v>0</v>
      </c>
      <c r="BO91" s="143"/>
      <c r="BP91" s="142">
        <f>SUM(BP92:BP94)</f>
        <v>0</v>
      </c>
      <c r="BQ91" s="142">
        <f>SUM(BQ92:BQ94)</f>
        <v>0</v>
      </c>
      <c r="BR91" s="143"/>
      <c r="BS91" s="142">
        <f>SUM(BS92:BS94)</f>
        <v>0</v>
      </c>
      <c r="BT91" s="142">
        <f>SUM(BT92:BT94)</f>
        <v>0</v>
      </c>
      <c r="BU91" s="143"/>
      <c r="BV91" s="142">
        <f>SUM(BV92:BV94)</f>
        <v>0</v>
      </c>
      <c r="BW91" s="142">
        <f>SUM(BW92:BW94)</f>
        <v>0</v>
      </c>
      <c r="BX91" s="143"/>
      <c r="BY91" s="142">
        <f>SUM(BY92:BY94)</f>
        <v>0</v>
      </c>
      <c r="BZ91" s="142">
        <f>SUM(BZ92:BZ94)</f>
        <v>0</v>
      </c>
      <c r="CA91" s="143"/>
      <c r="CB91" s="142">
        <f>SUM(CB92:CB94)</f>
        <v>0</v>
      </c>
      <c r="CC91" s="142">
        <f>SUM(CC92:CC94)</f>
        <v>0</v>
      </c>
      <c r="CD91" s="143"/>
      <c r="CE91" s="142">
        <f>SUM(CE92:CE94)</f>
        <v>0</v>
      </c>
      <c r="CF91" s="142">
        <f>SUM(CF92:CF94)</f>
        <v>0</v>
      </c>
      <c r="CG91" s="143"/>
      <c r="CH91" s="142">
        <f>SUM(CH92:CH94)</f>
        <v>0</v>
      </c>
      <c r="CI91" s="142">
        <f>SUM(CI92:CI94)</f>
        <v>0</v>
      </c>
      <c r="CJ91" s="143"/>
      <c r="CK91" s="142">
        <f>SUM(CK92:CK94)</f>
        <v>0</v>
      </c>
      <c r="CL91" s="142">
        <f>SUM(CL92:CL94)</f>
        <v>0</v>
      </c>
      <c r="CM91" s="143"/>
      <c r="CN91" s="142">
        <f>SUM(CN92:CN94)</f>
        <v>0</v>
      </c>
      <c r="CO91" s="142">
        <f>SUM(CO92:CO94)</f>
        <v>0</v>
      </c>
      <c r="CP91" s="143"/>
      <c r="CQ91" s="142">
        <f>SUM(CQ92:CQ94)</f>
        <v>0</v>
      </c>
      <c r="CR91" s="142">
        <f>SUM(CR92:CR94)</f>
        <v>0</v>
      </c>
      <c r="CS91" s="143"/>
      <c r="CT91" s="142">
        <f>SUM(CT92:CT94)</f>
        <v>0</v>
      </c>
      <c r="CU91" s="142">
        <f>SUM(CU92:CU94)</f>
        <v>0</v>
      </c>
      <c r="CV91" s="143"/>
      <c r="CW91" s="142">
        <f>SUM(CW92:CW94)</f>
        <v>0</v>
      </c>
      <c r="CX91" s="142">
        <f>SUM(CX92:CX94)</f>
        <v>0</v>
      </c>
      <c r="CY91" s="143"/>
      <c r="CZ91" s="142">
        <f>SUM(CZ92:CZ94)</f>
        <v>0</v>
      </c>
      <c r="DA91" s="142">
        <f>SUM(DA92:DA94)</f>
        <v>0</v>
      </c>
      <c r="DB91" s="143"/>
      <c r="DC91" s="142">
        <f>SUM(DC92:DC94)</f>
        <v>0</v>
      </c>
      <c r="DD91" s="142">
        <f>SUM(DD92:DD94)</f>
        <v>0</v>
      </c>
      <c r="DE91" s="143"/>
      <c r="DF91" s="142">
        <f>SUM(DF92:DF94)</f>
        <v>0</v>
      </c>
      <c r="DG91" s="142">
        <f>SUM(DG92:DG94)</f>
        <v>0</v>
      </c>
      <c r="DH91" s="143"/>
      <c r="DI91" s="142">
        <f>SUM(DI92:DI94)</f>
        <v>0</v>
      </c>
      <c r="DJ91" s="142">
        <f>SUM(DJ92:DJ94)</f>
        <v>0</v>
      </c>
      <c r="DK91" s="142"/>
      <c r="DL91" s="142">
        <f>SUM(DL92:DL94)</f>
        <v>0</v>
      </c>
      <c r="DM91" s="142">
        <f>SUM(DM92:DM94)</f>
        <v>0</v>
      </c>
      <c r="DN91" s="143"/>
      <c r="DO91" s="142">
        <f>SUM(DO92:DO94)</f>
        <v>0</v>
      </c>
      <c r="DP91" s="142">
        <f>SUM(DP92:DP94)</f>
        <v>0</v>
      </c>
      <c r="DQ91" s="143"/>
      <c r="DR91" s="142">
        <f>SUM(DR92:DR94)</f>
        <v>0</v>
      </c>
      <c r="DS91" s="142">
        <f>SUM(DS92:DS94)</f>
        <v>0</v>
      </c>
      <c r="DT91" s="143"/>
      <c r="DU91" s="142">
        <f>SUM(DU92:DU94)</f>
        <v>0</v>
      </c>
      <c r="DV91" s="142">
        <f>SUM(DV92:DV94)</f>
        <v>0</v>
      </c>
      <c r="DW91" s="143"/>
      <c r="DX91" s="103">
        <f t="shared" si="18"/>
        <v>0</v>
      </c>
      <c r="DY91" s="103">
        <f t="shared" si="19"/>
        <v>0</v>
      </c>
      <c r="DZ91" s="103">
        <f t="shared" si="20"/>
        <v>0</v>
      </c>
    </row>
    <row r="92" spans="1:130" s="115" customFormat="1">
      <c r="A92" s="118"/>
      <c r="C92" s="141"/>
      <c r="D92" s="100"/>
      <c r="E92" s="102">
        <v>1</v>
      </c>
      <c r="F92" s="92" t="s">
        <v>678</v>
      </c>
      <c r="G92" s="92"/>
      <c r="H92" s="92"/>
      <c r="I92" s="92" t="s">
        <v>679</v>
      </c>
      <c r="J92" s="103">
        <f t="shared" si="16"/>
        <v>0</v>
      </c>
      <c r="K92" s="103">
        <f t="shared" si="17"/>
        <v>0</v>
      </c>
      <c r="L92" s="103">
        <f t="shared" si="14"/>
        <v>0</v>
      </c>
      <c r="M92" s="104">
        <f t="shared" si="15"/>
        <v>0</v>
      </c>
      <c r="N92" s="110"/>
      <c r="O92" s="110"/>
      <c r="P92" s="111"/>
      <c r="Q92" s="110"/>
      <c r="R92" s="110"/>
      <c r="S92" s="111"/>
      <c r="T92" s="108">
        <f t="shared" si="22"/>
        <v>0</v>
      </c>
      <c r="U92" s="110"/>
      <c r="V92" s="111"/>
      <c r="W92" s="110"/>
      <c r="X92" s="110"/>
      <c r="Y92" s="111"/>
      <c r="Z92" s="110"/>
      <c r="AA92" s="110"/>
      <c r="AB92" s="111"/>
      <c r="AC92" s="110"/>
      <c r="AD92" s="110"/>
      <c r="AE92" s="111"/>
      <c r="AF92" s="108">
        <f t="shared" si="23"/>
        <v>0</v>
      </c>
      <c r="AG92" s="110"/>
      <c r="AH92" s="111"/>
      <c r="AI92" s="110"/>
      <c r="AJ92" s="110"/>
      <c r="AK92" s="111"/>
      <c r="AL92" s="110"/>
      <c r="AM92" s="110"/>
      <c r="AN92" s="111"/>
      <c r="AO92" s="110"/>
      <c r="AP92" s="110"/>
      <c r="AQ92" s="111"/>
      <c r="AR92" s="110"/>
      <c r="AS92" s="110"/>
      <c r="AT92" s="111"/>
      <c r="AU92" s="110"/>
      <c r="AV92" s="110"/>
      <c r="AW92" s="111"/>
      <c r="AX92" s="110"/>
      <c r="AY92" s="110"/>
      <c r="AZ92" s="111"/>
      <c r="BA92" s="110"/>
      <c r="BB92" s="110"/>
      <c r="BC92" s="111"/>
      <c r="BD92" s="110"/>
      <c r="BE92" s="110"/>
      <c r="BF92" s="111"/>
      <c r="BG92" s="110"/>
      <c r="BH92" s="110"/>
      <c r="BI92" s="111"/>
      <c r="BJ92" s="110"/>
      <c r="BK92" s="110"/>
      <c r="BL92" s="111"/>
      <c r="BM92" s="110"/>
      <c r="BN92" s="110"/>
      <c r="BO92" s="111"/>
      <c r="BP92" s="110"/>
      <c r="BQ92" s="110"/>
      <c r="BR92" s="111"/>
      <c r="BS92" s="110"/>
      <c r="BT92" s="110"/>
      <c r="BU92" s="111"/>
      <c r="BV92" s="110"/>
      <c r="BW92" s="110"/>
      <c r="BX92" s="111"/>
      <c r="BY92" s="110"/>
      <c r="BZ92" s="110"/>
      <c r="CA92" s="111"/>
      <c r="CB92" s="110"/>
      <c r="CC92" s="110"/>
      <c r="CD92" s="111"/>
      <c r="CE92" s="110"/>
      <c r="CF92" s="110"/>
      <c r="CG92" s="111"/>
      <c r="CH92" s="110"/>
      <c r="CI92" s="110"/>
      <c r="CJ92" s="111"/>
      <c r="CK92" s="110"/>
      <c r="CL92" s="110"/>
      <c r="CM92" s="111"/>
      <c r="CN92" s="110"/>
      <c r="CO92" s="110"/>
      <c r="CP92" s="111"/>
      <c r="CQ92" s="110"/>
      <c r="CR92" s="110"/>
      <c r="CS92" s="111"/>
      <c r="CT92" s="110"/>
      <c r="CU92" s="110"/>
      <c r="CV92" s="111"/>
      <c r="CW92" s="110"/>
      <c r="CX92" s="110"/>
      <c r="CY92" s="111"/>
      <c r="CZ92" s="110"/>
      <c r="DA92" s="110"/>
      <c r="DB92" s="111"/>
      <c r="DC92" s="110"/>
      <c r="DD92" s="110"/>
      <c r="DE92" s="111"/>
      <c r="DF92" s="110"/>
      <c r="DG92" s="110"/>
      <c r="DH92" s="111"/>
      <c r="DI92" s="110"/>
      <c r="DJ92" s="110"/>
      <c r="DK92" s="111"/>
      <c r="DL92" s="111"/>
      <c r="DM92" s="111"/>
      <c r="DN92" s="111"/>
      <c r="DO92" s="110"/>
      <c r="DP92" s="110"/>
      <c r="DQ92" s="111"/>
      <c r="DR92" s="110"/>
      <c r="DS92" s="110"/>
      <c r="DT92" s="111"/>
      <c r="DU92" s="110"/>
      <c r="DV92" s="110"/>
      <c r="DW92" s="111"/>
      <c r="DX92" s="103">
        <f t="shared" si="18"/>
        <v>0</v>
      </c>
      <c r="DY92" s="103">
        <f t="shared" si="19"/>
        <v>0</v>
      </c>
      <c r="DZ92" s="103">
        <f t="shared" si="20"/>
        <v>0</v>
      </c>
    </row>
    <row r="93" spans="1:130" s="100" customFormat="1" ht="15" customHeight="1">
      <c r="A93" s="91"/>
      <c r="E93" s="102">
        <v>2</v>
      </c>
      <c r="F93" s="92" t="s">
        <v>680</v>
      </c>
      <c r="G93" s="92"/>
      <c r="H93" s="92"/>
      <c r="I93" s="92" t="s">
        <v>681</v>
      </c>
      <c r="J93" s="103">
        <f t="shared" si="16"/>
        <v>0</v>
      </c>
      <c r="K93" s="103">
        <f t="shared" si="17"/>
        <v>0</v>
      </c>
      <c r="L93" s="103">
        <f t="shared" si="14"/>
        <v>0</v>
      </c>
      <c r="M93" s="104">
        <f t="shared" si="15"/>
        <v>0</v>
      </c>
      <c r="N93" s="110"/>
      <c r="O93" s="110"/>
      <c r="P93" s="111"/>
      <c r="Q93" s="110"/>
      <c r="R93" s="110"/>
      <c r="S93" s="111"/>
      <c r="T93" s="108">
        <f t="shared" si="22"/>
        <v>0</v>
      </c>
      <c r="U93" s="110"/>
      <c r="V93" s="111"/>
      <c r="W93" s="110"/>
      <c r="X93" s="110"/>
      <c r="Y93" s="111"/>
      <c r="Z93" s="110"/>
      <c r="AA93" s="110"/>
      <c r="AB93" s="111"/>
      <c r="AC93" s="110"/>
      <c r="AD93" s="110"/>
      <c r="AE93" s="111"/>
      <c r="AF93" s="108">
        <f t="shared" si="23"/>
        <v>0</v>
      </c>
      <c r="AG93" s="110"/>
      <c r="AH93" s="111"/>
      <c r="AI93" s="110"/>
      <c r="AJ93" s="110"/>
      <c r="AK93" s="111"/>
      <c r="AL93" s="110"/>
      <c r="AM93" s="110"/>
      <c r="AN93" s="111"/>
      <c r="AO93" s="110"/>
      <c r="AP93" s="110"/>
      <c r="AQ93" s="111"/>
      <c r="AR93" s="110"/>
      <c r="AS93" s="110"/>
      <c r="AT93" s="111"/>
      <c r="AU93" s="110"/>
      <c r="AV93" s="110"/>
      <c r="AW93" s="111"/>
      <c r="AX93" s="110"/>
      <c r="AY93" s="110"/>
      <c r="AZ93" s="111"/>
      <c r="BA93" s="110"/>
      <c r="BB93" s="110"/>
      <c r="BC93" s="111"/>
      <c r="BD93" s="110"/>
      <c r="BE93" s="110"/>
      <c r="BF93" s="111"/>
      <c r="BG93" s="110"/>
      <c r="BH93" s="110"/>
      <c r="BI93" s="111"/>
      <c r="BJ93" s="110"/>
      <c r="BK93" s="110"/>
      <c r="BL93" s="111"/>
      <c r="BM93" s="110"/>
      <c r="BN93" s="110"/>
      <c r="BO93" s="111"/>
      <c r="BP93" s="110"/>
      <c r="BQ93" s="110"/>
      <c r="BR93" s="111"/>
      <c r="BS93" s="110"/>
      <c r="BT93" s="110"/>
      <c r="BU93" s="111"/>
      <c r="BV93" s="110"/>
      <c r="BW93" s="110"/>
      <c r="BX93" s="111"/>
      <c r="BY93" s="110"/>
      <c r="BZ93" s="110"/>
      <c r="CA93" s="111"/>
      <c r="CB93" s="110"/>
      <c r="CC93" s="110"/>
      <c r="CD93" s="111"/>
      <c r="CE93" s="110"/>
      <c r="CF93" s="110"/>
      <c r="CG93" s="111"/>
      <c r="CH93" s="110"/>
      <c r="CI93" s="110"/>
      <c r="CJ93" s="111"/>
      <c r="CK93" s="110"/>
      <c r="CL93" s="110"/>
      <c r="CM93" s="111"/>
      <c r="CN93" s="110"/>
      <c r="CO93" s="110"/>
      <c r="CP93" s="111"/>
      <c r="CQ93" s="110"/>
      <c r="CR93" s="110"/>
      <c r="CS93" s="111"/>
      <c r="CT93" s="110"/>
      <c r="CU93" s="110"/>
      <c r="CV93" s="111"/>
      <c r="CW93" s="110"/>
      <c r="CX93" s="110"/>
      <c r="CY93" s="111"/>
      <c r="CZ93" s="110"/>
      <c r="DA93" s="110"/>
      <c r="DB93" s="111"/>
      <c r="DC93" s="110"/>
      <c r="DD93" s="110"/>
      <c r="DE93" s="111"/>
      <c r="DF93" s="110"/>
      <c r="DG93" s="110"/>
      <c r="DH93" s="111"/>
      <c r="DI93" s="110"/>
      <c r="DJ93" s="110"/>
      <c r="DK93" s="111"/>
      <c r="DL93" s="111"/>
      <c r="DM93" s="111"/>
      <c r="DN93" s="111"/>
      <c r="DO93" s="110"/>
      <c r="DP93" s="110"/>
      <c r="DQ93" s="111"/>
      <c r="DR93" s="110"/>
      <c r="DS93" s="110"/>
      <c r="DT93" s="111"/>
      <c r="DU93" s="110"/>
      <c r="DV93" s="110"/>
      <c r="DW93" s="111"/>
      <c r="DX93" s="103">
        <f t="shared" si="18"/>
        <v>0</v>
      </c>
      <c r="DY93" s="103">
        <f t="shared" si="19"/>
        <v>0</v>
      </c>
      <c r="DZ93" s="103">
        <f t="shared" si="20"/>
        <v>0</v>
      </c>
    </row>
    <row r="94" spans="1:130" ht="15" customHeight="1">
      <c r="A94" s="101"/>
      <c r="D94" s="100"/>
      <c r="E94" s="102">
        <v>3</v>
      </c>
      <c r="F94" s="92" t="s">
        <v>682</v>
      </c>
      <c r="G94" s="92"/>
      <c r="H94" s="92"/>
      <c r="I94" s="92" t="s">
        <v>683</v>
      </c>
      <c r="J94" s="103">
        <f t="shared" si="16"/>
        <v>0</v>
      </c>
      <c r="K94" s="103">
        <f t="shared" si="17"/>
        <v>0</v>
      </c>
      <c r="L94" s="103">
        <f t="shared" si="14"/>
        <v>0</v>
      </c>
      <c r="M94" s="104">
        <f t="shared" si="15"/>
        <v>0</v>
      </c>
      <c r="N94" s="110"/>
      <c r="O94" s="110"/>
      <c r="P94" s="111"/>
      <c r="Q94" s="110"/>
      <c r="R94" s="110"/>
      <c r="S94" s="111"/>
      <c r="T94" s="108">
        <f t="shared" si="22"/>
        <v>0</v>
      </c>
      <c r="U94" s="110"/>
      <c r="V94" s="111"/>
      <c r="W94" s="110"/>
      <c r="X94" s="110"/>
      <c r="Y94" s="111"/>
      <c r="Z94" s="110"/>
      <c r="AA94" s="110"/>
      <c r="AB94" s="111"/>
      <c r="AC94" s="110"/>
      <c r="AD94" s="110"/>
      <c r="AE94" s="111"/>
      <c r="AF94" s="108">
        <f t="shared" si="23"/>
        <v>0</v>
      </c>
      <c r="AG94" s="110"/>
      <c r="AH94" s="111"/>
      <c r="AI94" s="110"/>
      <c r="AJ94" s="110"/>
      <c r="AK94" s="111"/>
      <c r="AL94" s="110"/>
      <c r="AM94" s="110"/>
      <c r="AN94" s="111"/>
      <c r="AO94" s="110"/>
      <c r="AP94" s="110"/>
      <c r="AQ94" s="111"/>
      <c r="AR94" s="110"/>
      <c r="AS94" s="110"/>
      <c r="AT94" s="111"/>
      <c r="AU94" s="110"/>
      <c r="AV94" s="110"/>
      <c r="AW94" s="111"/>
      <c r="AX94" s="110"/>
      <c r="AY94" s="110"/>
      <c r="AZ94" s="111"/>
      <c r="BA94" s="110"/>
      <c r="BB94" s="110"/>
      <c r="BC94" s="111"/>
      <c r="BD94" s="110"/>
      <c r="BE94" s="110"/>
      <c r="BF94" s="111"/>
      <c r="BG94" s="110"/>
      <c r="BH94" s="110"/>
      <c r="BI94" s="111"/>
      <c r="BJ94" s="110"/>
      <c r="BK94" s="110"/>
      <c r="BL94" s="111"/>
      <c r="BM94" s="110"/>
      <c r="BN94" s="110"/>
      <c r="BO94" s="111"/>
      <c r="BP94" s="110"/>
      <c r="BQ94" s="110"/>
      <c r="BR94" s="111"/>
      <c r="BS94" s="110"/>
      <c r="BT94" s="110"/>
      <c r="BU94" s="111"/>
      <c r="BV94" s="110"/>
      <c r="BW94" s="110"/>
      <c r="BX94" s="111"/>
      <c r="BY94" s="110"/>
      <c r="BZ94" s="110"/>
      <c r="CA94" s="111"/>
      <c r="CB94" s="110"/>
      <c r="CC94" s="110"/>
      <c r="CD94" s="111"/>
      <c r="CE94" s="110"/>
      <c r="CF94" s="110"/>
      <c r="CG94" s="111"/>
      <c r="CH94" s="110"/>
      <c r="CI94" s="110"/>
      <c r="CJ94" s="111"/>
      <c r="CK94" s="110"/>
      <c r="CL94" s="110"/>
      <c r="CM94" s="111"/>
      <c r="CN94" s="110"/>
      <c r="CO94" s="110"/>
      <c r="CP94" s="111"/>
      <c r="CQ94" s="110"/>
      <c r="CR94" s="110"/>
      <c r="CS94" s="111"/>
      <c r="CT94" s="110"/>
      <c r="CU94" s="110"/>
      <c r="CV94" s="111"/>
      <c r="CW94" s="110"/>
      <c r="CX94" s="110"/>
      <c r="CY94" s="111"/>
      <c r="CZ94" s="110"/>
      <c r="DA94" s="110"/>
      <c r="DB94" s="111"/>
      <c r="DC94" s="110"/>
      <c r="DD94" s="110"/>
      <c r="DE94" s="111"/>
      <c r="DF94" s="110"/>
      <c r="DG94" s="110"/>
      <c r="DH94" s="111"/>
      <c r="DI94" s="110"/>
      <c r="DJ94" s="110"/>
      <c r="DK94" s="111"/>
      <c r="DL94" s="111"/>
      <c r="DM94" s="111"/>
      <c r="DN94" s="111"/>
      <c r="DO94" s="110"/>
      <c r="DP94" s="110"/>
      <c r="DQ94" s="111"/>
      <c r="DR94" s="110"/>
      <c r="DS94" s="110"/>
      <c r="DT94" s="111"/>
      <c r="DU94" s="110"/>
      <c r="DV94" s="110"/>
      <c r="DW94" s="111"/>
      <c r="DX94" s="103">
        <f t="shared" si="18"/>
        <v>0</v>
      </c>
      <c r="DY94" s="103">
        <f t="shared" si="19"/>
        <v>0</v>
      </c>
      <c r="DZ94" s="103">
        <f t="shared" si="20"/>
        <v>0</v>
      </c>
    </row>
    <row r="95" spans="1:130">
      <c r="A95" s="101"/>
      <c r="D95" s="102">
        <v>2</v>
      </c>
      <c r="E95" s="92" t="s">
        <v>684</v>
      </c>
      <c r="F95" s="107"/>
      <c r="G95" s="107"/>
      <c r="H95" s="107"/>
      <c r="I95" s="107" t="s">
        <v>685</v>
      </c>
      <c r="J95" s="103">
        <f t="shared" si="16"/>
        <v>0</v>
      </c>
      <c r="K95" s="103">
        <f t="shared" si="17"/>
        <v>0</v>
      </c>
      <c r="L95" s="103">
        <f t="shared" si="14"/>
        <v>0</v>
      </c>
      <c r="M95" s="104">
        <f t="shared" si="15"/>
        <v>0</v>
      </c>
      <c r="N95" s="108"/>
      <c r="O95" s="108"/>
      <c r="P95" s="109"/>
      <c r="Q95" s="108"/>
      <c r="R95" s="108"/>
      <c r="S95" s="109"/>
      <c r="T95" s="108">
        <f t="shared" si="22"/>
        <v>0</v>
      </c>
      <c r="U95" s="108"/>
      <c r="V95" s="109"/>
      <c r="W95" s="108"/>
      <c r="X95" s="108"/>
      <c r="Y95" s="109"/>
      <c r="Z95" s="108"/>
      <c r="AA95" s="108"/>
      <c r="AB95" s="109"/>
      <c r="AC95" s="108"/>
      <c r="AD95" s="108"/>
      <c r="AE95" s="109"/>
      <c r="AF95" s="108">
        <f t="shared" si="23"/>
        <v>0</v>
      </c>
      <c r="AG95" s="108"/>
      <c r="AH95" s="109"/>
      <c r="AI95" s="108"/>
      <c r="AJ95" s="108"/>
      <c r="AK95" s="109"/>
      <c r="AL95" s="108"/>
      <c r="AM95" s="108"/>
      <c r="AN95" s="109"/>
      <c r="AO95" s="108"/>
      <c r="AP95" s="108"/>
      <c r="AQ95" s="109"/>
      <c r="AR95" s="108"/>
      <c r="AS95" s="108"/>
      <c r="AT95" s="109"/>
      <c r="AU95" s="108"/>
      <c r="AV95" s="108"/>
      <c r="AW95" s="109"/>
      <c r="AX95" s="108"/>
      <c r="AY95" s="108"/>
      <c r="AZ95" s="109"/>
      <c r="BA95" s="108"/>
      <c r="BB95" s="108"/>
      <c r="BC95" s="109"/>
      <c r="BD95" s="108"/>
      <c r="BE95" s="108"/>
      <c r="BF95" s="109"/>
      <c r="BG95" s="108"/>
      <c r="BH95" s="108"/>
      <c r="BI95" s="109"/>
      <c r="BJ95" s="108"/>
      <c r="BK95" s="108"/>
      <c r="BL95" s="109"/>
      <c r="BM95" s="108"/>
      <c r="BN95" s="108"/>
      <c r="BO95" s="109"/>
      <c r="BP95" s="108"/>
      <c r="BQ95" s="108"/>
      <c r="BR95" s="109"/>
      <c r="BS95" s="108"/>
      <c r="BT95" s="108"/>
      <c r="BU95" s="109"/>
      <c r="BV95" s="108"/>
      <c r="BW95" s="108"/>
      <c r="BX95" s="109"/>
      <c r="BY95" s="108"/>
      <c r="BZ95" s="108"/>
      <c r="CA95" s="109"/>
      <c r="CB95" s="108"/>
      <c r="CC95" s="108"/>
      <c r="CD95" s="109"/>
      <c r="CE95" s="108"/>
      <c r="CF95" s="108"/>
      <c r="CG95" s="109"/>
      <c r="CH95" s="108"/>
      <c r="CI95" s="108"/>
      <c r="CJ95" s="109"/>
      <c r="CK95" s="108"/>
      <c r="CL95" s="108"/>
      <c r="CM95" s="109"/>
      <c r="CN95" s="108"/>
      <c r="CO95" s="108"/>
      <c r="CP95" s="109"/>
      <c r="CQ95" s="108"/>
      <c r="CR95" s="108"/>
      <c r="CS95" s="109"/>
      <c r="CT95" s="108"/>
      <c r="CU95" s="108"/>
      <c r="CV95" s="109"/>
      <c r="CW95" s="108"/>
      <c r="CX95" s="108"/>
      <c r="CY95" s="109"/>
      <c r="CZ95" s="108"/>
      <c r="DA95" s="108"/>
      <c r="DB95" s="109"/>
      <c r="DC95" s="108"/>
      <c r="DD95" s="108"/>
      <c r="DE95" s="109"/>
      <c r="DF95" s="108"/>
      <c r="DG95" s="108"/>
      <c r="DH95" s="109"/>
      <c r="DI95" s="108"/>
      <c r="DJ95" s="108"/>
      <c r="DK95" s="109"/>
      <c r="DL95" s="109"/>
      <c r="DM95" s="109"/>
      <c r="DN95" s="109"/>
      <c r="DO95" s="108"/>
      <c r="DP95" s="108"/>
      <c r="DQ95" s="109"/>
      <c r="DR95" s="108"/>
      <c r="DS95" s="108"/>
      <c r="DT95" s="109"/>
      <c r="DU95" s="108"/>
      <c r="DV95" s="108"/>
      <c r="DW95" s="109"/>
      <c r="DX95" s="103">
        <f t="shared" si="18"/>
        <v>0</v>
      </c>
      <c r="DY95" s="103">
        <f t="shared" si="19"/>
        <v>0</v>
      </c>
      <c r="DZ95" s="103">
        <f t="shared" si="20"/>
        <v>0</v>
      </c>
    </row>
    <row r="96" spans="1:130">
      <c r="A96" s="101"/>
      <c r="D96" s="102">
        <v>3</v>
      </c>
      <c r="E96" s="92" t="s">
        <v>686</v>
      </c>
      <c r="F96" s="107"/>
      <c r="G96" s="107"/>
      <c r="H96" s="107"/>
      <c r="I96" s="107" t="s">
        <v>687</v>
      </c>
      <c r="J96" s="103">
        <f t="shared" si="16"/>
        <v>236426</v>
      </c>
      <c r="K96" s="103">
        <f t="shared" si="17"/>
        <v>0</v>
      </c>
      <c r="L96" s="103">
        <f t="shared" si="14"/>
        <v>0</v>
      </c>
      <c r="M96" s="104">
        <f t="shared" si="15"/>
        <v>236426</v>
      </c>
      <c r="N96" s="142">
        <f>SUM(N97:N98)</f>
        <v>4793</v>
      </c>
      <c r="O96" s="142">
        <f>SUM(O97:O98)</f>
        <v>0</v>
      </c>
      <c r="P96" s="143"/>
      <c r="Q96" s="142">
        <f>SUM(Q97:Q98)</f>
        <v>0</v>
      </c>
      <c r="R96" s="142">
        <f>SUM(R97:R98)</f>
        <v>0</v>
      </c>
      <c r="S96" s="143"/>
      <c r="T96" s="108">
        <f t="shared" si="22"/>
        <v>4793</v>
      </c>
      <c r="U96" s="142">
        <f>SUM(U97:U98)</f>
        <v>0</v>
      </c>
      <c r="V96" s="143"/>
      <c r="W96" s="142">
        <f>SUM(W97:W98)</f>
        <v>0</v>
      </c>
      <c r="X96" s="142">
        <f>SUM(X97:X98)</f>
        <v>0</v>
      </c>
      <c r="Y96" s="143"/>
      <c r="Z96" s="142">
        <f>SUM(Z97:Z98)</f>
        <v>2163</v>
      </c>
      <c r="AA96" s="142">
        <f>SUM(AA97:AA98)</f>
        <v>0</v>
      </c>
      <c r="AB96" s="143"/>
      <c r="AC96" s="142">
        <f>SUM(AC97:AC98)</f>
        <v>0</v>
      </c>
      <c r="AD96" s="142">
        <f>SUM(AD97:AD98)</f>
        <v>0</v>
      </c>
      <c r="AE96" s="143"/>
      <c r="AF96" s="108">
        <f t="shared" si="23"/>
        <v>2163</v>
      </c>
      <c r="AG96" s="142">
        <f>SUM(AG97:AG98)</f>
        <v>0</v>
      </c>
      <c r="AH96" s="143"/>
      <c r="AI96" s="142">
        <f>SUM(AI97:AI98)</f>
        <v>0</v>
      </c>
      <c r="AJ96" s="142">
        <f>SUM(AJ97:AJ98)</f>
        <v>0</v>
      </c>
      <c r="AK96" s="143"/>
      <c r="AL96" s="142">
        <f>SUM(AL97:AL98)</f>
        <v>0</v>
      </c>
      <c r="AM96" s="142">
        <f>SUM(AM97:AM98)</f>
        <v>0</v>
      </c>
      <c r="AN96" s="143"/>
      <c r="AO96" s="142">
        <f>SUM(AO97:AO98)</f>
        <v>0</v>
      </c>
      <c r="AP96" s="142">
        <f>SUM(AP97:AP98)</f>
        <v>0</v>
      </c>
      <c r="AQ96" s="143"/>
      <c r="AR96" s="142">
        <f>SUM(AR97:AR98)</f>
        <v>0</v>
      </c>
      <c r="AS96" s="142">
        <f>SUM(AS97:AS98)</f>
        <v>0</v>
      </c>
      <c r="AT96" s="143"/>
      <c r="AU96" s="142">
        <f>SUM(AU97:AU98)</f>
        <v>0</v>
      </c>
      <c r="AV96" s="142">
        <f>SUM(AV97:AV98)</f>
        <v>0</v>
      </c>
      <c r="AW96" s="143"/>
      <c r="AX96" s="142">
        <f>SUM(AX97:AX98)</f>
        <v>0</v>
      </c>
      <c r="AY96" s="142">
        <f>SUM(AY97:AY98)</f>
        <v>0</v>
      </c>
      <c r="AZ96" s="143"/>
      <c r="BA96" s="142">
        <f>SUM(BA97:BA98)</f>
        <v>0</v>
      </c>
      <c r="BB96" s="142">
        <f>SUM(BB97:BB98)</f>
        <v>0</v>
      </c>
      <c r="BC96" s="143"/>
      <c r="BD96" s="142">
        <f>SUM(BD97:BD98)</f>
        <v>0</v>
      </c>
      <c r="BE96" s="142">
        <f>SUM(BE97:BE98)</f>
        <v>0</v>
      </c>
      <c r="BF96" s="143"/>
      <c r="BG96" s="142">
        <f>SUM(BG97:BG98)</f>
        <v>0</v>
      </c>
      <c r="BH96" s="142">
        <f>SUM(BH97:BH98)</f>
        <v>0</v>
      </c>
      <c r="BI96" s="143"/>
      <c r="BJ96" s="142">
        <f>SUM(BJ97:BJ98)</f>
        <v>0</v>
      </c>
      <c r="BK96" s="142">
        <f>SUM(BK97:BK98)</f>
        <v>0</v>
      </c>
      <c r="BL96" s="143"/>
      <c r="BM96" s="142">
        <f>SUM(BM97:BM98)</f>
        <v>0</v>
      </c>
      <c r="BN96" s="142">
        <f>SUM(BN97:BN98)</f>
        <v>0</v>
      </c>
      <c r="BO96" s="143"/>
      <c r="BP96" s="142">
        <f>SUM(BP97:BP98)</f>
        <v>0</v>
      </c>
      <c r="BQ96" s="142">
        <f>SUM(BQ97:BQ98)</f>
        <v>0</v>
      </c>
      <c r="BR96" s="143"/>
      <c r="BS96" s="142">
        <f>SUM(BS97:BS98)</f>
        <v>0</v>
      </c>
      <c r="BT96" s="142">
        <f>SUM(BT97:BT98)</f>
        <v>0</v>
      </c>
      <c r="BU96" s="143"/>
      <c r="BV96" s="142">
        <f>SUM(BV97:BV98)</f>
        <v>0</v>
      </c>
      <c r="BW96" s="142">
        <f>SUM(BW97:BW98)</f>
        <v>0</v>
      </c>
      <c r="BX96" s="143"/>
      <c r="BY96" s="142">
        <f>SUM(BY97:BY98)</f>
        <v>0</v>
      </c>
      <c r="BZ96" s="142">
        <f>SUM(BZ97:BZ98)</f>
        <v>0</v>
      </c>
      <c r="CA96" s="143"/>
      <c r="CB96" s="142">
        <f>SUM(CB97:CB98)</f>
        <v>0</v>
      </c>
      <c r="CC96" s="142">
        <f>SUM(CC97:CC98)</f>
        <v>0</v>
      </c>
      <c r="CD96" s="143"/>
      <c r="CE96" s="142">
        <f>SUM(CE97:CE98)</f>
        <v>229470</v>
      </c>
      <c r="CF96" s="142">
        <f>SUM(CF97:CF98)</f>
        <v>0</v>
      </c>
      <c r="CG96" s="143"/>
      <c r="CH96" s="142">
        <f>SUM(CH97:CH98)</f>
        <v>0</v>
      </c>
      <c r="CI96" s="142">
        <f>SUM(CI97:CI98)</f>
        <v>0</v>
      </c>
      <c r="CJ96" s="143"/>
      <c r="CK96" s="142">
        <f>SUM(CK97:CK98)</f>
        <v>0</v>
      </c>
      <c r="CL96" s="142">
        <f>SUM(CL97:CL98)</f>
        <v>0</v>
      </c>
      <c r="CM96" s="143"/>
      <c r="CN96" s="142">
        <f>SUM(CN97:CN98)</f>
        <v>0</v>
      </c>
      <c r="CO96" s="142">
        <f>SUM(CO97:CO98)</f>
        <v>0</v>
      </c>
      <c r="CP96" s="143"/>
      <c r="CQ96" s="142">
        <f>SUM(CQ97:CQ98)</f>
        <v>0</v>
      </c>
      <c r="CR96" s="142">
        <f>SUM(CR97:CR98)</f>
        <v>0</v>
      </c>
      <c r="CS96" s="143"/>
      <c r="CT96" s="142">
        <f>SUM(CT97:CT98)</f>
        <v>0</v>
      </c>
      <c r="CU96" s="142">
        <f>SUM(CU97:CU98)</f>
        <v>0</v>
      </c>
      <c r="CV96" s="143"/>
      <c r="CW96" s="142">
        <f>SUM(CW97:CW98)</f>
        <v>0</v>
      </c>
      <c r="CX96" s="142">
        <f>SUM(CX97:CX98)</f>
        <v>0</v>
      </c>
      <c r="CY96" s="143"/>
      <c r="CZ96" s="142">
        <f>SUM(CZ97:CZ98)</f>
        <v>0</v>
      </c>
      <c r="DA96" s="142">
        <f>SUM(DA97:DA98)</f>
        <v>0</v>
      </c>
      <c r="DB96" s="143"/>
      <c r="DC96" s="142">
        <f>SUM(DC97:DC98)</f>
        <v>0</v>
      </c>
      <c r="DD96" s="142">
        <f>SUM(DD97:DD98)</f>
        <v>0</v>
      </c>
      <c r="DE96" s="143"/>
      <c r="DF96" s="142">
        <f>SUM(DF97:DF98)</f>
        <v>0</v>
      </c>
      <c r="DG96" s="142">
        <f>SUM(DG97:DG98)</f>
        <v>0</v>
      </c>
      <c r="DH96" s="143"/>
      <c r="DI96" s="142">
        <f>SUM(DI97:DI98)</f>
        <v>0</v>
      </c>
      <c r="DJ96" s="142">
        <f>SUM(DJ97:DJ98)</f>
        <v>0</v>
      </c>
      <c r="DK96" s="142"/>
      <c r="DL96" s="142">
        <f>SUM(DL97:DL98)</f>
        <v>0</v>
      </c>
      <c r="DM96" s="142">
        <f>SUM(DM97:DM98)</f>
        <v>0</v>
      </c>
      <c r="DN96" s="143"/>
      <c r="DO96" s="142">
        <f>SUM(DO97:DO98)</f>
        <v>0</v>
      </c>
      <c r="DP96" s="142">
        <f>SUM(DP97:DP98)</f>
        <v>0</v>
      </c>
      <c r="DQ96" s="143"/>
      <c r="DR96" s="142">
        <f>SUM(DR97:DR98)</f>
        <v>0</v>
      </c>
      <c r="DS96" s="142">
        <f>SUM(DS97:DS98)</f>
        <v>0</v>
      </c>
      <c r="DT96" s="143"/>
      <c r="DU96" s="142">
        <f>SUM(DU97:DU98)</f>
        <v>0</v>
      </c>
      <c r="DV96" s="142">
        <f>SUM(DV97:DV98)</f>
        <v>0</v>
      </c>
      <c r="DW96" s="143"/>
      <c r="DX96" s="103">
        <f t="shared" si="18"/>
        <v>229470</v>
      </c>
      <c r="DY96" s="103">
        <f t="shared" si="19"/>
        <v>0</v>
      </c>
      <c r="DZ96" s="103">
        <f t="shared" si="20"/>
        <v>0</v>
      </c>
    </row>
    <row r="97" spans="1:130">
      <c r="A97" s="101"/>
      <c r="E97" s="102">
        <v>1</v>
      </c>
      <c r="F97" s="92" t="s">
        <v>688</v>
      </c>
      <c r="G97" s="92"/>
      <c r="H97" s="92"/>
      <c r="I97" s="92" t="s">
        <v>689</v>
      </c>
      <c r="J97" s="103">
        <f t="shared" si="16"/>
        <v>236426</v>
      </c>
      <c r="K97" s="103">
        <f t="shared" si="17"/>
        <v>0</v>
      </c>
      <c r="L97" s="103">
        <f t="shared" si="14"/>
        <v>0</v>
      </c>
      <c r="M97" s="104">
        <f t="shared" si="15"/>
        <v>236426</v>
      </c>
      <c r="N97" s="110">
        <v>4793</v>
      </c>
      <c r="O97" s="110"/>
      <c r="P97" s="111"/>
      <c r="Q97" s="110"/>
      <c r="R97" s="110"/>
      <c r="S97" s="111"/>
      <c r="T97" s="108">
        <f t="shared" si="22"/>
        <v>4793</v>
      </c>
      <c r="U97" s="110"/>
      <c r="V97" s="111"/>
      <c r="W97" s="110"/>
      <c r="X97" s="110"/>
      <c r="Y97" s="111"/>
      <c r="Z97" s="110">
        <v>2163</v>
      </c>
      <c r="AA97" s="110"/>
      <c r="AB97" s="111"/>
      <c r="AC97" s="125"/>
      <c r="AD97" s="110"/>
      <c r="AE97" s="111"/>
      <c r="AF97" s="108">
        <f t="shared" si="23"/>
        <v>2163</v>
      </c>
      <c r="AG97" s="110"/>
      <c r="AH97" s="111"/>
      <c r="AI97" s="110"/>
      <c r="AJ97" s="110"/>
      <c r="AK97" s="111"/>
      <c r="AL97" s="110"/>
      <c r="AM97" s="110"/>
      <c r="AN97" s="111"/>
      <c r="AO97" s="110"/>
      <c r="AP97" s="110"/>
      <c r="AQ97" s="111"/>
      <c r="AR97" s="110"/>
      <c r="AS97" s="110"/>
      <c r="AT97" s="111"/>
      <c r="AU97" s="110"/>
      <c r="AV97" s="110"/>
      <c r="AW97" s="111"/>
      <c r="AX97" s="110"/>
      <c r="AY97" s="110"/>
      <c r="AZ97" s="111"/>
      <c r="BA97" s="110"/>
      <c r="BB97" s="110"/>
      <c r="BC97" s="111"/>
      <c r="BD97" s="110"/>
      <c r="BE97" s="110"/>
      <c r="BF97" s="111"/>
      <c r="BG97" s="110"/>
      <c r="BH97" s="110"/>
      <c r="BI97" s="111"/>
      <c r="BJ97" s="110"/>
      <c r="BK97" s="110"/>
      <c r="BL97" s="111"/>
      <c r="BM97" s="110"/>
      <c r="BN97" s="110"/>
      <c r="BO97" s="111"/>
      <c r="BP97" s="110"/>
      <c r="BQ97" s="110"/>
      <c r="BR97" s="111"/>
      <c r="BS97" s="110"/>
      <c r="BT97" s="110"/>
      <c r="BU97" s="111"/>
      <c r="BV97" s="110"/>
      <c r="BW97" s="110"/>
      <c r="BX97" s="111"/>
      <c r="BY97" s="110"/>
      <c r="BZ97" s="110"/>
      <c r="CA97" s="111"/>
      <c r="CB97" s="110"/>
      <c r="CC97" s="110"/>
      <c r="CD97" s="111"/>
      <c r="CE97" s="110">
        <v>229470</v>
      </c>
      <c r="CF97" s="110"/>
      <c r="CG97" s="111"/>
      <c r="CH97" s="110"/>
      <c r="CI97" s="110"/>
      <c r="CJ97" s="111"/>
      <c r="CK97" s="110"/>
      <c r="CL97" s="110"/>
      <c r="CM97" s="111"/>
      <c r="CN97" s="110"/>
      <c r="CO97" s="110"/>
      <c r="CP97" s="111"/>
      <c r="CQ97" s="110"/>
      <c r="CR97" s="110"/>
      <c r="CS97" s="111"/>
      <c r="CT97" s="110"/>
      <c r="CU97" s="110"/>
      <c r="CV97" s="111"/>
      <c r="CW97" s="110"/>
      <c r="CX97" s="110"/>
      <c r="CY97" s="111"/>
      <c r="CZ97" s="110"/>
      <c r="DA97" s="110"/>
      <c r="DB97" s="111"/>
      <c r="DC97" s="110"/>
      <c r="DD97" s="110"/>
      <c r="DE97" s="111"/>
      <c r="DF97" s="110"/>
      <c r="DG97" s="110"/>
      <c r="DH97" s="111"/>
      <c r="DI97" s="110"/>
      <c r="DJ97" s="110"/>
      <c r="DK97" s="111"/>
      <c r="DL97" s="111"/>
      <c r="DM97" s="111"/>
      <c r="DN97" s="111"/>
      <c r="DO97" s="110"/>
      <c r="DP97" s="110"/>
      <c r="DQ97" s="111"/>
      <c r="DR97" s="110"/>
      <c r="DS97" s="110"/>
      <c r="DT97" s="111"/>
      <c r="DU97" s="110"/>
      <c r="DV97" s="110"/>
      <c r="DW97" s="111"/>
      <c r="DX97" s="103">
        <f t="shared" si="18"/>
        <v>229470</v>
      </c>
      <c r="DY97" s="103">
        <f t="shared" si="19"/>
        <v>0</v>
      </c>
      <c r="DZ97" s="103">
        <f t="shared" si="20"/>
        <v>0</v>
      </c>
    </row>
    <row r="98" spans="1:130">
      <c r="A98" s="101"/>
      <c r="E98" s="102">
        <v>2</v>
      </c>
      <c r="F98" s="92" t="s">
        <v>690</v>
      </c>
      <c r="G98" s="92"/>
      <c r="H98" s="92"/>
      <c r="I98" s="92" t="s">
        <v>691</v>
      </c>
      <c r="J98" s="103">
        <f t="shared" si="16"/>
        <v>0</v>
      </c>
      <c r="K98" s="103">
        <f t="shared" si="17"/>
        <v>0</v>
      </c>
      <c r="L98" s="103">
        <f t="shared" si="14"/>
        <v>0</v>
      </c>
      <c r="M98" s="104">
        <f t="shared" si="15"/>
        <v>0</v>
      </c>
      <c r="N98" s="110"/>
      <c r="O98" s="110"/>
      <c r="P98" s="111"/>
      <c r="Q98" s="110"/>
      <c r="R98" s="110"/>
      <c r="S98" s="111"/>
      <c r="T98" s="108">
        <f t="shared" si="22"/>
        <v>0</v>
      </c>
      <c r="U98" s="110"/>
      <c r="V98" s="111"/>
      <c r="W98" s="110"/>
      <c r="X98" s="110"/>
      <c r="Y98" s="111"/>
      <c r="Z98" s="110"/>
      <c r="AA98" s="110"/>
      <c r="AB98" s="111"/>
      <c r="AC98" s="110"/>
      <c r="AD98" s="110"/>
      <c r="AE98" s="111"/>
      <c r="AF98" s="108">
        <f t="shared" si="23"/>
        <v>0</v>
      </c>
      <c r="AG98" s="110"/>
      <c r="AH98" s="111"/>
      <c r="AI98" s="110"/>
      <c r="AJ98" s="110"/>
      <c r="AK98" s="111"/>
      <c r="AL98" s="110"/>
      <c r="AM98" s="110"/>
      <c r="AN98" s="111"/>
      <c r="AO98" s="110"/>
      <c r="AP98" s="110"/>
      <c r="AQ98" s="111"/>
      <c r="AR98" s="110"/>
      <c r="AS98" s="110"/>
      <c r="AT98" s="111"/>
      <c r="AU98" s="110"/>
      <c r="AV98" s="110"/>
      <c r="AW98" s="111"/>
      <c r="AX98" s="110"/>
      <c r="AY98" s="110"/>
      <c r="AZ98" s="111"/>
      <c r="BA98" s="110"/>
      <c r="BB98" s="110"/>
      <c r="BC98" s="111"/>
      <c r="BD98" s="110"/>
      <c r="BE98" s="110"/>
      <c r="BF98" s="111"/>
      <c r="BG98" s="110"/>
      <c r="BH98" s="110"/>
      <c r="BI98" s="111"/>
      <c r="BJ98" s="110"/>
      <c r="BK98" s="110"/>
      <c r="BL98" s="111"/>
      <c r="BM98" s="110"/>
      <c r="BN98" s="110"/>
      <c r="BO98" s="111"/>
      <c r="BP98" s="110"/>
      <c r="BQ98" s="110"/>
      <c r="BR98" s="111"/>
      <c r="BS98" s="110"/>
      <c r="BT98" s="110"/>
      <c r="BU98" s="111"/>
      <c r="BV98" s="110"/>
      <c r="BW98" s="110"/>
      <c r="BX98" s="111"/>
      <c r="BY98" s="110"/>
      <c r="BZ98" s="110"/>
      <c r="CA98" s="111"/>
      <c r="CB98" s="110"/>
      <c r="CC98" s="110"/>
      <c r="CD98" s="111"/>
      <c r="CE98" s="110"/>
      <c r="CF98" s="110"/>
      <c r="CG98" s="111"/>
      <c r="CH98" s="110"/>
      <c r="CI98" s="110"/>
      <c r="CJ98" s="111"/>
      <c r="CK98" s="110"/>
      <c r="CL98" s="110"/>
      <c r="CM98" s="111"/>
      <c r="CN98" s="110"/>
      <c r="CO98" s="110"/>
      <c r="CP98" s="111"/>
      <c r="CQ98" s="110"/>
      <c r="CR98" s="110"/>
      <c r="CS98" s="111"/>
      <c r="CT98" s="110"/>
      <c r="CU98" s="110"/>
      <c r="CV98" s="111"/>
      <c r="CW98" s="110"/>
      <c r="CX98" s="110"/>
      <c r="CY98" s="111"/>
      <c r="CZ98" s="110"/>
      <c r="DA98" s="110"/>
      <c r="DB98" s="111"/>
      <c r="DC98" s="110"/>
      <c r="DD98" s="110"/>
      <c r="DE98" s="111"/>
      <c r="DF98" s="110"/>
      <c r="DG98" s="110"/>
      <c r="DH98" s="111"/>
      <c r="DI98" s="110"/>
      <c r="DJ98" s="110"/>
      <c r="DK98" s="111"/>
      <c r="DL98" s="111"/>
      <c r="DM98" s="111"/>
      <c r="DN98" s="111"/>
      <c r="DO98" s="110"/>
      <c r="DP98" s="110"/>
      <c r="DQ98" s="111"/>
      <c r="DR98" s="110"/>
      <c r="DS98" s="110"/>
      <c r="DT98" s="111"/>
      <c r="DU98" s="110"/>
      <c r="DV98" s="110"/>
      <c r="DW98" s="111"/>
      <c r="DX98" s="103">
        <f t="shared" si="18"/>
        <v>0</v>
      </c>
      <c r="DY98" s="103">
        <f t="shared" si="19"/>
        <v>0</v>
      </c>
      <c r="DZ98" s="103">
        <f t="shared" si="20"/>
        <v>0</v>
      </c>
    </row>
    <row r="99" spans="1:130">
      <c r="A99" s="101"/>
      <c r="D99" s="102">
        <v>4</v>
      </c>
      <c r="E99" s="92" t="s">
        <v>692</v>
      </c>
      <c r="F99" s="107"/>
      <c r="G99" s="107"/>
      <c r="H99" s="107"/>
      <c r="I99" s="107" t="s">
        <v>693</v>
      </c>
      <c r="J99" s="103">
        <f t="shared" si="16"/>
        <v>92764</v>
      </c>
      <c r="K99" s="103">
        <f t="shared" si="17"/>
        <v>0</v>
      </c>
      <c r="L99" s="103">
        <f t="shared" si="14"/>
        <v>0</v>
      </c>
      <c r="M99" s="104">
        <f t="shared" si="15"/>
        <v>92764</v>
      </c>
      <c r="N99" s="108">
        <v>34436</v>
      </c>
      <c r="O99" s="108"/>
      <c r="P99" s="109"/>
      <c r="Q99" s="108">
        <v>8330</v>
      </c>
      <c r="R99" s="108"/>
      <c r="S99" s="109"/>
      <c r="T99" s="108">
        <f t="shared" si="22"/>
        <v>42766</v>
      </c>
      <c r="U99" s="108"/>
      <c r="V99" s="109"/>
      <c r="W99" s="108">
        <v>1195</v>
      </c>
      <c r="X99" s="108"/>
      <c r="Y99" s="109"/>
      <c r="Z99" s="108">
        <v>26835</v>
      </c>
      <c r="AA99" s="108"/>
      <c r="AB99" s="109"/>
      <c r="AC99" s="108">
        <v>21968</v>
      </c>
      <c r="AD99" s="108"/>
      <c r="AE99" s="109"/>
      <c r="AF99" s="108">
        <f t="shared" si="23"/>
        <v>49998</v>
      </c>
      <c r="AG99" s="108"/>
      <c r="AH99" s="109"/>
      <c r="AI99" s="108"/>
      <c r="AJ99" s="108"/>
      <c r="AK99" s="109"/>
      <c r="AL99" s="108"/>
      <c r="AM99" s="108"/>
      <c r="AN99" s="109"/>
      <c r="AO99" s="108"/>
      <c r="AP99" s="108"/>
      <c r="AQ99" s="109"/>
      <c r="AR99" s="108"/>
      <c r="AS99" s="108"/>
      <c r="AT99" s="109"/>
      <c r="AU99" s="108"/>
      <c r="AV99" s="108"/>
      <c r="AW99" s="109"/>
      <c r="AX99" s="108"/>
      <c r="AY99" s="108"/>
      <c r="AZ99" s="109"/>
      <c r="BA99" s="108"/>
      <c r="BB99" s="108"/>
      <c r="BC99" s="109"/>
      <c r="BD99" s="108"/>
      <c r="BE99" s="108"/>
      <c r="BF99" s="109"/>
      <c r="BG99" s="108"/>
      <c r="BH99" s="108"/>
      <c r="BI99" s="109"/>
      <c r="BJ99" s="108"/>
      <c r="BK99" s="108"/>
      <c r="BL99" s="109"/>
      <c r="BM99" s="108"/>
      <c r="BN99" s="108"/>
      <c r="BO99" s="109"/>
      <c r="BP99" s="108"/>
      <c r="BQ99" s="108"/>
      <c r="BR99" s="109"/>
      <c r="BS99" s="108"/>
      <c r="BT99" s="108"/>
      <c r="BU99" s="109"/>
      <c r="BV99" s="108"/>
      <c r="BW99" s="108"/>
      <c r="BX99" s="109"/>
      <c r="BY99" s="108"/>
      <c r="BZ99" s="108"/>
      <c r="CA99" s="109"/>
      <c r="CB99" s="108"/>
      <c r="CC99" s="108"/>
      <c r="CD99" s="109"/>
      <c r="CE99" s="108"/>
      <c r="CF99" s="108"/>
      <c r="CG99" s="109"/>
      <c r="CH99" s="108"/>
      <c r="CI99" s="108"/>
      <c r="CJ99" s="109"/>
      <c r="CK99" s="108"/>
      <c r="CL99" s="108"/>
      <c r="CM99" s="109"/>
      <c r="CN99" s="108"/>
      <c r="CO99" s="108"/>
      <c r="CP99" s="109"/>
      <c r="CQ99" s="108"/>
      <c r="CR99" s="108"/>
      <c r="CS99" s="109"/>
      <c r="CT99" s="108"/>
      <c r="CU99" s="108"/>
      <c r="CV99" s="109"/>
      <c r="CW99" s="108"/>
      <c r="CX99" s="108"/>
      <c r="CY99" s="109"/>
      <c r="CZ99" s="108"/>
      <c r="DA99" s="108"/>
      <c r="DB99" s="109"/>
      <c r="DC99" s="108"/>
      <c r="DD99" s="108"/>
      <c r="DE99" s="109"/>
      <c r="DF99" s="108"/>
      <c r="DG99" s="108"/>
      <c r="DH99" s="109"/>
      <c r="DI99" s="108"/>
      <c r="DJ99" s="108"/>
      <c r="DK99" s="109"/>
      <c r="DL99" s="109"/>
      <c r="DM99" s="109"/>
      <c r="DN99" s="109"/>
      <c r="DO99" s="108"/>
      <c r="DP99" s="108"/>
      <c r="DQ99" s="109"/>
      <c r="DR99" s="108"/>
      <c r="DS99" s="108"/>
      <c r="DT99" s="109"/>
      <c r="DU99" s="108"/>
      <c r="DV99" s="108"/>
      <c r="DW99" s="109"/>
      <c r="DX99" s="103">
        <f t="shared" si="18"/>
        <v>0</v>
      </c>
      <c r="DY99" s="103">
        <f t="shared" si="19"/>
        <v>0</v>
      </c>
      <c r="DZ99" s="103">
        <f t="shared" si="20"/>
        <v>0</v>
      </c>
    </row>
    <row r="100" spans="1:130" ht="14.25" customHeight="1">
      <c r="A100" s="101"/>
      <c r="D100" s="102">
        <v>5</v>
      </c>
      <c r="E100" s="92" t="s">
        <v>694</v>
      </c>
      <c r="F100" s="107"/>
      <c r="G100" s="107"/>
      <c r="H100" s="107"/>
      <c r="I100" s="107" t="s">
        <v>695</v>
      </c>
      <c r="J100" s="103">
        <f t="shared" si="16"/>
        <v>0</v>
      </c>
      <c r="K100" s="103">
        <f t="shared" si="17"/>
        <v>0</v>
      </c>
      <c r="L100" s="103">
        <f t="shared" si="14"/>
        <v>0</v>
      </c>
      <c r="M100" s="104">
        <f t="shared" si="15"/>
        <v>0</v>
      </c>
      <c r="N100" s="108"/>
      <c r="O100" s="108"/>
      <c r="P100" s="109"/>
      <c r="Q100" s="108"/>
      <c r="R100" s="108"/>
      <c r="S100" s="109"/>
      <c r="T100" s="108">
        <f t="shared" si="22"/>
        <v>0</v>
      </c>
      <c r="U100" s="108"/>
      <c r="V100" s="109"/>
      <c r="W100" s="108"/>
      <c r="X100" s="108"/>
      <c r="Y100" s="109"/>
      <c r="Z100" s="108"/>
      <c r="AA100" s="108"/>
      <c r="AB100" s="109"/>
      <c r="AC100" s="108"/>
      <c r="AD100" s="108"/>
      <c r="AE100" s="109"/>
      <c r="AF100" s="108">
        <f t="shared" si="23"/>
        <v>0</v>
      </c>
      <c r="AG100" s="108"/>
      <c r="AH100" s="109"/>
      <c r="AI100" s="108"/>
      <c r="AJ100" s="108"/>
      <c r="AK100" s="109"/>
      <c r="AL100" s="108"/>
      <c r="AM100" s="108"/>
      <c r="AN100" s="109"/>
      <c r="AO100" s="108"/>
      <c r="AP100" s="108"/>
      <c r="AQ100" s="109"/>
      <c r="AR100" s="108"/>
      <c r="AS100" s="108"/>
      <c r="AT100" s="109"/>
      <c r="AU100" s="108"/>
      <c r="AV100" s="108"/>
      <c r="AW100" s="109"/>
      <c r="AX100" s="108"/>
      <c r="AY100" s="108"/>
      <c r="AZ100" s="109"/>
      <c r="BA100" s="108"/>
      <c r="BB100" s="108"/>
      <c r="BC100" s="109"/>
      <c r="BD100" s="108"/>
      <c r="BE100" s="108"/>
      <c r="BF100" s="109"/>
      <c r="BG100" s="108"/>
      <c r="BH100" s="108"/>
      <c r="BI100" s="109"/>
      <c r="BJ100" s="108"/>
      <c r="BK100" s="108"/>
      <c r="BL100" s="109"/>
      <c r="BM100" s="108"/>
      <c r="BN100" s="108"/>
      <c r="BO100" s="109"/>
      <c r="BP100" s="108"/>
      <c r="BQ100" s="108"/>
      <c r="BR100" s="109"/>
      <c r="BS100" s="108"/>
      <c r="BT100" s="108"/>
      <c r="BU100" s="109"/>
      <c r="BV100" s="108"/>
      <c r="BW100" s="108"/>
      <c r="BX100" s="109"/>
      <c r="BY100" s="108"/>
      <c r="BZ100" s="108"/>
      <c r="CA100" s="109"/>
      <c r="CB100" s="108"/>
      <c r="CC100" s="108"/>
      <c r="CD100" s="109"/>
      <c r="CE100" s="108"/>
      <c r="CF100" s="108"/>
      <c r="CG100" s="109"/>
      <c r="CH100" s="108"/>
      <c r="CI100" s="108"/>
      <c r="CJ100" s="109"/>
      <c r="CK100" s="108"/>
      <c r="CL100" s="108"/>
      <c r="CM100" s="109"/>
      <c r="CN100" s="108"/>
      <c r="CO100" s="108"/>
      <c r="CP100" s="109"/>
      <c r="CQ100" s="108"/>
      <c r="CR100" s="108"/>
      <c r="CS100" s="109"/>
      <c r="CT100" s="108"/>
      <c r="CU100" s="108"/>
      <c r="CV100" s="109"/>
      <c r="CW100" s="108"/>
      <c r="CX100" s="108"/>
      <c r="CY100" s="109"/>
      <c r="CZ100" s="108"/>
      <c r="DA100" s="108"/>
      <c r="DB100" s="109"/>
      <c r="DC100" s="108"/>
      <c r="DD100" s="108"/>
      <c r="DE100" s="109"/>
      <c r="DF100" s="108"/>
      <c r="DG100" s="108"/>
      <c r="DH100" s="109"/>
      <c r="DI100" s="108"/>
      <c r="DJ100" s="108"/>
      <c r="DK100" s="109"/>
      <c r="DL100" s="109"/>
      <c r="DM100" s="109"/>
      <c r="DN100" s="109"/>
      <c r="DO100" s="108"/>
      <c r="DP100" s="108"/>
      <c r="DQ100" s="109"/>
      <c r="DR100" s="108"/>
      <c r="DS100" s="108"/>
      <c r="DT100" s="109"/>
      <c r="DU100" s="108"/>
      <c r="DV100" s="108"/>
      <c r="DW100" s="109"/>
      <c r="DX100" s="103">
        <f t="shared" si="18"/>
        <v>0</v>
      </c>
      <c r="DY100" s="103">
        <f t="shared" si="19"/>
        <v>0</v>
      </c>
      <c r="DZ100" s="103">
        <f t="shared" si="20"/>
        <v>0</v>
      </c>
    </row>
    <row r="101" spans="1:130" ht="15" hidden="1" customHeight="1" thickBot="1">
      <c r="A101" s="101"/>
      <c r="B101" s="134"/>
      <c r="C101" s="102">
        <v>2</v>
      </c>
      <c r="D101" s="92"/>
      <c r="E101" s="107"/>
      <c r="F101" s="107"/>
      <c r="G101" s="107"/>
      <c r="H101" s="107"/>
      <c r="I101" s="107" t="s">
        <v>696</v>
      </c>
      <c r="J101" s="103">
        <f t="shared" si="16"/>
        <v>0</v>
      </c>
      <c r="K101" s="103">
        <f t="shared" si="17"/>
        <v>0</v>
      </c>
      <c r="L101" s="103">
        <f t="shared" si="14"/>
        <v>0</v>
      </c>
      <c r="M101" s="104">
        <f>SUM(J101:L101)</f>
        <v>0</v>
      </c>
      <c r="N101" s="108"/>
      <c r="O101" s="108"/>
      <c r="P101" s="109"/>
      <c r="Q101" s="108"/>
      <c r="R101" s="108"/>
      <c r="S101" s="109"/>
      <c r="T101" s="108"/>
      <c r="U101" s="108"/>
      <c r="V101" s="109"/>
      <c r="W101" s="108"/>
      <c r="X101" s="108"/>
      <c r="Y101" s="109"/>
      <c r="Z101" s="108"/>
      <c r="AA101" s="108"/>
      <c r="AB101" s="109"/>
      <c r="AC101" s="108"/>
      <c r="AD101" s="108"/>
      <c r="AE101" s="109"/>
      <c r="AF101" s="108">
        <f>AC101+Z101</f>
        <v>0</v>
      </c>
      <c r="AG101" s="108"/>
      <c r="AH101" s="109"/>
      <c r="AI101" s="108"/>
      <c r="AJ101" s="108"/>
      <c r="AK101" s="109"/>
      <c r="AL101" s="108"/>
      <c r="AM101" s="108"/>
      <c r="AN101" s="109"/>
      <c r="AO101" s="108"/>
      <c r="AP101" s="108"/>
      <c r="AQ101" s="109"/>
      <c r="AR101" s="108"/>
      <c r="AS101" s="108"/>
      <c r="AT101" s="109"/>
      <c r="AU101" s="108"/>
      <c r="AV101" s="108"/>
      <c r="AW101" s="109"/>
      <c r="AX101" s="108"/>
      <c r="AY101" s="108"/>
      <c r="AZ101" s="109"/>
      <c r="BA101" s="108"/>
      <c r="BB101" s="108"/>
      <c r="BC101" s="109"/>
      <c r="BD101" s="108"/>
      <c r="BE101" s="108"/>
      <c r="BF101" s="109"/>
      <c r="BG101" s="108"/>
      <c r="BH101" s="108"/>
      <c r="BI101" s="109"/>
      <c r="BJ101" s="108"/>
      <c r="BK101" s="108"/>
      <c r="BL101" s="109"/>
      <c r="BM101" s="108"/>
      <c r="BN101" s="108"/>
      <c r="BO101" s="109"/>
      <c r="BP101" s="108"/>
      <c r="BQ101" s="108"/>
      <c r="BR101" s="109"/>
      <c r="BS101" s="108"/>
      <c r="BT101" s="108"/>
      <c r="BU101" s="109"/>
      <c r="BV101" s="108"/>
      <c r="BW101" s="108"/>
      <c r="BX101" s="109"/>
      <c r="BY101" s="108"/>
      <c r="BZ101" s="108"/>
      <c r="CA101" s="109"/>
      <c r="CB101" s="108"/>
      <c r="CC101" s="108"/>
      <c r="CD101" s="109"/>
      <c r="CE101" s="108"/>
      <c r="CF101" s="108"/>
      <c r="CG101" s="109"/>
      <c r="CH101" s="108"/>
      <c r="CI101" s="108"/>
      <c r="CJ101" s="109"/>
      <c r="CK101" s="108"/>
      <c r="CL101" s="108"/>
      <c r="CM101" s="109"/>
      <c r="CN101" s="108"/>
      <c r="CO101" s="108"/>
      <c r="CP101" s="109"/>
      <c r="CQ101" s="108"/>
      <c r="CR101" s="108"/>
      <c r="CS101" s="109"/>
      <c r="CT101" s="108"/>
      <c r="CU101" s="108"/>
      <c r="CV101" s="109"/>
      <c r="CW101" s="108"/>
      <c r="CX101" s="108"/>
      <c r="CY101" s="109"/>
      <c r="CZ101" s="108"/>
      <c r="DA101" s="108"/>
      <c r="DB101" s="109"/>
      <c r="DC101" s="108"/>
      <c r="DD101" s="108"/>
      <c r="DE101" s="109"/>
      <c r="DF101" s="108"/>
      <c r="DG101" s="108"/>
      <c r="DH101" s="109"/>
      <c r="DI101" s="108"/>
      <c r="DJ101" s="108"/>
      <c r="DK101" s="109"/>
      <c r="DL101" s="109"/>
      <c r="DM101" s="109"/>
      <c r="DN101" s="109"/>
      <c r="DO101" s="108"/>
      <c r="DP101" s="108"/>
      <c r="DQ101" s="109"/>
      <c r="DR101" s="108"/>
      <c r="DS101" s="108"/>
      <c r="DT101" s="109"/>
      <c r="DU101" s="108"/>
      <c r="DV101" s="108"/>
      <c r="DW101" s="109"/>
      <c r="DX101" s="103">
        <f t="shared" si="18"/>
        <v>0</v>
      </c>
      <c r="DY101" s="103">
        <f t="shared" si="19"/>
        <v>0</v>
      </c>
      <c r="DZ101" s="103">
        <f t="shared" si="20"/>
        <v>0</v>
      </c>
    </row>
    <row r="102" spans="1:130" ht="27" customHeight="1">
      <c r="A102" s="448" t="s">
        <v>697</v>
      </c>
      <c r="B102" s="449"/>
      <c r="C102" s="449"/>
      <c r="D102" s="449"/>
      <c r="E102" s="449"/>
      <c r="F102" s="449"/>
      <c r="G102" s="449"/>
      <c r="H102" s="449"/>
      <c r="I102" s="128"/>
      <c r="J102" s="129">
        <f>SUMIF($N$4:$DZ$4,"Kötelező feladatok",N102:DZ102)-T102-AF102-DX102-J99</f>
        <v>1253174</v>
      </c>
      <c r="K102" s="129">
        <f t="shared" si="17"/>
        <v>4400</v>
      </c>
      <c r="L102" s="129">
        <f>SUMIF($N$4:$DZ$4,"Államigazgatási felagatpk",N102:DZ102)</f>
        <v>0</v>
      </c>
      <c r="M102" s="130">
        <f>SUM(J102:L102)</f>
        <v>1257574</v>
      </c>
      <c r="N102" s="131">
        <f>N87+N89</f>
        <v>139523</v>
      </c>
      <c r="O102" s="131">
        <f>O87+O89</f>
        <v>0</v>
      </c>
      <c r="P102" s="132"/>
      <c r="Q102" s="131">
        <f>Q87+Q89</f>
        <v>8330</v>
      </c>
      <c r="R102" s="131">
        <f>R87+R89</f>
        <v>0</v>
      </c>
      <c r="S102" s="132"/>
      <c r="T102" s="131">
        <f>T87+T89</f>
        <v>147853</v>
      </c>
      <c r="U102" s="131">
        <f>U87+U89</f>
        <v>0</v>
      </c>
      <c r="V102" s="132"/>
      <c r="W102" s="131">
        <f>W87+W89</f>
        <v>6538</v>
      </c>
      <c r="X102" s="131">
        <f>X87+X89</f>
        <v>0</v>
      </c>
      <c r="Y102" s="132"/>
      <c r="Z102" s="131">
        <f>Z87+Z89</f>
        <v>30298</v>
      </c>
      <c r="AA102" s="131">
        <f>AA87+AA89</f>
        <v>0</v>
      </c>
      <c r="AB102" s="132"/>
      <c r="AC102" s="131">
        <f>AC87+AC89</f>
        <v>24368</v>
      </c>
      <c r="AD102" s="131">
        <f>AD87+AD89</f>
        <v>0</v>
      </c>
      <c r="AE102" s="132"/>
      <c r="AF102" s="315">
        <f>AC102+Z102+W102</f>
        <v>61204</v>
      </c>
      <c r="AG102" s="131">
        <f>AG87+AG89</f>
        <v>0</v>
      </c>
      <c r="AH102" s="132"/>
      <c r="AI102" s="131">
        <f>AI87+AI89</f>
        <v>0</v>
      </c>
      <c r="AJ102" s="131">
        <f>AJ87+AJ89</f>
        <v>0</v>
      </c>
      <c r="AK102" s="132"/>
      <c r="AL102" s="131">
        <f>AL87+AL89</f>
        <v>0</v>
      </c>
      <c r="AM102" s="131">
        <f>AM87+AM89</f>
        <v>0</v>
      </c>
      <c r="AN102" s="132"/>
      <c r="AO102" s="131">
        <f>AO87+AO89</f>
        <v>9300</v>
      </c>
      <c r="AP102" s="131">
        <f>AP87+AP89</f>
        <v>0</v>
      </c>
      <c r="AQ102" s="132"/>
      <c r="AR102" s="131">
        <f>AR87+AR89</f>
        <v>8500</v>
      </c>
      <c r="AS102" s="131">
        <f>AS87+AS89</f>
        <v>0</v>
      </c>
      <c r="AT102" s="132"/>
      <c r="AU102" s="131">
        <f>AU87+AU89</f>
        <v>0</v>
      </c>
      <c r="AV102" s="131">
        <f>AV87+AV89</f>
        <v>0</v>
      </c>
      <c r="AW102" s="132"/>
      <c r="AX102" s="131">
        <f>AX87+AX89</f>
        <v>0</v>
      </c>
      <c r="AY102" s="131">
        <f>AY87+AY89</f>
        <v>0</v>
      </c>
      <c r="AZ102" s="132"/>
      <c r="BA102" s="131">
        <f>BA87+BA89</f>
        <v>15967</v>
      </c>
      <c r="BB102" s="131">
        <f>BB87+BB89</f>
        <v>0</v>
      </c>
      <c r="BC102" s="132"/>
      <c r="BD102" s="131">
        <f>BD87+BD89</f>
        <v>23950</v>
      </c>
      <c r="BE102" s="131">
        <f>BE87+BE89</f>
        <v>0</v>
      </c>
      <c r="BF102" s="132"/>
      <c r="BG102" s="131">
        <f>BG87+BG89</f>
        <v>0</v>
      </c>
      <c r="BH102" s="131">
        <f>BH87+BH89</f>
        <v>0</v>
      </c>
      <c r="BI102" s="132"/>
      <c r="BJ102" s="131">
        <f>BJ87+BJ89</f>
        <v>0</v>
      </c>
      <c r="BK102" s="131">
        <f>BK87+BK89</f>
        <v>0</v>
      </c>
      <c r="BL102" s="132"/>
      <c r="BM102" s="131">
        <f>BM87+BM89</f>
        <v>0</v>
      </c>
      <c r="BN102" s="131">
        <f>BN87+BN89</f>
        <v>0</v>
      </c>
      <c r="BO102" s="132"/>
      <c r="BP102" s="131">
        <f>BP87+BP89</f>
        <v>37000</v>
      </c>
      <c r="BQ102" s="131">
        <f>BQ87+BQ89</f>
        <v>0</v>
      </c>
      <c r="BR102" s="132"/>
      <c r="BS102" s="131">
        <f>BS87+BS89</f>
        <v>2000</v>
      </c>
      <c r="BT102" s="131">
        <f>BT87+BT89</f>
        <v>0</v>
      </c>
      <c r="BU102" s="132"/>
      <c r="BV102" s="131">
        <f>BV87+BV89</f>
        <v>4500</v>
      </c>
      <c r="BW102" s="131">
        <f>BW87+BW89</f>
        <v>0</v>
      </c>
      <c r="BX102" s="132"/>
      <c r="BY102" s="131">
        <f>BY87+BY89</f>
        <v>0</v>
      </c>
      <c r="BZ102" s="131">
        <f>BZ87+BZ89</f>
        <v>0</v>
      </c>
      <c r="CA102" s="132"/>
      <c r="CB102" s="131">
        <f>CB87+CB89</f>
        <v>0</v>
      </c>
      <c r="CC102" s="131">
        <f>CC87+CC89</f>
        <v>0</v>
      </c>
      <c r="CD102" s="132"/>
      <c r="CE102" s="131">
        <f>CE87+CE89</f>
        <v>237770</v>
      </c>
      <c r="CF102" s="131">
        <f>CF87+CF89</f>
        <v>0</v>
      </c>
      <c r="CG102" s="132"/>
      <c r="CH102" s="131">
        <f>CH87+CH89</f>
        <v>0</v>
      </c>
      <c r="CI102" s="131">
        <f>CI87+CI89</f>
        <v>0</v>
      </c>
      <c r="CJ102" s="132"/>
      <c r="CK102" s="131">
        <f>CK87+CK89</f>
        <v>28500</v>
      </c>
      <c r="CL102" s="131">
        <f>CL87+CL89</f>
        <v>0</v>
      </c>
      <c r="CM102" s="132"/>
      <c r="CN102" s="131">
        <f>CN87+CN89</f>
        <v>752206</v>
      </c>
      <c r="CO102" s="131">
        <f>CO87+CO89</f>
        <v>0</v>
      </c>
      <c r="CP102" s="132"/>
      <c r="CQ102" s="131">
        <f>CQ87+CQ89</f>
        <v>0</v>
      </c>
      <c r="CR102" s="131">
        <f>CR87+CR89</f>
        <v>0</v>
      </c>
      <c r="CS102" s="132"/>
      <c r="CT102" s="131">
        <f>CT87+CT89</f>
        <v>0</v>
      </c>
      <c r="CU102" s="131">
        <f>CU87+CU89</f>
        <v>0</v>
      </c>
      <c r="CV102" s="132"/>
      <c r="CW102" s="131">
        <f>CW87+CW89</f>
        <v>0</v>
      </c>
      <c r="CX102" s="131">
        <f>CX87+CX89</f>
        <v>0</v>
      </c>
      <c r="CY102" s="132"/>
      <c r="CZ102" s="131">
        <f>CZ87+CZ89</f>
        <v>5188</v>
      </c>
      <c r="DA102" s="131">
        <f>DA87+DA89</f>
        <v>0</v>
      </c>
      <c r="DB102" s="132"/>
      <c r="DC102" s="131">
        <f>DC87+DC89</f>
        <v>0</v>
      </c>
      <c r="DD102" s="131">
        <f>DD87+DD89</f>
        <v>0</v>
      </c>
      <c r="DE102" s="132"/>
      <c r="DF102" s="131">
        <f>DF87+DF89</f>
        <v>0</v>
      </c>
      <c r="DG102" s="131">
        <f>DG87+DG89</f>
        <v>0</v>
      </c>
      <c r="DH102" s="132"/>
      <c r="DI102" s="131">
        <f>DI87+DI89</f>
        <v>0</v>
      </c>
      <c r="DJ102" s="131">
        <f>DJ87+DJ89</f>
        <v>0</v>
      </c>
      <c r="DK102" s="131"/>
      <c r="DL102" s="131">
        <f>DL87+DL89</f>
        <v>2000</v>
      </c>
      <c r="DM102" s="131">
        <f>DM87+DM89</f>
        <v>0</v>
      </c>
      <c r="DN102" s="132"/>
      <c r="DO102" s="131">
        <f>DO87+DO89</f>
        <v>10000</v>
      </c>
      <c r="DP102" s="131">
        <f>DP87+DP89</f>
        <v>0</v>
      </c>
      <c r="DQ102" s="132"/>
      <c r="DR102" s="131">
        <f>DR87+DR89</f>
        <v>0</v>
      </c>
      <c r="DS102" s="131">
        <f>DS87+DS89</f>
        <v>2700</v>
      </c>
      <c r="DT102" s="132"/>
      <c r="DU102" s="131">
        <f>DU87+DU89</f>
        <v>0</v>
      </c>
      <c r="DV102" s="131">
        <f>DV87+DV89</f>
        <v>1700</v>
      </c>
      <c r="DW102" s="132"/>
      <c r="DX102" s="129">
        <f t="shared" si="18"/>
        <v>1136881</v>
      </c>
      <c r="DY102" s="129">
        <f t="shared" si="19"/>
        <v>4400</v>
      </c>
      <c r="DZ102" s="129">
        <f t="shared" si="20"/>
        <v>0</v>
      </c>
    </row>
    <row r="103" spans="1:130" ht="23.25" customHeight="1">
      <c r="A103" s="476" t="s">
        <v>698</v>
      </c>
      <c r="B103" s="144"/>
      <c r="C103" s="144"/>
      <c r="D103" s="144"/>
      <c r="E103" s="144"/>
      <c r="F103" s="144"/>
      <c r="G103" s="144"/>
      <c r="H103" s="144"/>
      <c r="I103" s="144"/>
      <c r="J103" s="103">
        <f t="shared" si="16"/>
        <v>0</v>
      </c>
      <c r="K103" s="103">
        <f t="shared" si="17"/>
        <v>0</v>
      </c>
      <c r="L103" s="121"/>
      <c r="M103" s="145">
        <v>0</v>
      </c>
      <c r="N103" s="120"/>
      <c r="O103" s="120"/>
      <c r="P103" s="121"/>
      <c r="Q103" s="120"/>
      <c r="R103" s="120"/>
      <c r="S103" s="121"/>
      <c r="T103" s="120"/>
      <c r="U103" s="120"/>
      <c r="V103" s="121"/>
      <c r="W103" s="120"/>
      <c r="X103" s="120"/>
      <c r="Y103" s="121"/>
      <c r="Z103" s="120"/>
      <c r="AA103" s="120"/>
      <c r="AB103" s="121"/>
      <c r="AC103" s="120"/>
      <c r="AD103" s="120"/>
      <c r="AE103" s="121"/>
      <c r="AF103" s="108">
        <f>AC103+Z103+W103</f>
        <v>0</v>
      </c>
      <c r="AG103" s="120"/>
      <c r="AH103" s="121"/>
      <c r="AI103" s="120"/>
      <c r="AJ103" s="120"/>
      <c r="AK103" s="121"/>
      <c r="AL103" s="120"/>
      <c r="AM103" s="120"/>
      <c r="AN103" s="121"/>
      <c r="AO103" s="120"/>
      <c r="AP103" s="120"/>
      <c r="AQ103" s="121"/>
      <c r="AR103" s="120"/>
      <c r="AS103" s="120"/>
      <c r="AT103" s="121"/>
      <c r="AU103" s="120"/>
      <c r="AV103" s="120"/>
      <c r="AW103" s="121"/>
      <c r="AX103" s="120"/>
      <c r="AY103" s="120"/>
      <c r="AZ103" s="121"/>
      <c r="BA103" s="120"/>
      <c r="BB103" s="120"/>
      <c r="BC103" s="121"/>
      <c r="BD103" s="120"/>
      <c r="BE103" s="120"/>
      <c r="BF103" s="121"/>
      <c r="BG103" s="120"/>
      <c r="BH103" s="120"/>
      <c r="BI103" s="121"/>
      <c r="BJ103" s="120"/>
      <c r="BK103" s="120"/>
      <c r="BL103" s="121"/>
      <c r="BM103" s="120"/>
      <c r="BN103" s="120"/>
      <c r="BO103" s="121"/>
      <c r="BP103" s="120"/>
      <c r="BQ103" s="120"/>
      <c r="BR103" s="121"/>
      <c r="BS103" s="120"/>
      <c r="BT103" s="120"/>
      <c r="BU103" s="121"/>
      <c r="BV103" s="120"/>
      <c r="BW103" s="120"/>
      <c r="BX103" s="121"/>
      <c r="BY103" s="120"/>
      <c r="BZ103" s="120"/>
      <c r="CA103" s="121"/>
      <c r="CB103" s="120"/>
      <c r="CC103" s="120"/>
      <c r="CD103" s="121"/>
      <c r="CE103" s="120"/>
      <c r="CF103" s="120"/>
      <c r="CG103" s="121"/>
      <c r="CH103" s="120"/>
      <c r="CI103" s="120"/>
      <c r="CJ103" s="121"/>
      <c r="CK103" s="120"/>
      <c r="CL103" s="120"/>
      <c r="CM103" s="121"/>
      <c r="CN103" s="120"/>
      <c r="CO103" s="120"/>
      <c r="CP103" s="121"/>
      <c r="CQ103" s="120"/>
      <c r="CR103" s="120"/>
      <c r="CS103" s="121"/>
      <c r="CT103" s="120"/>
      <c r="CU103" s="120"/>
      <c r="CV103" s="121"/>
      <c r="CW103" s="120"/>
      <c r="CX103" s="120"/>
      <c r="CY103" s="121"/>
      <c r="CZ103" s="120"/>
      <c r="DA103" s="120"/>
      <c r="DB103" s="121"/>
      <c r="DC103" s="120"/>
      <c r="DD103" s="120"/>
      <c r="DE103" s="121"/>
      <c r="DF103" s="120"/>
      <c r="DG103" s="120"/>
      <c r="DH103" s="121"/>
      <c r="DI103" s="120"/>
      <c r="DJ103" s="120"/>
      <c r="DK103" s="121"/>
      <c r="DL103" s="121"/>
      <c r="DM103" s="121"/>
      <c r="DN103" s="121"/>
      <c r="DO103" s="120"/>
      <c r="DP103" s="120"/>
      <c r="DQ103" s="121"/>
      <c r="DR103" s="120"/>
      <c r="DS103" s="120"/>
      <c r="DT103" s="121"/>
      <c r="DU103" s="120"/>
      <c r="DV103" s="120"/>
      <c r="DW103" s="121"/>
      <c r="DX103" s="103">
        <f t="shared" si="18"/>
        <v>0</v>
      </c>
      <c r="DY103" s="103">
        <f t="shared" si="19"/>
        <v>0</v>
      </c>
      <c r="DZ103" s="103">
        <f t="shared" si="20"/>
        <v>0</v>
      </c>
    </row>
    <row r="104" spans="1:130">
      <c r="A104" s="101"/>
      <c r="J104" s="110"/>
      <c r="K104" s="110"/>
      <c r="L104" s="111"/>
      <c r="M104" s="146"/>
      <c r="N104" s="110"/>
      <c r="O104" s="110"/>
      <c r="P104" s="111"/>
      <c r="Q104" s="110"/>
      <c r="R104" s="110"/>
      <c r="S104" s="111"/>
      <c r="T104" s="110"/>
      <c r="U104" s="110"/>
      <c r="V104" s="111"/>
      <c r="W104" s="110"/>
      <c r="X104" s="110"/>
      <c r="Y104" s="111"/>
      <c r="Z104" s="110"/>
      <c r="AA104" s="110"/>
      <c r="AB104" s="111"/>
      <c r="AC104" s="110"/>
      <c r="AD104" s="110"/>
      <c r="AE104" s="111"/>
      <c r="AF104" s="110"/>
      <c r="AG104" s="110"/>
      <c r="AH104" s="111"/>
      <c r="AI104" s="110"/>
      <c r="AJ104" s="110"/>
      <c r="AK104" s="111"/>
      <c r="AL104" s="110"/>
      <c r="AM104" s="110"/>
      <c r="AN104" s="111"/>
      <c r="AO104" s="110"/>
      <c r="AP104" s="110"/>
      <c r="AQ104" s="111"/>
      <c r="AR104" s="110"/>
      <c r="AS104" s="110"/>
      <c r="AT104" s="111"/>
      <c r="AU104" s="110"/>
      <c r="AV104" s="110"/>
      <c r="AW104" s="111"/>
      <c r="AX104" s="110"/>
      <c r="AY104" s="110"/>
      <c r="AZ104" s="111"/>
      <c r="BA104" s="110"/>
      <c r="BB104" s="110"/>
      <c r="BC104" s="111"/>
      <c r="BD104" s="110"/>
      <c r="BE104" s="110"/>
      <c r="BF104" s="111"/>
      <c r="BG104" s="110"/>
      <c r="BH104" s="110"/>
      <c r="BI104" s="111"/>
      <c r="BJ104" s="110"/>
      <c r="BK104" s="110"/>
      <c r="BL104" s="111"/>
      <c r="BM104" s="110"/>
      <c r="BN104" s="110"/>
      <c r="BO104" s="111"/>
      <c r="BP104" s="110"/>
      <c r="BQ104" s="110"/>
      <c r="BR104" s="111"/>
      <c r="BS104" s="110"/>
      <c r="BT104" s="110"/>
      <c r="BU104" s="111"/>
      <c r="BV104" s="110"/>
      <c r="BW104" s="110"/>
      <c r="BX104" s="111"/>
      <c r="BY104" s="110"/>
      <c r="BZ104" s="110"/>
      <c r="CA104" s="111"/>
      <c r="CB104" s="110"/>
      <c r="CC104" s="110"/>
      <c r="CD104" s="111"/>
      <c r="CE104" s="110"/>
      <c r="CF104" s="110"/>
      <c r="CG104" s="111"/>
      <c r="CH104" s="110"/>
      <c r="CI104" s="110"/>
      <c r="CJ104" s="111"/>
      <c r="CK104" s="110"/>
      <c r="CL104" s="110"/>
      <c r="CM104" s="111"/>
      <c r="CN104" s="110"/>
      <c r="CO104" s="110"/>
      <c r="CP104" s="111"/>
      <c r="CQ104" s="110"/>
      <c r="CR104" s="110"/>
      <c r="CS104" s="111"/>
      <c r="CT104" s="110"/>
      <c r="CU104" s="110"/>
      <c r="CV104" s="111"/>
      <c r="CW104" s="110"/>
      <c r="CX104" s="110"/>
      <c r="CY104" s="111"/>
      <c r="CZ104" s="110"/>
      <c r="DA104" s="110"/>
      <c r="DB104" s="111"/>
      <c r="DC104" s="110"/>
      <c r="DD104" s="110"/>
      <c r="DE104" s="111"/>
      <c r="DF104" s="110"/>
      <c r="DG104" s="110"/>
      <c r="DH104" s="111"/>
      <c r="DI104" s="110"/>
      <c r="DJ104" s="110"/>
      <c r="DK104" s="111"/>
      <c r="DL104" s="111"/>
      <c r="DM104" s="111"/>
      <c r="DN104" s="111"/>
      <c r="DO104" s="110"/>
      <c r="DP104" s="110"/>
      <c r="DQ104" s="111"/>
      <c r="DR104" s="110"/>
      <c r="DS104" s="110"/>
      <c r="DT104" s="111"/>
      <c r="DU104" s="110"/>
      <c r="DV104" s="110"/>
      <c r="DW104" s="111"/>
      <c r="DX104" s="110"/>
      <c r="DY104" s="110"/>
      <c r="DZ104" s="111"/>
    </row>
    <row r="105" spans="1:130" ht="15.75" thickBot="1">
      <c r="A105" s="147"/>
      <c r="B105" s="148"/>
      <c r="C105" s="148"/>
      <c r="D105" s="148"/>
      <c r="E105" s="148"/>
      <c r="F105" s="148"/>
      <c r="G105" s="148"/>
      <c r="H105" s="148"/>
      <c r="I105" s="148"/>
      <c r="J105" s="149"/>
      <c r="K105" s="149"/>
      <c r="L105" s="150"/>
      <c r="M105" s="151"/>
      <c r="N105" s="149"/>
      <c r="O105" s="149"/>
      <c r="P105" s="150"/>
      <c r="Q105" s="149"/>
      <c r="R105" s="149"/>
      <c r="S105" s="150"/>
      <c r="T105" s="105"/>
      <c r="U105" s="149"/>
      <c r="V105" s="150"/>
      <c r="W105" s="149"/>
      <c r="X105" s="149"/>
      <c r="Y105" s="150"/>
      <c r="Z105" s="149"/>
      <c r="AA105" s="149"/>
      <c r="AB105" s="150"/>
      <c r="AC105" s="149"/>
      <c r="AD105" s="149"/>
      <c r="AE105" s="150"/>
      <c r="AF105" s="149"/>
      <c r="AG105" s="149"/>
      <c r="AH105" s="150"/>
      <c r="AI105" s="149"/>
      <c r="AJ105" s="149"/>
      <c r="AK105" s="150"/>
      <c r="AL105" s="149"/>
      <c r="AM105" s="149"/>
      <c r="AN105" s="150"/>
      <c r="AO105" s="149"/>
      <c r="AP105" s="149"/>
      <c r="AQ105" s="150"/>
      <c r="AR105" s="149"/>
      <c r="AS105" s="149"/>
      <c r="AT105" s="150"/>
      <c r="AU105" s="149"/>
      <c r="AV105" s="149"/>
      <c r="AW105" s="150"/>
      <c r="AX105" s="149"/>
      <c r="AY105" s="149"/>
      <c r="AZ105" s="150"/>
      <c r="BA105" s="149"/>
      <c r="BB105" s="149"/>
      <c r="BC105" s="150"/>
      <c r="BD105" s="149"/>
      <c r="BE105" s="149"/>
      <c r="BF105" s="150"/>
      <c r="BG105" s="149"/>
      <c r="BH105" s="149"/>
      <c r="BI105" s="150"/>
      <c r="BJ105" s="149"/>
      <c r="BK105" s="149"/>
      <c r="BL105" s="150"/>
      <c r="BM105" s="149"/>
      <c r="BN105" s="149"/>
      <c r="BO105" s="150"/>
      <c r="BP105" s="149"/>
      <c r="BQ105" s="149"/>
      <c r="BR105" s="150"/>
      <c r="BS105" s="149"/>
      <c r="BT105" s="149"/>
      <c r="BU105" s="150"/>
      <c r="BV105" s="149"/>
      <c r="BW105" s="149"/>
      <c r="BX105" s="150"/>
      <c r="BY105" s="149"/>
      <c r="BZ105" s="149"/>
      <c r="CA105" s="150"/>
      <c r="CB105" s="149"/>
      <c r="CC105" s="149"/>
      <c r="CD105" s="150"/>
      <c r="CE105" s="149"/>
      <c r="CF105" s="149"/>
      <c r="CG105" s="150"/>
      <c r="CH105" s="149"/>
      <c r="CI105" s="149"/>
      <c r="CJ105" s="150"/>
      <c r="CK105" s="149"/>
      <c r="CL105" s="149"/>
      <c r="CM105" s="150"/>
      <c r="CN105" s="149"/>
      <c r="CO105" s="149"/>
      <c r="CP105" s="150"/>
      <c r="CQ105" s="149"/>
      <c r="CR105" s="149"/>
      <c r="CS105" s="150"/>
      <c r="CT105" s="149"/>
      <c r="CU105" s="149"/>
      <c r="CV105" s="150"/>
      <c r="CW105" s="149"/>
      <c r="CX105" s="149"/>
      <c r="CY105" s="150"/>
      <c r="CZ105" s="149"/>
      <c r="DA105" s="149"/>
      <c r="DB105" s="150"/>
      <c r="DC105" s="149"/>
      <c r="DD105" s="149"/>
      <c r="DE105" s="150"/>
      <c r="DF105" s="149"/>
      <c r="DG105" s="149"/>
      <c r="DH105" s="150"/>
      <c r="DI105" s="149"/>
      <c r="DJ105" s="149"/>
      <c r="DK105" s="150"/>
      <c r="DL105" s="150"/>
      <c r="DM105" s="150"/>
      <c r="DN105" s="150"/>
      <c r="DO105" s="149"/>
      <c r="DP105" s="149"/>
      <c r="DQ105" s="150"/>
      <c r="DR105" s="149"/>
      <c r="DS105" s="149"/>
      <c r="DT105" s="150"/>
      <c r="DU105" s="149"/>
      <c r="DV105" s="149"/>
      <c r="DW105" s="150"/>
      <c r="DX105" s="149"/>
      <c r="DY105" s="149"/>
      <c r="DZ105" s="150"/>
    </row>
    <row r="106" spans="1:130">
      <c r="A106" s="152"/>
      <c r="B106" s="152"/>
      <c r="C106" s="152"/>
      <c r="D106" s="152"/>
      <c r="E106" s="152"/>
      <c r="F106" s="152"/>
      <c r="G106" s="152"/>
      <c r="H106" s="152"/>
      <c r="I106" s="152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  <c r="CH106" s="153"/>
      <c r="CI106" s="153"/>
      <c r="CJ106" s="153"/>
      <c r="CK106" s="153"/>
      <c r="CL106" s="153"/>
      <c r="CM106" s="153"/>
      <c r="CN106" s="153"/>
      <c r="CO106" s="153"/>
      <c r="CP106" s="153"/>
      <c r="CQ106" s="153"/>
      <c r="CR106" s="153"/>
      <c r="CS106" s="153"/>
      <c r="CT106" s="153"/>
      <c r="CU106" s="153"/>
      <c r="CV106" s="153"/>
      <c r="CW106" s="153"/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/>
      <c r="DK106" s="153"/>
      <c r="DL106" s="153"/>
      <c r="DM106" s="153"/>
      <c r="DN106" s="153"/>
      <c r="DO106" s="153"/>
      <c r="DP106" s="153"/>
      <c r="DQ106" s="153"/>
      <c r="DR106" s="153"/>
      <c r="DS106" s="153"/>
      <c r="DT106" s="153"/>
      <c r="DU106" s="153"/>
      <c r="DV106" s="153"/>
      <c r="DW106" s="153"/>
      <c r="DX106" s="153"/>
      <c r="DY106" s="153"/>
      <c r="DZ106" s="153"/>
    </row>
    <row r="107" spans="1:130"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</row>
    <row r="108" spans="1:130" s="115" customFormat="1">
      <c r="B108" s="81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</row>
    <row r="109" spans="1:130" ht="15" customHeight="1">
      <c r="B109" s="115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</row>
    <row r="110" spans="1:130">
      <c r="B110" s="115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</row>
    <row r="111" spans="1:130">
      <c r="M111" s="81"/>
    </row>
    <row r="112" spans="1:130">
      <c r="B112" s="115"/>
      <c r="M112" s="81"/>
    </row>
    <row r="113" spans="1:130" ht="27" customHeight="1">
      <c r="B113" s="115"/>
      <c r="M113" s="81"/>
    </row>
    <row r="114" spans="1:130" ht="23.25" customHeight="1">
      <c r="B114" s="115"/>
      <c r="M114" s="81"/>
    </row>
    <row r="115" spans="1:130" ht="24" customHeight="1">
      <c r="A115" s="134"/>
      <c r="B115" s="115"/>
      <c r="M115" s="81"/>
    </row>
    <row r="116" spans="1:130" s="100" customFormat="1" ht="17.25" customHeight="1">
      <c r="B116" s="115"/>
    </row>
    <row r="117" spans="1:130">
      <c r="B117" s="115"/>
      <c r="M117" s="81"/>
    </row>
    <row r="118" spans="1:130">
      <c r="B118" s="115"/>
      <c r="M118" s="81"/>
    </row>
    <row r="119" spans="1:130" s="115" customFormat="1"/>
    <row r="120" spans="1:130" s="115" customFormat="1"/>
    <row r="121" spans="1:130" s="115" customFormat="1">
      <c r="C121" s="81"/>
      <c r="D121" s="133"/>
      <c r="E121" s="133"/>
      <c r="F121" s="133"/>
      <c r="G121" s="133"/>
      <c r="H121" s="133"/>
      <c r="I121" s="133"/>
      <c r="J121" s="133"/>
      <c r="K121" s="133"/>
      <c r="L121" s="133"/>
      <c r="M121" s="154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</row>
    <row r="122" spans="1:130">
      <c r="D122" s="133"/>
      <c r="E122" s="133"/>
      <c r="F122" s="133"/>
      <c r="G122" s="133"/>
      <c r="H122" s="133"/>
      <c r="I122" s="133"/>
      <c r="J122" s="133"/>
      <c r="K122" s="133"/>
      <c r="L122" s="133"/>
      <c r="M122" s="154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133"/>
      <c r="DE122" s="133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3"/>
      <c r="DU122" s="133"/>
      <c r="DV122" s="133"/>
      <c r="DW122" s="133"/>
      <c r="DX122" s="133"/>
      <c r="DY122" s="133"/>
      <c r="DZ122" s="133"/>
    </row>
    <row r="123" spans="1:130" s="115" customFormat="1" ht="27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55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</row>
    <row r="124" spans="1:130" s="100" customFormat="1" ht="23.25" customHeight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7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</row>
    <row r="125" spans="1:130"/>
    <row r="126" spans="1:130"/>
    <row r="127" spans="1:130"/>
    <row r="128" spans="1:130" ht="12.75" hidden="1" customHeight="1"/>
    <row r="129" spans="1:130" s="158" customFormat="1" ht="15" hidden="1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</row>
    <row r="130" spans="1:130" s="158" customFormat="1" ht="15" hidden="1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</row>
    <row r="131" spans="1:130" s="158" customFormat="1" ht="15" hidden="1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</row>
    <row r="132" spans="1:130" s="158" customFormat="1" ht="15" hidden="1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</row>
    <row r="133" spans="1:130" s="158" customFormat="1" ht="15" hidden="1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</row>
    <row r="134" spans="1:130" s="158" customFormat="1" ht="15" hidden="1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</row>
    <row r="135" spans="1:130" s="158" customFormat="1" ht="15" hidden="1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</row>
    <row r="136" spans="1:130" s="158" customFormat="1" ht="15" hidden="1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</row>
    <row r="137" spans="1:130" s="158" customFormat="1" ht="15" hidden="1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</row>
    <row r="138" spans="1:130" s="158" customFormat="1" ht="15" hidden="1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</row>
    <row r="139" spans="1:130" s="158" customFormat="1" ht="15" hidden="1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</row>
    <row r="140" spans="1:130" s="158" customFormat="1" ht="15" hidden="1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</row>
    <row r="141" spans="1:130"/>
    <row r="142" spans="1:130"/>
    <row r="143" spans="1:130"/>
    <row r="144" spans="1:130"/>
    <row r="145"/>
  </sheetData>
  <mergeCells count="36">
    <mergeCell ref="DU3:DW3"/>
    <mergeCell ref="DF3:DH3"/>
    <mergeCell ref="DI3:DK3"/>
    <mergeCell ref="DL3:DN3"/>
    <mergeCell ref="DO3:DQ3"/>
    <mergeCell ref="DR3:DT3"/>
    <mergeCell ref="CN3:CP3"/>
    <mergeCell ref="CQ3:CS3"/>
    <mergeCell ref="CW3:CY3"/>
    <mergeCell ref="CZ3:DB3"/>
    <mergeCell ref="DC3:DE3"/>
    <mergeCell ref="BY3:CA3"/>
    <mergeCell ref="CB3:CD3"/>
    <mergeCell ref="CE3:CG3"/>
    <mergeCell ref="CH3:CJ3"/>
    <mergeCell ref="CK3:CM3"/>
    <mergeCell ref="BJ3:BL3"/>
    <mergeCell ref="BM3:BO3"/>
    <mergeCell ref="BP3:BR3"/>
    <mergeCell ref="BS3:BU3"/>
    <mergeCell ref="BV3:BX3"/>
    <mergeCell ref="AU3:AW3"/>
    <mergeCell ref="AX3:AZ3"/>
    <mergeCell ref="BA3:BC3"/>
    <mergeCell ref="BD3:BF3"/>
    <mergeCell ref="BG3:BI3"/>
    <mergeCell ref="AF2:AH2"/>
    <mergeCell ref="AI3:AK3"/>
    <mergeCell ref="AL3:AN3"/>
    <mergeCell ref="AO3:AQ3"/>
    <mergeCell ref="AR3:AT3"/>
    <mergeCell ref="N3:P3"/>
    <mergeCell ref="Q3:S3"/>
    <mergeCell ref="W3:Y3"/>
    <mergeCell ref="Z3:AB3"/>
    <mergeCell ref="AC3:AE3"/>
  </mergeCells>
  <phoneticPr fontId="40" type="noConversion"/>
  <printOptions horizontalCentered="1" verticalCentered="1"/>
  <pageMargins left="0" right="0" top="0.27559055118110237" bottom="0.23622047244094491" header="0.35433070866141736" footer="0.19685039370078741"/>
  <pageSetup paperSize="8" scale="49" orientation="landscape" r:id="rId1"/>
  <headerFooter alignWithMargins="0">
    <oddHeader>&amp;L2/2016. (II.26.) sz. rendelet a 19/2016.(X.12.) számú módosítással egységes szerkezetben&amp;CHarkány Város Önkormányzat 2016 . évi költségvetésének bevételi eredeti előirányzatai  kormányzati funkciónkénti részletezettségben&amp;R4.sz. melléklet</oddHeader>
  </headerFooter>
  <rowBreaks count="2" manualBreakCount="2">
    <brk id="103" max="191" man="1"/>
    <brk id="110" max="104" man="1"/>
  </rowBreaks>
  <colBreaks count="2" manualBreakCount="2">
    <brk id="34" max="102" man="1"/>
    <brk id="115" max="102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IS145"/>
  <sheetViews>
    <sheetView view="pageBreakPreview" zoomScale="60" zoomScaleNormal="100" workbookViewId="0">
      <pane xSplit="8" ySplit="4" topLeftCell="DH69" activePane="bottomRight" state="frozen"/>
      <selection pane="topRight" activeCell="I1" sqref="I1"/>
      <selection pane="bottomLeft" activeCell="A5" sqref="A5"/>
      <selection pane="bottomRight" sqref="A1:XFD105"/>
    </sheetView>
  </sheetViews>
  <sheetFormatPr defaultColWidth="0" defaultRowHeight="15" customHeight="1" zeroHeight="1"/>
  <cols>
    <col min="1" max="1" width="5.140625" style="81" customWidth="1"/>
    <col min="2" max="4" width="3.42578125" style="81" customWidth="1"/>
    <col min="5" max="5" width="3.5703125" style="81" customWidth="1"/>
    <col min="6" max="6" width="5.85546875" style="81" customWidth="1"/>
    <col min="7" max="7" width="0.28515625" style="81" customWidth="1"/>
    <col min="8" max="8" width="58" style="81" customWidth="1"/>
    <col min="9" max="9" width="6.85546875" style="81" customWidth="1"/>
    <col min="10" max="10" width="14.28515625" style="81" bestFit="1" customWidth="1"/>
    <col min="11" max="11" width="11.5703125" style="81" customWidth="1"/>
    <col min="12" max="12" width="14.140625" style="81" customWidth="1"/>
    <col min="13" max="13" width="14.7109375" style="158" customWidth="1"/>
    <col min="14" max="14" width="11.42578125" style="81" customWidth="1"/>
    <col min="15" max="15" width="10.7109375" style="81" customWidth="1"/>
    <col min="16" max="16" width="14.85546875" style="81" customWidth="1"/>
    <col min="17" max="18" width="10.7109375" style="81" customWidth="1"/>
    <col min="19" max="19" width="14.85546875" style="81" customWidth="1"/>
    <col min="20" max="21" width="12.140625" style="81" customWidth="1"/>
    <col min="22" max="22" width="14.5703125" style="81" customWidth="1"/>
    <col min="23" max="24" width="12.140625" style="81" customWidth="1"/>
    <col min="25" max="25" width="14.5703125" style="81" customWidth="1"/>
    <col min="26" max="27" width="10.7109375" style="81" customWidth="1"/>
    <col min="28" max="28" width="14.85546875" style="81" customWidth="1"/>
    <col min="29" max="30" width="10.7109375" style="81" customWidth="1"/>
    <col min="31" max="31" width="14.85546875" style="81" customWidth="1"/>
    <col min="32" max="33" width="10.7109375" style="81" customWidth="1"/>
    <col min="34" max="34" width="14.85546875" style="81" customWidth="1"/>
    <col min="35" max="36" width="10.7109375" style="81" customWidth="1"/>
    <col min="37" max="37" width="14.85546875" style="81" customWidth="1"/>
    <col min="38" max="39" width="10.7109375" style="81" customWidth="1"/>
    <col min="40" max="40" width="14.85546875" style="81" customWidth="1"/>
    <col min="41" max="42" width="10.7109375" style="81" customWidth="1"/>
    <col min="43" max="43" width="14.85546875" style="81" customWidth="1"/>
    <col min="44" max="45" width="10.7109375" style="81" customWidth="1"/>
    <col min="46" max="46" width="14.85546875" style="81" customWidth="1"/>
    <col min="47" max="48" width="10.7109375" style="81" customWidth="1"/>
    <col min="49" max="49" width="14.85546875" style="81" customWidth="1"/>
    <col min="50" max="51" width="10.7109375" style="81" customWidth="1"/>
    <col min="52" max="52" width="14.85546875" style="81" customWidth="1"/>
    <col min="53" max="54" width="10.7109375" style="81" customWidth="1"/>
    <col min="55" max="55" width="14.85546875" style="81" customWidth="1"/>
    <col min="56" max="57" width="10.7109375" style="81" customWidth="1"/>
    <col min="58" max="58" width="14.85546875" style="81" customWidth="1"/>
    <col min="59" max="60" width="10.7109375" style="81" customWidth="1"/>
    <col min="61" max="61" width="14.85546875" style="81" customWidth="1"/>
    <col min="62" max="63" width="10.7109375" style="81" customWidth="1"/>
    <col min="64" max="64" width="14.85546875" style="81" customWidth="1"/>
    <col min="65" max="66" width="10.7109375" style="81" customWidth="1"/>
    <col min="67" max="67" width="14.85546875" style="81" customWidth="1"/>
    <col min="68" max="69" width="10.7109375" style="81" customWidth="1"/>
    <col min="70" max="70" width="14.85546875" style="81" customWidth="1"/>
    <col min="71" max="72" width="10.7109375" style="81" customWidth="1"/>
    <col min="73" max="73" width="14.85546875" style="81" customWidth="1"/>
    <col min="74" max="74" width="12.85546875" style="81" customWidth="1"/>
    <col min="75" max="75" width="11.5703125" style="81" customWidth="1"/>
    <col min="76" max="76" width="14.85546875" style="81" customWidth="1"/>
    <col min="77" max="78" width="10.7109375" style="81" customWidth="1"/>
    <col min="79" max="79" width="14.85546875" style="81" customWidth="1"/>
    <col min="80" max="80" width="12.140625" style="81" customWidth="1"/>
    <col min="81" max="81" width="13.42578125" style="81" customWidth="1"/>
    <col min="82" max="82" width="14.85546875" style="81" customWidth="1"/>
    <col min="83" max="84" width="10.7109375" style="81" customWidth="1"/>
    <col min="85" max="85" width="14.85546875" style="81" customWidth="1"/>
    <col min="86" max="87" width="10.7109375" style="81" customWidth="1"/>
    <col min="88" max="88" width="14.85546875" style="81" customWidth="1"/>
    <col min="89" max="90" width="10.7109375" style="81" customWidth="1"/>
    <col min="91" max="91" width="14.85546875" style="81" customWidth="1"/>
    <col min="92" max="92" width="13.140625" style="81" customWidth="1"/>
    <col min="93" max="93" width="10.7109375" style="81" customWidth="1"/>
    <col min="94" max="94" width="14.85546875" style="81" customWidth="1"/>
    <col min="95" max="96" width="10.7109375" style="81" customWidth="1"/>
    <col min="97" max="97" width="14.85546875" style="81" customWidth="1"/>
    <col min="98" max="99" width="10.7109375" style="81" customWidth="1"/>
    <col min="100" max="100" width="14.85546875" style="81" customWidth="1"/>
    <col min="101" max="102" width="10.7109375" style="81" customWidth="1"/>
    <col min="103" max="103" width="14.85546875" style="81" customWidth="1"/>
    <col min="104" max="105" width="10.7109375" style="81" customWidth="1"/>
    <col min="106" max="106" width="14.85546875" style="81" customWidth="1"/>
    <col min="107" max="108" width="10.7109375" style="81" customWidth="1"/>
    <col min="109" max="109" width="14.85546875" style="81" customWidth="1"/>
    <col min="110" max="111" width="10.7109375" style="81" customWidth="1"/>
    <col min="112" max="112" width="14.85546875" style="81" customWidth="1"/>
    <col min="113" max="114" width="10.7109375" style="81" customWidth="1"/>
    <col min="115" max="115" width="14.85546875" style="81" customWidth="1"/>
    <col min="116" max="117" width="10.7109375" style="81" customWidth="1"/>
    <col min="118" max="118" width="14.85546875" style="81" customWidth="1"/>
    <col min="119" max="120" width="10.7109375" style="81" customWidth="1"/>
    <col min="121" max="121" width="14.85546875" style="81" customWidth="1"/>
    <col min="122" max="123" width="10.7109375" style="81" customWidth="1"/>
    <col min="124" max="124" width="14.85546875" style="81" customWidth="1"/>
    <col min="125" max="126" width="10.7109375" style="81" customWidth="1"/>
    <col min="127" max="127" width="14.85546875" style="81" customWidth="1"/>
    <col min="128" max="129" width="10.7109375" style="81" customWidth="1"/>
    <col min="130" max="130" width="14.85546875" style="81" customWidth="1"/>
    <col min="131" max="131" width="10.85546875" style="81" hidden="1" customWidth="1"/>
    <col min="132" max="132" width="0" style="81" hidden="1" customWidth="1"/>
    <col min="133" max="133" width="15.42578125" style="81" hidden="1" customWidth="1"/>
    <col min="134" max="16384" width="0" style="81" hidden="1"/>
  </cols>
  <sheetData>
    <row r="1" spans="1:253" s="279" customFormat="1" ht="15" customHeight="1" thickBot="1">
      <c r="A1" s="576"/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8"/>
      <c r="N1" s="1111" t="s">
        <v>413</v>
      </c>
      <c r="O1" s="1125"/>
      <c r="P1" s="1126"/>
      <c r="Q1" s="303" t="s">
        <v>414</v>
      </c>
      <c r="R1" s="301"/>
      <c r="S1" s="302"/>
      <c r="T1" s="1124"/>
      <c r="U1" s="1125"/>
      <c r="V1" s="1126"/>
      <c r="W1" s="1124" t="s">
        <v>415</v>
      </c>
      <c r="X1" s="1125"/>
      <c r="Y1" s="1126"/>
      <c r="Z1" s="1124" t="s">
        <v>416</v>
      </c>
      <c r="AA1" s="1125"/>
      <c r="AB1" s="1126"/>
      <c r="AC1" s="1124">
        <v>81030</v>
      </c>
      <c r="AD1" s="1125"/>
      <c r="AE1" s="1126"/>
      <c r="AF1" s="1124"/>
      <c r="AG1" s="1125"/>
      <c r="AH1" s="1126"/>
      <c r="AI1" s="1124" t="s">
        <v>417</v>
      </c>
      <c r="AJ1" s="1125"/>
      <c r="AK1" s="1126"/>
      <c r="AL1" s="1124" t="s">
        <v>417</v>
      </c>
      <c r="AM1" s="1125"/>
      <c r="AN1" s="1126"/>
      <c r="AO1" s="1124" t="s">
        <v>418</v>
      </c>
      <c r="AP1" s="1125"/>
      <c r="AQ1" s="1126"/>
      <c r="AR1" s="1124" t="s">
        <v>419</v>
      </c>
      <c r="AS1" s="1125"/>
      <c r="AT1" s="1126"/>
      <c r="AU1" s="1124" t="s">
        <v>420</v>
      </c>
      <c r="AV1" s="1125"/>
      <c r="AW1" s="1126"/>
      <c r="AX1" s="1124" t="s">
        <v>417</v>
      </c>
      <c r="AY1" s="1125"/>
      <c r="AZ1" s="1126"/>
      <c r="BA1" s="1124" t="s">
        <v>421</v>
      </c>
      <c r="BB1" s="1125"/>
      <c r="BC1" s="1126"/>
      <c r="BD1" s="1124" t="s">
        <v>422</v>
      </c>
      <c r="BE1" s="1125"/>
      <c r="BF1" s="1126"/>
      <c r="BG1" s="1124" t="s">
        <v>423</v>
      </c>
      <c r="BH1" s="1125"/>
      <c r="BI1" s="1126"/>
      <c r="BJ1" s="1124" t="s">
        <v>424</v>
      </c>
      <c r="BK1" s="1125"/>
      <c r="BL1" s="1126"/>
      <c r="BM1" s="1124" t="s">
        <v>425</v>
      </c>
      <c r="BN1" s="1125"/>
      <c r="BO1" s="1126"/>
      <c r="BP1" s="1124" t="s">
        <v>426</v>
      </c>
      <c r="BQ1" s="1125"/>
      <c r="BR1" s="1126"/>
      <c r="BS1" s="1124" t="s">
        <v>427</v>
      </c>
      <c r="BT1" s="1125"/>
      <c r="BU1" s="1126"/>
      <c r="BV1" s="1124" t="s">
        <v>427</v>
      </c>
      <c r="BW1" s="1125"/>
      <c r="BX1" s="1126"/>
      <c r="BY1" s="1124" t="s">
        <v>427</v>
      </c>
      <c r="BZ1" s="1125"/>
      <c r="CA1" s="1126"/>
      <c r="CB1" s="1124" t="s">
        <v>427</v>
      </c>
      <c r="CC1" s="1125"/>
      <c r="CD1" s="1126"/>
      <c r="CE1" s="1124" t="s">
        <v>428</v>
      </c>
      <c r="CF1" s="1125"/>
      <c r="CG1" s="1126"/>
      <c r="CH1" s="1124" t="s">
        <v>429</v>
      </c>
      <c r="CI1" s="1125"/>
      <c r="CJ1" s="1126"/>
      <c r="CK1" s="1124" t="s">
        <v>429</v>
      </c>
      <c r="CL1" s="1125"/>
      <c r="CM1" s="1126"/>
      <c r="CN1" s="1124" t="s">
        <v>430</v>
      </c>
      <c r="CO1" s="1125"/>
      <c r="CP1" s="1126"/>
      <c r="CQ1" s="1124" t="s">
        <v>431</v>
      </c>
      <c r="CR1" s="1125"/>
      <c r="CS1" s="1126"/>
      <c r="CT1" s="1124"/>
      <c r="CU1" s="1125"/>
      <c r="CV1" s="1126"/>
      <c r="CW1" s="1124"/>
      <c r="CX1" s="1125"/>
      <c r="CY1" s="1126"/>
      <c r="CZ1" s="1124" t="s">
        <v>432</v>
      </c>
      <c r="DA1" s="1125"/>
      <c r="DB1" s="1126"/>
      <c r="DC1" s="1124" t="s">
        <v>433</v>
      </c>
      <c r="DD1" s="1125"/>
      <c r="DE1" s="1126"/>
      <c r="DF1" s="1124" t="s">
        <v>433</v>
      </c>
      <c r="DG1" s="1125"/>
      <c r="DH1" s="1126"/>
      <c r="DI1" s="1124" t="s">
        <v>434</v>
      </c>
      <c r="DJ1" s="1125"/>
      <c r="DK1" s="1126"/>
      <c r="DL1" s="1124" t="s">
        <v>97</v>
      </c>
      <c r="DM1" s="1125"/>
      <c r="DN1" s="1126"/>
      <c r="DO1" s="1124" t="s">
        <v>435</v>
      </c>
      <c r="DP1" s="1125"/>
      <c r="DQ1" s="1126"/>
      <c r="DR1" s="1124" t="s">
        <v>435</v>
      </c>
      <c r="DS1" s="1125"/>
      <c r="DT1" s="1126"/>
      <c r="DU1" s="1124" t="s">
        <v>436</v>
      </c>
      <c r="DV1" s="1125"/>
      <c r="DW1" s="1126"/>
      <c r="DX1" s="1127" t="s">
        <v>503</v>
      </c>
      <c r="DY1" s="1128"/>
      <c r="DZ1" s="1129"/>
      <c r="EA1" s="1119"/>
      <c r="EB1" s="1120"/>
      <c r="EC1" s="1121"/>
      <c r="ED1" s="1119"/>
      <c r="EE1" s="1120"/>
      <c r="EF1" s="1121"/>
      <c r="EG1" s="1119"/>
      <c r="EH1" s="1120"/>
      <c r="EI1" s="1121"/>
      <c r="EJ1" s="1119"/>
      <c r="EK1" s="1120"/>
      <c r="EL1" s="1121"/>
      <c r="EM1" s="1119"/>
      <c r="EN1" s="1120"/>
      <c r="EO1" s="1121"/>
      <c r="EP1" s="1119"/>
      <c r="EQ1" s="1120"/>
      <c r="ER1" s="1121"/>
      <c r="ES1" s="1119"/>
      <c r="ET1" s="1120"/>
      <c r="EU1" s="1121"/>
      <c r="EV1" s="1119"/>
      <c r="EW1" s="1120"/>
      <c r="EX1" s="1121"/>
      <c r="EY1" s="1119"/>
      <c r="EZ1" s="1120"/>
      <c r="FA1" s="1121"/>
      <c r="FB1" s="1119"/>
      <c r="FC1" s="1120"/>
      <c r="FD1" s="1121"/>
      <c r="FE1" s="1119"/>
      <c r="FF1" s="1120"/>
      <c r="FG1" s="1121"/>
      <c r="FH1" s="1119"/>
      <c r="FI1" s="1120"/>
      <c r="FJ1" s="1121"/>
      <c r="FK1" s="1119"/>
      <c r="FL1" s="1120"/>
      <c r="FM1" s="1121"/>
      <c r="FN1" s="1119"/>
      <c r="FO1" s="1120"/>
      <c r="FP1" s="1121"/>
      <c r="FQ1" s="1119"/>
      <c r="FR1" s="1120"/>
      <c r="FS1" s="1121"/>
      <c r="FT1" s="1119"/>
      <c r="FU1" s="1120"/>
      <c r="FV1" s="1121"/>
      <c r="FW1" s="1119"/>
      <c r="FX1" s="1120"/>
      <c r="FY1" s="1121"/>
      <c r="FZ1" s="1119"/>
      <c r="GA1" s="1120"/>
      <c r="GB1" s="1121"/>
      <c r="GC1" s="1119"/>
      <c r="GD1" s="1120"/>
      <c r="GE1" s="1121"/>
      <c r="GF1" s="1119"/>
      <c r="GG1" s="1120"/>
      <c r="GH1" s="1121"/>
      <c r="GI1" s="1119"/>
      <c r="GJ1" s="1120"/>
      <c r="GK1" s="1121"/>
    </row>
    <row r="2" spans="1:253" ht="18.75" customHeight="1">
      <c r="A2" s="1003" t="s">
        <v>508</v>
      </c>
      <c r="B2" s="1019" t="s">
        <v>509</v>
      </c>
      <c r="C2" s="1019" t="s">
        <v>510</v>
      </c>
      <c r="D2" s="1019" t="s">
        <v>511</v>
      </c>
      <c r="E2" s="1122" t="s">
        <v>512</v>
      </c>
      <c r="F2" s="1122"/>
      <c r="G2" s="1122"/>
      <c r="H2" s="1122"/>
      <c r="I2" s="1112" t="s">
        <v>513</v>
      </c>
      <c r="J2" s="1115" t="s">
        <v>869</v>
      </c>
      <c r="K2" s="1116"/>
      <c r="L2" s="1116"/>
      <c r="M2" s="1117"/>
      <c r="N2" s="1118">
        <v>841126</v>
      </c>
      <c r="O2" s="1108"/>
      <c r="P2" s="1109"/>
      <c r="Q2" s="1107">
        <v>841133</v>
      </c>
      <c r="R2" s="1108"/>
      <c r="S2" s="1109"/>
      <c r="T2" s="1104" t="s">
        <v>121</v>
      </c>
      <c r="U2" s="1105"/>
      <c r="V2" s="1106"/>
      <c r="W2" s="1104" t="s">
        <v>412</v>
      </c>
      <c r="X2" s="1105"/>
      <c r="Y2" s="1106"/>
      <c r="Z2" s="1107">
        <v>910502</v>
      </c>
      <c r="AA2" s="1108"/>
      <c r="AB2" s="1109"/>
      <c r="AC2" s="1107">
        <v>931102</v>
      </c>
      <c r="AD2" s="1108"/>
      <c r="AE2" s="1109"/>
      <c r="AF2" s="1104" t="s">
        <v>661</v>
      </c>
      <c r="AG2" s="1105"/>
      <c r="AH2" s="1106"/>
      <c r="AI2" s="1107">
        <v>862101</v>
      </c>
      <c r="AJ2" s="1108"/>
      <c r="AK2" s="1109"/>
      <c r="AL2" s="1107">
        <v>862101</v>
      </c>
      <c r="AM2" s="1108"/>
      <c r="AN2" s="1109"/>
      <c r="AO2" s="1107">
        <v>862102</v>
      </c>
      <c r="AP2" s="1108"/>
      <c r="AQ2" s="1109"/>
      <c r="AR2" s="1107">
        <v>869041</v>
      </c>
      <c r="AS2" s="1108"/>
      <c r="AT2" s="1109"/>
      <c r="AU2" s="1107">
        <v>862211</v>
      </c>
      <c r="AV2" s="1108"/>
      <c r="AW2" s="1109"/>
      <c r="AX2" s="1107">
        <v>862101</v>
      </c>
      <c r="AY2" s="1108"/>
      <c r="AZ2" s="1109"/>
      <c r="BA2" s="1107">
        <v>360000</v>
      </c>
      <c r="BB2" s="1108"/>
      <c r="BC2" s="1109"/>
      <c r="BD2" s="1107">
        <v>370000</v>
      </c>
      <c r="BE2" s="1108"/>
      <c r="BF2" s="1109"/>
      <c r="BG2" s="1107">
        <v>381103</v>
      </c>
      <c r="BH2" s="1108"/>
      <c r="BI2" s="1109"/>
      <c r="BJ2" s="1107">
        <v>421100</v>
      </c>
      <c r="BK2" s="1108"/>
      <c r="BL2" s="1109"/>
      <c r="BM2" s="1107">
        <v>5220011</v>
      </c>
      <c r="BN2" s="1108"/>
      <c r="BO2" s="1109"/>
      <c r="BP2" s="1107">
        <v>522003</v>
      </c>
      <c r="BQ2" s="1108"/>
      <c r="BR2" s="1109"/>
      <c r="BS2" s="1107">
        <v>680001</v>
      </c>
      <c r="BT2" s="1108"/>
      <c r="BU2" s="1109"/>
      <c r="BV2" s="1107">
        <v>680002</v>
      </c>
      <c r="BW2" s="1108"/>
      <c r="BX2" s="1109"/>
      <c r="BY2" s="1107">
        <v>813000</v>
      </c>
      <c r="BZ2" s="1108"/>
      <c r="CA2" s="1109"/>
      <c r="CB2" s="1107">
        <v>841154</v>
      </c>
      <c r="CC2" s="1108"/>
      <c r="CD2" s="1109"/>
      <c r="CE2" s="1107">
        <v>841112</v>
      </c>
      <c r="CF2" s="1108"/>
      <c r="CG2" s="1109"/>
      <c r="CH2" s="1107">
        <v>841403</v>
      </c>
      <c r="CI2" s="1108"/>
      <c r="CJ2" s="1109"/>
      <c r="CK2" s="1107">
        <v>841403</v>
      </c>
      <c r="CL2" s="1108"/>
      <c r="CM2" s="1109"/>
      <c r="CN2" s="1107">
        <v>841901</v>
      </c>
      <c r="CO2" s="1108"/>
      <c r="CP2" s="1109"/>
      <c r="CQ2" s="1107">
        <v>841906</v>
      </c>
      <c r="CR2" s="1108"/>
      <c r="CS2" s="1109"/>
      <c r="CT2" s="1107" t="s">
        <v>654</v>
      </c>
      <c r="CU2" s="1108"/>
      <c r="CV2" s="1109"/>
      <c r="CW2" s="1107" t="s">
        <v>655</v>
      </c>
      <c r="CX2" s="1108"/>
      <c r="CY2" s="1109"/>
      <c r="CZ2" s="1107">
        <v>889921</v>
      </c>
      <c r="DA2" s="1108"/>
      <c r="DB2" s="1109"/>
      <c r="DC2" s="1107">
        <v>889942</v>
      </c>
      <c r="DD2" s="1108"/>
      <c r="DE2" s="1109"/>
      <c r="DF2" s="1107">
        <v>889943</v>
      </c>
      <c r="DG2" s="1108"/>
      <c r="DH2" s="1109"/>
      <c r="DI2" s="1107" t="s">
        <v>517</v>
      </c>
      <c r="DJ2" s="1108"/>
      <c r="DK2" s="1109"/>
      <c r="DL2" s="1107">
        <v>562912</v>
      </c>
      <c r="DM2" s="1108"/>
      <c r="DN2" s="1109"/>
      <c r="DO2" s="1107">
        <v>562913</v>
      </c>
      <c r="DP2" s="1108"/>
      <c r="DQ2" s="1109"/>
      <c r="DR2" s="1107">
        <v>562917</v>
      </c>
      <c r="DS2" s="1108"/>
      <c r="DT2" s="1109"/>
      <c r="DU2" s="1107">
        <v>5610000</v>
      </c>
      <c r="DV2" s="1108"/>
      <c r="DW2" s="1109"/>
      <c r="DX2" s="1104" t="s">
        <v>199</v>
      </c>
      <c r="DY2" s="1105"/>
      <c r="DZ2" s="1106"/>
      <c r="EA2" s="80">
        <v>6800023</v>
      </c>
      <c r="EB2" s="78"/>
      <c r="EC2" s="79"/>
      <c r="ED2" s="80">
        <v>6800024</v>
      </c>
      <c r="EE2" s="78"/>
      <c r="EF2" s="79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</row>
    <row r="3" spans="1:253" ht="18.75" customHeight="1">
      <c r="A3" s="1004"/>
      <c r="B3" s="1020"/>
      <c r="C3" s="1020"/>
      <c r="D3" s="1020"/>
      <c r="E3" s="1114"/>
      <c r="F3" s="1114"/>
      <c r="G3" s="1114"/>
      <c r="H3" s="1114"/>
      <c r="I3" s="1113"/>
      <c r="J3" s="231"/>
      <c r="K3" s="232"/>
      <c r="L3" s="232"/>
      <c r="M3" s="233"/>
      <c r="N3" s="986" t="s">
        <v>195</v>
      </c>
      <c r="O3" s="987"/>
      <c r="P3" s="1099"/>
      <c r="Q3" s="1100" t="s">
        <v>196</v>
      </c>
      <c r="R3" s="987"/>
      <c r="S3" s="1099"/>
      <c r="T3" s="1101"/>
      <c r="U3" s="1102"/>
      <c r="V3" s="1103"/>
      <c r="W3" s="1101" t="s">
        <v>197</v>
      </c>
      <c r="X3" s="1102"/>
      <c r="Y3" s="1103"/>
      <c r="Z3" s="1100" t="s">
        <v>275</v>
      </c>
      <c r="AA3" s="987"/>
      <c r="AB3" s="1099"/>
      <c r="AC3" s="1100" t="s">
        <v>198</v>
      </c>
      <c r="AD3" s="987"/>
      <c r="AE3" s="1099"/>
      <c r="AF3" s="1101"/>
      <c r="AG3" s="1102"/>
      <c r="AH3" s="1103"/>
      <c r="AI3" s="1100" t="s">
        <v>648</v>
      </c>
      <c r="AJ3" s="987"/>
      <c r="AK3" s="1099"/>
      <c r="AL3" s="1100" t="s">
        <v>648</v>
      </c>
      <c r="AM3" s="987"/>
      <c r="AN3" s="1099"/>
      <c r="AO3" s="1100" t="s">
        <v>649</v>
      </c>
      <c r="AP3" s="987"/>
      <c r="AQ3" s="1099"/>
      <c r="AR3" s="1100" t="s">
        <v>201</v>
      </c>
      <c r="AS3" s="987"/>
      <c r="AT3" s="1099"/>
      <c r="AU3" s="1100" t="s">
        <v>202</v>
      </c>
      <c r="AV3" s="987"/>
      <c r="AW3" s="1099"/>
      <c r="AX3" s="1100" t="s">
        <v>650</v>
      </c>
      <c r="AY3" s="987"/>
      <c r="AZ3" s="1099"/>
      <c r="BA3" s="1100" t="s">
        <v>213</v>
      </c>
      <c r="BB3" s="987"/>
      <c r="BC3" s="1099"/>
      <c r="BD3" s="1100" t="s">
        <v>211</v>
      </c>
      <c r="BE3" s="987"/>
      <c r="BF3" s="1099"/>
      <c r="BG3" s="1100" t="s">
        <v>212</v>
      </c>
      <c r="BH3" s="987"/>
      <c r="BI3" s="1099"/>
      <c r="BJ3" s="1100" t="s">
        <v>651</v>
      </c>
      <c r="BK3" s="987"/>
      <c r="BL3" s="1099"/>
      <c r="BM3" s="1100" t="s">
        <v>652</v>
      </c>
      <c r="BN3" s="987"/>
      <c r="BO3" s="1099"/>
      <c r="BP3" s="1100" t="s">
        <v>374</v>
      </c>
      <c r="BQ3" s="987"/>
      <c r="BR3" s="1099"/>
      <c r="BS3" s="1100" t="s">
        <v>204</v>
      </c>
      <c r="BT3" s="987"/>
      <c r="BU3" s="1099"/>
      <c r="BV3" s="1100" t="s">
        <v>205</v>
      </c>
      <c r="BW3" s="987"/>
      <c r="BX3" s="1099"/>
      <c r="BY3" s="1100" t="s">
        <v>653</v>
      </c>
      <c r="BZ3" s="987"/>
      <c r="CA3" s="1099"/>
      <c r="CB3" s="1100" t="s">
        <v>379</v>
      </c>
      <c r="CC3" s="987"/>
      <c r="CD3" s="1099"/>
      <c r="CE3" s="1100" t="s">
        <v>216</v>
      </c>
      <c r="CF3" s="987"/>
      <c r="CG3" s="1099"/>
      <c r="CH3" s="1100" t="s">
        <v>207</v>
      </c>
      <c r="CI3" s="987"/>
      <c r="CJ3" s="1099"/>
      <c r="CK3" s="1100" t="s">
        <v>208</v>
      </c>
      <c r="CL3" s="987"/>
      <c r="CM3" s="1099"/>
      <c r="CN3" s="1100" t="s">
        <v>215</v>
      </c>
      <c r="CO3" s="987"/>
      <c r="CP3" s="1099"/>
      <c r="CQ3" s="1100" t="s">
        <v>214</v>
      </c>
      <c r="CR3" s="987"/>
      <c r="CS3" s="1099"/>
      <c r="CT3" s="80"/>
      <c r="CU3" s="78"/>
      <c r="CV3" s="79"/>
      <c r="CW3" s="80"/>
      <c r="CX3" s="78"/>
      <c r="CY3" s="79"/>
      <c r="CZ3" s="1100" t="s">
        <v>344</v>
      </c>
      <c r="DA3" s="987"/>
      <c r="DB3" s="1099"/>
      <c r="DC3" s="1100" t="s">
        <v>656</v>
      </c>
      <c r="DD3" s="987"/>
      <c r="DE3" s="1099"/>
      <c r="DF3" s="1100" t="s">
        <v>346</v>
      </c>
      <c r="DG3" s="987"/>
      <c r="DH3" s="1099"/>
      <c r="DI3" s="1100" t="s">
        <v>345</v>
      </c>
      <c r="DJ3" s="987"/>
      <c r="DK3" s="1099"/>
      <c r="DL3" s="1100" t="s">
        <v>98</v>
      </c>
      <c r="DM3" s="987"/>
      <c r="DN3" s="1099"/>
      <c r="DO3" s="1100" t="s">
        <v>657</v>
      </c>
      <c r="DP3" s="987"/>
      <c r="DQ3" s="1099"/>
      <c r="DR3" s="1100" t="s">
        <v>193</v>
      </c>
      <c r="DS3" s="987"/>
      <c r="DT3" s="1099"/>
      <c r="DU3" s="1100" t="s">
        <v>194</v>
      </c>
      <c r="DV3" s="987"/>
      <c r="DW3" s="1099"/>
      <c r="DX3" s="1101"/>
      <c r="DY3" s="1102"/>
      <c r="DZ3" s="1103"/>
      <c r="EA3" s="80"/>
      <c r="EB3" s="78"/>
      <c r="EC3" s="79"/>
      <c r="ED3" s="80"/>
      <c r="EE3" s="78"/>
      <c r="EF3" s="79"/>
      <c r="EG3" s="234"/>
      <c r="EH3" s="235"/>
      <c r="EI3" s="236"/>
      <c r="EJ3" s="234"/>
      <c r="EK3" s="235"/>
      <c r="EL3" s="236"/>
      <c r="EM3" s="234"/>
      <c r="EN3" s="235"/>
      <c r="EO3" s="236"/>
      <c r="EP3" s="234"/>
      <c r="EQ3" s="235"/>
      <c r="ER3" s="236"/>
      <c r="ES3" s="234"/>
      <c r="ET3" s="235"/>
      <c r="EU3" s="236"/>
      <c r="EV3" s="234"/>
      <c r="EW3" s="235"/>
      <c r="EX3" s="236"/>
      <c r="EY3" s="234"/>
      <c r="EZ3" s="235"/>
      <c r="FA3" s="236"/>
      <c r="FB3" s="234"/>
      <c r="FC3" s="235"/>
      <c r="FD3" s="236"/>
      <c r="FE3" s="234"/>
      <c r="FF3" s="235"/>
      <c r="FG3" s="236"/>
      <c r="FH3" s="234"/>
      <c r="FI3" s="235"/>
      <c r="FJ3" s="236"/>
      <c r="FK3" s="234"/>
      <c r="FL3" s="235"/>
      <c r="FM3" s="236"/>
      <c r="FN3" s="234"/>
      <c r="FO3" s="235"/>
      <c r="FP3" s="236"/>
      <c r="FQ3" s="234"/>
      <c r="FR3" s="235"/>
      <c r="FS3" s="236"/>
      <c r="FT3" s="234"/>
      <c r="FU3" s="235"/>
      <c r="FV3" s="236"/>
      <c r="FW3" s="234"/>
      <c r="FX3" s="235"/>
      <c r="FY3" s="236"/>
      <c r="FZ3" s="234"/>
      <c r="GA3" s="235"/>
      <c r="GB3" s="236"/>
      <c r="GC3" s="234"/>
      <c r="GD3" s="235"/>
      <c r="GE3" s="236"/>
      <c r="GF3" s="234"/>
      <c r="GG3" s="235"/>
      <c r="GH3" s="236"/>
      <c r="GI3" s="234"/>
      <c r="GJ3" s="235"/>
      <c r="GK3" s="236"/>
      <c r="GL3" s="237"/>
      <c r="GM3" s="238"/>
      <c r="GN3" s="239"/>
      <c r="GO3" s="237"/>
      <c r="GP3" s="238"/>
      <c r="GQ3" s="239"/>
      <c r="GR3" s="237"/>
      <c r="GS3" s="238"/>
      <c r="GT3" s="239"/>
      <c r="GU3" s="237"/>
      <c r="GV3" s="238"/>
      <c r="GW3" s="239"/>
      <c r="GX3" s="237"/>
      <c r="GY3" s="238"/>
      <c r="GZ3" s="239"/>
      <c r="HA3" s="237"/>
      <c r="HB3" s="238"/>
      <c r="HC3" s="239"/>
      <c r="HD3" s="237"/>
      <c r="HE3" s="238"/>
      <c r="HF3" s="239"/>
      <c r="HG3" s="237"/>
      <c r="HH3" s="238"/>
      <c r="HI3" s="239"/>
      <c r="HJ3" s="237"/>
      <c r="HK3" s="238"/>
      <c r="HL3" s="239"/>
      <c r="HM3" s="237"/>
      <c r="HN3" s="238"/>
      <c r="HO3" s="239"/>
      <c r="HP3" s="237"/>
      <c r="HQ3" s="238"/>
      <c r="HR3" s="239"/>
      <c r="HS3" s="237"/>
      <c r="HT3" s="238"/>
      <c r="HU3" s="239"/>
      <c r="HV3" s="237"/>
      <c r="HW3" s="238"/>
      <c r="HX3" s="239"/>
      <c r="HY3" s="237"/>
      <c r="HZ3" s="238"/>
      <c r="IA3" s="239"/>
      <c r="IB3" s="237"/>
      <c r="IC3" s="238"/>
      <c r="ID3" s="239"/>
      <c r="IE3" s="237"/>
      <c r="IF3" s="238"/>
      <c r="IG3" s="239"/>
      <c r="IH3" s="237"/>
      <c r="II3" s="238"/>
      <c r="IJ3" s="239"/>
      <c r="IK3" s="237"/>
      <c r="IL3" s="238"/>
      <c r="IM3" s="239"/>
      <c r="IN3" s="237"/>
      <c r="IO3" s="238"/>
      <c r="IP3" s="239"/>
      <c r="IQ3" s="237"/>
      <c r="IR3" s="238"/>
      <c r="IS3" s="239"/>
    </row>
    <row r="4" spans="1:253" s="84" customFormat="1" ht="53.25" customHeight="1">
      <c r="A4" s="1005"/>
      <c r="B4" s="1021"/>
      <c r="C4" s="1021"/>
      <c r="D4" s="1021"/>
      <c r="E4" s="1123"/>
      <c r="F4" s="1123"/>
      <c r="G4" s="1123"/>
      <c r="H4" s="1123"/>
      <c r="I4" s="1114"/>
      <c r="J4" s="82" t="s">
        <v>518</v>
      </c>
      <c r="K4" s="82" t="s">
        <v>519</v>
      </c>
      <c r="L4" s="82" t="s">
        <v>520</v>
      </c>
      <c r="M4" s="83" t="s">
        <v>217</v>
      </c>
      <c r="N4" s="82" t="s">
        <v>518</v>
      </c>
      <c r="O4" s="82" t="s">
        <v>519</v>
      </c>
      <c r="P4" s="82" t="s">
        <v>520</v>
      </c>
      <c r="Q4" s="82" t="s">
        <v>518</v>
      </c>
      <c r="R4" s="82" t="s">
        <v>519</v>
      </c>
      <c r="S4" s="82" t="s">
        <v>520</v>
      </c>
      <c r="T4" s="82" t="s">
        <v>518</v>
      </c>
      <c r="U4" s="82" t="s">
        <v>519</v>
      </c>
      <c r="V4" s="82" t="s">
        <v>520</v>
      </c>
      <c r="W4" s="82" t="s">
        <v>518</v>
      </c>
      <c r="X4" s="82" t="s">
        <v>519</v>
      </c>
      <c r="Y4" s="82" t="s">
        <v>520</v>
      </c>
      <c r="Z4" s="82" t="s">
        <v>518</v>
      </c>
      <c r="AA4" s="82" t="s">
        <v>519</v>
      </c>
      <c r="AB4" s="82" t="s">
        <v>520</v>
      </c>
      <c r="AC4" s="82" t="s">
        <v>518</v>
      </c>
      <c r="AD4" s="82" t="s">
        <v>519</v>
      </c>
      <c r="AE4" s="82" t="s">
        <v>520</v>
      </c>
      <c r="AF4" s="82" t="s">
        <v>518</v>
      </c>
      <c r="AG4" s="82" t="s">
        <v>519</v>
      </c>
      <c r="AH4" s="82" t="s">
        <v>520</v>
      </c>
      <c r="AI4" s="82" t="s">
        <v>518</v>
      </c>
      <c r="AJ4" s="82" t="s">
        <v>519</v>
      </c>
      <c r="AK4" s="82" t="s">
        <v>520</v>
      </c>
      <c r="AL4" s="82" t="s">
        <v>518</v>
      </c>
      <c r="AM4" s="82" t="s">
        <v>519</v>
      </c>
      <c r="AN4" s="82" t="s">
        <v>520</v>
      </c>
      <c r="AO4" s="82" t="s">
        <v>518</v>
      </c>
      <c r="AP4" s="82" t="s">
        <v>519</v>
      </c>
      <c r="AQ4" s="82" t="s">
        <v>520</v>
      </c>
      <c r="AR4" s="82" t="s">
        <v>518</v>
      </c>
      <c r="AS4" s="82" t="s">
        <v>519</v>
      </c>
      <c r="AT4" s="82" t="s">
        <v>520</v>
      </c>
      <c r="AU4" s="82" t="s">
        <v>518</v>
      </c>
      <c r="AV4" s="82" t="s">
        <v>519</v>
      </c>
      <c r="AW4" s="82" t="s">
        <v>520</v>
      </c>
      <c r="AX4" s="82" t="s">
        <v>518</v>
      </c>
      <c r="AY4" s="82" t="s">
        <v>519</v>
      </c>
      <c r="AZ4" s="82" t="s">
        <v>520</v>
      </c>
      <c r="BA4" s="82" t="s">
        <v>518</v>
      </c>
      <c r="BB4" s="82" t="s">
        <v>519</v>
      </c>
      <c r="BC4" s="82" t="s">
        <v>520</v>
      </c>
      <c r="BD4" s="82" t="s">
        <v>518</v>
      </c>
      <c r="BE4" s="82" t="s">
        <v>519</v>
      </c>
      <c r="BF4" s="82" t="s">
        <v>520</v>
      </c>
      <c r="BG4" s="82" t="s">
        <v>518</v>
      </c>
      <c r="BH4" s="82" t="s">
        <v>519</v>
      </c>
      <c r="BI4" s="82" t="s">
        <v>520</v>
      </c>
      <c r="BJ4" s="82" t="s">
        <v>518</v>
      </c>
      <c r="BK4" s="82" t="s">
        <v>519</v>
      </c>
      <c r="BL4" s="82" t="s">
        <v>520</v>
      </c>
      <c r="BM4" s="82" t="s">
        <v>518</v>
      </c>
      <c r="BN4" s="82" t="s">
        <v>519</v>
      </c>
      <c r="BO4" s="82" t="s">
        <v>520</v>
      </c>
      <c r="BP4" s="82" t="s">
        <v>518</v>
      </c>
      <c r="BQ4" s="82" t="s">
        <v>519</v>
      </c>
      <c r="BR4" s="82" t="s">
        <v>520</v>
      </c>
      <c r="BS4" s="82" t="s">
        <v>518</v>
      </c>
      <c r="BT4" s="82" t="s">
        <v>519</v>
      </c>
      <c r="BU4" s="82" t="s">
        <v>520</v>
      </c>
      <c r="BV4" s="82" t="s">
        <v>518</v>
      </c>
      <c r="BW4" s="82" t="s">
        <v>519</v>
      </c>
      <c r="BX4" s="82" t="s">
        <v>520</v>
      </c>
      <c r="BY4" s="82" t="s">
        <v>518</v>
      </c>
      <c r="BZ4" s="82" t="s">
        <v>519</v>
      </c>
      <c r="CA4" s="82" t="s">
        <v>520</v>
      </c>
      <c r="CB4" s="82" t="s">
        <v>518</v>
      </c>
      <c r="CC4" s="82" t="s">
        <v>519</v>
      </c>
      <c r="CD4" s="82" t="s">
        <v>520</v>
      </c>
      <c r="CE4" s="82" t="s">
        <v>518</v>
      </c>
      <c r="CF4" s="82" t="s">
        <v>519</v>
      </c>
      <c r="CG4" s="82" t="s">
        <v>520</v>
      </c>
      <c r="CH4" s="82" t="s">
        <v>518</v>
      </c>
      <c r="CI4" s="82" t="s">
        <v>519</v>
      </c>
      <c r="CJ4" s="82" t="s">
        <v>520</v>
      </c>
      <c r="CK4" s="82" t="s">
        <v>518</v>
      </c>
      <c r="CL4" s="82" t="s">
        <v>519</v>
      </c>
      <c r="CM4" s="82" t="s">
        <v>520</v>
      </c>
      <c r="CN4" s="82" t="s">
        <v>518</v>
      </c>
      <c r="CO4" s="82" t="s">
        <v>519</v>
      </c>
      <c r="CP4" s="82" t="s">
        <v>520</v>
      </c>
      <c r="CQ4" s="82" t="s">
        <v>518</v>
      </c>
      <c r="CR4" s="82" t="s">
        <v>519</v>
      </c>
      <c r="CS4" s="82" t="s">
        <v>520</v>
      </c>
      <c r="CT4" s="82" t="s">
        <v>518</v>
      </c>
      <c r="CU4" s="82" t="s">
        <v>519</v>
      </c>
      <c r="CV4" s="82" t="s">
        <v>520</v>
      </c>
      <c r="CW4" s="82" t="s">
        <v>518</v>
      </c>
      <c r="CX4" s="82" t="s">
        <v>519</v>
      </c>
      <c r="CY4" s="82" t="s">
        <v>520</v>
      </c>
      <c r="CZ4" s="82" t="s">
        <v>518</v>
      </c>
      <c r="DA4" s="82" t="s">
        <v>519</v>
      </c>
      <c r="DB4" s="82" t="s">
        <v>520</v>
      </c>
      <c r="DC4" s="82" t="s">
        <v>518</v>
      </c>
      <c r="DD4" s="82" t="s">
        <v>519</v>
      </c>
      <c r="DE4" s="82" t="s">
        <v>520</v>
      </c>
      <c r="DF4" s="82" t="s">
        <v>518</v>
      </c>
      <c r="DG4" s="82" t="s">
        <v>519</v>
      </c>
      <c r="DH4" s="82" t="s">
        <v>520</v>
      </c>
      <c r="DI4" s="82" t="s">
        <v>518</v>
      </c>
      <c r="DJ4" s="82" t="s">
        <v>519</v>
      </c>
      <c r="DK4" s="82" t="s">
        <v>520</v>
      </c>
      <c r="DL4" s="82" t="s">
        <v>518</v>
      </c>
      <c r="DM4" s="82" t="s">
        <v>519</v>
      </c>
      <c r="DN4" s="82" t="s">
        <v>520</v>
      </c>
      <c r="DO4" s="82" t="s">
        <v>518</v>
      </c>
      <c r="DP4" s="82" t="s">
        <v>519</v>
      </c>
      <c r="DQ4" s="82" t="s">
        <v>520</v>
      </c>
      <c r="DR4" s="82" t="s">
        <v>518</v>
      </c>
      <c r="DS4" s="82" t="s">
        <v>519</v>
      </c>
      <c r="DT4" s="82" t="s">
        <v>520</v>
      </c>
      <c r="DU4" s="82" t="s">
        <v>518</v>
      </c>
      <c r="DV4" s="82" t="s">
        <v>519</v>
      </c>
      <c r="DW4" s="82" t="s">
        <v>520</v>
      </c>
      <c r="DX4" s="82" t="s">
        <v>518</v>
      </c>
      <c r="DY4" s="82" t="s">
        <v>519</v>
      </c>
      <c r="DZ4" s="82" t="s">
        <v>520</v>
      </c>
      <c r="EA4" s="1100">
        <v>841133</v>
      </c>
      <c r="EB4" s="987"/>
      <c r="EC4" s="1099"/>
      <c r="ED4" s="1100">
        <v>821900.91012100002</v>
      </c>
      <c r="EE4" s="987"/>
      <c r="EF4" s="1099"/>
      <c r="EG4" s="1100">
        <v>910502</v>
      </c>
      <c r="EH4" s="987"/>
      <c r="EI4" s="1099"/>
      <c r="EJ4" s="1100">
        <v>931102</v>
      </c>
      <c r="EK4" s="987"/>
      <c r="EL4" s="1099"/>
      <c r="EM4" s="1100">
        <v>862101</v>
      </c>
      <c r="EN4" s="987"/>
      <c r="EO4" s="1099"/>
      <c r="EP4" s="1100">
        <v>862101</v>
      </c>
      <c r="EQ4" s="987"/>
      <c r="ER4" s="1099"/>
      <c r="ES4" s="1100">
        <v>862102</v>
      </c>
      <c r="ET4" s="987"/>
      <c r="EU4" s="1099"/>
      <c r="EV4" s="1100">
        <v>869041</v>
      </c>
      <c r="EW4" s="987"/>
      <c r="EX4" s="1099"/>
      <c r="EY4" s="1100">
        <v>862211</v>
      </c>
      <c r="EZ4" s="987"/>
      <c r="FA4" s="1099"/>
      <c r="FB4" s="1100">
        <v>862101</v>
      </c>
      <c r="FC4" s="987"/>
      <c r="FD4" s="1099"/>
      <c r="FE4" s="1100">
        <v>360000</v>
      </c>
      <c r="FF4" s="987"/>
      <c r="FG4" s="1099"/>
      <c r="FH4" s="1100">
        <v>370000</v>
      </c>
      <c r="FI4" s="987"/>
      <c r="FJ4" s="1099"/>
      <c r="FK4" s="1100">
        <v>381103</v>
      </c>
      <c r="FL4" s="987"/>
      <c r="FM4" s="1099"/>
      <c r="FN4" s="1100">
        <v>421100</v>
      </c>
      <c r="FO4" s="987"/>
      <c r="FP4" s="1099"/>
      <c r="FQ4" s="1100">
        <v>5220011</v>
      </c>
      <c r="FR4" s="987"/>
      <c r="FS4" s="1099"/>
      <c r="FT4" s="1100">
        <v>522003</v>
      </c>
      <c r="FU4" s="987"/>
      <c r="FV4" s="1099"/>
      <c r="FW4" s="1100">
        <v>680001</v>
      </c>
      <c r="FX4" s="987"/>
      <c r="FY4" s="1099"/>
      <c r="FZ4" s="1100">
        <v>680002</v>
      </c>
      <c r="GA4" s="987"/>
      <c r="GB4" s="1099"/>
      <c r="GC4" s="1100">
        <v>813000</v>
      </c>
      <c r="GD4" s="987"/>
      <c r="GE4" s="1099"/>
      <c r="GF4" s="1100">
        <v>841154</v>
      </c>
      <c r="GG4" s="987"/>
      <c r="GH4" s="1099"/>
      <c r="GI4" s="1100">
        <v>841112</v>
      </c>
      <c r="GJ4" s="987"/>
      <c r="GK4" s="1099"/>
      <c r="GL4" s="1100">
        <v>841402</v>
      </c>
      <c r="GM4" s="987"/>
      <c r="GN4" s="1099"/>
      <c r="GO4" s="1100">
        <v>841403</v>
      </c>
      <c r="GP4" s="987"/>
      <c r="GQ4" s="1099"/>
      <c r="GR4" s="1100">
        <v>841901</v>
      </c>
      <c r="GS4" s="987"/>
      <c r="GT4" s="1099"/>
      <c r="GU4" s="1100">
        <v>841906</v>
      </c>
      <c r="GV4" s="987"/>
      <c r="GW4" s="1099"/>
      <c r="GX4" s="1100">
        <v>841907</v>
      </c>
      <c r="GY4" s="987"/>
      <c r="GZ4" s="1099"/>
      <c r="HA4" s="1100" t="s">
        <v>515</v>
      </c>
      <c r="HB4" s="987"/>
      <c r="HC4" s="1099"/>
      <c r="HD4" s="1100" t="s">
        <v>516</v>
      </c>
      <c r="HE4" s="987"/>
      <c r="HF4" s="1099"/>
      <c r="HG4" s="1100">
        <v>889921</v>
      </c>
      <c r="HH4" s="987"/>
      <c r="HI4" s="1099"/>
      <c r="HJ4" s="1100">
        <v>889942</v>
      </c>
      <c r="HK4" s="987"/>
      <c r="HL4" s="1099"/>
      <c r="HM4" s="1100">
        <v>889943</v>
      </c>
      <c r="HN4" s="987"/>
      <c r="HO4" s="1099"/>
      <c r="HP4" s="1100" t="s">
        <v>517</v>
      </c>
      <c r="HQ4" s="987"/>
      <c r="HR4" s="1099"/>
      <c r="HS4" s="1100">
        <v>900400</v>
      </c>
      <c r="HT4" s="987"/>
      <c r="HU4" s="1099"/>
      <c r="HV4" s="1100">
        <v>931201</v>
      </c>
      <c r="HW4" s="987"/>
      <c r="HX4" s="1099"/>
      <c r="HY4" s="1100">
        <v>960302</v>
      </c>
      <c r="HZ4" s="987"/>
      <c r="IA4" s="1099"/>
      <c r="IB4" s="1100">
        <v>6800022</v>
      </c>
      <c r="IC4" s="987"/>
      <c r="ID4" s="1099"/>
      <c r="IE4" s="1100">
        <v>562913</v>
      </c>
      <c r="IF4" s="987"/>
      <c r="IG4" s="1099"/>
      <c r="IH4" s="1100">
        <v>562917</v>
      </c>
      <c r="II4" s="987"/>
      <c r="IJ4" s="1099"/>
      <c r="IK4" s="1100">
        <v>5610000</v>
      </c>
      <c r="IL4" s="987"/>
      <c r="IM4" s="1099"/>
      <c r="IN4" s="1100">
        <v>6800023</v>
      </c>
      <c r="IO4" s="987"/>
      <c r="IP4" s="1099"/>
      <c r="IQ4" s="1100">
        <v>6800024</v>
      </c>
      <c r="IR4" s="987"/>
      <c r="IS4" s="1099"/>
    </row>
    <row r="5" spans="1:253" s="84" customFormat="1" ht="24.75" customHeight="1">
      <c r="A5" s="85">
        <v>101</v>
      </c>
      <c r="B5" s="86">
        <v>1</v>
      </c>
      <c r="C5" s="87" t="s">
        <v>521</v>
      </c>
      <c r="D5" s="87"/>
      <c r="E5" s="87"/>
      <c r="F5" s="87"/>
      <c r="G5" s="87"/>
      <c r="H5" s="87"/>
      <c r="I5" s="87"/>
      <c r="J5" s="88">
        <f>SUMIF($N$4:$DZ$4,"Kötelező feladatok",N5:DZ5)-T5-AF5-DX5</f>
        <v>1061953</v>
      </c>
      <c r="K5" s="88">
        <f>SUMIF($N$4:$DZ$4,"Önként vállalt feladatok",N5:DZ5)-DY5</f>
        <v>4400</v>
      </c>
      <c r="L5" s="88">
        <f t="shared" ref="L5:L68" si="0">SUMIF($N$4:$DZ$4,"Államigazgatási felagatpk",N5:DZ5)</f>
        <v>0</v>
      </c>
      <c r="M5" s="89">
        <f t="shared" ref="M5:M68" si="1">SUM(J5:L5)</f>
        <v>1066353</v>
      </c>
      <c r="N5" s="88">
        <f>N6+N19+N45+N62</f>
        <v>101310</v>
      </c>
      <c r="O5" s="88">
        <f>O6+O19+O45+O62</f>
        <v>0</v>
      </c>
      <c r="P5" s="90"/>
      <c r="Q5" s="88">
        <f>Q6+Q19+Q45+Q62</f>
        <v>0</v>
      </c>
      <c r="R5" s="88">
        <f>R6+R19+R45+R62</f>
        <v>0</v>
      </c>
      <c r="S5" s="90"/>
      <c r="T5" s="88">
        <f>T6+T19+T45+T62</f>
        <v>101310</v>
      </c>
      <c r="U5" s="88">
        <f>U6+U19+U45+U62</f>
        <v>0</v>
      </c>
      <c r="V5" s="90"/>
      <c r="W5" s="88">
        <f>W6+W19+W45+W62</f>
        <v>5477</v>
      </c>
      <c r="X5" s="88">
        <f>X6+X19+X45+X62</f>
        <v>0</v>
      </c>
      <c r="Y5" s="90"/>
      <c r="Z5" s="88">
        <f>Z6+Z19+Z45+Z62</f>
        <v>1526</v>
      </c>
      <c r="AA5" s="88">
        <f>AA6+AA19+AA45+AA62</f>
        <v>0</v>
      </c>
      <c r="AB5" s="90"/>
      <c r="AC5" s="88">
        <f>AC6+AC19+AC45+AC62</f>
        <v>2400</v>
      </c>
      <c r="AD5" s="88">
        <f>AD6+AD19+AD45+AD62</f>
        <v>0</v>
      </c>
      <c r="AE5" s="90"/>
      <c r="AF5" s="88">
        <f>AF6+AF19+AF45+AF62</f>
        <v>9403</v>
      </c>
      <c r="AG5" s="88">
        <f>AG6+AG19+AG45+AG62</f>
        <v>0</v>
      </c>
      <c r="AH5" s="90"/>
      <c r="AI5" s="88">
        <f>AI6+AI19+AI45+AI62</f>
        <v>0</v>
      </c>
      <c r="AJ5" s="88">
        <f>AJ6+AJ19+AJ45+AJ62</f>
        <v>0</v>
      </c>
      <c r="AK5" s="90"/>
      <c r="AL5" s="88">
        <f>AL6+AL19+AL45+AL62</f>
        <v>0</v>
      </c>
      <c r="AM5" s="88">
        <f>AM6+AM19+AM45+AM62</f>
        <v>0</v>
      </c>
      <c r="AN5" s="90"/>
      <c r="AO5" s="88">
        <f>AO6+AO19+AO45+AO62</f>
        <v>9300</v>
      </c>
      <c r="AP5" s="88">
        <f>AP6+AP19+AP45+AP62</f>
        <v>0</v>
      </c>
      <c r="AQ5" s="90"/>
      <c r="AR5" s="88">
        <f>AR6+AR19+AR45+AR62</f>
        <v>8500</v>
      </c>
      <c r="AS5" s="88">
        <f>AS6+AS19+AS45+AS62</f>
        <v>0</v>
      </c>
      <c r="AT5" s="90"/>
      <c r="AU5" s="88">
        <f>AU6+AU19+AU45+AU62</f>
        <v>0</v>
      </c>
      <c r="AV5" s="88">
        <f>AV6+AV19+AV45+AV62</f>
        <v>0</v>
      </c>
      <c r="AW5" s="90"/>
      <c r="AX5" s="88">
        <f>AX6+AX19+AX45+AX62</f>
        <v>0</v>
      </c>
      <c r="AY5" s="88">
        <f>AY6+AY19+AY45+AY62</f>
        <v>0</v>
      </c>
      <c r="AZ5" s="90"/>
      <c r="BA5" s="88">
        <f>BA6+BA19+BA45+BA62</f>
        <v>15967</v>
      </c>
      <c r="BB5" s="88">
        <f>BB6+BB19+BB45+BB62</f>
        <v>0</v>
      </c>
      <c r="BC5" s="90"/>
      <c r="BD5" s="88">
        <f>BD6+BD19+BD45+BD62</f>
        <v>32450</v>
      </c>
      <c r="BE5" s="88">
        <f>BE6+BE19+BE45+BE62</f>
        <v>0</v>
      </c>
      <c r="BF5" s="90"/>
      <c r="BG5" s="88">
        <f>BG6+BG19+BG45+BG62</f>
        <v>0</v>
      </c>
      <c r="BH5" s="88">
        <f>BH6+BH19+BH45+BH62</f>
        <v>0</v>
      </c>
      <c r="BI5" s="90"/>
      <c r="BJ5" s="88">
        <f>BJ6+BJ19+BJ45+BJ62</f>
        <v>0</v>
      </c>
      <c r="BK5" s="88">
        <f>BK6+BK19+BK45+BK62</f>
        <v>0</v>
      </c>
      <c r="BL5" s="90"/>
      <c r="BM5" s="88">
        <f>BM6+BM19+BM45+BM62</f>
        <v>0</v>
      </c>
      <c r="BN5" s="88">
        <f>BN6+BN19+BN45+BN62</f>
        <v>0</v>
      </c>
      <c r="BO5" s="90"/>
      <c r="BP5" s="88">
        <f>BP6+BP19+BP45+BP62</f>
        <v>37000</v>
      </c>
      <c r="BQ5" s="88">
        <f>BQ6+BQ19+BQ45+BQ62</f>
        <v>0</v>
      </c>
      <c r="BR5" s="90"/>
      <c r="BS5" s="88">
        <f>BS6+BS19+BS45+BS62</f>
        <v>2000</v>
      </c>
      <c r="BT5" s="88">
        <f>BT6+BT19+BT45+BT62</f>
        <v>0</v>
      </c>
      <c r="BU5" s="90"/>
      <c r="BV5" s="88">
        <f>BV6+BV19+BV45+BV62</f>
        <v>4500</v>
      </c>
      <c r="BW5" s="88">
        <f>BW6+BW19+BW45+BW62</f>
        <v>0</v>
      </c>
      <c r="BX5" s="90"/>
      <c r="BY5" s="88">
        <f>BY6+BY19+BY45+BY62</f>
        <v>204</v>
      </c>
      <c r="BZ5" s="88">
        <f>BZ6+BZ19+BZ45+BZ62</f>
        <v>0</v>
      </c>
      <c r="CA5" s="90"/>
      <c r="CB5" s="88">
        <f>CB6+CB19+CB45+CB62</f>
        <v>0</v>
      </c>
      <c r="CC5" s="88">
        <f>CC6+CC19+CC45+CC62</f>
        <v>0</v>
      </c>
      <c r="CD5" s="90"/>
      <c r="CE5" s="88">
        <f>CE6+CE19+CE45+CE62</f>
        <v>8300</v>
      </c>
      <c r="CF5" s="88">
        <f>CF6+CF19+CF45+CF62</f>
        <v>0</v>
      </c>
      <c r="CG5" s="90"/>
      <c r="CH5" s="88">
        <f>CH6+CH19+CH45+CH62</f>
        <v>0</v>
      </c>
      <c r="CI5" s="88">
        <f>CI6+CI19+CI45+CI62</f>
        <v>0</v>
      </c>
      <c r="CJ5" s="90"/>
      <c r="CK5" s="88">
        <f>CK6+CK19+CK45+CK62</f>
        <v>28500</v>
      </c>
      <c r="CL5" s="88">
        <f>CL6+CL19+CL45+CL62</f>
        <v>0</v>
      </c>
      <c r="CM5" s="90"/>
      <c r="CN5" s="88">
        <f>CN6+CN19+CN45+CN62</f>
        <v>730762</v>
      </c>
      <c r="CO5" s="88">
        <f>CO6+CO19+CO45+CO62</f>
        <v>0</v>
      </c>
      <c r="CP5" s="90"/>
      <c r="CQ5" s="88">
        <f>CQ6+CQ19+CQ45+CQ62</f>
        <v>0</v>
      </c>
      <c r="CR5" s="88">
        <f>CR6+CR19+CR45+CR62</f>
        <v>0</v>
      </c>
      <c r="CS5" s="90"/>
      <c r="CT5" s="88">
        <f>CT6+CT19+CT45+CT62</f>
        <v>0</v>
      </c>
      <c r="CU5" s="88">
        <f>CU6+CU19+CU45+CU62</f>
        <v>0</v>
      </c>
      <c r="CV5" s="90"/>
      <c r="CW5" s="88">
        <f>CW6+CW19+CW45+CW62</f>
        <v>0</v>
      </c>
      <c r="CX5" s="88">
        <f>CX6+CX19+CX45+CX62</f>
        <v>0</v>
      </c>
      <c r="CY5" s="90"/>
      <c r="CZ5" s="88">
        <f>CZ6+CZ19+CZ45+CZ62</f>
        <v>5188</v>
      </c>
      <c r="DA5" s="88">
        <f>DA6+DA19+DA45+DA62</f>
        <v>0</v>
      </c>
      <c r="DB5" s="90"/>
      <c r="DC5" s="88">
        <f>DC6+DC19+DC45+DC62</f>
        <v>0</v>
      </c>
      <c r="DD5" s="88">
        <f>DD6+DD19+DD45+DD62</f>
        <v>0</v>
      </c>
      <c r="DE5" s="90"/>
      <c r="DF5" s="88">
        <f>DF6+DF19+DF45+DF62</f>
        <v>0</v>
      </c>
      <c r="DG5" s="88">
        <f>DG6+DG19+DG45+DG62</f>
        <v>0</v>
      </c>
      <c r="DH5" s="90"/>
      <c r="DI5" s="88">
        <f>DI6+DI19+DI45+DI62</f>
        <v>56569</v>
      </c>
      <c r="DJ5" s="88">
        <f>DJ6+DJ19+DJ45+DJ62</f>
        <v>0</v>
      </c>
      <c r="DK5" s="88"/>
      <c r="DL5" s="88">
        <f>DL6+DL19+DL45+DL62</f>
        <v>2000</v>
      </c>
      <c r="DM5" s="88">
        <f>DM6+DM19+DM45+DM62</f>
        <v>0</v>
      </c>
      <c r="DN5" s="88">
        <f>DN6+DN19+DN45+DN62</f>
        <v>0</v>
      </c>
      <c r="DO5" s="88">
        <f>DO6+DO19+DO45+DO62</f>
        <v>10000</v>
      </c>
      <c r="DP5" s="88">
        <f>DP6+DP19+DP45+DP62</f>
        <v>0</v>
      </c>
      <c r="DQ5" s="90"/>
      <c r="DR5" s="88">
        <f>DR6+DR19+DR45+DR62</f>
        <v>0</v>
      </c>
      <c r="DS5" s="88">
        <f>DS6+DS19+DS45+DS62</f>
        <v>2700</v>
      </c>
      <c r="DT5" s="90"/>
      <c r="DU5" s="88">
        <f>DU6+DU19+DU45+DU62</f>
        <v>0</v>
      </c>
      <c r="DV5" s="88">
        <f>DV6+DV19+DV45+DV62</f>
        <v>1700</v>
      </c>
      <c r="DW5" s="88"/>
      <c r="DX5" s="88">
        <f>SUMIF($AI$4:$DW$4,"Kötelező feladatok",AI5:DW5)</f>
        <v>951240</v>
      </c>
      <c r="DY5" s="88">
        <f>SUMIF($AI$4:$DW$4,"Önként vállalt feladatok",AI5:DW5)</f>
        <v>4400</v>
      </c>
      <c r="DZ5" s="88">
        <f>SUMIF($AI$4:$DW$4,"Államigazgatási feladatok",AI5:DW5)</f>
        <v>0</v>
      </c>
      <c r="EA5" s="82" t="s">
        <v>518</v>
      </c>
      <c r="EB5" s="82" t="s">
        <v>519</v>
      </c>
      <c r="EC5" s="82" t="s">
        <v>520</v>
      </c>
      <c r="ED5" s="82" t="s">
        <v>518</v>
      </c>
      <c r="EE5" s="82" t="s">
        <v>519</v>
      </c>
      <c r="EF5" s="82" t="s">
        <v>520</v>
      </c>
      <c r="EG5" s="82" t="s">
        <v>518</v>
      </c>
      <c r="EH5" s="82" t="s">
        <v>519</v>
      </c>
      <c r="EI5" s="82" t="s">
        <v>520</v>
      </c>
      <c r="EJ5" s="82" t="s">
        <v>518</v>
      </c>
      <c r="EK5" s="82" t="s">
        <v>519</v>
      </c>
      <c r="EL5" s="82" t="s">
        <v>520</v>
      </c>
      <c r="EM5" s="82" t="s">
        <v>518</v>
      </c>
      <c r="EN5" s="82" t="s">
        <v>519</v>
      </c>
      <c r="EO5" s="82" t="s">
        <v>520</v>
      </c>
      <c r="EP5" s="82" t="s">
        <v>518</v>
      </c>
      <c r="EQ5" s="82" t="s">
        <v>519</v>
      </c>
      <c r="ER5" s="82" t="s">
        <v>520</v>
      </c>
      <c r="ES5" s="82" t="s">
        <v>518</v>
      </c>
      <c r="ET5" s="82" t="s">
        <v>519</v>
      </c>
      <c r="EU5" s="82" t="s">
        <v>520</v>
      </c>
      <c r="EV5" s="82" t="s">
        <v>518</v>
      </c>
      <c r="EW5" s="82" t="s">
        <v>519</v>
      </c>
      <c r="EX5" s="82" t="s">
        <v>520</v>
      </c>
      <c r="EY5" s="82" t="s">
        <v>518</v>
      </c>
      <c r="EZ5" s="82" t="s">
        <v>519</v>
      </c>
      <c r="FA5" s="82" t="s">
        <v>520</v>
      </c>
      <c r="FB5" s="82" t="s">
        <v>518</v>
      </c>
      <c r="FC5" s="82" t="s">
        <v>519</v>
      </c>
      <c r="FD5" s="82" t="s">
        <v>520</v>
      </c>
      <c r="FE5" s="82" t="s">
        <v>518</v>
      </c>
      <c r="FF5" s="82" t="s">
        <v>519</v>
      </c>
      <c r="FG5" s="82" t="s">
        <v>520</v>
      </c>
      <c r="FH5" s="82" t="s">
        <v>518</v>
      </c>
      <c r="FI5" s="82" t="s">
        <v>519</v>
      </c>
      <c r="FJ5" s="82" t="s">
        <v>520</v>
      </c>
      <c r="FK5" s="82" t="s">
        <v>518</v>
      </c>
      <c r="FL5" s="82" t="s">
        <v>519</v>
      </c>
      <c r="FM5" s="82" t="s">
        <v>520</v>
      </c>
      <c r="FN5" s="82" t="s">
        <v>518</v>
      </c>
      <c r="FO5" s="82" t="s">
        <v>519</v>
      </c>
      <c r="FP5" s="82" t="s">
        <v>520</v>
      </c>
      <c r="FQ5" s="82" t="s">
        <v>518</v>
      </c>
      <c r="FR5" s="82" t="s">
        <v>519</v>
      </c>
      <c r="FS5" s="82" t="s">
        <v>520</v>
      </c>
      <c r="FT5" s="82" t="s">
        <v>518</v>
      </c>
      <c r="FU5" s="82" t="s">
        <v>519</v>
      </c>
      <c r="FV5" s="82" t="s">
        <v>520</v>
      </c>
      <c r="FW5" s="82" t="s">
        <v>518</v>
      </c>
      <c r="FX5" s="82" t="s">
        <v>519</v>
      </c>
      <c r="FY5" s="82" t="s">
        <v>520</v>
      </c>
      <c r="FZ5" s="82" t="s">
        <v>518</v>
      </c>
      <c r="GA5" s="82" t="s">
        <v>519</v>
      </c>
      <c r="GB5" s="82" t="s">
        <v>520</v>
      </c>
      <c r="GC5" s="82" t="s">
        <v>518</v>
      </c>
      <c r="GD5" s="82" t="s">
        <v>519</v>
      </c>
      <c r="GE5" s="82" t="s">
        <v>520</v>
      </c>
      <c r="GF5" s="82" t="s">
        <v>518</v>
      </c>
      <c r="GG5" s="82" t="s">
        <v>519</v>
      </c>
      <c r="GH5" s="82" t="s">
        <v>520</v>
      </c>
      <c r="GI5" s="82" t="s">
        <v>518</v>
      </c>
      <c r="GJ5" s="82" t="s">
        <v>519</v>
      </c>
      <c r="GK5" s="82" t="s">
        <v>520</v>
      </c>
      <c r="GL5" s="82" t="s">
        <v>518</v>
      </c>
      <c r="GM5" s="82" t="s">
        <v>519</v>
      </c>
      <c r="GN5" s="82" t="s">
        <v>520</v>
      </c>
      <c r="GO5" s="82" t="s">
        <v>518</v>
      </c>
      <c r="GP5" s="82" t="s">
        <v>519</v>
      </c>
      <c r="GQ5" s="82" t="s">
        <v>520</v>
      </c>
      <c r="GR5" s="82" t="s">
        <v>518</v>
      </c>
      <c r="GS5" s="82" t="s">
        <v>519</v>
      </c>
      <c r="GT5" s="82" t="s">
        <v>520</v>
      </c>
      <c r="GU5" s="82" t="s">
        <v>518</v>
      </c>
      <c r="GV5" s="82" t="s">
        <v>519</v>
      </c>
      <c r="GW5" s="82" t="s">
        <v>520</v>
      </c>
      <c r="GX5" s="82" t="s">
        <v>518</v>
      </c>
      <c r="GY5" s="82" t="s">
        <v>519</v>
      </c>
      <c r="GZ5" s="82" t="s">
        <v>520</v>
      </c>
      <c r="HA5" s="82" t="s">
        <v>518</v>
      </c>
      <c r="HB5" s="82" t="s">
        <v>519</v>
      </c>
      <c r="HC5" s="82" t="s">
        <v>520</v>
      </c>
      <c r="HD5" s="82" t="s">
        <v>518</v>
      </c>
      <c r="HE5" s="82" t="s">
        <v>519</v>
      </c>
      <c r="HF5" s="82" t="s">
        <v>520</v>
      </c>
      <c r="HG5" s="82" t="s">
        <v>518</v>
      </c>
      <c r="HH5" s="82" t="s">
        <v>519</v>
      </c>
      <c r="HI5" s="82" t="s">
        <v>520</v>
      </c>
      <c r="HJ5" s="82" t="s">
        <v>518</v>
      </c>
      <c r="HK5" s="82" t="s">
        <v>519</v>
      </c>
      <c r="HL5" s="82" t="s">
        <v>520</v>
      </c>
      <c r="HM5" s="82" t="s">
        <v>518</v>
      </c>
      <c r="HN5" s="82" t="s">
        <v>519</v>
      </c>
      <c r="HO5" s="82" t="s">
        <v>520</v>
      </c>
      <c r="HP5" s="82" t="s">
        <v>518</v>
      </c>
      <c r="HQ5" s="82" t="s">
        <v>519</v>
      </c>
      <c r="HR5" s="82" t="s">
        <v>520</v>
      </c>
      <c r="HS5" s="82" t="s">
        <v>518</v>
      </c>
      <c r="HT5" s="82" t="s">
        <v>519</v>
      </c>
      <c r="HU5" s="82" t="s">
        <v>520</v>
      </c>
      <c r="HV5" s="82" t="s">
        <v>518</v>
      </c>
      <c r="HW5" s="82" t="s">
        <v>519</v>
      </c>
      <c r="HX5" s="82" t="s">
        <v>520</v>
      </c>
      <c r="HY5" s="82" t="s">
        <v>518</v>
      </c>
      <c r="HZ5" s="82" t="s">
        <v>519</v>
      </c>
      <c r="IA5" s="82" t="s">
        <v>520</v>
      </c>
      <c r="IB5" s="82" t="s">
        <v>518</v>
      </c>
      <c r="IC5" s="82" t="s">
        <v>519</v>
      </c>
      <c r="ID5" s="82" t="s">
        <v>520</v>
      </c>
      <c r="IE5" s="82" t="s">
        <v>518</v>
      </c>
      <c r="IF5" s="82" t="s">
        <v>519</v>
      </c>
      <c r="IG5" s="82" t="s">
        <v>520</v>
      </c>
      <c r="IH5" s="82" t="s">
        <v>518</v>
      </c>
      <c r="II5" s="82" t="s">
        <v>519</v>
      </c>
      <c r="IJ5" s="82" t="s">
        <v>520</v>
      </c>
      <c r="IK5" s="82" t="s">
        <v>518</v>
      </c>
      <c r="IL5" s="82" t="s">
        <v>519</v>
      </c>
      <c r="IM5" s="82" t="s">
        <v>520</v>
      </c>
      <c r="IN5" s="82" t="s">
        <v>518</v>
      </c>
      <c r="IO5" s="82" t="s">
        <v>519</v>
      </c>
      <c r="IP5" s="82" t="s">
        <v>520</v>
      </c>
      <c r="IQ5" s="82" t="s">
        <v>518</v>
      </c>
      <c r="IR5" s="82" t="s">
        <v>519</v>
      </c>
      <c r="IS5" s="82" t="s">
        <v>520</v>
      </c>
    </row>
    <row r="6" spans="1:253" s="100" customFormat="1" ht="17.25" customHeight="1">
      <c r="A6" s="91"/>
      <c r="B6" s="92"/>
      <c r="C6" s="93">
        <v>1</v>
      </c>
      <c r="D6" s="94" t="s">
        <v>522</v>
      </c>
      <c r="E6" s="93"/>
      <c r="F6" s="93"/>
      <c r="G6" s="93"/>
      <c r="H6" s="93"/>
      <c r="I6" s="95" t="s">
        <v>523</v>
      </c>
      <c r="J6" s="96">
        <f t="shared" ref="J6:J69" si="2">SUMIF($N$4:$DZ$4,"Kötelező feladatok",N6:DZ6)-T6-AF6-DX6</f>
        <v>500386</v>
      </c>
      <c r="K6" s="96">
        <f t="shared" ref="K6:K69" si="3">SUMIF($N$4:$DZ$4,"Önként vállalt feladatok",N6:DZ6)-DY6</f>
        <v>0</v>
      </c>
      <c r="L6" s="96">
        <f t="shared" si="0"/>
        <v>0</v>
      </c>
      <c r="M6" s="97">
        <f t="shared" si="1"/>
        <v>500386</v>
      </c>
      <c r="N6" s="98">
        <f>N7+N14+N15+N16+N17+N18</f>
        <v>100310</v>
      </c>
      <c r="O6" s="98">
        <f>O7+O14+O15+O16+O17+O18</f>
        <v>0</v>
      </c>
      <c r="P6" s="99"/>
      <c r="Q6" s="98">
        <f>Q7+Q14+Q15+Q16+Q17+Q18</f>
        <v>0</v>
      </c>
      <c r="R6" s="98">
        <f>R7+R14+R15+R16+R17+R18</f>
        <v>0</v>
      </c>
      <c r="S6" s="99"/>
      <c r="T6" s="98">
        <f>T7+T14+T15+T16+T17+T18</f>
        <v>100310</v>
      </c>
      <c r="U6" s="98">
        <f>U7+U14+U15+U16+U17+U18</f>
        <v>0</v>
      </c>
      <c r="V6" s="99"/>
      <c r="W6" s="98">
        <f>W7+W14+W15+W16+W17+W18</f>
        <v>5077</v>
      </c>
      <c r="X6" s="98">
        <f>X7+X14+X15+X16+X17+X18</f>
        <v>0</v>
      </c>
      <c r="Y6" s="99"/>
      <c r="Z6" s="98">
        <f>Z7+Z14+Z15+Z16+Z17+Z18</f>
        <v>226</v>
      </c>
      <c r="AA6" s="98">
        <f>AA7+AA14+AA15+AA16+AA17+AA18</f>
        <v>0</v>
      </c>
      <c r="AB6" s="99"/>
      <c r="AC6" s="98">
        <f>AC7+AC14+AC15+AC16+AC17+AC18</f>
        <v>0</v>
      </c>
      <c r="AD6" s="98">
        <f>AD7+AD14+AD15+AD16+AD17+AD18</f>
        <v>0</v>
      </c>
      <c r="AE6" s="99"/>
      <c r="AF6" s="98">
        <f>AF7+AF14+AF15+AF16+AF17+AF18</f>
        <v>5303</v>
      </c>
      <c r="AG6" s="98">
        <f>AG7+AG14+AG15+AG16+AG17+AG18</f>
        <v>0</v>
      </c>
      <c r="AH6" s="99"/>
      <c r="AI6" s="98">
        <f>AI7+AI14+AI15+AI16+AI17+AI18</f>
        <v>0</v>
      </c>
      <c r="AJ6" s="98">
        <f>AJ7+AJ14+AJ15+AJ16+AJ17+AJ18</f>
        <v>0</v>
      </c>
      <c r="AK6" s="99"/>
      <c r="AL6" s="98">
        <f>AL7+AL14+AL15+AL16+AL17+AL18</f>
        <v>0</v>
      </c>
      <c r="AM6" s="98">
        <f>AM7+AM14+AM15+AM16+AM17+AM18</f>
        <v>0</v>
      </c>
      <c r="AN6" s="99"/>
      <c r="AO6" s="98">
        <f>AO7+AO14+AO15+AO16+AO17+AO18</f>
        <v>9300</v>
      </c>
      <c r="AP6" s="98">
        <f>AP7+AP14+AP15+AP16+AP17+AP18</f>
        <v>0</v>
      </c>
      <c r="AQ6" s="99"/>
      <c r="AR6" s="98">
        <f>AR7+AR14+AR15+AR16+AR17+AR18</f>
        <v>8500</v>
      </c>
      <c r="AS6" s="98">
        <f>AS7+AS14+AS15+AS16+AS17+AS18</f>
        <v>0</v>
      </c>
      <c r="AT6" s="99"/>
      <c r="AU6" s="98">
        <f>AU7+AU14+AU15+AU16+AU17+AU18</f>
        <v>0</v>
      </c>
      <c r="AV6" s="98">
        <f>AV7+AV14+AV15+AV16+AV17+AV18</f>
        <v>0</v>
      </c>
      <c r="AW6" s="99"/>
      <c r="AX6" s="98">
        <f>AX7+AX14+AX15+AX16+AX17+AX18</f>
        <v>0</v>
      </c>
      <c r="AY6" s="98">
        <f>AY7+AY14+AY15+AY16+AY17+AY18</f>
        <v>0</v>
      </c>
      <c r="AZ6" s="99"/>
      <c r="BA6" s="98">
        <f>BA7+BA14+BA15+BA16+BA17+BA18</f>
        <v>0</v>
      </c>
      <c r="BB6" s="98">
        <f>BB7+BB14+BB15+BB16+BB17+BB18</f>
        <v>0</v>
      </c>
      <c r="BC6" s="99"/>
      <c r="BD6" s="98">
        <f>BD7+BD14+BD15+BD16+BD17+BD18</f>
        <v>0</v>
      </c>
      <c r="BE6" s="98">
        <f>BE7+BE14+BE15+BE16+BE17+BE18</f>
        <v>0</v>
      </c>
      <c r="BF6" s="99"/>
      <c r="BG6" s="98">
        <f>BG7+BG14+BG15+BG16+BG17+BG18</f>
        <v>0</v>
      </c>
      <c r="BH6" s="98">
        <f>BH7+BH14+BH15+BH16+BH17+BH18</f>
        <v>0</v>
      </c>
      <c r="BI6" s="99"/>
      <c r="BJ6" s="98">
        <f>BJ7+BJ14+BJ15+BJ16+BJ17+BJ18</f>
        <v>0</v>
      </c>
      <c r="BK6" s="98">
        <f>BK7+BK14+BK15+BK16+BK17+BK18</f>
        <v>0</v>
      </c>
      <c r="BL6" s="99"/>
      <c r="BM6" s="98">
        <f>BM7+BM14+BM15+BM16+BM17+BM18</f>
        <v>0</v>
      </c>
      <c r="BN6" s="98">
        <f>BN7+BN14+BN15+BN16+BN17+BN18</f>
        <v>0</v>
      </c>
      <c r="BO6" s="99"/>
      <c r="BP6" s="98">
        <f>BP7+BP14+BP15+BP16+BP17+BP18</f>
        <v>0</v>
      </c>
      <c r="BQ6" s="98">
        <f>BQ7+BQ14+BQ15+BQ16+BQ17+BQ18</f>
        <v>0</v>
      </c>
      <c r="BR6" s="99"/>
      <c r="BS6" s="98">
        <f>BS7+BS14+BS15+BS16+BS17+BS18</f>
        <v>0</v>
      </c>
      <c r="BT6" s="98">
        <f>BT7+BT14+BT15+BT16+BT17+BT18</f>
        <v>0</v>
      </c>
      <c r="BU6" s="99"/>
      <c r="BV6" s="98">
        <f>BV7+BV14+BV15+BV16+BV17+BV18</f>
        <v>0</v>
      </c>
      <c r="BW6" s="98">
        <f>BW7+BW14+BW15+BW16+BW17+BW18</f>
        <v>0</v>
      </c>
      <c r="BX6" s="99"/>
      <c r="BY6" s="98">
        <f>BY7+BY14+BY15+BY16+BY17+BY18</f>
        <v>204</v>
      </c>
      <c r="BZ6" s="98">
        <f>BZ7+BZ14+BZ15+BZ16+BZ17+BZ18</f>
        <v>0</v>
      </c>
      <c r="CA6" s="99"/>
      <c r="CB6" s="98">
        <f>CB7+CB14+CB15+CB16+CB17+CB18</f>
        <v>0</v>
      </c>
      <c r="CC6" s="98">
        <f>CC7+CC14+CC15+CC16+CC17+CC18</f>
        <v>0</v>
      </c>
      <c r="CD6" s="99"/>
      <c r="CE6" s="98">
        <f>CE7+CE14+CE15+CE16+CE17+CE18</f>
        <v>6000</v>
      </c>
      <c r="CF6" s="98">
        <f>CF7+CF14+CF15+CF16+CF17+CF18</f>
        <v>0</v>
      </c>
      <c r="CG6" s="99"/>
      <c r="CH6" s="98">
        <f>CH7+CH14+CH15+CH16+CH17+CH18</f>
        <v>0</v>
      </c>
      <c r="CI6" s="98">
        <f>CI7+CI14+CI15+CI16+CI17+CI18</f>
        <v>0</v>
      </c>
      <c r="CJ6" s="99"/>
      <c r="CK6" s="98">
        <f>CK7+CK14+CK15+CK16+CK17+CK18</f>
        <v>0</v>
      </c>
      <c r="CL6" s="98">
        <f>CL7+CL14+CL15+CL16+CL17+CL18</f>
        <v>0</v>
      </c>
      <c r="CM6" s="99"/>
      <c r="CN6" s="98">
        <f>CN7+CN14+CN15+CN16+CN17+CN18</f>
        <v>312262</v>
      </c>
      <c r="CO6" s="98">
        <f>CO7+CO14+CO15+CO16+CO17+CO18</f>
        <v>0</v>
      </c>
      <c r="CP6" s="99"/>
      <c r="CQ6" s="98">
        <f>CQ7+CQ14+CQ15+CQ16+CQ17+CQ18</f>
        <v>0</v>
      </c>
      <c r="CR6" s="98">
        <f>CR7+CR14+CR15+CR16+CR17+CR18</f>
        <v>0</v>
      </c>
      <c r="CS6" s="99"/>
      <c r="CT6" s="98">
        <f>CT7+CT14+CT15+CT16+CT17+CT18</f>
        <v>0</v>
      </c>
      <c r="CU6" s="98">
        <f>CU7+CU14+CU15+CU16+CU17+CU18</f>
        <v>0</v>
      </c>
      <c r="CV6" s="99"/>
      <c r="CW6" s="98">
        <f>CW7+CW14+CW15+CW16+CW17+CW18</f>
        <v>0</v>
      </c>
      <c r="CX6" s="98">
        <f>CX7+CX14+CX15+CX16+CX17+CX18</f>
        <v>0</v>
      </c>
      <c r="CY6" s="99"/>
      <c r="CZ6" s="98">
        <f>CZ7+CZ14+CZ15+CZ16+CZ17+CZ18</f>
        <v>1938</v>
      </c>
      <c r="DA6" s="98">
        <f>DA7+DA14+DA15+DA16+DA17+DA18</f>
        <v>0</v>
      </c>
      <c r="DB6" s="99"/>
      <c r="DC6" s="98">
        <f>DC7+DC14+DC15+DC16+DC17+DC18</f>
        <v>0</v>
      </c>
      <c r="DD6" s="98">
        <f>DD7+DD14+DD15+DD16+DD17+DD18</f>
        <v>0</v>
      </c>
      <c r="DE6" s="99"/>
      <c r="DF6" s="98">
        <f>DF7+DF14+DF15+DF16+DF17+DF18</f>
        <v>0</v>
      </c>
      <c r="DG6" s="98">
        <f>DG7+DG14+DG15+DG16+DG17+DG18</f>
        <v>0</v>
      </c>
      <c r="DH6" s="99"/>
      <c r="DI6" s="98">
        <f>DI7+DI14+DI15+DI16+DI17+DI18</f>
        <v>56569</v>
      </c>
      <c r="DJ6" s="98">
        <f>DJ7+DJ14+DJ15+DJ16+DJ17+DJ18</f>
        <v>0</v>
      </c>
      <c r="DK6" s="98"/>
      <c r="DL6" s="98">
        <f t="shared" ref="DL6:DR6" si="4">DL7+DL14+DL15+DL16+DL17+DL18</f>
        <v>0</v>
      </c>
      <c r="DM6" s="98">
        <f t="shared" si="4"/>
        <v>0</v>
      </c>
      <c r="DN6" s="98">
        <f t="shared" si="4"/>
        <v>0</v>
      </c>
      <c r="DO6" s="98">
        <f t="shared" si="4"/>
        <v>0</v>
      </c>
      <c r="DP6" s="98">
        <f t="shared" si="4"/>
        <v>0</v>
      </c>
      <c r="DQ6" s="98">
        <f t="shared" si="4"/>
        <v>0</v>
      </c>
      <c r="DR6" s="98">
        <f t="shared" si="4"/>
        <v>0</v>
      </c>
      <c r="DS6" s="98">
        <f>DS7+DS14+DS15+DS16+DS17+DS18</f>
        <v>0</v>
      </c>
      <c r="DT6" s="99"/>
      <c r="DU6" s="98">
        <f>DU7+DU14+DU15+DU16+DU17+DU18</f>
        <v>0</v>
      </c>
      <c r="DV6" s="98">
        <f>DV7+DV14+DV15+DV16+DV17+DV18</f>
        <v>0</v>
      </c>
      <c r="DW6" s="98"/>
      <c r="DX6" s="96">
        <f t="shared" ref="DX6:DX69" si="5">SUMIF($AI$4:$DW$4,"Kötelező feladatok",AI6:DW6)</f>
        <v>394773</v>
      </c>
      <c r="DY6" s="96">
        <f t="shared" ref="DY6:DY69" si="6">SUMIF($AI$4:$DW$4,"Önként vállalt feladatok",AI6:DW6)</f>
        <v>0</v>
      </c>
      <c r="DZ6" s="96">
        <f t="shared" ref="DZ6:DZ69" si="7">SUMIF($AI$4:$DW$4,"Államigazgatási feladatok",AI6:DW6)</f>
        <v>0</v>
      </c>
    </row>
    <row r="7" spans="1:253" ht="15" customHeight="1">
      <c r="A7" s="101"/>
      <c r="D7" s="102">
        <v>1</v>
      </c>
      <c r="E7" s="81" t="s">
        <v>524</v>
      </c>
      <c r="F7" s="102"/>
      <c r="G7" s="102"/>
      <c r="H7" s="102"/>
      <c r="I7" s="92" t="s">
        <v>525</v>
      </c>
      <c r="J7" s="103">
        <f t="shared" si="2"/>
        <v>418425</v>
      </c>
      <c r="K7" s="103">
        <f t="shared" si="3"/>
        <v>0</v>
      </c>
      <c r="L7" s="103">
        <f t="shared" si="0"/>
        <v>0</v>
      </c>
      <c r="M7" s="104">
        <f t="shared" si="1"/>
        <v>418425</v>
      </c>
      <c r="N7" s="105">
        <f>SUM(N8:N13)</f>
        <v>100310</v>
      </c>
      <c r="O7" s="105">
        <f>SUM(O8:O13)</f>
        <v>0</v>
      </c>
      <c r="P7" s="106"/>
      <c r="Q7" s="105">
        <f>SUM(Q8:Q13)</f>
        <v>0</v>
      </c>
      <c r="R7" s="105">
        <f>SUM(R8:R13)</f>
        <v>0</v>
      </c>
      <c r="S7" s="106"/>
      <c r="T7" s="105">
        <f>SUM(T8:T13)</f>
        <v>100310</v>
      </c>
      <c r="U7" s="105">
        <f>SUM(U8:U13)</f>
        <v>0</v>
      </c>
      <c r="V7" s="106"/>
      <c r="W7" s="105">
        <f>SUM(W8:W13)</f>
        <v>5077</v>
      </c>
      <c r="X7" s="105">
        <f>SUM(X8:X13)</f>
        <v>0</v>
      </c>
      <c r="Y7" s="106"/>
      <c r="Z7" s="105">
        <f>SUM(Z8:Z13)</f>
        <v>226</v>
      </c>
      <c r="AA7" s="105">
        <f>SUM(AA8:AA13)</f>
        <v>0</v>
      </c>
      <c r="AB7" s="106"/>
      <c r="AC7" s="105">
        <f>SUM(AC8:AC13)</f>
        <v>0</v>
      </c>
      <c r="AD7" s="105">
        <f>SUM(AD8:AD13)</f>
        <v>0</v>
      </c>
      <c r="AE7" s="106"/>
      <c r="AF7" s="105">
        <f>SUM(AF8:AF13)</f>
        <v>5303</v>
      </c>
      <c r="AG7" s="105">
        <f>SUM(AG8:AG13)</f>
        <v>0</v>
      </c>
      <c r="AH7" s="106"/>
      <c r="AI7" s="105">
        <f>SUM(AI8:AI13)</f>
        <v>0</v>
      </c>
      <c r="AJ7" s="105">
        <f>SUM(AJ8:AJ13)</f>
        <v>0</v>
      </c>
      <c r="AK7" s="106"/>
      <c r="AL7" s="105">
        <f>SUM(AL8:AL13)</f>
        <v>0</v>
      </c>
      <c r="AM7" s="105">
        <f>SUM(AM8:AM13)</f>
        <v>0</v>
      </c>
      <c r="AN7" s="106"/>
      <c r="AO7" s="105">
        <f>SUM(AO8:AO13)</f>
        <v>0</v>
      </c>
      <c r="AP7" s="105">
        <f>SUM(AP8:AP13)</f>
        <v>0</v>
      </c>
      <c r="AQ7" s="106"/>
      <c r="AR7" s="105">
        <f>SUM(AR8:AR13)</f>
        <v>0</v>
      </c>
      <c r="AS7" s="105">
        <f>SUM(AS8:AS13)</f>
        <v>0</v>
      </c>
      <c r="AT7" s="106"/>
      <c r="AU7" s="105">
        <f>SUM(AU8:AU13)</f>
        <v>0</v>
      </c>
      <c r="AV7" s="105">
        <f>SUM(AV8:AV13)</f>
        <v>0</v>
      </c>
      <c r="AW7" s="106"/>
      <c r="AX7" s="105">
        <f>SUM(AX8:AX13)</f>
        <v>0</v>
      </c>
      <c r="AY7" s="105">
        <f>SUM(AY8:AY13)</f>
        <v>0</v>
      </c>
      <c r="AZ7" s="106"/>
      <c r="BA7" s="105">
        <f>SUM(BA8:BA13)</f>
        <v>0</v>
      </c>
      <c r="BB7" s="105">
        <f>SUM(BB8:BB13)</f>
        <v>0</v>
      </c>
      <c r="BC7" s="106"/>
      <c r="BD7" s="105">
        <f>SUM(BD8:BD13)</f>
        <v>0</v>
      </c>
      <c r="BE7" s="105">
        <f>SUM(BE8:BE13)</f>
        <v>0</v>
      </c>
      <c r="BF7" s="106"/>
      <c r="BG7" s="105">
        <f>SUM(BG8:BG13)</f>
        <v>0</v>
      </c>
      <c r="BH7" s="105">
        <f>SUM(BH8:BH13)</f>
        <v>0</v>
      </c>
      <c r="BI7" s="106"/>
      <c r="BJ7" s="105">
        <f>SUM(BJ8:BJ13)</f>
        <v>0</v>
      </c>
      <c r="BK7" s="105">
        <f>SUM(BK8:BK13)</f>
        <v>0</v>
      </c>
      <c r="BL7" s="106"/>
      <c r="BM7" s="105">
        <f>SUM(BM8:BM13)</f>
        <v>0</v>
      </c>
      <c r="BN7" s="105">
        <f>SUM(BN8:BN13)</f>
        <v>0</v>
      </c>
      <c r="BO7" s="106"/>
      <c r="BP7" s="105">
        <f>SUM(BP8:BP13)</f>
        <v>0</v>
      </c>
      <c r="BQ7" s="105">
        <f>SUM(BQ8:BQ13)</f>
        <v>0</v>
      </c>
      <c r="BR7" s="106"/>
      <c r="BS7" s="105">
        <f>SUM(BS8:BS13)</f>
        <v>0</v>
      </c>
      <c r="BT7" s="105">
        <f>SUM(BT8:BT13)</f>
        <v>0</v>
      </c>
      <c r="BU7" s="106"/>
      <c r="BV7" s="105">
        <f>SUM(BV8:BV13)</f>
        <v>0</v>
      </c>
      <c r="BW7" s="105">
        <f>SUM(BW8:BW13)</f>
        <v>0</v>
      </c>
      <c r="BX7" s="106"/>
      <c r="BY7" s="105">
        <f>SUM(BY8:BY13)</f>
        <v>0</v>
      </c>
      <c r="BZ7" s="105">
        <f>SUM(BZ8:BZ13)</f>
        <v>0</v>
      </c>
      <c r="CA7" s="106"/>
      <c r="CB7" s="105">
        <f>SUM(CB8:CB13)</f>
        <v>0</v>
      </c>
      <c r="CC7" s="105">
        <f>SUM(CC8:CC13)</f>
        <v>0</v>
      </c>
      <c r="CD7" s="106"/>
      <c r="CE7" s="105">
        <f>SUM(CE8:CE13)</f>
        <v>0</v>
      </c>
      <c r="CF7" s="105">
        <f>SUM(CF8:CF13)</f>
        <v>0</v>
      </c>
      <c r="CG7" s="106"/>
      <c r="CH7" s="105">
        <f>SUM(CH8:CH13)</f>
        <v>0</v>
      </c>
      <c r="CI7" s="105">
        <f>SUM(CI8:CI13)</f>
        <v>0</v>
      </c>
      <c r="CJ7" s="106"/>
      <c r="CK7" s="105">
        <f>SUM(CK8:CK13)</f>
        <v>0</v>
      </c>
      <c r="CL7" s="105">
        <f>SUM(CL8:CL13)</f>
        <v>0</v>
      </c>
      <c r="CM7" s="106"/>
      <c r="CN7" s="105">
        <f>SUM(CN8:CN13)</f>
        <v>310874</v>
      </c>
      <c r="CO7" s="105">
        <f>SUM(CO8:CO13)</f>
        <v>0</v>
      </c>
      <c r="CP7" s="106"/>
      <c r="CQ7" s="105">
        <f>SUM(CQ8:CQ13)</f>
        <v>0</v>
      </c>
      <c r="CR7" s="105">
        <f>SUM(CR8:CR13)</f>
        <v>0</v>
      </c>
      <c r="CS7" s="106"/>
      <c r="CT7" s="105">
        <f>SUM(CT8:CT13)</f>
        <v>0</v>
      </c>
      <c r="CU7" s="105">
        <f>SUM(CU8:CU13)</f>
        <v>0</v>
      </c>
      <c r="CV7" s="106"/>
      <c r="CW7" s="105">
        <f>SUM(CW8:CW13)</f>
        <v>0</v>
      </c>
      <c r="CX7" s="105">
        <f>SUM(CX8:CX13)</f>
        <v>0</v>
      </c>
      <c r="CY7" s="106"/>
      <c r="CZ7" s="105">
        <f>SUM(CZ8:CZ13)</f>
        <v>1938</v>
      </c>
      <c r="DA7" s="105">
        <f>SUM(DA8:DA13)</f>
        <v>0</v>
      </c>
      <c r="DB7" s="106"/>
      <c r="DC7" s="105">
        <f>SUM(DC8:DC13)</f>
        <v>0</v>
      </c>
      <c r="DD7" s="105">
        <f>SUM(DD8:DD13)</f>
        <v>0</v>
      </c>
      <c r="DE7" s="106"/>
      <c r="DF7" s="105">
        <f>SUM(DF8:DF13)</f>
        <v>0</v>
      </c>
      <c r="DG7" s="105">
        <f>SUM(DG8:DG13)</f>
        <v>0</v>
      </c>
      <c r="DH7" s="106"/>
      <c r="DI7" s="105">
        <f>SUM(DI8:DI13)</f>
        <v>0</v>
      </c>
      <c r="DJ7" s="105">
        <f>SUM(DJ8:DJ13)</f>
        <v>0</v>
      </c>
      <c r="DK7" s="105"/>
      <c r="DL7" s="105">
        <f>SUM(DL8:DL13)</f>
        <v>0</v>
      </c>
      <c r="DM7" s="105">
        <f>SUM(DM8:DM13)</f>
        <v>0</v>
      </c>
      <c r="DN7" s="106"/>
      <c r="DO7" s="105">
        <f>SUM(DO8:DO13)</f>
        <v>0</v>
      </c>
      <c r="DP7" s="105">
        <f>SUM(DP8:DP13)</f>
        <v>0</v>
      </c>
      <c r="DQ7" s="106"/>
      <c r="DR7" s="105">
        <f>SUM(DR8:DR13)</f>
        <v>0</v>
      </c>
      <c r="DS7" s="105">
        <f>SUM(DS8:DS13)</f>
        <v>0</v>
      </c>
      <c r="DT7" s="106"/>
      <c r="DU7" s="105">
        <f>SUM(DU8:DU13)</f>
        <v>0</v>
      </c>
      <c r="DV7" s="105">
        <f>SUM(DV8:DV13)</f>
        <v>0</v>
      </c>
      <c r="DW7" s="105"/>
      <c r="DX7" s="103">
        <f t="shared" si="5"/>
        <v>312812</v>
      </c>
      <c r="DY7" s="103">
        <f t="shared" si="6"/>
        <v>0</v>
      </c>
      <c r="DZ7" s="103">
        <f t="shared" si="7"/>
        <v>0</v>
      </c>
    </row>
    <row r="8" spans="1:253" ht="15" customHeight="1">
      <c r="A8" s="101"/>
      <c r="D8" s="92"/>
      <c r="E8" s="102">
        <v>1</v>
      </c>
      <c r="F8" s="81" t="s">
        <v>530</v>
      </c>
      <c r="G8" s="102"/>
      <c r="H8" s="102"/>
      <c r="I8" s="107" t="s">
        <v>531</v>
      </c>
      <c r="J8" s="103">
        <f t="shared" si="2"/>
        <v>249954</v>
      </c>
      <c r="K8" s="103">
        <f t="shared" si="3"/>
        <v>0</v>
      </c>
      <c r="L8" s="103">
        <f t="shared" si="0"/>
        <v>0</v>
      </c>
      <c r="M8" s="104">
        <f t="shared" si="1"/>
        <v>249954</v>
      </c>
      <c r="N8" s="108">
        <v>99294</v>
      </c>
      <c r="O8" s="108"/>
      <c r="P8" s="109"/>
      <c r="Q8" s="108"/>
      <c r="R8" s="108"/>
      <c r="S8" s="109"/>
      <c r="T8" s="108">
        <f>N8+Q8</f>
        <v>99294</v>
      </c>
      <c r="U8" s="108"/>
      <c r="V8" s="109"/>
      <c r="W8" s="108"/>
      <c r="X8" s="108"/>
      <c r="Y8" s="109"/>
      <c r="Z8" s="108"/>
      <c r="AA8" s="108"/>
      <c r="AB8" s="109"/>
      <c r="AC8" s="108"/>
      <c r="AD8" s="108"/>
      <c r="AE8" s="109"/>
      <c r="AF8" s="108">
        <f>AC8+Z8+W8</f>
        <v>0</v>
      </c>
      <c r="AG8" s="108"/>
      <c r="AH8" s="109"/>
      <c r="AI8" s="108"/>
      <c r="AJ8" s="108"/>
      <c r="AK8" s="109"/>
      <c r="AL8" s="108"/>
      <c r="AM8" s="108"/>
      <c r="AN8" s="109"/>
      <c r="AO8" s="108"/>
      <c r="AP8" s="108"/>
      <c r="AQ8" s="109"/>
      <c r="AR8" s="108"/>
      <c r="AS8" s="108"/>
      <c r="AT8" s="109"/>
      <c r="AU8" s="108"/>
      <c r="AV8" s="108"/>
      <c r="AW8" s="109"/>
      <c r="AX8" s="108"/>
      <c r="AY8" s="108"/>
      <c r="AZ8" s="109"/>
      <c r="BA8" s="108"/>
      <c r="BB8" s="108"/>
      <c r="BC8" s="109"/>
      <c r="BD8" s="108"/>
      <c r="BE8" s="108"/>
      <c r="BF8" s="109"/>
      <c r="BG8" s="108"/>
      <c r="BH8" s="108"/>
      <c r="BI8" s="109"/>
      <c r="BJ8" s="108"/>
      <c r="BK8" s="108"/>
      <c r="BL8" s="109"/>
      <c r="BM8" s="108"/>
      <c r="BN8" s="108"/>
      <c r="BO8" s="109"/>
      <c r="BP8" s="108"/>
      <c r="BQ8" s="108"/>
      <c r="BR8" s="109"/>
      <c r="BS8" s="108"/>
      <c r="BT8" s="108"/>
      <c r="BU8" s="109"/>
      <c r="BV8" s="108"/>
      <c r="BW8" s="108"/>
      <c r="BX8" s="109"/>
      <c r="BY8" s="108"/>
      <c r="BZ8" s="108"/>
      <c r="CA8" s="109"/>
      <c r="CB8" s="108"/>
      <c r="CC8" s="108"/>
      <c r="CD8" s="109"/>
      <c r="CE8" s="108"/>
      <c r="CF8" s="108"/>
      <c r="CG8" s="109"/>
      <c r="CH8" s="108"/>
      <c r="CI8" s="108"/>
      <c r="CJ8" s="109"/>
      <c r="CK8" s="108"/>
      <c r="CL8" s="108"/>
      <c r="CM8" s="109"/>
      <c r="CN8" s="108">
        <v>150660</v>
      </c>
      <c r="CO8" s="108"/>
      <c r="CP8" s="109"/>
      <c r="CQ8" s="108"/>
      <c r="CR8" s="108"/>
      <c r="CS8" s="109"/>
      <c r="CT8" s="108"/>
      <c r="CU8" s="108"/>
      <c r="CV8" s="109"/>
      <c r="CW8" s="108"/>
      <c r="CX8" s="108"/>
      <c r="CY8" s="109"/>
      <c r="CZ8" s="108"/>
      <c r="DA8" s="108"/>
      <c r="DB8" s="109"/>
      <c r="DC8" s="108"/>
      <c r="DD8" s="108"/>
      <c r="DE8" s="109"/>
      <c r="DF8" s="108"/>
      <c r="DG8" s="108"/>
      <c r="DH8" s="109"/>
      <c r="DI8" s="108"/>
      <c r="DJ8" s="108"/>
      <c r="DK8" s="109"/>
      <c r="DL8" s="109"/>
      <c r="DM8" s="109"/>
      <c r="DN8" s="109"/>
      <c r="DO8" s="108"/>
      <c r="DP8" s="108"/>
      <c r="DQ8" s="109"/>
      <c r="DR8" s="108"/>
      <c r="DS8" s="108"/>
      <c r="DT8" s="109"/>
      <c r="DU8" s="108"/>
      <c r="DV8" s="108"/>
      <c r="DW8" s="108"/>
      <c r="DX8" s="103">
        <f t="shared" si="5"/>
        <v>150660</v>
      </c>
      <c r="DY8" s="103">
        <f t="shared" si="6"/>
        <v>0</v>
      </c>
      <c r="DZ8" s="103">
        <f t="shared" si="7"/>
        <v>0</v>
      </c>
    </row>
    <row r="9" spans="1:253" ht="15" customHeight="1">
      <c r="A9" s="101"/>
      <c r="D9" s="92"/>
      <c r="E9" s="102">
        <v>2</v>
      </c>
      <c r="F9" s="81" t="s">
        <v>532</v>
      </c>
      <c r="G9" s="102"/>
      <c r="H9" s="102"/>
      <c r="I9" s="107" t="s">
        <v>533</v>
      </c>
      <c r="J9" s="103">
        <f t="shared" si="2"/>
        <v>105757</v>
      </c>
      <c r="K9" s="103">
        <f t="shared" si="3"/>
        <v>0</v>
      </c>
      <c r="L9" s="103">
        <f t="shared" si="0"/>
        <v>0</v>
      </c>
      <c r="M9" s="104">
        <f t="shared" si="1"/>
        <v>105757</v>
      </c>
      <c r="N9" s="108"/>
      <c r="O9" s="108"/>
      <c r="P9" s="109"/>
      <c r="Q9" s="108"/>
      <c r="R9" s="108"/>
      <c r="S9" s="109"/>
      <c r="T9" s="108">
        <f t="shared" ref="T9:T60" si="8">N9+Q9</f>
        <v>0</v>
      </c>
      <c r="U9" s="108"/>
      <c r="V9" s="109"/>
      <c r="W9" s="108"/>
      <c r="X9" s="108"/>
      <c r="Y9" s="109"/>
      <c r="Z9" s="108"/>
      <c r="AA9" s="108"/>
      <c r="AB9" s="109"/>
      <c r="AC9" s="108"/>
      <c r="AD9" s="108"/>
      <c r="AE9" s="109"/>
      <c r="AF9" s="108">
        <f t="shared" ref="AF9:AF60" si="9">AC9+Z9+W9</f>
        <v>0</v>
      </c>
      <c r="AG9" s="108"/>
      <c r="AH9" s="109"/>
      <c r="AI9" s="108"/>
      <c r="AJ9" s="108"/>
      <c r="AK9" s="109"/>
      <c r="AL9" s="108"/>
      <c r="AM9" s="108"/>
      <c r="AN9" s="109"/>
      <c r="AO9" s="108"/>
      <c r="AP9" s="108"/>
      <c r="AQ9" s="109"/>
      <c r="AR9" s="108"/>
      <c r="AS9" s="108"/>
      <c r="AT9" s="109"/>
      <c r="AU9" s="108"/>
      <c r="AV9" s="108"/>
      <c r="AW9" s="109"/>
      <c r="AX9" s="108"/>
      <c r="AY9" s="108"/>
      <c r="AZ9" s="109"/>
      <c r="BA9" s="108"/>
      <c r="BB9" s="108"/>
      <c r="BC9" s="109"/>
      <c r="BD9" s="108"/>
      <c r="BE9" s="108"/>
      <c r="BF9" s="109"/>
      <c r="BG9" s="108"/>
      <c r="BH9" s="108"/>
      <c r="BI9" s="109"/>
      <c r="BJ9" s="108"/>
      <c r="BK9" s="108"/>
      <c r="BL9" s="109"/>
      <c r="BM9" s="108"/>
      <c r="BN9" s="108"/>
      <c r="BO9" s="109"/>
      <c r="BP9" s="108"/>
      <c r="BQ9" s="108"/>
      <c r="BR9" s="109"/>
      <c r="BS9" s="108"/>
      <c r="BT9" s="108"/>
      <c r="BU9" s="109"/>
      <c r="BV9" s="108"/>
      <c r="BW9" s="108"/>
      <c r="BX9" s="109"/>
      <c r="BY9" s="108"/>
      <c r="BZ9" s="108"/>
      <c r="CA9" s="109"/>
      <c r="CB9" s="108"/>
      <c r="CC9" s="108"/>
      <c r="CD9" s="109"/>
      <c r="CE9" s="108"/>
      <c r="CF9" s="108"/>
      <c r="CG9" s="109"/>
      <c r="CH9" s="108"/>
      <c r="CI9" s="108"/>
      <c r="CJ9" s="109"/>
      <c r="CK9" s="108"/>
      <c r="CL9" s="108"/>
      <c r="CM9" s="109"/>
      <c r="CN9" s="108">
        <v>105757</v>
      </c>
      <c r="CO9" s="108"/>
      <c r="CP9" s="109"/>
      <c r="CQ9" s="108"/>
      <c r="CR9" s="108"/>
      <c r="CS9" s="109"/>
      <c r="CT9" s="108"/>
      <c r="CU9" s="108"/>
      <c r="CV9" s="109"/>
      <c r="CW9" s="108"/>
      <c r="CX9" s="108"/>
      <c r="CY9" s="109"/>
      <c r="CZ9" s="108"/>
      <c r="DA9" s="108"/>
      <c r="DB9" s="109"/>
      <c r="DC9" s="108"/>
      <c r="DD9" s="108"/>
      <c r="DE9" s="109"/>
      <c r="DF9" s="108"/>
      <c r="DG9" s="108"/>
      <c r="DH9" s="109"/>
      <c r="DI9" s="108"/>
      <c r="DJ9" s="108"/>
      <c r="DK9" s="109"/>
      <c r="DL9" s="109"/>
      <c r="DM9" s="109"/>
      <c r="DN9" s="109"/>
      <c r="DO9" s="108"/>
      <c r="DP9" s="108"/>
      <c r="DQ9" s="109"/>
      <c r="DR9" s="108"/>
      <c r="DS9" s="108"/>
      <c r="DT9" s="109"/>
      <c r="DU9" s="108"/>
      <c r="DV9" s="108"/>
      <c r="DW9" s="108"/>
      <c r="DX9" s="103">
        <f t="shared" si="5"/>
        <v>105757</v>
      </c>
      <c r="DY9" s="103">
        <f t="shared" si="6"/>
        <v>0</v>
      </c>
      <c r="DZ9" s="103">
        <f t="shared" si="7"/>
        <v>0</v>
      </c>
    </row>
    <row r="10" spans="1:253" ht="15" customHeight="1">
      <c r="A10" s="101"/>
      <c r="D10" s="92"/>
      <c r="E10" s="102">
        <v>3</v>
      </c>
      <c r="F10" s="81" t="s">
        <v>534</v>
      </c>
      <c r="G10" s="102"/>
      <c r="H10" s="102"/>
      <c r="I10" s="107" t="s">
        <v>535</v>
      </c>
      <c r="J10" s="103">
        <f t="shared" si="2"/>
        <v>50478</v>
      </c>
      <c r="K10" s="103">
        <f t="shared" si="3"/>
        <v>0</v>
      </c>
      <c r="L10" s="103">
        <f t="shared" si="0"/>
        <v>0</v>
      </c>
      <c r="M10" s="104">
        <f t="shared" si="1"/>
        <v>50478</v>
      </c>
      <c r="N10" s="108"/>
      <c r="O10" s="108"/>
      <c r="P10" s="109"/>
      <c r="Q10" s="108"/>
      <c r="R10" s="108"/>
      <c r="S10" s="109"/>
      <c r="T10" s="108">
        <f t="shared" si="8"/>
        <v>0</v>
      </c>
      <c r="U10" s="108"/>
      <c r="V10" s="109"/>
      <c r="W10" s="108"/>
      <c r="X10" s="108"/>
      <c r="Y10" s="109"/>
      <c r="Z10" s="108"/>
      <c r="AA10" s="108"/>
      <c r="AB10" s="109"/>
      <c r="AC10" s="108"/>
      <c r="AD10" s="108"/>
      <c r="AE10" s="109"/>
      <c r="AF10" s="108">
        <f t="shared" si="9"/>
        <v>0</v>
      </c>
      <c r="AG10" s="108"/>
      <c r="AH10" s="109"/>
      <c r="AI10" s="108"/>
      <c r="AJ10" s="108"/>
      <c r="AK10" s="109"/>
      <c r="AL10" s="108"/>
      <c r="AM10" s="108"/>
      <c r="AN10" s="109"/>
      <c r="AO10" s="108"/>
      <c r="AP10" s="108"/>
      <c r="AQ10" s="109"/>
      <c r="AR10" s="108"/>
      <c r="AS10" s="108"/>
      <c r="AT10" s="109"/>
      <c r="AU10" s="108"/>
      <c r="AV10" s="108"/>
      <c r="AW10" s="109"/>
      <c r="AX10" s="108"/>
      <c r="AY10" s="108"/>
      <c r="AZ10" s="109"/>
      <c r="BA10" s="108"/>
      <c r="BB10" s="108"/>
      <c r="BC10" s="109"/>
      <c r="BD10" s="108"/>
      <c r="BE10" s="108"/>
      <c r="BF10" s="109"/>
      <c r="BG10" s="108"/>
      <c r="BH10" s="108"/>
      <c r="BI10" s="109"/>
      <c r="BJ10" s="108"/>
      <c r="BK10" s="108"/>
      <c r="BL10" s="109"/>
      <c r="BM10" s="108"/>
      <c r="BN10" s="108"/>
      <c r="BO10" s="109"/>
      <c r="BP10" s="108"/>
      <c r="BQ10" s="108"/>
      <c r="BR10" s="109"/>
      <c r="BS10" s="108"/>
      <c r="BT10" s="108"/>
      <c r="BU10" s="109"/>
      <c r="BV10" s="108"/>
      <c r="BW10" s="108"/>
      <c r="BX10" s="109"/>
      <c r="BY10" s="108"/>
      <c r="BZ10" s="108"/>
      <c r="CA10" s="109"/>
      <c r="CB10" s="108"/>
      <c r="CC10" s="108"/>
      <c r="CD10" s="109"/>
      <c r="CE10" s="108"/>
      <c r="CF10" s="108"/>
      <c r="CG10" s="109"/>
      <c r="CH10" s="108"/>
      <c r="CI10" s="108"/>
      <c r="CJ10" s="109"/>
      <c r="CK10" s="108"/>
      <c r="CL10" s="108"/>
      <c r="CM10" s="109"/>
      <c r="CN10" s="108">
        <v>48540</v>
      </c>
      <c r="CO10" s="108"/>
      <c r="CP10" s="109"/>
      <c r="CQ10" s="108"/>
      <c r="CR10" s="108"/>
      <c r="CS10" s="109"/>
      <c r="CT10" s="108"/>
      <c r="CU10" s="108"/>
      <c r="CV10" s="109"/>
      <c r="CW10" s="108"/>
      <c r="CX10" s="108"/>
      <c r="CY10" s="109"/>
      <c r="CZ10" s="108">
        <v>1938</v>
      </c>
      <c r="DA10" s="108"/>
      <c r="DB10" s="109"/>
      <c r="DC10" s="108"/>
      <c r="DD10" s="108"/>
      <c r="DE10" s="109"/>
      <c r="DF10" s="108"/>
      <c r="DG10" s="108"/>
      <c r="DH10" s="109"/>
      <c r="DI10" s="108"/>
      <c r="DJ10" s="108"/>
      <c r="DK10" s="109"/>
      <c r="DL10" s="109"/>
      <c r="DM10" s="109"/>
      <c r="DN10" s="109"/>
      <c r="DO10" s="108"/>
      <c r="DP10" s="108"/>
      <c r="DQ10" s="109"/>
      <c r="DR10" s="108"/>
      <c r="DS10" s="108"/>
      <c r="DT10" s="109"/>
      <c r="DU10" s="108"/>
      <c r="DV10" s="108"/>
      <c r="DW10" s="108"/>
      <c r="DX10" s="103">
        <f t="shared" si="5"/>
        <v>50478</v>
      </c>
      <c r="DY10" s="103">
        <f t="shared" si="6"/>
        <v>0</v>
      </c>
      <c r="DZ10" s="103">
        <f t="shared" si="7"/>
        <v>0</v>
      </c>
    </row>
    <row r="11" spans="1:253" ht="15" customHeight="1">
      <c r="A11" s="101"/>
      <c r="D11" s="92"/>
      <c r="E11" s="102">
        <v>4</v>
      </c>
      <c r="F11" s="81" t="s">
        <v>536</v>
      </c>
      <c r="G11" s="102"/>
      <c r="H11" s="102"/>
      <c r="I11" s="107" t="s">
        <v>537</v>
      </c>
      <c r="J11" s="103">
        <f t="shared" si="2"/>
        <v>4943</v>
      </c>
      <c r="K11" s="103">
        <f t="shared" si="3"/>
        <v>0</v>
      </c>
      <c r="L11" s="103">
        <f t="shared" si="0"/>
        <v>0</v>
      </c>
      <c r="M11" s="104">
        <f t="shared" si="1"/>
        <v>4943</v>
      </c>
      <c r="N11" s="108"/>
      <c r="O11" s="108"/>
      <c r="P11" s="109"/>
      <c r="Q11" s="108"/>
      <c r="R11" s="108"/>
      <c r="S11" s="109"/>
      <c r="T11" s="108">
        <f t="shared" si="8"/>
        <v>0</v>
      </c>
      <c r="U11" s="108"/>
      <c r="V11" s="109"/>
      <c r="W11" s="108">
        <v>4943</v>
      </c>
      <c r="X11" s="108"/>
      <c r="Y11" s="109"/>
      <c r="Z11" s="108"/>
      <c r="AA11" s="108"/>
      <c r="AB11" s="109"/>
      <c r="AC11" s="108"/>
      <c r="AD11" s="108"/>
      <c r="AE11" s="109"/>
      <c r="AF11" s="108">
        <f t="shared" si="9"/>
        <v>4943</v>
      </c>
      <c r="AG11" s="108"/>
      <c r="AH11" s="109"/>
      <c r="AI11" s="108"/>
      <c r="AJ11" s="108"/>
      <c r="AK11" s="109"/>
      <c r="AL11" s="108"/>
      <c r="AM11" s="108"/>
      <c r="AN11" s="109"/>
      <c r="AO11" s="108"/>
      <c r="AP11" s="108"/>
      <c r="AQ11" s="109"/>
      <c r="AR11" s="108"/>
      <c r="AS11" s="108"/>
      <c r="AT11" s="109"/>
      <c r="AU11" s="108"/>
      <c r="AV11" s="108"/>
      <c r="AW11" s="109"/>
      <c r="AX11" s="108"/>
      <c r="AY11" s="108"/>
      <c r="AZ11" s="109"/>
      <c r="BA11" s="108"/>
      <c r="BB11" s="108"/>
      <c r="BC11" s="109"/>
      <c r="BD11" s="108"/>
      <c r="BE11" s="108"/>
      <c r="BF11" s="109"/>
      <c r="BG11" s="108"/>
      <c r="BH11" s="108"/>
      <c r="BI11" s="109"/>
      <c r="BJ11" s="108"/>
      <c r="BK11" s="108"/>
      <c r="BL11" s="109"/>
      <c r="BM11" s="108"/>
      <c r="BN11" s="108"/>
      <c r="BO11" s="109"/>
      <c r="BP11" s="108"/>
      <c r="BQ11" s="108"/>
      <c r="BR11" s="109"/>
      <c r="BS11" s="108"/>
      <c r="BT11" s="108"/>
      <c r="BU11" s="109"/>
      <c r="BV11" s="108"/>
      <c r="BW11" s="108"/>
      <c r="BX11" s="109"/>
      <c r="BY11" s="108"/>
      <c r="BZ11" s="108"/>
      <c r="CA11" s="109"/>
      <c r="CB11" s="108"/>
      <c r="CC11" s="108"/>
      <c r="CD11" s="109"/>
      <c r="CE11" s="108"/>
      <c r="CF11" s="108"/>
      <c r="CG11" s="109"/>
      <c r="CH11" s="108"/>
      <c r="CI11" s="108"/>
      <c r="CJ11" s="109"/>
      <c r="CK11" s="108"/>
      <c r="CL11" s="108"/>
      <c r="CM11" s="109"/>
      <c r="CN11" s="108"/>
      <c r="CO11" s="108"/>
      <c r="CP11" s="109"/>
      <c r="CQ11" s="108"/>
      <c r="CR11" s="108"/>
      <c r="CS11" s="109"/>
      <c r="CT11" s="108"/>
      <c r="CU11" s="108"/>
      <c r="CV11" s="109"/>
      <c r="CW11" s="108"/>
      <c r="CX11" s="108"/>
      <c r="CY11" s="109"/>
      <c r="CZ11" s="108"/>
      <c r="DA11" s="108"/>
      <c r="DB11" s="109"/>
      <c r="DC11" s="108"/>
      <c r="DD11" s="108"/>
      <c r="DE11" s="109"/>
      <c r="DF11" s="108"/>
      <c r="DG11" s="108"/>
      <c r="DH11" s="109"/>
      <c r="DI11" s="108"/>
      <c r="DJ11" s="108"/>
      <c r="DK11" s="109"/>
      <c r="DL11" s="109"/>
      <c r="DM11" s="109"/>
      <c r="DN11" s="109"/>
      <c r="DO11" s="108"/>
      <c r="DP11" s="108"/>
      <c r="DQ11" s="109"/>
      <c r="DR11" s="108"/>
      <c r="DS11" s="108"/>
      <c r="DT11" s="109"/>
      <c r="DU11" s="108"/>
      <c r="DV11" s="108"/>
      <c r="DW11" s="108"/>
      <c r="DX11" s="103">
        <f t="shared" si="5"/>
        <v>0</v>
      </c>
      <c r="DY11" s="103">
        <f t="shared" si="6"/>
        <v>0</v>
      </c>
      <c r="DZ11" s="103">
        <f t="shared" si="7"/>
        <v>0</v>
      </c>
    </row>
    <row r="12" spans="1:253" ht="15" customHeight="1">
      <c r="A12" s="101"/>
      <c r="D12" s="92"/>
      <c r="E12" s="102">
        <v>5</v>
      </c>
      <c r="F12" s="81" t="s">
        <v>538</v>
      </c>
      <c r="G12" s="102"/>
      <c r="H12" s="102"/>
      <c r="I12" s="107" t="s">
        <v>539</v>
      </c>
      <c r="J12" s="103">
        <f t="shared" si="2"/>
        <v>7293</v>
      </c>
      <c r="K12" s="103">
        <f t="shared" si="3"/>
        <v>0</v>
      </c>
      <c r="L12" s="103">
        <f t="shared" si="0"/>
        <v>0</v>
      </c>
      <c r="M12" s="104">
        <f t="shared" si="1"/>
        <v>7293</v>
      </c>
      <c r="N12" s="108">
        <v>1016</v>
      </c>
      <c r="O12" s="108"/>
      <c r="P12" s="109"/>
      <c r="Q12" s="108"/>
      <c r="R12" s="108"/>
      <c r="S12" s="109"/>
      <c r="T12" s="108">
        <f t="shared" si="8"/>
        <v>1016</v>
      </c>
      <c r="U12" s="108"/>
      <c r="V12" s="109"/>
      <c r="W12" s="108">
        <v>134</v>
      </c>
      <c r="X12" s="108"/>
      <c r="Y12" s="109"/>
      <c r="Z12" s="108">
        <f>360-134</f>
        <v>226</v>
      </c>
      <c r="AA12" s="108"/>
      <c r="AB12" s="109"/>
      <c r="AC12" s="108"/>
      <c r="AD12" s="108"/>
      <c r="AE12" s="109"/>
      <c r="AF12" s="108">
        <f t="shared" si="9"/>
        <v>360</v>
      </c>
      <c r="AG12" s="108"/>
      <c r="AH12" s="109"/>
      <c r="AI12" s="108"/>
      <c r="AJ12" s="108"/>
      <c r="AK12" s="109"/>
      <c r="AL12" s="108"/>
      <c r="AM12" s="108"/>
      <c r="AN12" s="109"/>
      <c r="AO12" s="108"/>
      <c r="AP12" s="108"/>
      <c r="AQ12" s="109"/>
      <c r="AR12" s="108"/>
      <c r="AS12" s="108"/>
      <c r="AT12" s="109"/>
      <c r="AU12" s="108"/>
      <c r="AV12" s="108"/>
      <c r="AW12" s="109"/>
      <c r="AX12" s="108"/>
      <c r="AY12" s="108"/>
      <c r="AZ12" s="109"/>
      <c r="BA12" s="108"/>
      <c r="BB12" s="108"/>
      <c r="BC12" s="109"/>
      <c r="BD12" s="108"/>
      <c r="BE12" s="108"/>
      <c r="BF12" s="109"/>
      <c r="BG12" s="108"/>
      <c r="BH12" s="108"/>
      <c r="BI12" s="109"/>
      <c r="BJ12" s="108"/>
      <c r="BK12" s="108"/>
      <c r="BL12" s="109"/>
      <c r="BM12" s="108"/>
      <c r="BN12" s="108"/>
      <c r="BO12" s="109"/>
      <c r="BP12" s="108"/>
      <c r="BQ12" s="108"/>
      <c r="BR12" s="109"/>
      <c r="BS12" s="108"/>
      <c r="BT12" s="108"/>
      <c r="BU12" s="109"/>
      <c r="BV12" s="108"/>
      <c r="BW12" s="108"/>
      <c r="BX12" s="109"/>
      <c r="BY12" s="108"/>
      <c r="BZ12" s="108"/>
      <c r="CA12" s="109"/>
      <c r="CB12" s="108"/>
      <c r="CC12" s="108"/>
      <c r="CD12" s="109"/>
      <c r="CE12" s="108"/>
      <c r="CF12" s="108"/>
      <c r="CG12" s="109"/>
      <c r="CH12" s="108"/>
      <c r="CI12" s="108"/>
      <c r="CJ12" s="109"/>
      <c r="CK12" s="108"/>
      <c r="CL12" s="108"/>
      <c r="CM12" s="109"/>
      <c r="CN12" s="108">
        <v>5917</v>
      </c>
      <c r="CO12" s="108"/>
      <c r="CP12" s="109"/>
      <c r="CQ12" s="108"/>
      <c r="CR12" s="108"/>
      <c r="CS12" s="109"/>
      <c r="CT12" s="108"/>
      <c r="CU12" s="108"/>
      <c r="CV12" s="109"/>
      <c r="CW12" s="108"/>
      <c r="CX12" s="108"/>
      <c r="CY12" s="109"/>
      <c r="CZ12" s="108"/>
      <c r="DA12" s="108"/>
      <c r="DB12" s="109"/>
      <c r="DC12" s="108"/>
      <c r="DD12" s="108"/>
      <c r="DE12" s="109"/>
      <c r="DF12" s="108"/>
      <c r="DG12" s="108"/>
      <c r="DH12" s="109"/>
      <c r="DI12" s="108"/>
      <c r="DJ12" s="108"/>
      <c r="DK12" s="109"/>
      <c r="DL12" s="109"/>
      <c r="DM12" s="109"/>
      <c r="DN12" s="109"/>
      <c r="DO12" s="108"/>
      <c r="DP12" s="108"/>
      <c r="DQ12" s="109"/>
      <c r="DR12" s="108"/>
      <c r="DS12" s="108"/>
      <c r="DT12" s="109"/>
      <c r="DU12" s="108"/>
      <c r="DV12" s="108"/>
      <c r="DW12" s="108"/>
      <c r="DX12" s="103">
        <f>SUMIF($AI$4:$DW$4,"Kötelező feladatok",AI12:DW12)</f>
        <v>5917</v>
      </c>
      <c r="DY12" s="103">
        <f t="shared" si="6"/>
        <v>0</v>
      </c>
      <c r="DZ12" s="103">
        <f t="shared" si="7"/>
        <v>0</v>
      </c>
    </row>
    <row r="13" spans="1:253" ht="15" customHeight="1">
      <c r="A13" s="101"/>
      <c r="D13" s="92"/>
      <c r="E13" s="102">
        <v>6</v>
      </c>
      <c r="F13" s="81" t="s">
        <v>540</v>
      </c>
      <c r="G13" s="102"/>
      <c r="H13" s="102"/>
      <c r="I13" s="107" t="s">
        <v>541</v>
      </c>
      <c r="J13" s="103">
        <f t="shared" si="2"/>
        <v>0</v>
      </c>
      <c r="K13" s="103">
        <f t="shared" si="3"/>
        <v>0</v>
      </c>
      <c r="L13" s="103">
        <f t="shared" si="0"/>
        <v>0</v>
      </c>
      <c r="M13" s="104">
        <f t="shared" si="1"/>
        <v>0</v>
      </c>
      <c r="N13" s="108"/>
      <c r="O13" s="108"/>
      <c r="P13" s="109"/>
      <c r="Q13" s="108"/>
      <c r="R13" s="108"/>
      <c r="S13" s="109"/>
      <c r="T13" s="108">
        <f t="shared" si="8"/>
        <v>0</v>
      </c>
      <c r="U13" s="108"/>
      <c r="V13" s="109"/>
      <c r="W13" s="108"/>
      <c r="X13" s="108"/>
      <c r="Y13" s="109"/>
      <c r="Z13" s="108"/>
      <c r="AA13" s="108"/>
      <c r="AB13" s="109"/>
      <c r="AC13" s="108"/>
      <c r="AD13" s="108"/>
      <c r="AE13" s="109"/>
      <c r="AF13" s="108">
        <f t="shared" si="9"/>
        <v>0</v>
      </c>
      <c r="AG13" s="108"/>
      <c r="AH13" s="109"/>
      <c r="AI13" s="108"/>
      <c r="AJ13" s="108"/>
      <c r="AK13" s="109"/>
      <c r="AL13" s="108"/>
      <c r="AM13" s="108"/>
      <c r="AN13" s="109"/>
      <c r="AO13" s="108"/>
      <c r="AP13" s="108"/>
      <c r="AQ13" s="109"/>
      <c r="AR13" s="108"/>
      <c r="AS13" s="108"/>
      <c r="AT13" s="109"/>
      <c r="AU13" s="108"/>
      <c r="AV13" s="108"/>
      <c r="AW13" s="109"/>
      <c r="AX13" s="108"/>
      <c r="AY13" s="108"/>
      <c r="AZ13" s="109"/>
      <c r="BA13" s="108"/>
      <c r="BB13" s="108"/>
      <c r="BC13" s="109"/>
      <c r="BD13" s="108"/>
      <c r="BE13" s="108"/>
      <c r="BF13" s="109"/>
      <c r="BG13" s="108"/>
      <c r="BH13" s="108"/>
      <c r="BI13" s="109"/>
      <c r="BJ13" s="108"/>
      <c r="BK13" s="108"/>
      <c r="BL13" s="109"/>
      <c r="BM13" s="108"/>
      <c r="BN13" s="108"/>
      <c r="BO13" s="109"/>
      <c r="BP13" s="108"/>
      <c r="BQ13" s="108"/>
      <c r="BR13" s="109"/>
      <c r="BS13" s="108"/>
      <c r="BT13" s="108"/>
      <c r="BU13" s="109"/>
      <c r="BV13" s="108"/>
      <c r="BW13" s="108"/>
      <c r="BX13" s="109"/>
      <c r="BY13" s="108"/>
      <c r="BZ13" s="108"/>
      <c r="CA13" s="109"/>
      <c r="CB13" s="108"/>
      <c r="CC13" s="108"/>
      <c r="CD13" s="109"/>
      <c r="CE13" s="108"/>
      <c r="CF13" s="108"/>
      <c r="CG13" s="109"/>
      <c r="CH13" s="108"/>
      <c r="CI13" s="108"/>
      <c r="CJ13" s="109"/>
      <c r="CK13" s="108"/>
      <c r="CL13" s="108"/>
      <c r="CM13" s="109"/>
      <c r="CN13" s="108"/>
      <c r="CO13" s="108"/>
      <c r="CP13" s="109"/>
      <c r="CQ13" s="108"/>
      <c r="CR13" s="108"/>
      <c r="CS13" s="109"/>
      <c r="CT13" s="108"/>
      <c r="CU13" s="108"/>
      <c r="CV13" s="109"/>
      <c r="CW13" s="108"/>
      <c r="CX13" s="108"/>
      <c r="CY13" s="109"/>
      <c r="CZ13" s="108"/>
      <c r="DA13" s="108"/>
      <c r="DB13" s="109"/>
      <c r="DC13" s="108"/>
      <c r="DD13" s="108"/>
      <c r="DE13" s="109"/>
      <c r="DF13" s="108"/>
      <c r="DG13" s="108"/>
      <c r="DH13" s="109"/>
      <c r="DI13" s="108"/>
      <c r="DJ13" s="108"/>
      <c r="DK13" s="109"/>
      <c r="DL13" s="109"/>
      <c r="DM13" s="109"/>
      <c r="DN13" s="109"/>
      <c r="DO13" s="108"/>
      <c r="DP13" s="108"/>
      <c r="DQ13" s="109"/>
      <c r="DR13" s="108"/>
      <c r="DS13" s="108"/>
      <c r="DT13" s="109"/>
      <c r="DU13" s="108"/>
      <c r="DV13" s="108"/>
      <c r="DW13" s="108"/>
      <c r="DX13" s="103">
        <f t="shared" si="5"/>
        <v>0</v>
      </c>
      <c r="DY13" s="103">
        <f t="shared" si="6"/>
        <v>0</v>
      </c>
      <c r="DZ13" s="103">
        <f t="shared" si="7"/>
        <v>0</v>
      </c>
    </row>
    <row r="14" spans="1:253" ht="15" customHeight="1">
      <c r="A14" s="101"/>
      <c r="D14" s="102">
        <v>2</v>
      </c>
      <c r="E14" s="81" t="s">
        <v>542</v>
      </c>
      <c r="F14" s="102"/>
      <c r="G14" s="102"/>
      <c r="H14" s="102"/>
      <c r="I14" s="81" t="s">
        <v>543</v>
      </c>
      <c r="J14" s="103">
        <f t="shared" si="2"/>
        <v>1388</v>
      </c>
      <c r="K14" s="103">
        <f t="shared" si="3"/>
        <v>0</v>
      </c>
      <c r="L14" s="103">
        <f t="shared" si="0"/>
        <v>0</v>
      </c>
      <c r="M14" s="104">
        <f t="shared" si="1"/>
        <v>1388</v>
      </c>
      <c r="N14" s="110"/>
      <c r="O14" s="110"/>
      <c r="P14" s="111"/>
      <c r="Q14" s="110"/>
      <c r="R14" s="110"/>
      <c r="S14" s="111"/>
      <c r="T14" s="108">
        <f t="shared" si="8"/>
        <v>0</v>
      </c>
      <c r="U14" s="108"/>
      <c r="V14" s="111"/>
      <c r="W14" s="110"/>
      <c r="X14" s="110"/>
      <c r="Y14" s="111"/>
      <c r="Z14" s="110"/>
      <c r="AA14" s="110"/>
      <c r="AB14" s="111"/>
      <c r="AC14" s="110"/>
      <c r="AD14" s="110"/>
      <c r="AE14" s="111"/>
      <c r="AF14" s="108">
        <f t="shared" si="9"/>
        <v>0</v>
      </c>
      <c r="AG14" s="110"/>
      <c r="AH14" s="111"/>
      <c r="AI14" s="110"/>
      <c r="AJ14" s="110"/>
      <c r="AK14" s="111"/>
      <c r="AL14" s="110"/>
      <c r="AM14" s="110"/>
      <c r="AN14" s="111"/>
      <c r="AO14" s="110"/>
      <c r="AP14" s="110"/>
      <c r="AQ14" s="111"/>
      <c r="AR14" s="110"/>
      <c r="AS14" s="110"/>
      <c r="AT14" s="111"/>
      <c r="AU14" s="110"/>
      <c r="AV14" s="110"/>
      <c r="AW14" s="111"/>
      <c r="AX14" s="110"/>
      <c r="AY14" s="110"/>
      <c r="AZ14" s="111"/>
      <c r="BA14" s="110"/>
      <c r="BB14" s="110"/>
      <c r="BC14" s="111"/>
      <c r="BD14" s="110"/>
      <c r="BE14" s="110"/>
      <c r="BF14" s="111"/>
      <c r="BG14" s="110"/>
      <c r="BH14" s="110"/>
      <c r="BI14" s="111"/>
      <c r="BJ14" s="110"/>
      <c r="BK14" s="110"/>
      <c r="BL14" s="111"/>
      <c r="BM14" s="110"/>
      <c r="BN14" s="110"/>
      <c r="BO14" s="111"/>
      <c r="BP14" s="110"/>
      <c r="BQ14" s="110"/>
      <c r="BR14" s="111"/>
      <c r="BS14" s="110"/>
      <c r="BT14" s="110"/>
      <c r="BU14" s="111"/>
      <c r="BV14" s="110"/>
      <c r="BW14" s="110"/>
      <c r="BX14" s="111"/>
      <c r="BY14" s="110"/>
      <c r="BZ14" s="110"/>
      <c r="CA14" s="111"/>
      <c r="CB14" s="110"/>
      <c r="CC14" s="110"/>
      <c r="CD14" s="111"/>
      <c r="CE14" s="110"/>
      <c r="CF14" s="110"/>
      <c r="CG14" s="111"/>
      <c r="CH14" s="110"/>
      <c r="CI14" s="110"/>
      <c r="CJ14" s="111"/>
      <c r="CK14" s="110"/>
      <c r="CL14" s="110"/>
      <c r="CM14" s="111"/>
      <c r="CN14" s="110">
        <f>28749-27361</f>
        <v>1388</v>
      </c>
      <c r="CO14" s="110"/>
      <c r="CP14" s="111"/>
      <c r="CQ14" s="110"/>
      <c r="CR14" s="110"/>
      <c r="CS14" s="111"/>
      <c r="CT14" s="110"/>
      <c r="CU14" s="110"/>
      <c r="CV14" s="111"/>
      <c r="CW14" s="110"/>
      <c r="CX14" s="110"/>
      <c r="CY14" s="111"/>
      <c r="CZ14" s="110"/>
      <c r="DA14" s="110"/>
      <c r="DB14" s="111"/>
      <c r="DC14" s="110"/>
      <c r="DD14" s="110"/>
      <c r="DE14" s="111"/>
      <c r="DF14" s="110"/>
      <c r="DG14" s="110"/>
      <c r="DH14" s="111"/>
      <c r="DI14" s="110"/>
      <c r="DJ14" s="110"/>
      <c r="DK14" s="111"/>
      <c r="DL14" s="111"/>
      <c r="DM14" s="111"/>
      <c r="DN14" s="111"/>
      <c r="DO14" s="110"/>
      <c r="DP14" s="110"/>
      <c r="DQ14" s="111"/>
      <c r="DR14" s="110"/>
      <c r="DS14" s="110"/>
      <c r="DT14" s="111"/>
      <c r="DU14" s="110"/>
      <c r="DV14" s="110"/>
      <c r="DW14" s="110"/>
      <c r="DX14" s="103">
        <f t="shared" si="5"/>
        <v>1388</v>
      </c>
      <c r="DY14" s="103">
        <f t="shared" si="6"/>
        <v>0</v>
      </c>
      <c r="DZ14" s="103">
        <f t="shared" si="7"/>
        <v>0</v>
      </c>
    </row>
    <row r="15" spans="1:253" ht="15" customHeight="1">
      <c r="A15" s="101"/>
      <c r="D15" s="102">
        <v>3</v>
      </c>
      <c r="E15" s="81" t="s">
        <v>544</v>
      </c>
      <c r="F15" s="112"/>
      <c r="G15" s="112"/>
      <c r="H15" s="112"/>
      <c r="I15" s="107" t="s">
        <v>545</v>
      </c>
      <c r="J15" s="103">
        <f t="shared" si="2"/>
        <v>0</v>
      </c>
      <c r="K15" s="103">
        <f t="shared" si="3"/>
        <v>0</v>
      </c>
      <c r="L15" s="103">
        <f t="shared" si="0"/>
        <v>0</v>
      </c>
      <c r="M15" s="104">
        <f t="shared" si="1"/>
        <v>0</v>
      </c>
      <c r="N15" s="108"/>
      <c r="O15" s="108"/>
      <c r="P15" s="109"/>
      <c r="Q15" s="108"/>
      <c r="R15" s="108"/>
      <c r="S15" s="109"/>
      <c r="T15" s="108">
        <f t="shared" si="8"/>
        <v>0</v>
      </c>
      <c r="U15" s="108"/>
      <c r="V15" s="109"/>
      <c r="W15" s="108"/>
      <c r="X15" s="108"/>
      <c r="Y15" s="109"/>
      <c r="Z15" s="108"/>
      <c r="AA15" s="108"/>
      <c r="AB15" s="109"/>
      <c r="AC15" s="108"/>
      <c r="AD15" s="108"/>
      <c r="AE15" s="109"/>
      <c r="AF15" s="108">
        <f t="shared" si="9"/>
        <v>0</v>
      </c>
      <c r="AG15" s="108"/>
      <c r="AH15" s="109"/>
      <c r="AI15" s="108"/>
      <c r="AJ15" s="108"/>
      <c r="AK15" s="109"/>
      <c r="AL15" s="108"/>
      <c r="AM15" s="108"/>
      <c r="AN15" s="109"/>
      <c r="AO15" s="108"/>
      <c r="AP15" s="108"/>
      <c r="AQ15" s="109"/>
      <c r="AR15" s="108"/>
      <c r="AS15" s="108"/>
      <c r="AT15" s="109"/>
      <c r="AU15" s="108"/>
      <c r="AV15" s="108"/>
      <c r="AW15" s="109"/>
      <c r="AX15" s="108"/>
      <c r="AY15" s="108"/>
      <c r="AZ15" s="109"/>
      <c r="BA15" s="108"/>
      <c r="BB15" s="108"/>
      <c r="BC15" s="109"/>
      <c r="BD15" s="108"/>
      <c r="BE15" s="108"/>
      <c r="BF15" s="109"/>
      <c r="BG15" s="108"/>
      <c r="BH15" s="108"/>
      <c r="BI15" s="109"/>
      <c r="BJ15" s="108"/>
      <c r="BK15" s="108"/>
      <c r="BL15" s="109"/>
      <c r="BM15" s="108"/>
      <c r="BN15" s="108"/>
      <c r="BO15" s="109"/>
      <c r="BP15" s="108"/>
      <c r="BQ15" s="108"/>
      <c r="BR15" s="109"/>
      <c r="BS15" s="108"/>
      <c r="BT15" s="108"/>
      <c r="BU15" s="109"/>
      <c r="BV15" s="108"/>
      <c r="BW15" s="108"/>
      <c r="BX15" s="109"/>
      <c r="BY15" s="108"/>
      <c r="BZ15" s="108"/>
      <c r="CA15" s="109"/>
      <c r="CB15" s="108"/>
      <c r="CC15" s="108"/>
      <c r="CD15" s="109"/>
      <c r="CE15" s="108"/>
      <c r="CF15" s="108"/>
      <c r="CG15" s="109"/>
      <c r="CH15" s="108"/>
      <c r="CI15" s="108"/>
      <c r="CJ15" s="109"/>
      <c r="CK15" s="108"/>
      <c r="CL15" s="108"/>
      <c r="CM15" s="109"/>
      <c r="CN15" s="108"/>
      <c r="CO15" s="108"/>
      <c r="CP15" s="109"/>
      <c r="CQ15" s="108"/>
      <c r="CR15" s="108"/>
      <c r="CS15" s="109"/>
      <c r="CT15" s="108"/>
      <c r="CU15" s="108"/>
      <c r="CV15" s="109"/>
      <c r="CW15" s="108"/>
      <c r="CX15" s="108"/>
      <c r="CY15" s="109"/>
      <c r="CZ15" s="108"/>
      <c r="DA15" s="108"/>
      <c r="DB15" s="109"/>
      <c r="DC15" s="108"/>
      <c r="DD15" s="108"/>
      <c r="DE15" s="109"/>
      <c r="DF15" s="108"/>
      <c r="DG15" s="108"/>
      <c r="DH15" s="109"/>
      <c r="DI15" s="108"/>
      <c r="DJ15" s="108"/>
      <c r="DK15" s="109"/>
      <c r="DL15" s="109"/>
      <c r="DM15" s="109"/>
      <c r="DN15" s="109"/>
      <c r="DO15" s="108"/>
      <c r="DP15" s="108"/>
      <c r="DQ15" s="109"/>
      <c r="DR15" s="108"/>
      <c r="DS15" s="108"/>
      <c r="DT15" s="109"/>
      <c r="DU15" s="108"/>
      <c r="DV15" s="108"/>
      <c r="DW15" s="108"/>
      <c r="DX15" s="103">
        <f t="shared" si="5"/>
        <v>0</v>
      </c>
      <c r="DY15" s="103">
        <f t="shared" si="6"/>
        <v>0</v>
      </c>
      <c r="DZ15" s="103">
        <f t="shared" si="7"/>
        <v>0</v>
      </c>
    </row>
    <row r="16" spans="1:253" ht="15" customHeight="1">
      <c r="A16" s="101"/>
      <c r="D16" s="102">
        <v>4</v>
      </c>
      <c r="E16" s="81" t="s">
        <v>546</v>
      </c>
      <c r="F16" s="112"/>
      <c r="G16" s="112"/>
      <c r="H16" s="112"/>
      <c r="I16" s="107" t="s">
        <v>547</v>
      </c>
      <c r="J16" s="103">
        <f t="shared" si="2"/>
        <v>0</v>
      </c>
      <c r="K16" s="103">
        <f t="shared" si="3"/>
        <v>0</v>
      </c>
      <c r="L16" s="103">
        <f t="shared" si="0"/>
        <v>0</v>
      </c>
      <c r="M16" s="104">
        <f t="shared" si="1"/>
        <v>0</v>
      </c>
      <c r="N16" s="108"/>
      <c r="O16" s="108"/>
      <c r="P16" s="109"/>
      <c r="Q16" s="108"/>
      <c r="R16" s="108"/>
      <c r="S16" s="109"/>
      <c r="T16" s="108">
        <f t="shared" si="8"/>
        <v>0</v>
      </c>
      <c r="U16" s="108"/>
      <c r="V16" s="109"/>
      <c r="W16" s="108"/>
      <c r="X16" s="108"/>
      <c r="Y16" s="109"/>
      <c r="Z16" s="108"/>
      <c r="AA16" s="108"/>
      <c r="AB16" s="109"/>
      <c r="AC16" s="108"/>
      <c r="AD16" s="108"/>
      <c r="AE16" s="109"/>
      <c r="AF16" s="108">
        <f t="shared" si="9"/>
        <v>0</v>
      </c>
      <c r="AG16" s="108"/>
      <c r="AH16" s="109"/>
      <c r="AI16" s="108"/>
      <c r="AJ16" s="108"/>
      <c r="AK16" s="109"/>
      <c r="AL16" s="108"/>
      <c r="AM16" s="108"/>
      <c r="AN16" s="109"/>
      <c r="AO16" s="108"/>
      <c r="AP16" s="108"/>
      <c r="AQ16" s="109"/>
      <c r="AR16" s="108"/>
      <c r="AS16" s="108"/>
      <c r="AT16" s="109"/>
      <c r="AU16" s="108"/>
      <c r="AV16" s="108"/>
      <c r="AW16" s="109"/>
      <c r="AX16" s="108"/>
      <c r="AY16" s="108"/>
      <c r="AZ16" s="109"/>
      <c r="BA16" s="108"/>
      <c r="BB16" s="108"/>
      <c r="BC16" s="109"/>
      <c r="BD16" s="108"/>
      <c r="BE16" s="108"/>
      <c r="BF16" s="109"/>
      <c r="BG16" s="108"/>
      <c r="BH16" s="108"/>
      <c r="BI16" s="109"/>
      <c r="BJ16" s="108"/>
      <c r="BK16" s="108"/>
      <c r="BL16" s="109"/>
      <c r="BM16" s="108"/>
      <c r="BN16" s="108"/>
      <c r="BO16" s="109"/>
      <c r="BP16" s="108"/>
      <c r="BQ16" s="108"/>
      <c r="BR16" s="109"/>
      <c r="BS16" s="108"/>
      <c r="BT16" s="108"/>
      <c r="BU16" s="109"/>
      <c r="BV16" s="108"/>
      <c r="BW16" s="108"/>
      <c r="BX16" s="109"/>
      <c r="BY16" s="108"/>
      <c r="BZ16" s="108"/>
      <c r="CA16" s="109"/>
      <c r="CB16" s="108"/>
      <c r="CC16" s="108"/>
      <c r="CD16" s="109"/>
      <c r="CE16" s="108"/>
      <c r="CF16" s="108"/>
      <c r="CG16" s="109"/>
      <c r="CH16" s="108"/>
      <c r="CI16" s="108"/>
      <c r="CJ16" s="109"/>
      <c r="CK16" s="108"/>
      <c r="CL16" s="108"/>
      <c r="CM16" s="109"/>
      <c r="CN16" s="108"/>
      <c r="CO16" s="108"/>
      <c r="CP16" s="109"/>
      <c r="CQ16" s="108"/>
      <c r="CR16" s="108"/>
      <c r="CS16" s="109"/>
      <c r="CT16" s="108"/>
      <c r="CU16" s="108"/>
      <c r="CV16" s="109"/>
      <c r="CW16" s="108"/>
      <c r="CX16" s="108"/>
      <c r="CY16" s="109"/>
      <c r="CZ16" s="108"/>
      <c r="DA16" s="108"/>
      <c r="DB16" s="109"/>
      <c r="DC16" s="108"/>
      <c r="DD16" s="108"/>
      <c r="DE16" s="109"/>
      <c r="DF16" s="108"/>
      <c r="DG16" s="108"/>
      <c r="DH16" s="109"/>
      <c r="DI16" s="108"/>
      <c r="DJ16" s="108"/>
      <c r="DK16" s="109"/>
      <c r="DL16" s="109"/>
      <c r="DM16" s="109"/>
      <c r="DN16" s="109"/>
      <c r="DO16" s="108"/>
      <c r="DP16" s="108"/>
      <c r="DQ16" s="109"/>
      <c r="DR16" s="108"/>
      <c r="DS16" s="108"/>
      <c r="DT16" s="109"/>
      <c r="DU16" s="108"/>
      <c r="DV16" s="108"/>
      <c r="DW16" s="108"/>
      <c r="DX16" s="103">
        <f t="shared" si="5"/>
        <v>0</v>
      </c>
      <c r="DY16" s="103">
        <f t="shared" si="6"/>
        <v>0</v>
      </c>
      <c r="DZ16" s="103">
        <f t="shared" si="7"/>
        <v>0</v>
      </c>
    </row>
    <row r="17" spans="1:130" ht="15" customHeight="1">
      <c r="A17" s="101"/>
      <c r="D17" s="102">
        <v>5</v>
      </c>
      <c r="E17" s="81" t="s">
        <v>548</v>
      </c>
      <c r="F17" s="112"/>
      <c r="G17" s="112"/>
      <c r="H17" s="112"/>
      <c r="I17" s="107" t="s">
        <v>549</v>
      </c>
      <c r="J17" s="103">
        <f t="shared" si="2"/>
        <v>0</v>
      </c>
      <c r="K17" s="103">
        <f t="shared" si="3"/>
        <v>0</v>
      </c>
      <c r="L17" s="103">
        <f t="shared" si="0"/>
        <v>0</v>
      </c>
      <c r="M17" s="104">
        <f t="shared" si="1"/>
        <v>0</v>
      </c>
      <c r="N17" s="108"/>
      <c r="O17" s="108"/>
      <c r="P17" s="109"/>
      <c r="Q17" s="108"/>
      <c r="R17" s="108"/>
      <c r="S17" s="109"/>
      <c r="T17" s="108">
        <f t="shared" si="8"/>
        <v>0</v>
      </c>
      <c r="U17" s="108"/>
      <c r="V17" s="109"/>
      <c r="W17" s="108"/>
      <c r="X17" s="108"/>
      <c r="Y17" s="109"/>
      <c r="Z17" s="108"/>
      <c r="AA17" s="108"/>
      <c r="AB17" s="109"/>
      <c r="AC17" s="108"/>
      <c r="AD17" s="108"/>
      <c r="AE17" s="109"/>
      <c r="AF17" s="108">
        <f t="shared" si="9"/>
        <v>0</v>
      </c>
      <c r="AG17" s="108"/>
      <c r="AH17" s="109"/>
      <c r="AI17" s="108"/>
      <c r="AJ17" s="108"/>
      <c r="AK17" s="109"/>
      <c r="AL17" s="108"/>
      <c r="AM17" s="108"/>
      <c r="AN17" s="109"/>
      <c r="AO17" s="108"/>
      <c r="AP17" s="108"/>
      <c r="AQ17" s="109"/>
      <c r="AR17" s="108"/>
      <c r="AS17" s="108"/>
      <c r="AT17" s="109"/>
      <c r="AU17" s="108"/>
      <c r="AV17" s="108"/>
      <c r="AW17" s="109"/>
      <c r="AX17" s="108"/>
      <c r="AY17" s="108"/>
      <c r="AZ17" s="109"/>
      <c r="BA17" s="108"/>
      <c r="BB17" s="108"/>
      <c r="BC17" s="109"/>
      <c r="BD17" s="108"/>
      <c r="BE17" s="108"/>
      <c r="BF17" s="109"/>
      <c r="BG17" s="108"/>
      <c r="BH17" s="108"/>
      <c r="BI17" s="109"/>
      <c r="BJ17" s="108"/>
      <c r="BK17" s="108"/>
      <c r="BL17" s="109"/>
      <c r="BM17" s="108"/>
      <c r="BN17" s="108"/>
      <c r="BO17" s="109"/>
      <c r="BP17" s="108"/>
      <c r="BQ17" s="108"/>
      <c r="BR17" s="109"/>
      <c r="BS17" s="108"/>
      <c r="BT17" s="108"/>
      <c r="BU17" s="109"/>
      <c r="BV17" s="108"/>
      <c r="BW17" s="108"/>
      <c r="BX17" s="109"/>
      <c r="BY17" s="108"/>
      <c r="BZ17" s="108"/>
      <c r="CA17" s="109"/>
      <c r="CB17" s="108"/>
      <c r="CC17" s="108"/>
      <c r="CD17" s="109"/>
      <c r="CE17" s="108"/>
      <c r="CF17" s="108"/>
      <c r="CG17" s="109"/>
      <c r="CH17" s="108"/>
      <c r="CI17" s="108"/>
      <c r="CJ17" s="109"/>
      <c r="CK17" s="108"/>
      <c r="CL17" s="108"/>
      <c r="CM17" s="109"/>
      <c r="CN17" s="108"/>
      <c r="CO17" s="108"/>
      <c r="CP17" s="109"/>
      <c r="CQ17" s="108"/>
      <c r="CR17" s="108"/>
      <c r="CS17" s="109"/>
      <c r="CT17" s="108"/>
      <c r="CU17" s="108"/>
      <c r="CV17" s="109"/>
      <c r="CW17" s="108"/>
      <c r="CX17" s="108"/>
      <c r="CY17" s="109"/>
      <c r="CZ17" s="108"/>
      <c r="DA17" s="108"/>
      <c r="DB17" s="109"/>
      <c r="DC17" s="108"/>
      <c r="DD17" s="108"/>
      <c r="DE17" s="109"/>
      <c r="DF17" s="108"/>
      <c r="DG17" s="108"/>
      <c r="DH17" s="109"/>
      <c r="DI17" s="108"/>
      <c r="DJ17" s="108"/>
      <c r="DK17" s="109"/>
      <c r="DL17" s="109"/>
      <c r="DM17" s="109"/>
      <c r="DN17" s="109"/>
      <c r="DO17" s="108"/>
      <c r="DP17" s="108"/>
      <c r="DQ17" s="109"/>
      <c r="DR17" s="108"/>
      <c r="DS17" s="108"/>
      <c r="DT17" s="109"/>
      <c r="DU17" s="108"/>
      <c r="DV17" s="108"/>
      <c r="DW17" s="108"/>
      <c r="DX17" s="103">
        <f t="shared" si="5"/>
        <v>0</v>
      </c>
      <c r="DY17" s="103">
        <f t="shared" si="6"/>
        <v>0</v>
      </c>
      <c r="DZ17" s="103">
        <f t="shared" si="7"/>
        <v>0</v>
      </c>
    </row>
    <row r="18" spans="1:130" ht="15" customHeight="1">
      <c r="A18" s="101"/>
      <c r="D18" s="102">
        <v>6</v>
      </c>
      <c r="E18" s="81" t="s">
        <v>550</v>
      </c>
      <c r="F18" s="112"/>
      <c r="G18" s="112"/>
      <c r="H18" s="112"/>
      <c r="I18" s="107" t="s">
        <v>551</v>
      </c>
      <c r="J18" s="103">
        <f t="shared" si="2"/>
        <v>80573</v>
      </c>
      <c r="K18" s="103">
        <f t="shared" si="3"/>
        <v>0</v>
      </c>
      <c r="L18" s="103">
        <f t="shared" si="0"/>
        <v>0</v>
      </c>
      <c r="M18" s="104">
        <f t="shared" si="1"/>
        <v>80573</v>
      </c>
      <c r="N18" s="108"/>
      <c r="O18" s="108"/>
      <c r="P18" s="109"/>
      <c r="Q18" s="108"/>
      <c r="R18" s="108"/>
      <c r="S18" s="109"/>
      <c r="T18" s="108">
        <f t="shared" si="8"/>
        <v>0</v>
      </c>
      <c r="U18" s="108"/>
      <c r="V18" s="109"/>
      <c r="W18" s="108"/>
      <c r="X18" s="108"/>
      <c r="Y18" s="109"/>
      <c r="Z18" s="108"/>
      <c r="AA18" s="108"/>
      <c r="AB18" s="109"/>
      <c r="AC18" s="108"/>
      <c r="AD18" s="108"/>
      <c r="AE18" s="109"/>
      <c r="AF18" s="108">
        <f t="shared" si="9"/>
        <v>0</v>
      </c>
      <c r="AG18" s="108"/>
      <c r="AH18" s="109"/>
      <c r="AI18" s="108"/>
      <c r="AJ18" s="108"/>
      <c r="AK18" s="109"/>
      <c r="AL18" s="108"/>
      <c r="AM18" s="108"/>
      <c r="AN18" s="109"/>
      <c r="AO18" s="108">
        <v>9300</v>
      </c>
      <c r="AP18" s="108"/>
      <c r="AQ18" s="109"/>
      <c r="AR18" s="108">
        <v>8500</v>
      </c>
      <c r="AS18" s="108"/>
      <c r="AT18" s="109"/>
      <c r="AU18" s="108"/>
      <c r="AV18" s="108"/>
      <c r="AW18" s="109"/>
      <c r="AX18" s="108"/>
      <c r="AY18" s="108"/>
      <c r="AZ18" s="109"/>
      <c r="BA18" s="108"/>
      <c r="BB18" s="108"/>
      <c r="BC18" s="109"/>
      <c r="BD18" s="108"/>
      <c r="BE18" s="108"/>
      <c r="BF18" s="109"/>
      <c r="BG18" s="108"/>
      <c r="BH18" s="108"/>
      <c r="BI18" s="109"/>
      <c r="BJ18" s="108"/>
      <c r="BK18" s="108"/>
      <c r="BL18" s="109"/>
      <c r="BM18" s="108"/>
      <c r="BN18" s="108"/>
      <c r="BO18" s="109"/>
      <c r="BP18" s="108"/>
      <c r="BQ18" s="108"/>
      <c r="BR18" s="109"/>
      <c r="BS18" s="108"/>
      <c r="BT18" s="108"/>
      <c r="BU18" s="109"/>
      <c r="BV18" s="108"/>
      <c r="BW18" s="108"/>
      <c r="BX18" s="109"/>
      <c r="BY18" s="108">
        <v>204</v>
      </c>
      <c r="BZ18" s="108"/>
      <c r="CA18" s="109"/>
      <c r="CB18" s="108"/>
      <c r="CC18" s="108"/>
      <c r="CD18" s="109"/>
      <c r="CE18" s="108">
        <v>6000</v>
      </c>
      <c r="CF18" s="108"/>
      <c r="CG18" s="109"/>
      <c r="CH18" s="108"/>
      <c r="CI18" s="108"/>
      <c r="CJ18" s="109"/>
      <c r="CK18" s="108"/>
      <c r="CL18" s="108"/>
      <c r="CM18" s="109"/>
      <c r="CN18" s="108"/>
      <c r="CO18" s="108"/>
      <c r="CP18" s="109"/>
      <c r="CQ18" s="108"/>
      <c r="CR18" s="108"/>
      <c r="CS18" s="109"/>
      <c r="CT18" s="108"/>
      <c r="CU18" s="108"/>
      <c r="CV18" s="109"/>
      <c r="CW18" s="108"/>
      <c r="CX18" s="108"/>
      <c r="CY18" s="109"/>
      <c r="CZ18" s="108"/>
      <c r="DA18" s="108"/>
      <c r="DB18" s="109"/>
      <c r="DC18" s="108"/>
      <c r="DD18" s="108"/>
      <c r="DE18" s="109"/>
      <c r="DF18" s="108"/>
      <c r="DG18" s="108"/>
      <c r="DH18" s="109"/>
      <c r="DI18" s="108">
        <f>56773-204</f>
        <v>56569</v>
      </c>
      <c r="DJ18" s="108"/>
      <c r="DK18" s="109"/>
      <c r="DL18" s="109"/>
      <c r="DM18" s="109"/>
      <c r="DN18" s="109"/>
      <c r="DO18" s="108"/>
      <c r="DP18" s="108"/>
      <c r="DQ18" s="109"/>
      <c r="DR18" s="108"/>
      <c r="DS18" s="108"/>
      <c r="DT18" s="109"/>
      <c r="DU18" s="108"/>
      <c r="DV18" s="108"/>
      <c r="DW18" s="108"/>
      <c r="DX18" s="103">
        <f t="shared" si="5"/>
        <v>80573</v>
      </c>
      <c r="DY18" s="103">
        <f t="shared" si="6"/>
        <v>0</v>
      </c>
      <c r="DZ18" s="103">
        <f t="shared" si="7"/>
        <v>0</v>
      </c>
    </row>
    <row r="19" spans="1:130" ht="17.25" customHeight="1">
      <c r="A19" s="101"/>
      <c r="B19" s="92"/>
      <c r="C19" s="93">
        <v>2</v>
      </c>
      <c r="D19" s="94" t="s">
        <v>367</v>
      </c>
      <c r="E19" s="93"/>
      <c r="F19" s="93"/>
      <c r="G19" s="93"/>
      <c r="H19" s="93"/>
      <c r="I19" s="95" t="s">
        <v>552</v>
      </c>
      <c r="J19" s="96">
        <f t="shared" si="2"/>
        <v>418500</v>
      </c>
      <c r="K19" s="96">
        <f t="shared" si="3"/>
        <v>0</v>
      </c>
      <c r="L19" s="96">
        <f t="shared" si="0"/>
        <v>0</v>
      </c>
      <c r="M19" s="97">
        <f t="shared" si="1"/>
        <v>418500</v>
      </c>
      <c r="N19" s="113">
        <f>N20+N23++N28+N39</f>
        <v>0</v>
      </c>
      <c r="O19" s="113">
        <f>O20+O23++O28+O39</f>
        <v>0</v>
      </c>
      <c r="P19" s="114"/>
      <c r="Q19" s="113">
        <f>Q20+Q23++Q28+Q39</f>
        <v>0</v>
      </c>
      <c r="R19" s="113">
        <f>R20+R23++R28+R39</f>
        <v>0</v>
      </c>
      <c r="S19" s="114"/>
      <c r="T19" s="113">
        <f>T20+T23++T28+T39</f>
        <v>0</v>
      </c>
      <c r="U19" s="113">
        <f>U20+U23++U28+U39</f>
        <v>0</v>
      </c>
      <c r="V19" s="114"/>
      <c r="W19" s="113">
        <f>W20+W23++W28+W39</f>
        <v>0</v>
      </c>
      <c r="X19" s="113">
        <f>X20+X23++X28+X39</f>
        <v>0</v>
      </c>
      <c r="Y19" s="114"/>
      <c r="Z19" s="113">
        <f>Z20+Z23++Z28+Z39</f>
        <v>0</v>
      </c>
      <c r="AA19" s="113">
        <f>AA20+AA23++AA28+AA39</f>
        <v>0</v>
      </c>
      <c r="AB19" s="114"/>
      <c r="AC19" s="113">
        <f>AC20+AC23++AC28+AC39</f>
        <v>0</v>
      </c>
      <c r="AD19" s="113">
        <f>AD20+AD23++AD28+AD39</f>
        <v>0</v>
      </c>
      <c r="AE19" s="114"/>
      <c r="AF19" s="113">
        <f>AF20+AF23++AF28+AF39</f>
        <v>0</v>
      </c>
      <c r="AG19" s="113">
        <f>AG20+AG23++AG28+AG39</f>
        <v>0</v>
      </c>
      <c r="AH19" s="114"/>
      <c r="AI19" s="113">
        <f>AI20+AI23++AI28+AI39</f>
        <v>0</v>
      </c>
      <c r="AJ19" s="113">
        <f>AJ20+AJ23++AJ28+AJ39</f>
        <v>0</v>
      </c>
      <c r="AK19" s="114"/>
      <c r="AL19" s="113">
        <f>AL20+AL23++AL28+AL39</f>
        <v>0</v>
      </c>
      <c r="AM19" s="113">
        <f>AM20+AM23++AM28+AM39</f>
        <v>0</v>
      </c>
      <c r="AN19" s="114"/>
      <c r="AO19" s="113">
        <f>AO20+AO23++AO28+AO39</f>
        <v>0</v>
      </c>
      <c r="AP19" s="113">
        <f>AP20+AP23++AP28+AP39</f>
        <v>0</v>
      </c>
      <c r="AQ19" s="114"/>
      <c r="AR19" s="113">
        <f>AR20+AR23++AR28+AR39</f>
        <v>0</v>
      </c>
      <c r="AS19" s="113">
        <f>AS20+AS23++AS28+AS39</f>
        <v>0</v>
      </c>
      <c r="AT19" s="114"/>
      <c r="AU19" s="113">
        <f>AU20+AU23++AU28+AU39</f>
        <v>0</v>
      </c>
      <c r="AV19" s="113">
        <f>AV20+AV23++AV28+AV39</f>
        <v>0</v>
      </c>
      <c r="AW19" s="114"/>
      <c r="AX19" s="113">
        <f>AX20+AX23++AX28+AX39</f>
        <v>0</v>
      </c>
      <c r="AY19" s="113">
        <f>AY20+AY23++AY28+AY39</f>
        <v>0</v>
      </c>
      <c r="AZ19" s="114"/>
      <c r="BA19" s="113">
        <f>BA20+BA23++BA28+BA39</f>
        <v>0</v>
      </c>
      <c r="BB19" s="113">
        <f>BB20+BB23++BB28+BB39</f>
        <v>0</v>
      </c>
      <c r="BC19" s="114"/>
      <c r="BD19" s="113">
        <f>BD20+BD23++BD28+BD39</f>
        <v>0</v>
      </c>
      <c r="BE19" s="113">
        <f>BE20+BE23++BE28+BE39</f>
        <v>0</v>
      </c>
      <c r="BF19" s="114"/>
      <c r="BG19" s="113">
        <f>BG20+BG23++BG28+BG39</f>
        <v>0</v>
      </c>
      <c r="BH19" s="113">
        <f>BH20+BH23++BH28+BH39</f>
        <v>0</v>
      </c>
      <c r="BI19" s="114"/>
      <c r="BJ19" s="113">
        <f>BJ20+BJ23++BJ28+BJ39</f>
        <v>0</v>
      </c>
      <c r="BK19" s="113">
        <f>BK20+BK23++BK28+BK39</f>
        <v>0</v>
      </c>
      <c r="BL19" s="114"/>
      <c r="BM19" s="113">
        <f>BM20+BM23++BM28+BM39</f>
        <v>0</v>
      </c>
      <c r="BN19" s="113">
        <f>BN20+BN23++BN28+BN39</f>
        <v>0</v>
      </c>
      <c r="BO19" s="114"/>
      <c r="BP19" s="113">
        <f>BP20+BP23++BP28+BP39</f>
        <v>0</v>
      </c>
      <c r="BQ19" s="113">
        <f>BQ20+BQ23++BQ28+BQ39</f>
        <v>0</v>
      </c>
      <c r="BR19" s="114"/>
      <c r="BS19" s="113">
        <f>BS20+BS23++BS28+BS39</f>
        <v>0</v>
      </c>
      <c r="BT19" s="113">
        <f>BT20+BT23++BT28+BT39</f>
        <v>0</v>
      </c>
      <c r="BU19" s="114"/>
      <c r="BV19" s="113">
        <f>BV20+BV23++BV28+BV39</f>
        <v>0</v>
      </c>
      <c r="BW19" s="113">
        <f>BW20+BW23++BW28+BW39</f>
        <v>0</v>
      </c>
      <c r="BX19" s="114"/>
      <c r="BY19" s="113">
        <f>BY20+BY23++BY28+BY39</f>
        <v>0</v>
      </c>
      <c r="BZ19" s="113">
        <f>BZ20+BZ23++BZ28+BZ39</f>
        <v>0</v>
      </c>
      <c r="CA19" s="114"/>
      <c r="CB19" s="113">
        <f>CB20+CB23++CB28+CB39</f>
        <v>0</v>
      </c>
      <c r="CC19" s="113">
        <f>CC20+CC23++CC28+CC39</f>
        <v>0</v>
      </c>
      <c r="CD19" s="114"/>
      <c r="CE19" s="113">
        <f>CE20+CE23++CE28+CE39</f>
        <v>0</v>
      </c>
      <c r="CF19" s="113">
        <f>CF20+CF23++CF28+CF39</f>
        <v>0</v>
      </c>
      <c r="CG19" s="114"/>
      <c r="CH19" s="113">
        <f>CH20+CH23++CH28+CH39</f>
        <v>0</v>
      </c>
      <c r="CI19" s="113">
        <f>CI20+CI23++CI28+CI39</f>
        <v>0</v>
      </c>
      <c r="CJ19" s="114"/>
      <c r="CK19" s="113">
        <f>CK20+CK23++CK28+CK39</f>
        <v>0</v>
      </c>
      <c r="CL19" s="113">
        <f>CL20+CL23++CL28+CL39</f>
        <v>0</v>
      </c>
      <c r="CM19" s="114"/>
      <c r="CN19" s="113">
        <f>CN20+CN23++CN28+CN39</f>
        <v>418500</v>
      </c>
      <c r="CO19" s="113">
        <f>CO20+CO23++CO28+CO39</f>
        <v>0</v>
      </c>
      <c r="CP19" s="114"/>
      <c r="CQ19" s="113">
        <f>CQ20+CQ23++CQ28+CQ39</f>
        <v>0</v>
      </c>
      <c r="CR19" s="113">
        <f>CR20+CR23++CR28+CR39</f>
        <v>0</v>
      </c>
      <c r="CS19" s="114"/>
      <c r="CT19" s="113">
        <f>CT20+CT23++CT28+CT39</f>
        <v>0</v>
      </c>
      <c r="CU19" s="113">
        <f>CU20+CU23++CU28+CU39</f>
        <v>0</v>
      </c>
      <c r="CV19" s="114"/>
      <c r="CW19" s="113">
        <f>CW20+CW23++CW28+CW39</f>
        <v>0</v>
      </c>
      <c r="CX19" s="113">
        <f>CX20+CX23++CX28+CX39</f>
        <v>0</v>
      </c>
      <c r="CY19" s="114"/>
      <c r="CZ19" s="113">
        <f>CZ20+CZ23++CZ28+CZ39</f>
        <v>0</v>
      </c>
      <c r="DA19" s="113">
        <f>DA20+DA23++DA28+DA39</f>
        <v>0</v>
      </c>
      <c r="DB19" s="114"/>
      <c r="DC19" s="113">
        <f>DC20+DC23++DC28+DC39</f>
        <v>0</v>
      </c>
      <c r="DD19" s="113">
        <f>DD20+DD23++DD28+DD39</f>
        <v>0</v>
      </c>
      <c r="DE19" s="114"/>
      <c r="DF19" s="113">
        <f>DF20+DF23++DF28+DF39</f>
        <v>0</v>
      </c>
      <c r="DG19" s="113">
        <f>DG20+DG23++DG28+DG39</f>
        <v>0</v>
      </c>
      <c r="DH19" s="114"/>
      <c r="DI19" s="113">
        <f>DI20+DI23++DI28+DI39</f>
        <v>0</v>
      </c>
      <c r="DJ19" s="113">
        <f>DJ20+DJ23++DJ28+DJ39</f>
        <v>0</v>
      </c>
      <c r="DK19" s="113"/>
      <c r="DL19" s="113">
        <f>DL20+DL23++DL28+DL39</f>
        <v>0</v>
      </c>
      <c r="DM19" s="113">
        <f>DM20+DM23++DM28+DM39</f>
        <v>0</v>
      </c>
      <c r="DN19" s="114"/>
      <c r="DO19" s="113">
        <f>DO20+DO23++DO28+DO39</f>
        <v>0</v>
      </c>
      <c r="DP19" s="113">
        <f>DP20+DP23++DP28+DP39</f>
        <v>0</v>
      </c>
      <c r="DQ19" s="114"/>
      <c r="DR19" s="113">
        <f>DR20+DR23++DR28+DR39</f>
        <v>0</v>
      </c>
      <c r="DS19" s="113">
        <f>DS20+DS23++DS28+DS39</f>
        <v>0</v>
      </c>
      <c r="DT19" s="114"/>
      <c r="DU19" s="113">
        <f>DU20+DU23++DU28+DU39</f>
        <v>0</v>
      </c>
      <c r="DV19" s="113">
        <f>DV20+DV23++DV28+DV39</f>
        <v>0</v>
      </c>
      <c r="DW19" s="114"/>
      <c r="DX19" s="96">
        <f t="shared" si="5"/>
        <v>418500</v>
      </c>
      <c r="DY19" s="96">
        <f t="shared" si="6"/>
        <v>0</v>
      </c>
      <c r="DZ19" s="96">
        <f t="shared" si="7"/>
        <v>0</v>
      </c>
    </row>
    <row r="20" spans="1:130" ht="15" customHeight="1">
      <c r="A20" s="101"/>
      <c r="B20" s="115"/>
      <c r="D20" s="102">
        <v>1</v>
      </c>
      <c r="E20" s="81" t="s">
        <v>553</v>
      </c>
      <c r="F20" s="102"/>
      <c r="G20" s="102"/>
      <c r="H20" s="102"/>
      <c r="I20" s="92" t="s">
        <v>554</v>
      </c>
      <c r="J20" s="103">
        <f t="shared" si="2"/>
        <v>0</v>
      </c>
      <c r="K20" s="103">
        <f t="shared" si="3"/>
        <v>0</v>
      </c>
      <c r="L20" s="103">
        <f t="shared" si="0"/>
        <v>0</v>
      </c>
      <c r="M20" s="104">
        <f t="shared" si="1"/>
        <v>0</v>
      </c>
      <c r="N20" s="116">
        <f>N21</f>
        <v>0</v>
      </c>
      <c r="O20" s="116">
        <f>O21</f>
        <v>0</v>
      </c>
      <c r="P20" s="117"/>
      <c r="Q20" s="116">
        <f>Q21</f>
        <v>0</v>
      </c>
      <c r="R20" s="116">
        <f>R21</f>
        <v>0</v>
      </c>
      <c r="S20" s="117"/>
      <c r="T20" s="108">
        <f t="shared" si="8"/>
        <v>0</v>
      </c>
      <c r="U20" s="116">
        <f>U21</f>
        <v>0</v>
      </c>
      <c r="V20" s="117"/>
      <c r="W20" s="116">
        <f>W21</f>
        <v>0</v>
      </c>
      <c r="X20" s="116">
        <f>X21</f>
        <v>0</v>
      </c>
      <c r="Y20" s="117"/>
      <c r="Z20" s="116">
        <f>Z21</f>
        <v>0</v>
      </c>
      <c r="AA20" s="116">
        <f>AA21</f>
        <v>0</v>
      </c>
      <c r="AB20" s="117"/>
      <c r="AC20" s="116">
        <f>AC21</f>
        <v>0</v>
      </c>
      <c r="AD20" s="116">
        <f>AD21</f>
        <v>0</v>
      </c>
      <c r="AE20" s="117"/>
      <c r="AF20" s="108">
        <f t="shared" si="9"/>
        <v>0</v>
      </c>
      <c r="AG20" s="116">
        <f>AG21</f>
        <v>0</v>
      </c>
      <c r="AH20" s="117"/>
      <c r="AI20" s="116">
        <f>AI21</f>
        <v>0</v>
      </c>
      <c r="AJ20" s="116">
        <f>AJ21</f>
        <v>0</v>
      </c>
      <c r="AK20" s="117"/>
      <c r="AL20" s="116">
        <f>AL21</f>
        <v>0</v>
      </c>
      <c r="AM20" s="116">
        <f>AM21</f>
        <v>0</v>
      </c>
      <c r="AN20" s="117"/>
      <c r="AO20" s="116">
        <f>AO21</f>
        <v>0</v>
      </c>
      <c r="AP20" s="116">
        <f>AP21</f>
        <v>0</v>
      </c>
      <c r="AQ20" s="117"/>
      <c r="AR20" s="116">
        <f>AR21</f>
        <v>0</v>
      </c>
      <c r="AS20" s="116">
        <f>AS21</f>
        <v>0</v>
      </c>
      <c r="AT20" s="117"/>
      <c r="AU20" s="116">
        <f>AU21</f>
        <v>0</v>
      </c>
      <c r="AV20" s="116">
        <f>AV21</f>
        <v>0</v>
      </c>
      <c r="AW20" s="117"/>
      <c r="AX20" s="116">
        <f>AX21</f>
        <v>0</v>
      </c>
      <c r="AY20" s="116">
        <f>AY21</f>
        <v>0</v>
      </c>
      <c r="AZ20" s="117"/>
      <c r="BA20" s="116">
        <f>BA21</f>
        <v>0</v>
      </c>
      <c r="BB20" s="116">
        <f>BB21</f>
        <v>0</v>
      </c>
      <c r="BC20" s="117"/>
      <c r="BD20" s="116">
        <f>BD21</f>
        <v>0</v>
      </c>
      <c r="BE20" s="116">
        <f>BE21</f>
        <v>0</v>
      </c>
      <c r="BF20" s="117"/>
      <c r="BG20" s="116">
        <f>BG21</f>
        <v>0</v>
      </c>
      <c r="BH20" s="116">
        <f>BH21</f>
        <v>0</v>
      </c>
      <c r="BI20" s="117"/>
      <c r="BJ20" s="116">
        <f>BJ21</f>
        <v>0</v>
      </c>
      <c r="BK20" s="116">
        <f>BK21</f>
        <v>0</v>
      </c>
      <c r="BL20" s="117"/>
      <c r="BM20" s="116">
        <f>BM21</f>
        <v>0</v>
      </c>
      <c r="BN20" s="116">
        <f>BN21</f>
        <v>0</v>
      </c>
      <c r="BO20" s="117"/>
      <c r="BP20" s="116">
        <f>BP21</f>
        <v>0</v>
      </c>
      <c r="BQ20" s="116">
        <f>BQ21</f>
        <v>0</v>
      </c>
      <c r="BR20" s="117"/>
      <c r="BS20" s="116">
        <f>BS21</f>
        <v>0</v>
      </c>
      <c r="BT20" s="116">
        <f>BT21</f>
        <v>0</v>
      </c>
      <c r="BU20" s="117"/>
      <c r="BV20" s="116">
        <f>BV21</f>
        <v>0</v>
      </c>
      <c r="BW20" s="116">
        <f>BW21</f>
        <v>0</v>
      </c>
      <c r="BX20" s="117"/>
      <c r="BY20" s="116">
        <f>BY21</f>
        <v>0</v>
      </c>
      <c r="BZ20" s="116">
        <f>BZ21</f>
        <v>0</v>
      </c>
      <c r="CA20" s="117"/>
      <c r="CB20" s="116">
        <f>CB21</f>
        <v>0</v>
      </c>
      <c r="CC20" s="116">
        <f>CC21</f>
        <v>0</v>
      </c>
      <c r="CD20" s="117"/>
      <c r="CE20" s="116">
        <f>CE21</f>
        <v>0</v>
      </c>
      <c r="CF20" s="116">
        <f>CF21</f>
        <v>0</v>
      </c>
      <c r="CG20" s="117"/>
      <c r="CH20" s="116">
        <f>CH21</f>
        <v>0</v>
      </c>
      <c r="CI20" s="116">
        <f>CI21</f>
        <v>0</v>
      </c>
      <c r="CJ20" s="117"/>
      <c r="CK20" s="116">
        <f>CK21</f>
        <v>0</v>
      </c>
      <c r="CL20" s="116">
        <f>CL21</f>
        <v>0</v>
      </c>
      <c r="CM20" s="117"/>
      <c r="CN20" s="116">
        <f>CN21</f>
        <v>0</v>
      </c>
      <c r="CO20" s="116">
        <f>CO21</f>
        <v>0</v>
      </c>
      <c r="CP20" s="117"/>
      <c r="CQ20" s="116">
        <f>CQ21</f>
        <v>0</v>
      </c>
      <c r="CR20" s="116">
        <f>CR21</f>
        <v>0</v>
      </c>
      <c r="CS20" s="117"/>
      <c r="CT20" s="116">
        <f>CT21</f>
        <v>0</v>
      </c>
      <c r="CU20" s="116">
        <f>CU21</f>
        <v>0</v>
      </c>
      <c r="CV20" s="117"/>
      <c r="CW20" s="116">
        <f>CW21</f>
        <v>0</v>
      </c>
      <c r="CX20" s="116">
        <f>CX21</f>
        <v>0</v>
      </c>
      <c r="CY20" s="117"/>
      <c r="CZ20" s="116">
        <f>CZ21</f>
        <v>0</v>
      </c>
      <c r="DA20" s="116">
        <f>DA21</f>
        <v>0</v>
      </c>
      <c r="DB20" s="117"/>
      <c r="DC20" s="116">
        <f>DC21</f>
        <v>0</v>
      </c>
      <c r="DD20" s="116">
        <f>DD21</f>
        <v>0</v>
      </c>
      <c r="DE20" s="117"/>
      <c r="DF20" s="116">
        <f>DF21</f>
        <v>0</v>
      </c>
      <c r="DG20" s="116">
        <f>DG21</f>
        <v>0</v>
      </c>
      <c r="DH20" s="117"/>
      <c r="DI20" s="116">
        <f>DI21</f>
        <v>0</v>
      </c>
      <c r="DJ20" s="116">
        <f>DJ21</f>
        <v>0</v>
      </c>
      <c r="DK20" s="117"/>
      <c r="DL20" s="117"/>
      <c r="DM20" s="117"/>
      <c r="DN20" s="117"/>
      <c r="DO20" s="116">
        <f>DO21</f>
        <v>0</v>
      </c>
      <c r="DP20" s="116">
        <f>DP21</f>
        <v>0</v>
      </c>
      <c r="DQ20" s="117"/>
      <c r="DR20" s="116">
        <f>DR21</f>
        <v>0</v>
      </c>
      <c r="DS20" s="116">
        <f>DS21</f>
        <v>0</v>
      </c>
      <c r="DT20" s="117"/>
      <c r="DU20" s="116">
        <f>DU21</f>
        <v>0</v>
      </c>
      <c r="DV20" s="116">
        <f>DV21</f>
        <v>0</v>
      </c>
      <c r="DW20" s="117"/>
      <c r="DX20" s="103">
        <f t="shared" si="5"/>
        <v>0</v>
      </c>
      <c r="DY20" s="103">
        <f t="shared" si="6"/>
        <v>0</v>
      </c>
      <c r="DZ20" s="103">
        <f t="shared" si="7"/>
        <v>0</v>
      </c>
    </row>
    <row r="21" spans="1:130" ht="15" customHeight="1">
      <c r="A21" s="101"/>
      <c r="B21" s="115"/>
      <c r="C21" s="115"/>
      <c r="E21" s="102">
        <v>1</v>
      </c>
      <c r="F21" s="81" t="s">
        <v>556</v>
      </c>
      <c r="G21" s="102"/>
      <c r="H21" s="102"/>
      <c r="I21" s="92" t="s">
        <v>557</v>
      </c>
      <c r="J21" s="103">
        <f t="shared" si="2"/>
        <v>0</v>
      </c>
      <c r="K21" s="103">
        <f t="shared" si="3"/>
        <v>0</v>
      </c>
      <c r="L21" s="103">
        <f t="shared" si="0"/>
        <v>0</v>
      </c>
      <c r="M21" s="104">
        <f t="shared" si="1"/>
        <v>0</v>
      </c>
      <c r="N21" s="116">
        <f>N22</f>
        <v>0</v>
      </c>
      <c r="O21" s="116">
        <f>O22</f>
        <v>0</v>
      </c>
      <c r="P21" s="117"/>
      <c r="Q21" s="116">
        <f>Q22</f>
        <v>0</v>
      </c>
      <c r="R21" s="116">
        <f>R22</f>
        <v>0</v>
      </c>
      <c r="S21" s="117"/>
      <c r="T21" s="108">
        <f t="shared" si="8"/>
        <v>0</v>
      </c>
      <c r="U21" s="116">
        <f>U22</f>
        <v>0</v>
      </c>
      <c r="V21" s="117"/>
      <c r="W21" s="116">
        <f>W22</f>
        <v>0</v>
      </c>
      <c r="X21" s="116">
        <f>X22</f>
        <v>0</v>
      </c>
      <c r="Y21" s="117"/>
      <c r="Z21" s="116">
        <f>Z22</f>
        <v>0</v>
      </c>
      <c r="AA21" s="116">
        <f>AA22</f>
        <v>0</v>
      </c>
      <c r="AB21" s="117"/>
      <c r="AC21" s="116">
        <f>AC22</f>
        <v>0</v>
      </c>
      <c r="AD21" s="116">
        <f>AD22</f>
        <v>0</v>
      </c>
      <c r="AE21" s="117"/>
      <c r="AF21" s="108">
        <f t="shared" si="9"/>
        <v>0</v>
      </c>
      <c r="AG21" s="116">
        <f>AG22</f>
        <v>0</v>
      </c>
      <c r="AH21" s="117"/>
      <c r="AI21" s="116">
        <f>AI22</f>
        <v>0</v>
      </c>
      <c r="AJ21" s="116">
        <f>AJ22</f>
        <v>0</v>
      </c>
      <c r="AK21" s="117"/>
      <c r="AL21" s="116">
        <f>AL22</f>
        <v>0</v>
      </c>
      <c r="AM21" s="116">
        <f>AM22</f>
        <v>0</v>
      </c>
      <c r="AN21" s="117"/>
      <c r="AO21" s="116">
        <f>AO22</f>
        <v>0</v>
      </c>
      <c r="AP21" s="116">
        <f>AP22</f>
        <v>0</v>
      </c>
      <c r="AQ21" s="117"/>
      <c r="AR21" s="116">
        <f>AR22</f>
        <v>0</v>
      </c>
      <c r="AS21" s="116">
        <f>AS22</f>
        <v>0</v>
      </c>
      <c r="AT21" s="117"/>
      <c r="AU21" s="116">
        <f>AU22</f>
        <v>0</v>
      </c>
      <c r="AV21" s="116">
        <f>AV22</f>
        <v>0</v>
      </c>
      <c r="AW21" s="117"/>
      <c r="AX21" s="116">
        <f>AX22</f>
        <v>0</v>
      </c>
      <c r="AY21" s="116">
        <f>AY22</f>
        <v>0</v>
      </c>
      <c r="AZ21" s="117"/>
      <c r="BA21" s="116">
        <f>BA22</f>
        <v>0</v>
      </c>
      <c r="BB21" s="116">
        <f>BB22</f>
        <v>0</v>
      </c>
      <c r="BC21" s="117"/>
      <c r="BD21" s="116">
        <f>BD22</f>
        <v>0</v>
      </c>
      <c r="BE21" s="116">
        <f>BE22</f>
        <v>0</v>
      </c>
      <c r="BF21" s="117"/>
      <c r="BG21" s="116">
        <f>BG22</f>
        <v>0</v>
      </c>
      <c r="BH21" s="116">
        <f>BH22</f>
        <v>0</v>
      </c>
      <c r="BI21" s="117"/>
      <c r="BJ21" s="116">
        <f>BJ22</f>
        <v>0</v>
      </c>
      <c r="BK21" s="116">
        <f>BK22</f>
        <v>0</v>
      </c>
      <c r="BL21" s="117"/>
      <c r="BM21" s="116">
        <f>BM22</f>
        <v>0</v>
      </c>
      <c r="BN21" s="116">
        <f>BN22</f>
        <v>0</v>
      </c>
      <c r="BO21" s="117"/>
      <c r="BP21" s="116">
        <f>BP22</f>
        <v>0</v>
      </c>
      <c r="BQ21" s="116">
        <f>BQ22</f>
        <v>0</v>
      </c>
      <c r="BR21" s="117"/>
      <c r="BS21" s="116">
        <f>BS22</f>
        <v>0</v>
      </c>
      <c r="BT21" s="116">
        <f>BT22</f>
        <v>0</v>
      </c>
      <c r="BU21" s="117"/>
      <c r="BV21" s="116">
        <f>BV22</f>
        <v>0</v>
      </c>
      <c r="BW21" s="116">
        <f>BW22</f>
        <v>0</v>
      </c>
      <c r="BX21" s="117"/>
      <c r="BY21" s="116">
        <f>BY22</f>
        <v>0</v>
      </c>
      <c r="BZ21" s="116">
        <f>BZ22</f>
        <v>0</v>
      </c>
      <c r="CA21" s="117"/>
      <c r="CB21" s="116">
        <f>CB22</f>
        <v>0</v>
      </c>
      <c r="CC21" s="116">
        <f>CC22</f>
        <v>0</v>
      </c>
      <c r="CD21" s="117"/>
      <c r="CE21" s="116">
        <f>CE22</f>
        <v>0</v>
      </c>
      <c r="CF21" s="116">
        <f>CF22</f>
        <v>0</v>
      </c>
      <c r="CG21" s="117"/>
      <c r="CH21" s="116">
        <f>CH22</f>
        <v>0</v>
      </c>
      <c r="CI21" s="116">
        <f>CI22</f>
        <v>0</v>
      </c>
      <c r="CJ21" s="117"/>
      <c r="CK21" s="116">
        <f>CK22</f>
        <v>0</v>
      </c>
      <c r="CL21" s="116">
        <f>CL22</f>
        <v>0</v>
      </c>
      <c r="CM21" s="117"/>
      <c r="CN21" s="116">
        <f>CN22</f>
        <v>0</v>
      </c>
      <c r="CO21" s="116">
        <f>CO22</f>
        <v>0</v>
      </c>
      <c r="CP21" s="117"/>
      <c r="CQ21" s="116">
        <f>CQ22</f>
        <v>0</v>
      </c>
      <c r="CR21" s="116">
        <f>CR22</f>
        <v>0</v>
      </c>
      <c r="CS21" s="117"/>
      <c r="CT21" s="116">
        <f>CT22</f>
        <v>0</v>
      </c>
      <c r="CU21" s="116">
        <f>CU22</f>
        <v>0</v>
      </c>
      <c r="CV21" s="117"/>
      <c r="CW21" s="116">
        <f>CW22</f>
        <v>0</v>
      </c>
      <c r="CX21" s="116">
        <f>CX22</f>
        <v>0</v>
      </c>
      <c r="CY21" s="117"/>
      <c r="CZ21" s="116">
        <f>CZ22</f>
        <v>0</v>
      </c>
      <c r="DA21" s="116">
        <f>DA22</f>
        <v>0</v>
      </c>
      <c r="DB21" s="117"/>
      <c r="DC21" s="116">
        <f>DC22</f>
        <v>0</v>
      </c>
      <c r="DD21" s="116">
        <f>DD22</f>
        <v>0</v>
      </c>
      <c r="DE21" s="117"/>
      <c r="DF21" s="116">
        <f>DF22</f>
        <v>0</v>
      </c>
      <c r="DG21" s="116">
        <f>DG22</f>
        <v>0</v>
      </c>
      <c r="DH21" s="117"/>
      <c r="DI21" s="116">
        <f>DI22</f>
        <v>0</v>
      </c>
      <c r="DJ21" s="116">
        <f>DJ22</f>
        <v>0</v>
      </c>
      <c r="DK21" s="117"/>
      <c r="DL21" s="117"/>
      <c r="DM21" s="117"/>
      <c r="DN21" s="117"/>
      <c r="DO21" s="116">
        <f>DO22</f>
        <v>0</v>
      </c>
      <c r="DP21" s="116">
        <f>DP22</f>
        <v>0</v>
      </c>
      <c r="DQ21" s="117"/>
      <c r="DR21" s="116">
        <f>DR22</f>
        <v>0</v>
      </c>
      <c r="DS21" s="116">
        <f>DS22</f>
        <v>0</v>
      </c>
      <c r="DT21" s="117"/>
      <c r="DU21" s="116">
        <f>DU22</f>
        <v>0</v>
      </c>
      <c r="DV21" s="116">
        <f>DV22</f>
        <v>0</v>
      </c>
      <c r="DW21" s="117"/>
      <c r="DX21" s="103">
        <f t="shared" si="5"/>
        <v>0</v>
      </c>
      <c r="DY21" s="103">
        <f t="shared" si="6"/>
        <v>0</v>
      </c>
      <c r="DZ21" s="103">
        <f t="shared" si="7"/>
        <v>0</v>
      </c>
    </row>
    <row r="22" spans="1:130" ht="15" customHeight="1">
      <c r="A22" s="101"/>
      <c r="B22" s="115"/>
      <c r="C22" s="115"/>
      <c r="E22" s="115"/>
      <c r="F22" s="115" t="s">
        <v>558</v>
      </c>
      <c r="G22" s="1006" t="s">
        <v>559</v>
      </c>
      <c r="H22" s="1007"/>
      <c r="I22" s="92" t="s">
        <v>557</v>
      </c>
      <c r="J22" s="103">
        <f t="shared" si="2"/>
        <v>0</v>
      </c>
      <c r="K22" s="103">
        <f t="shared" si="3"/>
        <v>0</v>
      </c>
      <c r="L22" s="103">
        <f t="shared" si="0"/>
        <v>0</v>
      </c>
      <c r="M22" s="104">
        <f t="shared" si="1"/>
        <v>0</v>
      </c>
      <c r="N22" s="110"/>
      <c r="O22" s="110"/>
      <c r="P22" s="111"/>
      <c r="Q22" s="110"/>
      <c r="R22" s="110"/>
      <c r="S22" s="111"/>
      <c r="T22" s="108">
        <f t="shared" si="8"/>
        <v>0</v>
      </c>
      <c r="U22" s="110"/>
      <c r="V22" s="111"/>
      <c r="W22" s="110"/>
      <c r="X22" s="110"/>
      <c r="Y22" s="111"/>
      <c r="Z22" s="110"/>
      <c r="AA22" s="110"/>
      <c r="AB22" s="111"/>
      <c r="AC22" s="110"/>
      <c r="AD22" s="110"/>
      <c r="AE22" s="111"/>
      <c r="AF22" s="108">
        <f t="shared" si="9"/>
        <v>0</v>
      </c>
      <c r="AG22" s="110"/>
      <c r="AH22" s="111"/>
      <c r="AI22" s="110"/>
      <c r="AJ22" s="110"/>
      <c r="AK22" s="111"/>
      <c r="AL22" s="110"/>
      <c r="AM22" s="110"/>
      <c r="AN22" s="111"/>
      <c r="AO22" s="110"/>
      <c r="AP22" s="110"/>
      <c r="AQ22" s="111"/>
      <c r="AR22" s="110"/>
      <c r="AS22" s="110"/>
      <c r="AT22" s="111"/>
      <c r="AU22" s="110"/>
      <c r="AV22" s="110"/>
      <c r="AW22" s="111"/>
      <c r="AX22" s="110"/>
      <c r="AY22" s="110"/>
      <c r="AZ22" s="111"/>
      <c r="BA22" s="110"/>
      <c r="BB22" s="110"/>
      <c r="BC22" s="111"/>
      <c r="BD22" s="110"/>
      <c r="BE22" s="110"/>
      <c r="BF22" s="111"/>
      <c r="BG22" s="110"/>
      <c r="BH22" s="110"/>
      <c r="BI22" s="111"/>
      <c r="BJ22" s="110"/>
      <c r="BK22" s="110"/>
      <c r="BL22" s="111"/>
      <c r="BM22" s="110"/>
      <c r="BN22" s="110"/>
      <c r="BO22" s="111"/>
      <c r="BP22" s="110"/>
      <c r="BQ22" s="110"/>
      <c r="BR22" s="111"/>
      <c r="BS22" s="110"/>
      <c r="BT22" s="110"/>
      <c r="BU22" s="111"/>
      <c r="BV22" s="110"/>
      <c r="BW22" s="110"/>
      <c r="BX22" s="111"/>
      <c r="BY22" s="110"/>
      <c r="BZ22" s="110"/>
      <c r="CA22" s="111"/>
      <c r="CB22" s="110"/>
      <c r="CC22" s="110"/>
      <c r="CD22" s="111"/>
      <c r="CE22" s="110"/>
      <c r="CF22" s="110"/>
      <c r="CG22" s="111"/>
      <c r="CH22" s="110"/>
      <c r="CI22" s="110"/>
      <c r="CJ22" s="111"/>
      <c r="CK22" s="110"/>
      <c r="CL22" s="110"/>
      <c r="CM22" s="111"/>
      <c r="CN22" s="110"/>
      <c r="CO22" s="110"/>
      <c r="CP22" s="111"/>
      <c r="CQ22" s="110"/>
      <c r="CR22" s="110"/>
      <c r="CS22" s="111"/>
      <c r="CT22" s="110"/>
      <c r="CU22" s="110"/>
      <c r="CV22" s="111"/>
      <c r="CW22" s="110"/>
      <c r="CX22" s="110"/>
      <c r="CY22" s="111"/>
      <c r="CZ22" s="110"/>
      <c r="DA22" s="110"/>
      <c r="DB22" s="111"/>
      <c r="DC22" s="110"/>
      <c r="DD22" s="110"/>
      <c r="DE22" s="111"/>
      <c r="DF22" s="110"/>
      <c r="DG22" s="110"/>
      <c r="DH22" s="111"/>
      <c r="DI22" s="110"/>
      <c r="DJ22" s="110"/>
      <c r="DK22" s="111"/>
      <c r="DL22" s="111"/>
      <c r="DM22" s="111"/>
      <c r="DN22" s="111"/>
      <c r="DO22" s="110"/>
      <c r="DP22" s="110"/>
      <c r="DQ22" s="111"/>
      <c r="DR22" s="110"/>
      <c r="DS22" s="110"/>
      <c r="DT22" s="111"/>
      <c r="DU22" s="110"/>
      <c r="DV22" s="110"/>
      <c r="DW22" s="111"/>
      <c r="DX22" s="103">
        <f t="shared" si="5"/>
        <v>0</v>
      </c>
      <c r="DY22" s="103">
        <f t="shared" si="6"/>
        <v>0</v>
      </c>
      <c r="DZ22" s="103">
        <f t="shared" si="7"/>
        <v>0</v>
      </c>
    </row>
    <row r="23" spans="1:130" ht="15" customHeight="1">
      <c r="A23" s="101"/>
      <c r="B23" s="115"/>
      <c r="D23" s="102">
        <v>2</v>
      </c>
      <c r="E23" s="81" t="s">
        <v>560</v>
      </c>
      <c r="F23" s="102"/>
      <c r="G23" s="102"/>
      <c r="H23" s="102"/>
      <c r="I23" s="92" t="s">
        <v>561</v>
      </c>
      <c r="J23" s="103">
        <f t="shared" si="2"/>
        <v>210000</v>
      </c>
      <c r="K23" s="103">
        <f t="shared" si="3"/>
        <v>0</v>
      </c>
      <c r="L23" s="103">
        <f t="shared" si="0"/>
        <v>0</v>
      </c>
      <c r="M23" s="104">
        <f t="shared" si="1"/>
        <v>210000</v>
      </c>
      <c r="N23" s="116">
        <f>SUM(N24:N27)</f>
        <v>0</v>
      </c>
      <c r="O23" s="116">
        <f>SUM(O24:O27)</f>
        <v>0</v>
      </c>
      <c r="P23" s="117"/>
      <c r="Q23" s="116">
        <f>SUM(Q24:Q27)</f>
        <v>0</v>
      </c>
      <c r="R23" s="116">
        <f>SUM(R24:R27)</f>
        <v>0</v>
      </c>
      <c r="S23" s="117"/>
      <c r="T23" s="108">
        <f t="shared" si="8"/>
        <v>0</v>
      </c>
      <c r="U23" s="116">
        <f>SUM(U24:U27)</f>
        <v>0</v>
      </c>
      <c r="V23" s="117"/>
      <c r="W23" s="116">
        <f>SUM(W24:W27)</f>
        <v>0</v>
      </c>
      <c r="X23" s="116">
        <f>SUM(X24:X27)</f>
        <v>0</v>
      </c>
      <c r="Y23" s="117"/>
      <c r="Z23" s="116">
        <f>SUM(Z24:Z27)</f>
        <v>0</v>
      </c>
      <c r="AA23" s="116">
        <f>SUM(AA24:AA27)</f>
        <v>0</v>
      </c>
      <c r="AB23" s="117"/>
      <c r="AC23" s="116">
        <f>SUM(AC24:AC27)</f>
        <v>0</v>
      </c>
      <c r="AD23" s="116">
        <f>SUM(AD24:AD27)</f>
        <v>0</v>
      </c>
      <c r="AE23" s="117"/>
      <c r="AF23" s="108">
        <f t="shared" si="9"/>
        <v>0</v>
      </c>
      <c r="AG23" s="116">
        <f>SUM(AG24:AG27)</f>
        <v>0</v>
      </c>
      <c r="AH23" s="117"/>
      <c r="AI23" s="116">
        <f>SUM(AI24:AI27)</f>
        <v>0</v>
      </c>
      <c r="AJ23" s="116">
        <f>SUM(AJ24:AJ27)</f>
        <v>0</v>
      </c>
      <c r="AK23" s="117"/>
      <c r="AL23" s="116">
        <f>SUM(AL24:AL27)</f>
        <v>0</v>
      </c>
      <c r="AM23" s="116">
        <f>SUM(AM24:AM27)</f>
        <v>0</v>
      </c>
      <c r="AN23" s="117"/>
      <c r="AO23" s="116">
        <f>SUM(AO24:AO27)</f>
        <v>0</v>
      </c>
      <c r="AP23" s="116">
        <f>SUM(AP24:AP27)</f>
        <v>0</v>
      </c>
      <c r="AQ23" s="117"/>
      <c r="AR23" s="116">
        <f>SUM(AR24:AR27)</f>
        <v>0</v>
      </c>
      <c r="AS23" s="116">
        <f>SUM(AS24:AS27)</f>
        <v>0</v>
      </c>
      <c r="AT23" s="117"/>
      <c r="AU23" s="116">
        <f>SUM(AU24:AU27)</f>
        <v>0</v>
      </c>
      <c r="AV23" s="116">
        <f>SUM(AV24:AV27)</f>
        <v>0</v>
      </c>
      <c r="AW23" s="117"/>
      <c r="AX23" s="116">
        <f>SUM(AX24:AX27)</f>
        <v>0</v>
      </c>
      <c r="AY23" s="116">
        <f>SUM(AY24:AY27)</f>
        <v>0</v>
      </c>
      <c r="AZ23" s="117"/>
      <c r="BA23" s="116">
        <f>SUM(BA24:BA27)</f>
        <v>0</v>
      </c>
      <c r="BB23" s="116">
        <f>SUM(BB24:BB27)</f>
        <v>0</v>
      </c>
      <c r="BC23" s="117"/>
      <c r="BD23" s="116">
        <f>SUM(BD24:BD27)</f>
        <v>0</v>
      </c>
      <c r="BE23" s="116">
        <f>SUM(BE24:BE27)</f>
        <v>0</v>
      </c>
      <c r="BF23" s="117"/>
      <c r="BG23" s="116">
        <f>SUM(BG24:BG27)</f>
        <v>0</v>
      </c>
      <c r="BH23" s="116">
        <f>SUM(BH24:BH27)</f>
        <v>0</v>
      </c>
      <c r="BI23" s="117"/>
      <c r="BJ23" s="116">
        <f>SUM(BJ24:BJ27)</f>
        <v>0</v>
      </c>
      <c r="BK23" s="116">
        <f>SUM(BK24:BK27)</f>
        <v>0</v>
      </c>
      <c r="BL23" s="117"/>
      <c r="BM23" s="116">
        <f>SUM(BM24:BM27)</f>
        <v>0</v>
      </c>
      <c r="BN23" s="116">
        <f>SUM(BN24:BN27)</f>
        <v>0</v>
      </c>
      <c r="BO23" s="117"/>
      <c r="BP23" s="116">
        <f>SUM(BP24:BP27)</f>
        <v>0</v>
      </c>
      <c r="BQ23" s="116">
        <f>SUM(BQ24:BQ27)</f>
        <v>0</v>
      </c>
      <c r="BR23" s="117"/>
      <c r="BS23" s="116">
        <f>SUM(BS24:BS27)</f>
        <v>0</v>
      </c>
      <c r="BT23" s="116">
        <f>SUM(BT24:BT27)</f>
        <v>0</v>
      </c>
      <c r="BU23" s="117"/>
      <c r="BV23" s="116">
        <f>SUM(BV24:BV27)</f>
        <v>0</v>
      </c>
      <c r="BW23" s="116">
        <f>SUM(BW24:BW27)</f>
        <v>0</v>
      </c>
      <c r="BX23" s="117"/>
      <c r="BY23" s="116">
        <f>SUM(BY24:BY27)</f>
        <v>0</v>
      </c>
      <c r="BZ23" s="116">
        <f>SUM(BZ24:BZ27)</f>
        <v>0</v>
      </c>
      <c r="CA23" s="117"/>
      <c r="CB23" s="116">
        <f>SUM(CB24:CB27)</f>
        <v>0</v>
      </c>
      <c r="CC23" s="116">
        <f>SUM(CC24:CC27)</f>
        <v>0</v>
      </c>
      <c r="CD23" s="117"/>
      <c r="CE23" s="116">
        <f>SUM(CE24:CE27)</f>
        <v>0</v>
      </c>
      <c r="CF23" s="116">
        <f>SUM(CF24:CF27)</f>
        <v>0</v>
      </c>
      <c r="CG23" s="117"/>
      <c r="CH23" s="116">
        <f>SUM(CH24:CH27)</f>
        <v>0</v>
      </c>
      <c r="CI23" s="116">
        <f>SUM(CI24:CI27)</f>
        <v>0</v>
      </c>
      <c r="CJ23" s="117"/>
      <c r="CK23" s="116">
        <f>SUM(CK24:CK27)</f>
        <v>0</v>
      </c>
      <c r="CL23" s="116">
        <f>SUM(CL24:CL27)</f>
        <v>0</v>
      </c>
      <c r="CM23" s="117"/>
      <c r="CN23" s="116">
        <f>SUM(CN24:CN27)</f>
        <v>210000</v>
      </c>
      <c r="CO23" s="116">
        <f>SUM(CO24:CO27)</f>
        <v>0</v>
      </c>
      <c r="CP23" s="117"/>
      <c r="CQ23" s="116">
        <f>SUM(CQ24:CQ27)</f>
        <v>0</v>
      </c>
      <c r="CR23" s="116">
        <f>SUM(CR24:CR27)</f>
        <v>0</v>
      </c>
      <c r="CS23" s="117"/>
      <c r="CT23" s="116">
        <f>SUM(CT24:CT27)</f>
        <v>0</v>
      </c>
      <c r="CU23" s="116">
        <f>SUM(CU24:CU27)</f>
        <v>0</v>
      </c>
      <c r="CV23" s="117"/>
      <c r="CW23" s="116">
        <f>SUM(CW24:CW27)</f>
        <v>0</v>
      </c>
      <c r="CX23" s="116">
        <f>SUM(CX24:CX27)</f>
        <v>0</v>
      </c>
      <c r="CY23" s="117"/>
      <c r="CZ23" s="116">
        <f>SUM(CZ24:CZ27)</f>
        <v>0</v>
      </c>
      <c r="DA23" s="116">
        <f>SUM(DA24:DA27)</f>
        <v>0</v>
      </c>
      <c r="DB23" s="117"/>
      <c r="DC23" s="116">
        <f>SUM(DC24:DC27)</f>
        <v>0</v>
      </c>
      <c r="DD23" s="116">
        <f>SUM(DD24:DD27)</f>
        <v>0</v>
      </c>
      <c r="DE23" s="117"/>
      <c r="DF23" s="116">
        <f>SUM(DF24:DF27)</f>
        <v>0</v>
      </c>
      <c r="DG23" s="116">
        <f>SUM(DG24:DG27)</f>
        <v>0</v>
      </c>
      <c r="DH23" s="117"/>
      <c r="DI23" s="116">
        <f>SUM(DI24:DI27)</f>
        <v>0</v>
      </c>
      <c r="DJ23" s="116">
        <f>SUM(DJ24:DJ27)</f>
        <v>0</v>
      </c>
      <c r="DK23" s="117"/>
      <c r="DL23" s="117"/>
      <c r="DM23" s="117"/>
      <c r="DN23" s="117"/>
      <c r="DO23" s="116">
        <f>SUM(DO24:DO27)</f>
        <v>0</v>
      </c>
      <c r="DP23" s="116">
        <f>SUM(DP24:DP27)</f>
        <v>0</v>
      </c>
      <c r="DQ23" s="117"/>
      <c r="DR23" s="116">
        <f>SUM(DR24:DR27)</f>
        <v>0</v>
      </c>
      <c r="DS23" s="116">
        <f>SUM(DS24:DS27)</f>
        <v>0</v>
      </c>
      <c r="DT23" s="117"/>
      <c r="DU23" s="116">
        <f>SUM(DU24:DU27)</f>
        <v>0</v>
      </c>
      <c r="DV23" s="116">
        <f>SUM(DV24:DV27)</f>
        <v>0</v>
      </c>
      <c r="DW23" s="117"/>
      <c r="DX23" s="103">
        <f t="shared" si="5"/>
        <v>210000</v>
      </c>
      <c r="DY23" s="103">
        <f t="shared" si="6"/>
        <v>0</v>
      </c>
      <c r="DZ23" s="103">
        <f t="shared" si="7"/>
        <v>0</v>
      </c>
    </row>
    <row r="24" spans="1:130" s="115" customFormat="1" ht="15" customHeight="1">
      <c r="A24" s="118"/>
      <c r="D24" s="81"/>
      <c r="F24" s="115" t="s">
        <v>558</v>
      </c>
      <c r="G24" s="119" t="s">
        <v>562</v>
      </c>
      <c r="H24" s="119"/>
      <c r="I24" s="92" t="s">
        <v>561</v>
      </c>
      <c r="J24" s="103">
        <f t="shared" si="2"/>
        <v>175000</v>
      </c>
      <c r="K24" s="103">
        <f t="shared" si="3"/>
        <v>0</v>
      </c>
      <c r="L24" s="103">
        <f t="shared" si="0"/>
        <v>0</v>
      </c>
      <c r="M24" s="104">
        <f t="shared" si="1"/>
        <v>175000</v>
      </c>
      <c r="N24" s="110"/>
      <c r="O24" s="110"/>
      <c r="P24" s="111"/>
      <c r="Q24" s="110"/>
      <c r="R24" s="110"/>
      <c r="S24" s="111"/>
      <c r="T24" s="108">
        <f t="shared" si="8"/>
        <v>0</v>
      </c>
      <c r="U24" s="110"/>
      <c r="V24" s="111"/>
      <c r="W24" s="110"/>
      <c r="X24" s="110"/>
      <c r="Y24" s="111"/>
      <c r="Z24" s="110"/>
      <c r="AA24" s="110"/>
      <c r="AB24" s="111"/>
      <c r="AC24" s="110"/>
      <c r="AD24" s="110"/>
      <c r="AE24" s="111"/>
      <c r="AF24" s="108">
        <f t="shared" si="9"/>
        <v>0</v>
      </c>
      <c r="AG24" s="110"/>
      <c r="AH24" s="111"/>
      <c r="AI24" s="110"/>
      <c r="AJ24" s="110"/>
      <c r="AK24" s="111"/>
      <c r="AL24" s="110"/>
      <c r="AM24" s="110"/>
      <c r="AN24" s="111"/>
      <c r="AO24" s="110"/>
      <c r="AP24" s="110"/>
      <c r="AQ24" s="111"/>
      <c r="AR24" s="110"/>
      <c r="AS24" s="110"/>
      <c r="AT24" s="111"/>
      <c r="AU24" s="110"/>
      <c r="AV24" s="110"/>
      <c r="AW24" s="111"/>
      <c r="AX24" s="110"/>
      <c r="AY24" s="110"/>
      <c r="AZ24" s="111"/>
      <c r="BA24" s="110"/>
      <c r="BB24" s="110"/>
      <c r="BC24" s="111"/>
      <c r="BD24" s="110"/>
      <c r="BE24" s="110"/>
      <c r="BF24" s="111"/>
      <c r="BG24" s="110"/>
      <c r="BH24" s="110"/>
      <c r="BI24" s="111"/>
      <c r="BJ24" s="110"/>
      <c r="BK24" s="110"/>
      <c r="BL24" s="111"/>
      <c r="BM24" s="110"/>
      <c r="BN24" s="110"/>
      <c r="BO24" s="111"/>
      <c r="BP24" s="110"/>
      <c r="BQ24" s="110"/>
      <c r="BR24" s="111"/>
      <c r="BS24" s="110"/>
      <c r="BT24" s="110"/>
      <c r="BU24" s="111"/>
      <c r="BV24" s="110"/>
      <c r="BW24" s="110"/>
      <c r="BX24" s="111"/>
      <c r="BY24" s="110"/>
      <c r="BZ24" s="110"/>
      <c r="CA24" s="111"/>
      <c r="CB24" s="110"/>
      <c r="CC24" s="110"/>
      <c r="CD24" s="111"/>
      <c r="CE24" s="110"/>
      <c r="CF24" s="110"/>
      <c r="CG24" s="111"/>
      <c r="CH24" s="110"/>
      <c r="CI24" s="110"/>
      <c r="CJ24" s="111"/>
      <c r="CK24" s="110"/>
      <c r="CL24" s="110"/>
      <c r="CM24" s="111"/>
      <c r="CN24" s="110">
        <v>175000</v>
      </c>
      <c r="CO24" s="110"/>
      <c r="CP24" s="111"/>
      <c r="CQ24" s="110"/>
      <c r="CR24" s="110"/>
      <c r="CS24" s="111"/>
      <c r="CT24" s="110"/>
      <c r="CU24" s="110"/>
      <c r="CV24" s="111"/>
      <c r="CW24" s="110"/>
      <c r="CX24" s="110"/>
      <c r="CY24" s="111"/>
      <c r="CZ24" s="110"/>
      <c r="DA24" s="110"/>
      <c r="DB24" s="111"/>
      <c r="DC24" s="110"/>
      <c r="DD24" s="110"/>
      <c r="DE24" s="111"/>
      <c r="DF24" s="110"/>
      <c r="DG24" s="110"/>
      <c r="DH24" s="111"/>
      <c r="DI24" s="110"/>
      <c r="DJ24" s="110"/>
      <c r="DK24" s="111"/>
      <c r="DL24" s="111"/>
      <c r="DM24" s="111"/>
      <c r="DN24" s="111"/>
      <c r="DO24" s="110"/>
      <c r="DP24" s="110"/>
      <c r="DQ24" s="111"/>
      <c r="DR24" s="110"/>
      <c r="DS24" s="110"/>
      <c r="DT24" s="111"/>
      <c r="DU24" s="110"/>
      <c r="DV24" s="110"/>
      <c r="DW24" s="111"/>
      <c r="DX24" s="103">
        <f t="shared" si="5"/>
        <v>175000</v>
      </c>
      <c r="DY24" s="103">
        <f t="shared" si="6"/>
        <v>0</v>
      </c>
      <c r="DZ24" s="103">
        <f t="shared" si="7"/>
        <v>0</v>
      </c>
    </row>
    <row r="25" spans="1:130" s="115" customFormat="1" ht="15" customHeight="1">
      <c r="A25" s="118"/>
      <c r="D25" s="81"/>
      <c r="F25" s="115" t="s">
        <v>558</v>
      </c>
      <c r="G25" s="119" t="s">
        <v>563</v>
      </c>
      <c r="H25" s="119"/>
      <c r="I25" s="92" t="s">
        <v>561</v>
      </c>
      <c r="J25" s="103">
        <f t="shared" si="2"/>
        <v>0</v>
      </c>
      <c r="K25" s="103">
        <f t="shared" si="3"/>
        <v>0</v>
      </c>
      <c r="L25" s="103">
        <f t="shared" si="0"/>
        <v>0</v>
      </c>
      <c r="M25" s="104">
        <f t="shared" si="1"/>
        <v>0</v>
      </c>
      <c r="N25" s="110"/>
      <c r="O25" s="110"/>
      <c r="P25" s="111"/>
      <c r="Q25" s="110"/>
      <c r="R25" s="110"/>
      <c r="S25" s="111"/>
      <c r="T25" s="108">
        <f t="shared" si="8"/>
        <v>0</v>
      </c>
      <c r="U25" s="110"/>
      <c r="V25" s="111"/>
      <c r="W25" s="110"/>
      <c r="X25" s="110"/>
      <c r="Y25" s="111"/>
      <c r="Z25" s="110"/>
      <c r="AA25" s="110"/>
      <c r="AB25" s="111"/>
      <c r="AC25" s="110"/>
      <c r="AD25" s="110"/>
      <c r="AE25" s="111"/>
      <c r="AF25" s="108">
        <f t="shared" si="9"/>
        <v>0</v>
      </c>
      <c r="AG25" s="110"/>
      <c r="AH25" s="111"/>
      <c r="AI25" s="110"/>
      <c r="AJ25" s="110"/>
      <c r="AK25" s="111"/>
      <c r="AL25" s="110"/>
      <c r="AM25" s="110"/>
      <c r="AN25" s="111"/>
      <c r="AO25" s="110"/>
      <c r="AP25" s="110"/>
      <c r="AQ25" s="111"/>
      <c r="AR25" s="110"/>
      <c r="AS25" s="110"/>
      <c r="AT25" s="111"/>
      <c r="AU25" s="110"/>
      <c r="AV25" s="110"/>
      <c r="AW25" s="111"/>
      <c r="AX25" s="110"/>
      <c r="AY25" s="110"/>
      <c r="AZ25" s="111"/>
      <c r="BA25" s="110"/>
      <c r="BB25" s="110"/>
      <c r="BC25" s="111"/>
      <c r="BD25" s="110"/>
      <c r="BE25" s="110"/>
      <c r="BF25" s="111"/>
      <c r="BG25" s="110"/>
      <c r="BH25" s="110"/>
      <c r="BI25" s="111"/>
      <c r="BJ25" s="110"/>
      <c r="BK25" s="110"/>
      <c r="BL25" s="111"/>
      <c r="BM25" s="110"/>
      <c r="BN25" s="110"/>
      <c r="BO25" s="111"/>
      <c r="BP25" s="110"/>
      <c r="BQ25" s="110"/>
      <c r="BR25" s="111"/>
      <c r="BS25" s="110"/>
      <c r="BT25" s="110"/>
      <c r="BU25" s="111"/>
      <c r="BV25" s="110"/>
      <c r="BW25" s="110"/>
      <c r="BX25" s="111"/>
      <c r="BY25" s="110"/>
      <c r="BZ25" s="110"/>
      <c r="CA25" s="111"/>
      <c r="CB25" s="110"/>
      <c r="CC25" s="110"/>
      <c r="CD25" s="111"/>
      <c r="CE25" s="110"/>
      <c r="CF25" s="110"/>
      <c r="CG25" s="111"/>
      <c r="CH25" s="110"/>
      <c r="CI25" s="110"/>
      <c r="CJ25" s="111"/>
      <c r="CK25" s="110"/>
      <c r="CL25" s="110"/>
      <c r="CM25" s="111"/>
      <c r="CN25" s="110"/>
      <c r="CO25" s="110"/>
      <c r="CP25" s="111"/>
      <c r="CQ25" s="110"/>
      <c r="CR25" s="110"/>
      <c r="CS25" s="111"/>
      <c r="CT25" s="110"/>
      <c r="CU25" s="110"/>
      <c r="CV25" s="111"/>
      <c r="CW25" s="110"/>
      <c r="CX25" s="110"/>
      <c r="CY25" s="111"/>
      <c r="CZ25" s="110"/>
      <c r="DA25" s="110"/>
      <c r="DB25" s="111"/>
      <c r="DC25" s="110"/>
      <c r="DD25" s="110"/>
      <c r="DE25" s="111"/>
      <c r="DF25" s="110"/>
      <c r="DG25" s="110"/>
      <c r="DH25" s="111"/>
      <c r="DI25" s="110"/>
      <c r="DJ25" s="110"/>
      <c r="DK25" s="111"/>
      <c r="DL25" s="111"/>
      <c r="DM25" s="111"/>
      <c r="DN25" s="111"/>
      <c r="DO25" s="110"/>
      <c r="DP25" s="110"/>
      <c r="DQ25" s="111"/>
      <c r="DR25" s="110"/>
      <c r="DS25" s="110"/>
      <c r="DT25" s="111"/>
      <c r="DU25" s="110"/>
      <c r="DV25" s="110"/>
      <c r="DW25" s="111"/>
      <c r="DX25" s="103">
        <f t="shared" si="5"/>
        <v>0</v>
      </c>
      <c r="DY25" s="103">
        <f t="shared" si="6"/>
        <v>0</v>
      </c>
      <c r="DZ25" s="103">
        <f t="shared" si="7"/>
        <v>0</v>
      </c>
    </row>
    <row r="26" spans="1:130" s="115" customFormat="1" ht="15" hidden="1" customHeight="1">
      <c r="A26" s="118"/>
      <c r="D26" s="81"/>
      <c r="F26" s="115" t="s">
        <v>558</v>
      </c>
      <c r="G26" s="119" t="s">
        <v>564</v>
      </c>
      <c r="H26" s="119"/>
      <c r="I26" s="92" t="s">
        <v>561</v>
      </c>
      <c r="J26" s="103">
        <f t="shared" si="2"/>
        <v>0</v>
      </c>
      <c r="K26" s="103">
        <f t="shared" si="3"/>
        <v>0</v>
      </c>
      <c r="L26" s="103">
        <f t="shared" si="0"/>
        <v>0</v>
      </c>
      <c r="M26" s="104">
        <f t="shared" si="1"/>
        <v>0</v>
      </c>
      <c r="N26" s="110"/>
      <c r="O26" s="110"/>
      <c r="P26" s="111"/>
      <c r="Q26" s="110"/>
      <c r="R26" s="110"/>
      <c r="S26" s="111"/>
      <c r="T26" s="108">
        <f t="shared" si="8"/>
        <v>0</v>
      </c>
      <c r="U26" s="110"/>
      <c r="V26" s="111"/>
      <c r="W26" s="110"/>
      <c r="X26" s="110"/>
      <c r="Y26" s="111"/>
      <c r="Z26" s="110"/>
      <c r="AA26" s="110"/>
      <c r="AB26" s="111"/>
      <c r="AC26" s="110"/>
      <c r="AD26" s="110"/>
      <c r="AE26" s="111"/>
      <c r="AF26" s="108">
        <f t="shared" si="9"/>
        <v>0</v>
      </c>
      <c r="AG26" s="110"/>
      <c r="AH26" s="111"/>
      <c r="AI26" s="110"/>
      <c r="AJ26" s="110"/>
      <c r="AK26" s="111"/>
      <c r="AL26" s="110"/>
      <c r="AM26" s="110"/>
      <c r="AN26" s="111"/>
      <c r="AO26" s="110"/>
      <c r="AP26" s="110"/>
      <c r="AQ26" s="111"/>
      <c r="AR26" s="110"/>
      <c r="AS26" s="110"/>
      <c r="AT26" s="111"/>
      <c r="AU26" s="110"/>
      <c r="AV26" s="110"/>
      <c r="AW26" s="111"/>
      <c r="AX26" s="110"/>
      <c r="AY26" s="110"/>
      <c r="AZ26" s="111"/>
      <c r="BA26" s="110"/>
      <c r="BB26" s="110"/>
      <c r="BC26" s="111"/>
      <c r="BD26" s="110"/>
      <c r="BE26" s="110"/>
      <c r="BF26" s="111"/>
      <c r="BG26" s="110"/>
      <c r="BH26" s="110"/>
      <c r="BI26" s="111"/>
      <c r="BJ26" s="110"/>
      <c r="BK26" s="110"/>
      <c r="BL26" s="111"/>
      <c r="BM26" s="110"/>
      <c r="BN26" s="110"/>
      <c r="BO26" s="111"/>
      <c r="BP26" s="110"/>
      <c r="BQ26" s="110"/>
      <c r="BR26" s="111"/>
      <c r="BS26" s="110"/>
      <c r="BT26" s="110"/>
      <c r="BU26" s="111"/>
      <c r="BV26" s="110"/>
      <c r="BW26" s="110"/>
      <c r="BX26" s="111"/>
      <c r="BY26" s="110"/>
      <c r="BZ26" s="110"/>
      <c r="CA26" s="111"/>
      <c r="CB26" s="110"/>
      <c r="CC26" s="110"/>
      <c r="CD26" s="111"/>
      <c r="CE26" s="110"/>
      <c r="CF26" s="110"/>
      <c r="CG26" s="111"/>
      <c r="CH26" s="110"/>
      <c r="CI26" s="110"/>
      <c r="CJ26" s="111"/>
      <c r="CK26" s="110"/>
      <c r="CL26" s="110"/>
      <c r="CM26" s="111"/>
      <c r="CN26" s="110"/>
      <c r="CO26" s="110"/>
      <c r="CP26" s="111"/>
      <c r="CQ26" s="110"/>
      <c r="CR26" s="110"/>
      <c r="CS26" s="111"/>
      <c r="CT26" s="110"/>
      <c r="CU26" s="110"/>
      <c r="CV26" s="111"/>
      <c r="CW26" s="110"/>
      <c r="CX26" s="110"/>
      <c r="CY26" s="111"/>
      <c r="CZ26" s="110"/>
      <c r="DA26" s="110"/>
      <c r="DB26" s="111"/>
      <c r="DC26" s="110"/>
      <c r="DD26" s="110"/>
      <c r="DE26" s="111"/>
      <c r="DF26" s="110"/>
      <c r="DG26" s="110"/>
      <c r="DH26" s="111"/>
      <c r="DI26" s="110"/>
      <c r="DJ26" s="110"/>
      <c r="DK26" s="111"/>
      <c r="DL26" s="111"/>
      <c r="DM26" s="111"/>
      <c r="DN26" s="111"/>
      <c r="DO26" s="110"/>
      <c r="DP26" s="110"/>
      <c r="DQ26" s="111"/>
      <c r="DR26" s="110"/>
      <c r="DS26" s="110"/>
      <c r="DT26" s="111"/>
      <c r="DU26" s="110"/>
      <c r="DV26" s="110"/>
      <c r="DW26" s="111"/>
      <c r="DX26" s="103">
        <f t="shared" si="5"/>
        <v>0</v>
      </c>
      <c r="DY26" s="103">
        <f t="shared" si="6"/>
        <v>0</v>
      </c>
      <c r="DZ26" s="103">
        <f t="shared" si="7"/>
        <v>0</v>
      </c>
    </row>
    <row r="27" spans="1:130" s="115" customFormat="1" ht="15" customHeight="1">
      <c r="A27" s="118"/>
      <c r="D27" s="81"/>
      <c r="F27" s="115" t="s">
        <v>558</v>
      </c>
      <c r="G27" s="119" t="s">
        <v>565</v>
      </c>
      <c r="H27" s="119"/>
      <c r="I27" s="92" t="s">
        <v>561</v>
      </c>
      <c r="J27" s="103">
        <f t="shared" si="2"/>
        <v>35000</v>
      </c>
      <c r="K27" s="103">
        <f t="shared" si="3"/>
        <v>0</v>
      </c>
      <c r="L27" s="103">
        <f t="shared" si="0"/>
        <v>0</v>
      </c>
      <c r="M27" s="104">
        <f t="shared" si="1"/>
        <v>35000</v>
      </c>
      <c r="N27" s="110"/>
      <c r="O27" s="110"/>
      <c r="P27" s="111"/>
      <c r="Q27" s="110"/>
      <c r="R27" s="110"/>
      <c r="S27" s="111"/>
      <c r="T27" s="108">
        <f t="shared" si="8"/>
        <v>0</v>
      </c>
      <c r="U27" s="110"/>
      <c r="V27" s="111"/>
      <c r="W27" s="110"/>
      <c r="X27" s="110"/>
      <c r="Y27" s="111"/>
      <c r="Z27" s="110"/>
      <c r="AA27" s="110"/>
      <c r="AB27" s="111"/>
      <c r="AC27" s="110"/>
      <c r="AD27" s="110"/>
      <c r="AE27" s="111"/>
      <c r="AF27" s="108">
        <f t="shared" si="9"/>
        <v>0</v>
      </c>
      <c r="AG27" s="110"/>
      <c r="AH27" s="111"/>
      <c r="AI27" s="110"/>
      <c r="AJ27" s="110"/>
      <c r="AK27" s="111"/>
      <c r="AL27" s="110"/>
      <c r="AM27" s="110"/>
      <c r="AN27" s="111"/>
      <c r="AO27" s="110"/>
      <c r="AP27" s="110"/>
      <c r="AQ27" s="111"/>
      <c r="AR27" s="110"/>
      <c r="AS27" s="110"/>
      <c r="AT27" s="111"/>
      <c r="AU27" s="110"/>
      <c r="AV27" s="110"/>
      <c r="AW27" s="111"/>
      <c r="AX27" s="110"/>
      <c r="AY27" s="110"/>
      <c r="AZ27" s="111"/>
      <c r="BA27" s="110"/>
      <c r="BB27" s="110"/>
      <c r="BC27" s="111"/>
      <c r="BD27" s="110"/>
      <c r="BE27" s="110"/>
      <c r="BF27" s="111"/>
      <c r="BG27" s="110"/>
      <c r="BH27" s="110"/>
      <c r="BI27" s="111"/>
      <c r="BJ27" s="110"/>
      <c r="BK27" s="110"/>
      <c r="BL27" s="111"/>
      <c r="BM27" s="110"/>
      <c r="BN27" s="110"/>
      <c r="BO27" s="111"/>
      <c r="BP27" s="110"/>
      <c r="BQ27" s="110"/>
      <c r="BR27" s="111"/>
      <c r="BS27" s="110"/>
      <c r="BT27" s="110"/>
      <c r="BU27" s="111"/>
      <c r="BV27" s="110"/>
      <c r="BW27" s="110"/>
      <c r="BX27" s="111"/>
      <c r="BY27" s="110"/>
      <c r="BZ27" s="110"/>
      <c r="CA27" s="111"/>
      <c r="CB27" s="110"/>
      <c r="CC27" s="110"/>
      <c r="CD27" s="111"/>
      <c r="CE27" s="110"/>
      <c r="CF27" s="110"/>
      <c r="CG27" s="111"/>
      <c r="CH27" s="110"/>
      <c r="CI27" s="110"/>
      <c r="CJ27" s="111"/>
      <c r="CK27" s="110"/>
      <c r="CL27" s="110"/>
      <c r="CM27" s="111"/>
      <c r="CN27" s="110">
        <v>35000</v>
      </c>
      <c r="CO27" s="110"/>
      <c r="CP27" s="111"/>
      <c r="CQ27" s="110"/>
      <c r="CR27" s="110"/>
      <c r="CS27" s="111"/>
      <c r="CT27" s="110"/>
      <c r="CU27" s="110"/>
      <c r="CV27" s="111"/>
      <c r="CW27" s="110"/>
      <c r="CX27" s="110"/>
      <c r="CY27" s="111"/>
      <c r="CZ27" s="110"/>
      <c r="DA27" s="110"/>
      <c r="DB27" s="111"/>
      <c r="DC27" s="110"/>
      <c r="DD27" s="110"/>
      <c r="DE27" s="111"/>
      <c r="DF27" s="110"/>
      <c r="DG27" s="110"/>
      <c r="DH27" s="111"/>
      <c r="DI27" s="110"/>
      <c r="DJ27" s="110"/>
      <c r="DK27" s="111"/>
      <c r="DL27" s="111"/>
      <c r="DM27" s="111"/>
      <c r="DN27" s="111"/>
      <c r="DO27" s="110"/>
      <c r="DP27" s="110"/>
      <c r="DQ27" s="111"/>
      <c r="DR27" s="110"/>
      <c r="DS27" s="110"/>
      <c r="DT27" s="111"/>
      <c r="DU27" s="110"/>
      <c r="DV27" s="110"/>
      <c r="DW27" s="111"/>
      <c r="DX27" s="103">
        <f t="shared" si="5"/>
        <v>35000</v>
      </c>
      <c r="DY27" s="103">
        <f t="shared" si="6"/>
        <v>0</v>
      </c>
      <c r="DZ27" s="103">
        <f t="shared" si="7"/>
        <v>0</v>
      </c>
    </row>
    <row r="28" spans="1:130" s="115" customFormat="1" ht="15" customHeight="1">
      <c r="A28" s="118"/>
      <c r="B28" s="81"/>
      <c r="C28" s="81"/>
      <c r="D28" s="102">
        <v>3</v>
      </c>
      <c r="E28" s="81" t="s">
        <v>566</v>
      </c>
      <c r="F28" s="102"/>
      <c r="G28" s="102"/>
      <c r="H28" s="102"/>
      <c r="I28" s="92" t="s">
        <v>567</v>
      </c>
      <c r="J28" s="103">
        <f t="shared" si="2"/>
        <v>206000</v>
      </c>
      <c r="K28" s="103">
        <f t="shared" si="3"/>
        <v>0</v>
      </c>
      <c r="L28" s="103">
        <f t="shared" si="0"/>
        <v>0</v>
      </c>
      <c r="M28" s="104">
        <f t="shared" si="1"/>
        <v>206000</v>
      </c>
      <c r="N28" s="120">
        <f>N29+N32+N35</f>
        <v>0</v>
      </c>
      <c r="O28" s="120">
        <f>O29+O32+O35</f>
        <v>0</v>
      </c>
      <c r="P28" s="121"/>
      <c r="Q28" s="120">
        <f>Q29+Q32+Q35</f>
        <v>0</v>
      </c>
      <c r="R28" s="120">
        <f>R29+R32+R35</f>
        <v>0</v>
      </c>
      <c r="S28" s="121"/>
      <c r="T28" s="108">
        <f t="shared" si="8"/>
        <v>0</v>
      </c>
      <c r="U28" s="120">
        <f>U29+U32+U35</f>
        <v>0</v>
      </c>
      <c r="V28" s="121"/>
      <c r="W28" s="120">
        <f>W29+W32+W35</f>
        <v>0</v>
      </c>
      <c r="X28" s="120">
        <f>X29+X32+X35</f>
        <v>0</v>
      </c>
      <c r="Y28" s="121"/>
      <c r="Z28" s="120">
        <f>Z29+Z32+Z35</f>
        <v>0</v>
      </c>
      <c r="AA28" s="120">
        <f>AA29+AA32+AA35</f>
        <v>0</v>
      </c>
      <c r="AB28" s="121"/>
      <c r="AC28" s="120">
        <f>AC29+AC32+AC35</f>
        <v>0</v>
      </c>
      <c r="AD28" s="120">
        <f>AD29+AD32+AD35</f>
        <v>0</v>
      </c>
      <c r="AE28" s="121"/>
      <c r="AF28" s="108">
        <f t="shared" si="9"/>
        <v>0</v>
      </c>
      <c r="AG28" s="120">
        <f>AG29+AG32+AG35</f>
        <v>0</v>
      </c>
      <c r="AH28" s="121"/>
      <c r="AI28" s="120">
        <f>AI29+AI32+AI35</f>
        <v>0</v>
      </c>
      <c r="AJ28" s="120">
        <f>AJ29+AJ32+AJ35</f>
        <v>0</v>
      </c>
      <c r="AK28" s="121"/>
      <c r="AL28" s="120">
        <f>AL29+AL32+AL35</f>
        <v>0</v>
      </c>
      <c r="AM28" s="120">
        <f>AM29+AM32+AM35</f>
        <v>0</v>
      </c>
      <c r="AN28" s="121"/>
      <c r="AO28" s="120">
        <f>AO29+AO32+AO35</f>
        <v>0</v>
      </c>
      <c r="AP28" s="120">
        <f>AP29+AP32+AP35</f>
        <v>0</v>
      </c>
      <c r="AQ28" s="121"/>
      <c r="AR28" s="120">
        <f>AR29+AR32+AR35</f>
        <v>0</v>
      </c>
      <c r="AS28" s="120">
        <f>AS29+AS32+AS35</f>
        <v>0</v>
      </c>
      <c r="AT28" s="121"/>
      <c r="AU28" s="120">
        <f>AU29+AU32+AU35</f>
        <v>0</v>
      </c>
      <c r="AV28" s="120">
        <f>AV29+AV32+AV35</f>
        <v>0</v>
      </c>
      <c r="AW28" s="121"/>
      <c r="AX28" s="120">
        <f>AX29+AX32+AX35</f>
        <v>0</v>
      </c>
      <c r="AY28" s="120">
        <f>AY29+AY32+AY35</f>
        <v>0</v>
      </c>
      <c r="AZ28" s="121"/>
      <c r="BA28" s="120">
        <f>BA29+BA32+BA35</f>
        <v>0</v>
      </c>
      <c r="BB28" s="120">
        <f>BB29+BB32+BB35</f>
        <v>0</v>
      </c>
      <c r="BC28" s="121"/>
      <c r="BD28" s="120">
        <f>BD29+BD32+BD35</f>
        <v>0</v>
      </c>
      <c r="BE28" s="120">
        <f>BE29+BE32+BE35</f>
        <v>0</v>
      </c>
      <c r="BF28" s="121"/>
      <c r="BG28" s="120">
        <f>BG29+BG32+BG35</f>
        <v>0</v>
      </c>
      <c r="BH28" s="120">
        <f>BH29+BH32+BH35</f>
        <v>0</v>
      </c>
      <c r="BI28" s="121"/>
      <c r="BJ28" s="120">
        <f>BJ29+BJ32+BJ35</f>
        <v>0</v>
      </c>
      <c r="BK28" s="120">
        <f>BK29+BK32+BK35</f>
        <v>0</v>
      </c>
      <c r="BL28" s="121"/>
      <c r="BM28" s="120">
        <f>BM29+BM32+BM35</f>
        <v>0</v>
      </c>
      <c r="BN28" s="120">
        <f>BN29+BN32+BN35</f>
        <v>0</v>
      </c>
      <c r="BO28" s="121"/>
      <c r="BP28" s="120">
        <f>BP29+BP32+BP35</f>
        <v>0</v>
      </c>
      <c r="BQ28" s="120">
        <f>BQ29+BQ32+BQ35</f>
        <v>0</v>
      </c>
      <c r="BR28" s="121"/>
      <c r="BS28" s="120">
        <f>BS29+BS32+BS35</f>
        <v>0</v>
      </c>
      <c r="BT28" s="120">
        <f>BT29+BT32+BT35</f>
        <v>0</v>
      </c>
      <c r="BU28" s="121"/>
      <c r="BV28" s="120">
        <f>BV29+BV32+BV35</f>
        <v>0</v>
      </c>
      <c r="BW28" s="120">
        <f>BW29+BW32+BW35</f>
        <v>0</v>
      </c>
      <c r="BX28" s="121"/>
      <c r="BY28" s="120">
        <f>BY29+BY32+BY35</f>
        <v>0</v>
      </c>
      <c r="BZ28" s="120">
        <f>BZ29+BZ32+BZ35</f>
        <v>0</v>
      </c>
      <c r="CA28" s="121"/>
      <c r="CB28" s="120">
        <f>CB29+CB32+CB35</f>
        <v>0</v>
      </c>
      <c r="CC28" s="120">
        <f>CC29+CC32+CC35</f>
        <v>0</v>
      </c>
      <c r="CD28" s="121"/>
      <c r="CE28" s="120">
        <f>CE29+CE32+CE35</f>
        <v>0</v>
      </c>
      <c r="CF28" s="120">
        <f>CF29+CF32+CF35</f>
        <v>0</v>
      </c>
      <c r="CG28" s="121"/>
      <c r="CH28" s="120">
        <f>CH29+CH32+CH35</f>
        <v>0</v>
      </c>
      <c r="CI28" s="120">
        <f>CI29+CI32+CI35</f>
        <v>0</v>
      </c>
      <c r="CJ28" s="121"/>
      <c r="CK28" s="120">
        <f>CK29+CK32+CK35</f>
        <v>0</v>
      </c>
      <c r="CL28" s="120">
        <f>CL29+CL32+CL35</f>
        <v>0</v>
      </c>
      <c r="CM28" s="121"/>
      <c r="CN28" s="120">
        <f>CN29+CN32+CN35</f>
        <v>206000</v>
      </c>
      <c r="CO28" s="120">
        <f>CO29+CO32+CO35</f>
        <v>0</v>
      </c>
      <c r="CP28" s="121"/>
      <c r="CQ28" s="120">
        <f>CQ29+CQ32+CQ35</f>
        <v>0</v>
      </c>
      <c r="CR28" s="120">
        <f>CR29+CR32+CR35</f>
        <v>0</v>
      </c>
      <c r="CS28" s="121"/>
      <c r="CT28" s="120">
        <f>CT29+CT32+CT35</f>
        <v>0</v>
      </c>
      <c r="CU28" s="120">
        <f>CU29+CU32+CU35</f>
        <v>0</v>
      </c>
      <c r="CV28" s="121"/>
      <c r="CW28" s="120">
        <f>CW29+CW32+CW35</f>
        <v>0</v>
      </c>
      <c r="CX28" s="120">
        <f>CX29+CX32+CX35</f>
        <v>0</v>
      </c>
      <c r="CY28" s="121"/>
      <c r="CZ28" s="120">
        <f>CZ29+CZ32+CZ35</f>
        <v>0</v>
      </c>
      <c r="DA28" s="120">
        <f>DA29+DA32+DA35</f>
        <v>0</v>
      </c>
      <c r="DB28" s="121"/>
      <c r="DC28" s="120">
        <f>DC29+DC32+DC35</f>
        <v>0</v>
      </c>
      <c r="DD28" s="120">
        <f>DD29+DD32+DD35</f>
        <v>0</v>
      </c>
      <c r="DE28" s="121"/>
      <c r="DF28" s="120">
        <f>DF29+DF32+DF35</f>
        <v>0</v>
      </c>
      <c r="DG28" s="120">
        <f>DG29+DG32+DG35</f>
        <v>0</v>
      </c>
      <c r="DH28" s="121"/>
      <c r="DI28" s="120">
        <f>DI29+DI32+DI35</f>
        <v>0</v>
      </c>
      <c r="DJ28" s="120">
        <f>DJ29+DJ32+DJ35</f>
        <v>0</v>
      </c>
      <c r="DK28" s="120"/>
      <c r="DL28" s="120">
        <f>DL29+DL32+DL35</f>
        <v>0</v>
      </c>
      <c r="DM28" s="120">
        <f>DM29+DM32+DM35</f>
        <v>0</v>
      </c>
      <c r="DN28" s="121"/>
      <c r="DO28" s="120">
        <f>DO29+DO32+DO35</f>
        <v>0</v>
      </c>
      <c r="DP28" s="120">
        <f>DP29+DP32+DP35</f>
        <v>0</v>
      </c>
      <c r="DQ28" s="121"/>
      <c r="DR28" s="120">
        <f>DR29+DR32+DR35</f>
        <v>0</v>
      </c>
      <c r="DS28" s="120">
        <f>DS29+DS32+DS35</f>
        <v>0</v>
      </c>
      <c r="DT28" s="121"/>
      <c r="DU28" s="120">
        <f>DU29+DU32+DU35</f>
        <v>0</v>
      </c>
      <c r="DV28" s="120">
        <f>DV29+DV32+DV35</f>
        <v>0</v>
      </c>
      <c r="DW28" s="121"/>
      <c r="DX28" s="103">
        <f t="shared" si="5"/>
        <v>206000</v>
      </c>
      <c r="DY28" s="103">
        <f t="shared" si="6"/>
        <v>0</v>
      </c>
      <c r="DZ28" s="103">
        <f t="shared" si="7"/>
        <v>0</v>
      </c>
    </row>
    <row r="29" spans="1:130" s="115" customFormat="1">
      <c r="A29" s="118"/>
      <c r="D29" s="81"/>
      <c r="E29" s="102">
        <v>1</v>
      </c>
      <c r="F29" s="81" t="s">
        <v>568</v>
      </c>
      <c r="G29" s="102"/>
      <c r="H29" s="102"/>
      <c r="I29" s="92" t="s">
        <v>569</v>
      </c>
      <c r="J29" s="103">
        <f t="shared" si="2"/>
        <v>105000</v>
      </c>
      <c r="K29" s="103">
        <f t="shared" si="3"/>
        <v>0</v>
      </c>
      <c r="L29" s="103">
        <f t="shared" si="0"/>
        <v>0</v>
      </c>
      <c r="M29" s="104">
        <f t="shared" si="1"/>
        <v>105000</v>
      </c>
      <c r="N29" s="116">
        <f>SUM(N30:N31)</f>
        <v>0</v>
      </c>
      <c r="O29" s="116">
        <f>SUM(O30:O31)</f>
        <v>0</v>
      </c>
      <c r="P29" s="117"/>
      <c r="Q29" s="116">
        <f>SUM(Q30:Q31)</f>
        <v>0</v>
      </c>
      <c r="R29" s="116">
        <f>SUM(R30:R31)</f>
        <v>0</v>
      </c>
      <c r="S29" s="117"/>
      <c r="T29" s="108">
        <f t="shared" si="8"/>
        <v>0</v>
      </c>
      <c r="U29" s="116">
        <f>SUM(U30:U31)</f>
        <v>0</v>
      </c>
      <c r="V29" s="117"/>
      <c r="W29" s="116">
        <f>SUM(W30:W31)</f>
        <v>0</v>
      </c>
      <c r="X29" s="116">
        <f>SUM(X30:X31)</f>
        <v>0</v>
      </c>
      <c r="Y29" s="117"/>
      <c r="Z29" s="116">
        <f>SUM(Z30:Z31)</f>
        <v>0</v>
      </c>
      <c r="AA29" s="116">
        <f>SUM(AA30:AA31)</f>
        <v>0</v>
      </c>
      <c r="AB29" s="117"/>
      <c r="AC29" s="116">
        <f>SUM(AC30:AC31)</f>
        <v>0</v>
      </c>
      <c r="AD29" s="116">
        <f>SUM(AD30:AD31)</f>
        <v>0</v>
      </c>
      <c r="AE29" s="117"/>
      <c r="AF29" s="108">
        <f t="shared" si="9"/>
        <v>0</v>
      </c>
      <c r="AG29" s="116">
        <f>SUM(AG30:AG31)</f>
        <v>0</v>
      </c>
      <c r="AH29" s="117"/>
      <c r="AI29" s="116">
        <f>SUM(AI30:AI31)</f>
        <v>0</v>
      </c>
      <c r="AJ29" s="116">
        <f>SUM(AJ30:AJ31)</f>
        <v>0</v>
      </c>
      <c r="AK29" s="117"/>
      <c r="AL29" s="116">
        <f>SUM(AL30:AL31)</f>
        <v>0</v>
      </c>
      <c r="AM29" s="116">
        <f>SUM(AM30:AM31)</f>
        <v>0</v>
      </c>
      <c r="AN29" s="117"/>
      <c r="AO29" s="116">
        <f>SUM(AO30:AO31)</f>
        <v>0</v>
      </c>
      <c r="AP29" s="116">
        <f>SUM(AP30:AP31)</f>
        <v>0</v>
      </c>
      <c r="AQ29" s="117"/>
      <c r="AR29" s="116">
        <f>SUM(AR30:AR31)</f>
        <v>0</v>
      </c>
      <c r="AS29" s="116">
        <f>SUM(AS30:AS31)</f>
        <v>0</v>
      </c>
      <c r="AT29" s="117"/>
      <c r="AU29" s="116">
        <f>SUM(AU30:AU31)</f>
        <v>0</v>
      </c>
      <c r="AV29" s="116">
        <f>SUM(AV30:AV31)</f>
        <v>0</v>
      </c>
      <c r="AW29" s="117"/>
      <c r="AX29" s="116">
        <f>SUM(AX30:AX31)</f>
        <v>0</v>
      </c>
      <c r="AY29" s="116">
        <f>SUM(AY30:AY31)</f>
        <v>0</v>
      </c>
      <c r="AZ29" s="117"/>
      <c r="BA29" s="116">
        <f>SUM(BA30:BA31)</f>
        <v>0</v>
      </c>
      <c r="BB29" s="116">
        <f>SUM(BB30:BB31)</f>
        <v>0</v>
      </c>
      <c r="BC29" s="117"/>
      <c r="BD29" s="116">
        <f>SUM(BD30:BD31)</f>
        <v>0</v>
      </c>
      <c r="BE29" s="116">
        <f>SUM(BE30:BE31)</f>
        <v>0</v>
      </c>
      <c r="BF29" s="117"/>
      <c r="BG29" s="116">
        <f>SUM(BG30:BG31)</f>
        <v>0</v>
      </c>
      <c r="BH29" s="116">
        <f>SUM(BH30:BH31)</f>
        <v>0</v>
      </c>
      <c r="BI29" s="117"/>
      <c r="BJ29" s="116">
        <f>SUM(BJ30:BJ31)</f>
        <v>0</v>
      </c>
      <c r="BK29" s="116">
        <f>SUM(BK30:BK31)</f>
        <v>0</v>
      </c>
      <c r="BL29" s="117"/>
      <c r="BM29" s="116">
        <f>SUM(BM30:BM31)</f>
        <v>0</v>
      </c>
      <c r="BN29" s="116">
        <f>SUM(BN30:BN31)</f>
        <v>0</v>
      </c>
      <c r="BO29" s="117"/>
      <c r="BP29" s="116">
        <f>SUM(BP30:BP31)</f>
        <v>0</v>
      </c>
      <c r="BQ29" s="116">
        <f>SUM(BQ30:BQ31)</f>
        <v>0</v>
      </c>
      <c r="BR29" s="117"/>
      <c r="BS29" s="116">
        <f>SUM(BS30:BS31)</f>
        <v>0</v>
      </c>
      <c r="BT29" s="116">
        <f>SUM(BT30:BT31)</f>
        <v>0</v>
      </c>
      <c r="BU29" s="117"/>
      <c r="BV29" s="116">
        <f>SUM(BV30:BV31)</f>
        <v>0</v>
      </c>
      <c r="BW29" s="116">
        <f>SUM(BW30:BW31)</f>
        <v>0</v>
      </c>
      <c r="BX29" s="117"/>
      <c r="BY29" s="116">
        <f>SUM(BY30:BY31)</f>
        <v>0</v>
      </c>
      <c r="BZ29" s="116">
        <f>SUM(BZ30:BZ31)</f>
        <v>0</v>
      </c>
      <c r="CA29" s="117"/>
      <c r="CB29" s="116">
        <f>SUM(CB30:CB31)</f>
        <v>0</v>
      </c>
      <c r="CC29" s="116">
        <f>SUM(CC30:CC31)</f>
        <v>0</v>
      </c>
      <c r="CD29" s="117"/>
      <c r="CE29" s="116">
        <f>SUM(CE30:CE31)</f>
        <v>0</v>
      </c>
      <c r="CF29" s="116">
        <f>SUM(CF30:CF31)</f>
        <v>0</v>
      </c>
      <c r="CG29" s="117"/>
      <c r="CH29" s="116">
        <f>SUM(CH30:CH31)</f>
        <v>0</v>
      </c>
      <c r="CI29" s="116">
        <f>SUM(CI30:CI31)</f>
        <v>0</v>
      </c>
      <c r="CJ29" s="117"/>
      <c r="CK29" s="116">
        <f>SUM(CK30:CK31)</f>
        <v>0</v>
      </c>
      <c r="CL29" s="116">
        <f>SUM(CL30:CL31)</f>
        <v>0</v>
      </c>
      <c r="CM29" s="117"/>
      <c r="CN29" s="116">
        <f>SUM(CN30:CN31)</f>
        <v>105000</v>
      </c>
      <c r="CO29" s="116">
        <f>SUM(CO30:CO31)</f>
        <v>0</v>
      </c>
      <c r="CP29" s="117"/>
      <c r="CQ29" s="116">
        <f>SUM(CQ30:CQ31)</f>
        <v>0</v>
      </c>
      <c r="CR29" s="116">
        <f>SUM(CR30:CR31)</f>
        <v>0</v>
      </c>
      <c r="CS29" s="117"/>
      <c r="CT29" s="116">
        <f>SUM(CT30:CT31)</f>
        <v>0</v>
      </c>
      <c r="CU29" s="116">
        <f>SUM(CU30:CU31)</f>
        <v>0</v>
      </c>
      <c r="CV29" s="117"/>
      <c r="CW29" s="116">
        <f>SUM(CW30:CW31)</f>
        <v>0</v>
      </c>
      <c r="CX29" s="116">
        <f>SUM(CX30:CX31)</f>
        <v>0</v>
      </c>
      <c r="CY29" s="117"/>
      <c r="CZ29" s="116">
        <f>SUM(CZ30:CZ31)</f>
        <v>0</v>
      </c>
      <c r="DA29" s="116">
        <f>SUM(DA30:DA31)</f>
        <v>0</v>
      </c>
      <c r="DB29" s="117"/>
      <c r="DC29" s="116">
        <f>SUM(DC30:DC31)</f>
        <v>0</v>
      </c>
      <c r="DD29" s="116">
        <f>SUM(DD30:DD31)</f>
        <v>0</v>
      </c>
      <c r="DE29" s="117"/>
      <c r="DF29" s="116">
        <f>SUM(DF30:DF31)</f>
        <v>0</v>
      </c>
      <c r="DG29" s="116">
        <f>SUM(DG30:DG31)</f>
        <v>0</v>
      </c>
      <c r="DH29" s="117"/>
      <c r="DI29" s="116">
        <f>SUM(DI30:DI31)</f>
        <v>0</v>
      </c>
      <c r="DJ29" s="116">
        <f>SUM(DJ30:DJ31)</f>
        <v>0</v>
      </c>
      <c r="DK29" s="117"/>
      <c r="DL29" s="117"/>
      <c r="DM29" s="117"/>
      <c r="DN29" s="117"/>
      <c r="DO29" s="116">
        <f>SUM(DO30:DO31)</f>
        <v>0</v>
      </c>
      <c r="DP29" s="116">
        <f>SUM(DP30:DP31)</f>
        <v>0</v>
      </c>
      <c r="DQ29" s="117"/>
      <c r="DR29" s="116">
        <f>SUM(DR30:DR31)</f>
        <v>0</v>
      </c>
      <c r="DS29" s="116">
        <f>SUM(DS30:DS31)</f>
        <v>0</v>
      </c>
      <c r="DT29" s="117"/>
      <c r="DU29" s="116">
        <f>SUM(DU30:DU31)</f>
        <v>0</v>
      </c>
      <c r="DV29" s="116">
        <f>SUM(DV30:DV31)</f>
        <v>0</v>
      </c>
      <c r="DW29" s="117"/>
      <c r="DX29" s="103">
        <f t="shared" si="5"/>
        <v>105000</v>
      </c>
      <c r="DY29" s="103">
        <f t="shared" si="6"/>
        <v>0</v>
      </c>
      <c r="DZ29" s="103">
        <f t="shared" si="7"/>
        <v>0</v>
      </c>
    </row>
    <row r="30" spans="1:130" s="115" customFormat="1">
      <c r="A30" s="118"/>
      <c r="D30" s="81"/>
      <c r="F30" s="115" t="s">
        <v>558</v>
      </c>
      <c r="G30" s="119" t="s">
        <v>570</v>
      </c>
      <c r="H30" s="119"/>
      <c r="I30" s="92" t="s">
        <v>569</v>
      </c>
      <c r="J30" s="103">
        <f t="shared" si="2"/>
        <v>105000</v>
      </c>
      <c r="K30" s="103">
        <f t="shared" si="3"/>
        <v>0</v>
      </c>
      <c r="L30" s="103">
        <f t="shared" si="0"/>
        <v>0</v>
      </c>
      <c r="M30" s="104">
        <f t="shared" si="1"/>
        <v>105000</v>
      </c>
      <c r="N30" s="110"/>
      <c r="O30" s="110"/>
      <c r="P30" s="111"/>
      <c r="Q30" s="110"/>
      <c r="R30" s="110"/>
      <c r="S30" s="111"/>
      <c r="T30" s="108">
        <f t="shared" si="8"/>
        <v>0</v>
      </c>
      <c r="U30" s="110"/>
      <c r="V30" s="111"/>
      <c r="W30" s="110"/>
      <c r="X30" s="110"/>
      <c r="Y30" s="111"/>
      <c r="Z30" s="110"/>
      <c r="AA30" s="110"/>
      <c r="AB30" s="111"/>
      <c r="AC30" s="110"/>
      <c r="AD30" s="110"/>
      <c r="AE30" s="111"/>
      <c r="AF30" s="108">
        <f t="shared" si="9"/>
        <v>0</v>
      </c>
      <c r="AG30" s="110"/>
      <c r="AH30" s="111"/>
      <c r="AI30" s="110"/>
      <c r="AJ30" s="110"/>
      <c r="AK30" s="111"/>
      <c r="AL30" s="110"/>
      <c r="AM30" s="110"/>
      <c r="AN30" s="111"/>
      <c r="AO30" s="110"/>
      <c r="AP30" s="110"/>
      <c r="AQ30" s="111"/>
      <c r="AR30" s="110"/>
      <c r="AS30" s="110"/>
      <c r="AT30" s="111"/>
      <c r="AU30" s="110"/>
      <c r="AV30" s="110"/>
      <c r="AW30" s="111"/>
      <c r="AX30" s="110"/>
      <c r="AY30" s="110"/>
      <c r="AZ30" s="111"/>
      <c r="BA30" s="110"/>
      <c r="BB30" s="110"/>
      <c r="BC30" s="111"/>
      <c r="BD30" s="110"/>
      <c r="BE30" s="110"/>
      <c r="BF30" s="111"/>
      <c r="BG30" s="110"/>
      <c r="BH30" s="110"/>
      <c r="BI30" s="111"/>
      <c r="BJ30" s="110"/>
      <c r="BK30" s="110"/>
      <c r="BL30" s="111"/>
      <c r="BM30" s="110"/>
      <c r="BN30" s="110"/>
      <c r="BO30" s="111"/>
      <c r="BP30" s="110"/>
      <c r="BQ30" s="110"/>
      <c r="BR30" s="111"/>
      <c r="BS30" s="110"/>
      <c r="BT30" s="110"/>
      <c r="BU30" s="111"/>
      <c r="BV30" s="110"/>
      <c r="BW30" s="110"/>
      <c r="BX30" s="111"/>
      <c r="BY30" s="110"/>
      <c r="BZ30" s="110"/>
      <c r="CA30" s="111"/>
      <c r="CB30" s="110"/>
      <c r="CC30" s="110"/>
      <c r="CD30" s="111"/>
      <c r="CE30" s="110"/>
      <c r="CF30" s="110"/>
      <c r="CG30" s="111"/>
      <c r="CH30" s="110"/>
      <c r="CI30" s="110"/>
      <c r="CJ30" s="111"/>
      <c r="CK30" s="110"/>
      <c r="CL30" s="110"/>
      <c r="CM30" s="111"/>
      <c r="CN30" s="110">
        <v>105000</v>
      </c>
      <c r="CO30" s="110"/>
      <c r="CP30" s="111"/>
      <c r="CQ30" s="110"/>
      <c r="CR30" s="110"/>
      <c r="CS30" s="111"/>
      <c r="CT30" s="110"/>
      <c r="CU30" s="110"/>
      <c r="CV30" s="111"/>
      <c r="CW30" s="110"/>
      <c r="CX30" s="110"/>
      <c r="CY30" s="111"/>
      <c r="CZ30" s="110"/>
      <c r="DA30" s="110"/>
      <c r="DB30" s="111"/>
      <c r="DC30" s="110"/>
      <c r="DD30" s="110"/>
      <c r="DE30" s="111"/>
      <c r="DF30" s="110"/>
      <c r="DG30" s="110"/>
      <c r="DH30" s="111"/>
      <c r="DI30" s="110"/>
      <c r="DJ30" s="110"/>
      <c r="DK30" s="111"/>
      <c r="DL30" s="111"/>
      <c r="DM30" s="111"/>
      <c r="DN30" s="111"/>
      <c r="DO30" s="110"/>
      <c r="DP30" s="110"/>
      <c r="DQ30" s="111"/>
      <c r="DR30" s="110"/>
      <c r="DS30" s="110"/>
      <c r="DT30" s="111"/>
      <c r="DU30" s="110"/>
      <c r="DV30" s="110"/>
      <c r="DW30" s="111"/>
      <c r="DX30" s="103">
        <f t="shared" si="5"/>
        <v>105000</v>
      </c>
      <c r="DY30" s="103">
        <f t="shared" si="6"/>
        <v>0</v>
      </c>
      <c r="DZ30" s="103">
        <f t="shared" si="7"/>
        <v>0</v>
      </c>
    </row>
    <row r="31" spans="1:130" s="115" customFormat="1">
      <c r="A31" s="118"/>
      <c r="D31" s="81"/>
      <c r="F31" s="115" t="s">
        <v>558</v>
      </c>
      <c r="G31" s="119" t="s">
        <v>571</v>
      </c>
      <c r="H31" s="119"/>
      <c r="I31" s="92" t="s">
        <v>569</v>
      </c>
      <c r="J31" s="103">
        <f t="shared" si="2"/>
        <v>0</v>
      </c>
      <c r="K31" s="103">
        <f t="shared" si="3"/>
        <v>0</v>
      </c>
      <c r="L31" s="103">
        <f t="shared" si="0"/>
        <v>0</v>
      </c>
      <c r="M31" s="104">
        <f t="shared" si="1"/>
        <v>0</v>
      </c>
      <c r="N31" s="110"/>
      <c r="O31" s="110"/>
      <c r="P31" s="111"/>
      <c r="Q31" s="110"/>
      <c r="R31" s="110"/>
      <c r="S31" s="111"/>
      <c r="T31" s="108">
        <f t="shared" si="8"/>
        <v>0</v>
      </c>
      <c r="U31" s="110"/>
      <c r="V31" s="111"/>
      <c r="W31" s="110"/>
      <c r="X31" s="110"/>
      <c r="Y31" s="111"/>
      <c r="Z31" s="110"/>
      <c r="AA31" s="110"/>
      <c r="AB31" s="111"/>
      <c r="AC31" s="110"/>
      <c r="AD31" s="110"/>
      <c r="AE31" s="111"/>
      <c r="AF31" s="108">
        <f t="shared" si="9"/>
        <v>0</v>
      </c>
      <c r="AG31" s="110"/>
      <c r="AH31" s="111"/>
      <c r="AI31" s="110"/>
      <c r="AJ31" s="110"/>
      <c r="AK31" s="111"/>
      <c r="AL31" s="110"/>
      <c r="AM31" s="110"/>
      <c r="AN31" s="111"/>
      <c r="AO31" s="110"/>
      <c r="AP31" s="110"/>
      <c r="AQ31" s="111"/>
      <c r="AR31" s="110"/>
      <c r="AS31" s="110"/>
      <c r="AT31" s="111"/>
      <c r="AU31" s="110"/>
      <c r="AV31" s="110"/>
      <c r="AW31" s="111"/>
      <c r="AX31" s="110"/>
      <c r="AY31" s="110"/>
      <c r="AZ31" s="111"/>
      <c r="BA31" s="110"/>
      <c r="BB31" s="110"/>
      <c r="BC31" s="111"/>
      <c r="BD31" s="110"/>
      <c r="BE31" s="110"/>
      <c r="BF31" s="111"/>
      <c r="BG31" s="110"/>
      <c r="BH31" s="110"/>
      <c r="BI31" s="111"/>
      <c r="BJ31" s="110"/>
      <c r="BK31" s="110"/>
      <c r="BL31" s="111"/>
      <c r="BM31" s="110"/>
      <c r="BN31" s="110"/>
      <c r="BO31" s="111"/>
      <c r="BP31" s="110"/>
      <c r="BQ31" s="110"/>
      <c r="BR31" s="111"/>
      <c r="BS31" s="110"/>
      <c r="BT31" s="110"/>
      <c r="BU31" s="111"/>
      <c r="BV31" s="110"/>
      <c r="BW31" s="110"/>
      <c r="BX31" s="111"/>
      <c r="BY31" s="110"/>
      <c r="BZ31" s="110"/>
      <c r="CA31" s="111"/>
      <c r="CB31" s="110"/>
      <c r="CC31" s="110"/>
      <c r="CD31" s="111"/>
      <c r="CE31" s="110"/>
      <c r="CF31" s="110"/>
      <c r="CG31" s="111"/>
      <c r="CH31" s="110"/>
      <c r="CI31" s="110"/>
      <c r="CJ31" s="111"/>
      <c r="CK31" s="110"/>
      <c r="CL31" s="110"/>
      <c r="CM31" s="111"/>
      <c r="CN31" s="110"/>
      <c r="CO31" s="110"/>
      <c r="CP31" s="111"/>
      <c r="CQ31" s="110"/>
      <c r="CR31" s="110"/>
      <c r="CS31" s="111"/>
      <c r="CT31" s="110"/>
      <c r="CU31" s="110"/>
      <c r="CV31" s="111"/>
      <c r="CW31" s="110"/>
      <c r="CX31" s="110"/>
      <c r="CY31" s="111"/>
      <c r="CZ31" s="110"/>
      <c r="DA31" s="110"/>
      <c r="DB31" s="111"/>
      <c r="DC31" s="110"/>
      <c r="DD31" s="110"/>
      <c r="DE31" s="111"/>
      <c r="DF31" s="110"/>
      <c r="DG31" s="110"/>
      <c r="DH31" s="111"/>
      <c r="DI31" s="110"/>
      <c r="DJ31" s="110"/>
      <c r="DK31" s="111"/>
      <c r="DL31" s="111"/>
      <c r="DM31" s="111"/>
      <c r="DN31" s="111"/>
      <c r="DO31" s="110"/>
      <c r="DP31" s="110"/>
      <c r="DQ31" s="111"/>
      <c r="DR31" s="110"/>
      <c r="DS31" s="110"/>
      <c r="DT31" s="111"/>
      <c r="DU31" s="110"/>
      <c r="DV31" s="110"/>
      <c r="DW31" s="111"/>
      <c r="DX31" s="103">
        <f t="shared" si="5"/>
        <v>0</v>
      </c>
      <c r="DY31" s="103">
        <f t="shared" si="6"/>
        <v>0</v>
      </c>
      <c r="DZ31" s="103">
        <f t="shared" si="7"/>
        <v>0</v>
      </c>
    </row>
    <row r="32" spans="1:130" s="115" customFormat="1">
      <c r="A32" s="118"/>
      <c r="D32" s="81"/>
      <c r="E32" s="102">
        <v>2</v>
      </c>
      <c r="F32" s="81" t="s">
        <v>572</v>
      </c>
      <c r="G32" s="102"/>
      <c r="H32" s="102"/>
      <c r="I32" s="92" t="s">
        <v>573</v>
      </c>
      <c r="J32" s="103">
        <f t="shared" si="2"/>
        <v>11000</v>
      </c>
      <c r="K32" s="103">
        <f t="shared" si="3"/>
        <v>0</v>
      </c>
      <c r="L32" s="103">
        <f t="shared" si="0"/>
        <v>0</v>
      </c>
      <c r="M32" s="104">
        <f t="shared" si="1"/>
        <v>11000</v>
      </c>
      <c r="N32" s="116">
        <f>SUM(N33:N34)</f>
        <v>0</v>
      </c>
      <c r="O32" s="116">
        <f>SUM(O33:O34)</f>
        <v>0</v>
      </c>
      <c r="P32" s="117"/>
      <c r="Q32" s="116">
        <f>SUM(Q33:Q34)</f>
        <v>0</v>
      </c>
      <c r="R32" s="116">
        <f>SUM(R33:R34)</f>
        <v>0</v>
      </c>
      <c r="S32" s="117"/>
      <c r="T32" s="108">
        <f t="shared" si="8"/>
        <v>0</v>
      </c>
      <c r="U32" s="116">
        <f>SUM(U33:U34)</f>
        <v>0</v>
      </c>
      <c r="V32" s="117"/>
      <c r="W32" s="116">
        <f>SUM(W33:W34)</f>
        <v>0</v>
      </c>
      <c r="X32" s="116">
        <f>SUM(X33:X34)</f>
        <v>0</v>
      </c>
      <c r="Y32" s="117"/>
      <c r="Z32" s="116">
        <f>SUM(Z33:Z34)</f>
        <v>0</v>
      </c>
      <c r="AA32" s="116">
        <f>SUM(AA33:AA34)</f>
        <v>0</v>
      </c>
      <c r="AB32" s="117"/>
      <c r="AC32" s="116">
        <f>SUM(AC33:AC34)</f>
        <v>0</v>
      </c>
      <c r="AD32" s="116">
        <f>SUM(AD33:AD34)</f>
        <v>0</v>
      </c>
      <c r="AE32" s="117"/>
      <c r="AF32" s="108">
        <f t="shared" si="9"/>
        <v>0</v>
      </c>
      <c r="AG32" s="116">
        <f>SUM(AG33:AG34)</f>
        <v>0</v>
      </c>
      <c r="AH32" s="117"/>
      <c r="AI32" s="116">
        <f>SUM(AI33:AI34)</f>
        <v>0</v>
      </c>
      <c r="AJ32" s="116">
        <f>SUM(AJ33:AJ34)</f>
        <v>0</v>
      </c>
      <c r="AK32" s="117"/>
      <c r="AL32" s="116">
        <f>SUM(AL33:AL34)</f>
        <v>0</v>
      </c>
      <c r="AM32" s="116">
        <f>SUM(AM33:AM34)</f>
        <v>0</v>
      </c>
      <c r="AN32" s="117"/>
      <c r="AO32" s="116">
        <f>SUM(AO33:AO34)</f>
        <v>0</v>
      </c>
      <c r="AP32" s="116">
        <f>SUM(AP33:AP34)</f>
        <v>0</v>
      </c>
      <c r="AQ32" s="117"/>
      <c r="AR32" s="116">
        <f>SUM(AR33:AR34)</f>
        <v>0</v>
      </c>
      <c r="AS32" s="116">
        <f>SUM(AS33:AS34)</f>
        <v>0</v>
      </c>
      <c r="AT32" s="117"/>
      <c r="AU32" s="116">
        <f>SUM(AU33:AU34)</f>
        <v>0</v>
      </c>
      <c r="AV32" s="116">
        <f>SUM(AV33:AV34)</f>
        <v>0</v>
      </c>
      <c r="AW32" s="117"/>
      <c r="AX32" s="116">
        <f>SUM(AX33:AX34)</f>
        <v>0</v>
      </c>
      <c r="AY32" s="116">
        <f>SUM(AY33:AY34)</f>
        <v>0</v>
      </c>
      <c r="AZ32" s="117"/>
      <c r="BA32" s="116">
        <f>SUM(BA33:BA34)</f>
        <v>0</v>
      </c>
      <c r="BB32" s="116">
        <f>SUM(BB33:BB34)</f>
        <v>0</v>
      </c>
      <c r="BC32" s="117"/>
      <c r="BD32" s="116">
        <f>SUM(BD33:BD34)</f>
        <v>0</v>
      </c>
      <c r="BE32" s="116">
        <f>SUM(BE33:BE34)</f>
        <v>0</v>
      </c>
      <c r="BF32" s="117"/>
      <c r="BG32" s="116">
        <f>SUM(BG33:BG34)</f>
        <v>0</v>
      </c>
      <c r="BH32" s="116">
        <f>SUM(BH33:BH34)</f>
        <v>0</v>
      </c>
      <c r="BI32" s="117"/>
      <c r="BJ32" s="116">
        <f>SUM(BJ33:BJ34)</f>
        <v>0</v>
      </c>
      <c r="BK32" s="116">
        <f>SUM(BK33:BK34)</f>
        <v>0</v>
      </c>
      <c r="BL32" s="117"/>
      <c r="BM32" s="116">
        <f>SUM(BM33:BM34)</f>
        <v>0</v>
      </c>
      <c r="BN32" s="116">
        <f>SUM(BN33:BN34)</f>
        <v>0</v>
      </c>
      <c r="BO32" s="117"/>
      <c r="BP32" s="116">
        <f>SUM(BP33:BP34)</f>
        <v>0</v>
      </c>
      <c r="BQ32" s="116">
        <f>SUM(BQ33:BQ34)</f>
        <v>0</v>
      </c>
      <c r="BR32" s="117"/>
      <c r="BS32" s="116">
        <f>SUM(BS33:BS34)</f>
        <v>0</v>
      </c>
      <c r="BT32" s="116">
        <f>SUM(BT33:BT34)</f>
        <v>0</v>
      </c>
      <c r="BU32" s="117"/>
      <c r="BV32" s="116">
        <f>SUM(BV33:BV34)</f>
        <v>0</v>
      </c>
      <c r="BW32" s="116">
        <f>SUM(BW33:BW34)</f>
        <v>0</v>
      </c>
      <c r="BX32" s="117"/>
      <c r="BY32" s="116">
        <f>SUM(BY33:BY34)</f>
        <v>0</v>
      </c>
      <c r="BZ32" s="116">
        <f>SUM(BZ33:BZ34)</f>
        <v>0</v>
      </c>
      <c r="CA32" s="117"/>
      <c r="CB32" s="116">
        <f>SUM(CB33:CB34)</f>
        <v>0</v>
      </c>
      <c r="CC32" s="116">
        <f>SUM(CC33:CC34)</f>
        <v>0</v>
      </c>
      <c r="CD32" s="117"/>
      <c r="CE32" s="116">
        <f>SUM(CE33:CE34)</f>
        <v>0</v>
      </c>
      <c r="CF32" s="116">
        <f>SUM(CF33:CF34)</f>
        <v>0</v>
      </c>
      <c r="CG32" s="117"/>
      <c r="CH32" s="116">
        <f>SUM(CH33:CH34)</f>
        <v>0</v>
      </c>
      <c r="CI32" s="116">
        <f>SUM(CI33:CI34)</f>
        <v>0</v>
      </c>
      <c r="CJ32" s="117"/>
      <c r="CK32" s="116">
        <f>SUM(CK33:CK34)</f>
        <v>0</v>
      </c>
      <c r="CL32" s="116">
        <f>SUM(CL33:CL34)</f>
        <v>0</v>
      </c>
      <c r="CM32" s="117"/>
      <c r="CN32" s="116">
        <f>SUM(CN33:CN34)</f>
        <v>11000</v>
      </c>
      <c r="CO32" s="116">
        <f>SUM(CO33:CO34)</f>
        <v>0</v>
      </c>
      <c r="CP32" s="117"/>
      <c r="CQ32" s="116">
        <f>SUM(CQ33:CQ34)</f>
        <v>0</v>
      </c>
      <c r="CR32" s="116">
        <f>SUM(CR33:CR34)</f>
        <v>0</v>
      </c>
      <c r="CS32" s="117"/>
      <c r="CT32" s="116">
        <f>SUM(CT33:CT34)</f>
        <v>0</v>
      </c>
      <c r="CU32" s="116">
        <f>SUM(CU33:CU34)</f>
        <v>0</v>
      </c>
      <c r="CV32" s="117"/>
      <c r="CW32" s="116">
        <f>SUM(CW33:CW34)</f>
        <v>0</v>
      </c>
      <c r="CX32" s="116">
        <f>SUM(CX33:CX34)</f>
        <v>0</v>
      </c>
      <c r="CY32" s="117"/>
      <c r="CZ32" s="116">
        <f>SUM(CZ33:CZ34)</f>
        <v>0</v>
      </c>
      <c r="DA32" s="116">
        <f>SUM(DA33:DA34)</f>
        <v>0</v>
      </c>
      <c r="DB32" s="117"/>
      <c r="DC32" s="116">
        <f>SUM(DC33:DC34)</f>
        <v>0</v>
      </c>
      <c r="DD32" s="116">
        <f>SUM(DD33:DD34)</f>
        <v>0</v>
      </c>
      <c r="DE32" s="117"/>
      <c r="DF32" s="116">
        <f>SUM(DF33:DF34)</f>
        <v>0</v>
      </c>
      <c r="DG32" s="116">
        <f>SUM(DG33:DG34)</f>
        <v>0</v>
      </c>
      <c r="DH32" s="117"/>
      <c r="DI32" s="116">
        <f>SUM(DI33:DI34)</f>
        <v>0</v>
      </c>
      <c r="DJ32" s="116">
        <f>SUM(DJ33:DJ34)</f>
        <v>0</v>
      </c>
      <c r="DK32" s="117"/>
      <c r="DL32" s="117"/>
      <c r="DM32" s="117"/>
      <c r="DN32" s="117"/>
      <c r="DO32" s="116">
        <f>SUM(DO33:DO34)</f>
        <v>0</v>
      </c>
      <c r="DP32" s="116">
        <f>SUM(DP33:DP34)</f>
        <v>0</v>
      </c>
      <c r="DQ32" s="117"/>
      <c r="DR32" s="116">
        <f>SUM(DR33:DR34)</f>
        <v>0</v>
      </c>
      <c r="DS32" s="116">
        <f>SUM(DS33:DS34)</f>
        <v>0</v>
      </c>
      <c r="DT32" s="117"/>
      <c r="DU32" s="116">
        <f>SUM(DU33:DU34)</f>
        <v>0</v>
      </c>
      <c r="DV32" s="116">
        <f>SUM(DV33:DV34)</f>
        <v>0</v>
      </c>
      <c r="DW32" s="117"/>
      <c r="DX32" s="103">
        <f t="shared" si="5"/>
        <v>11000</v>
      </c>
      <c r="DY32" s="103">
        <f t="shared" si="6"/>
        <v>0</v>
      </c>
      <c r="DZ32" s="103">
        <f t="shared" si="7"/>
        <v>0</v>
      </c>
    </row>
    <row r="33" spans="1:130">
      <c r="A33" s="101"/>
      <c r="B33" s="115"/>
      <c r="C33" s="115"/>
      <c r="F33" s="115" t="s">
        <v>558</v>
      </c>
      <c r="G33" s="119" t="s">
        <v>574</v>
      </c>
      <c r="H33" s="119"/>
      <c r="I33" s="92" t="s">
        <v>573</v>
      </c>
      <c r="J33" s="103">
        <f t="shared" si="2"/>
        <v>0</v>
      </c>
      <c r="K33" s="103">
        <f t="shared" si="3"/>
        <v>0</v>
      </c>
      <c r="L33" s="103">
        <f t="shared" si="0"/>
        <v>0</v>
      </c>
      <c r="M33" s="104">
        <f t="shared" si="1"/>
        <v>0</v>
      </c>
      <c r="N33" s="110"/>
      <c r="O33" s="110"/>
      <c r="P33" s="111"/>
      <c r="Q33" s="110"/>
      <c r="R33" s="110"/>
      <c r="S33" s="111"/>
      <c r="T33" s="108">
        <f t="shared" si="8"/>
        <v>0</v>
      </c>
      <c r="U33" s="110"/>
      <c r="V33" s="111"/>
      <c r="W33" s="110"/>
      <c r="X33" s="110"/>
      <c r="Y33" s="111"/>
      <c r="Z33" s="110"/>
      <c r="AA33" s="110"/>
      <c r="AB33" s="111"/>
      <c r="AC33" s="110"/>
      <c r="AD33" s="110"/>
      <c r="AE33" s="111"/>
      <c r="AF33" s="108">
        <f t="shared" si="9"/>
        <v>0</v>
      </c>
      <c r="AG33" s="110"/>
      <c r="AH33" s="111"/>
      <c r="AI33" s="110"/>
      <c r="AJ33" s="110"/>
      <c r="AK33" s="111"/>
      <c r="AL33" s="110"/>
      <c r="AM33" s="110"/>
      <c r="AN33" s="111"/>
      <c r="AO33" s="110"/>
      <c r="AP33" s="110"/>
      <c r="AQ33" s="111"/>
      <c r="AR33" s="110"/>
      <c r="AS33" s="110"/>
      <c r="AT33" s="111"/>
      <c r="AU33" s="110"/>
      <c r="AV33" s="110"/>
      <c r="AW33" s="111"/>
      <c r="AX33" s="110"/>
      <c r="AY33" s="110"/>
      <c r="AZ33" s="111"/>
      <c r="BA33" s="110"/>
      <c r="BB33" s="110"/>
      <c r="BC33" s="111"/>
      <c r="BD33" s="110"/>
      <c r="BE33" s="110"/>
      <c r="BF33" s="111"/>
      <c r="BG33" s="110"/>
      <c r="BH33" s="110"/>
      <c r="BI33" s="111"/>
      <c r="BJ33" s="110"/>
      <c r="BK33" s="110"/>
      <c r="BL33" s="111"/>
      <c r="BM33" s="110"/>
      <c r="BN33" s="110"/>
      <c r="BO33" s="111"/>
      <c r="BP33" s="110"/>
      <c r="BQ33" s="110"/>
      <c r="BR33" s="111"/>
      <c r="BS33" s="110"/>
      <c r="BT33" s="110"/>
      <c r="BU33" s="111"/>
      <c r="BV33" s="110"/>
      <c r="BW33" s="110"/>
      <c r="BX33" s="111"/>
      <c r="BY33" s="110"/>
      <c r="BZ33" s="110"/>
      <c r="CA33" s="111"/>
      <c r="CB33" s="110"/>
      <c r="CC33" s="110"/>
      <c r="CD33" s="111"/>
      <c r="CE33" s="110"/>
      <c r="CF33" s="110"/>
      <c r="CG33" s="111"/>
      <c r="CH33" s="110"/>
      <c r="CI33" s="110"/>
      <c r="CJ33" s="111"/>
      <c r="CK33" s="110"/>
      <c r="CL33" s="110"/>
      <c r="CM33" s="111"/>
      <c r="CN33" s="110"/>
      <c r="CO33" s="110"/>
      <c r="CP33" s="111"/>
      <c r="CQ33" s="110"/>
      <c r="CR33" s="110"/>
      <c r="CS33" s="111"/>
      <c r="CT33" s="110"/>
      <c r="CU33" s="110"/>
      <c r="CV33" s="111"/>
      <c r="CW33" s="110"/>
      <c r="CX33" s="110"/>
      <c r="CY33" s="111"/>
      <c r="CZ33" s="110"/>
      <c r="DA33" s="110"/>
      <c r="DB33" s="111"/>
      <c r="DC33" s="110"/>
      <c r="DD33" s="110"/>
      <c r="DE33" s="111"/>
      <c r="DF33" s="110"/>
      <c r="DG33" s="110"/>
      <c r="DH33" s="111"/>
      <c r="DI33" s="110"/>
      <c r="DJ33" s="110"/>
      <c r="DK33" s="111"/>
      <c r="DL33" s="111"/>
      <c r="DM33" s="111"/>
      <c r="DN33" s="111"/>
      <c r="DO33" s="110"/>
      <c r="DP33" s="110"/>
      <c r="DQ33" s="111"/>
      <c r="DR33" s="110"/>
      <c r="DS33" s="110"/>
      <c r="DT33" s="111"/>
      <c r="DU33" s="110"/>
      <c r="DV33" s="110"/>
      <c r="DW33" s="111"/>
      <c r="DX33" s="103">
        <f t="shared" si="5"/>
        <v>0</v>
      </c>
      <c r="DY33" s="103">
        <f t="shared" si="6"/>
        <v>0</v>
      </c>
      <c r="DZ33" s="103">
        <f t="shared" si="7"/>
        <v>0</v>
      </c>
    </row>
    <row r="34" spans="1:130" s="115" customFormat="1">
      <c r="A34" s="118"/>
      <c r="B34" s="81"/>
      <c r="C34" s="81"/>
      <c r="D34" s="81"/>
      <c r="F34" s="115" t="s">
        <v>558</v>
      </c>
      <c r="G34" s="119" t="s">
        <v>575</v>
      </c>
      <c r="H34" s="119"/>
      <c r="I34" s="92" t="s">
        <v>573</v>
      </c>
      <c r="J34" s="103">
        <f t="shared" si="2"/>
        <v>11000</v>
      </c>
      <c r="K34" s="103">
        <f t="shared" si="3"/>
        <v>0</v>
      </c>
      <c r="L34" s="103">
        <f t="shared" si="0"/>
        <v>0</v>
      </c>
      <c r="M34" s="104">
        <f t="shared" si="1"/>
        <v>11000</v>
      </c>
      <c r="N34" s="110"/>
      <c r="O34" s="110"/>
      <c r="P34" s="111"/>
      <c r="Q34" s="110"/>
      <c r="R34" s="110"/>
      <c r="S34" s="111"/>
      <c r="T34" s="108">
        <f t="shared" si="8"/>
        <v>0</v>
      </c>
      <c r="U34" s="110"/>
      <c r="V34" s="111"/>
      <c r="W34" s="110"/>
      <c r="X34" s="110"/>
      <c r="Y34" s="111"/>
      <c r="Z34" s="110"/>
      <c r="AA34" s="110"/>
      <c r="AB34" s="111"/>
      <c r="AC34" s="110"/>
      <c r="AD34" s="110"/>
      <c r="AE34" s="111"/>
      <c r="AF34" s="108">
        <f t="shared" si="9"/>
        <v>0</v>
      </c>
      <c r="AG34" s="110"/>
      <c r="AH34" s="111"/>
      <c r="AI34" s="110"/>
      <c r="AJ34" s="110"/>
      <c r="AK34" s="111"/>
      <c r="AL34" s="110"/>
      <c r="AM34" s="110"/>
      <c r="AN34" s="111"/>
      <c r="AO34" s="110"/>
      <c r="AP34" s="110"/>
      <c r="AQ34" s="111"/>
      <c r="AR34" s="110"/>
      <c r="AS34" s="110"/>
      <c r="AT34" s="111"/>
      <c r="AU34" s="110"/>
      <c r="AV34" s="110"/>
      <c r="AW34" s="111"/>
      <c r="AX34" s="110"/>
      <c r="AY34" s="110"/>
      <c r="AZ34" s="111"/>
      <c r="BA34" s="110"/>
      <c r="BB34" s="110"/>
      <c r="BC34" s="111"/>
      <c r="BD34" s="110"/>
      <c r="BE34" s="110"/>
      <c r="BF34" s="111"/>
      <c r="BG34" s="110"/>
      <c r="BH34" s="110"/>
      <c r="BI34" s="111"/>
      <c r="BJ34" s="110"/>
      <c r="BK34" s="110"/>
      <c r="BL34" s="111"/>
      <c r="BM34" s="110"/>
      <c r="BN34" s="110"/>
      <c r="BO34" s="111"/>
      <c r="BP34" s="110"/>
      <c r="BQ34" s="110"/>
      <c r="BR34" s="111"/>
      <c r="BS34" s="110"/>
      <c r="BT34" s="110"/>
      <c r="BU34" s="111"/>
      <c r="BV34" s="110"/>
      <c r="BW34" s="110"/>
      <c r="BX34" s="111"/>
      <c r="BY34" s="110"/>
      <c r="BZ34" s="110"/>
      <c r="CA34" s="111"/>
      <c r="CB34" s="110"/>
      <c r="CC34" s="110"/>
      <c r="CD34" s="111"/>
      <c r="CE34" s="110"/>
      <c r="CF34" s="110"/>
      <c r="CG34" s="111"/>
      <c r="CH34" s="110"/>
      <c r="CI34" s="110"/>
      <c r="CJ34" s="111"/>
      <c r="CK34" s="110"/>
      <c r="CL34" s="110"/>
      <c r="CM34" s="111"/>
      <c r="CN34" s="110">
        <v>11000</v>
      </c>
      <c r="CO34" s="110"/>
      <c r="CP34" s="111"/>
      <c r="CQ34" s="110"/>
      <c r="CR34" s="110"/>
      <c r="CS34" s="111"/>
      <c r="CT34" s="110"/>
      <c r="CU34" s="110"/>
      <c r="CV34" s="111"/>
      <c r="CW34" s="110"/>
      <c r="CX34" s="110"/>
      <c r="CY34" s="111"/>
      <c r="CZ34" s="110"/>
      <c r="DA34" s="110"/>
      <c r="DB34" s="111"/>
      <c r="DC34" s="110"/>
      <c r="DD34" s="110"/>
      <c r="DE34" s="111"/>
      <c r="DF34" s="110"/>
      <c r="DG34" s="110"/>
      <c r="DH34" s="111"/>
      <c r="DI34" s="110"/>
      <c r="DJ34" s="110"/>
      <c r="DK34" s="111"/>
      <c r="DL34" s="111"/>
      <c r="DM34" s="111"/>
      <c r="DN34" s="111"/>
      <c r="DO34" s="110"/>
      <c r="DP34" s="110"/>
      <c r="DQ34" s="111"/>
      <c r="DR34" s="110"/>
      <c r="DS34" s="110"/>
      <c r="DT34" s="111"/>
      <c r="DU34" s="110"/>
      <c r="DV34" s="110"/>
      <c r="DW34" s="111"/>
      <c r="DX34" s="103">
        <f t="shared" si="5"/>
        <v>11000</v>
      </c>
      <c r="DY34" s="103">
        <f t="shared" si="6"/>
        <v>0</v>
      </c>
      <c r="DZ34" s="103">
        <f t="shared" si="7"/>
        <v>0</v>
      </c>
    </row>
    <row r="35" spans="1:130" s="115" customFormat="1">
      <c r="A35" s="118"/>
      <c r="D35" s="81"/>
      <c r="E35" s="102">
        <v>3</v>
      </c>
      <c r="F35" s="81" t="s">
        <v>576</v>
      </c>
      <c r="G35" s="102"/>
      <c r="H35" s="102"/>
      <c r="I35" s="92" t="s">
        <v>577</v>
      </c>
      <c r="J35" s="103">
        <f t="shared" si="2"/>
        <v>90000</v>
      </c>
      <c r="K35" s="103">
        <f t="shared" si="3"/>
        <v>0</v>
      </c>
      <c r="L35" s="103">
        <f t="shared" si="0"/>
        <v>0</v>
      </c>
      <c r="M35" s="104">
        <f t="shared" si="1"/>
        <v>90000</v>
      </c>
      <c r="N35" s="116">
        <f>SUM(N36:N38)</f>
        <v>0</v>
      </c>
      <c r="O35" s="116">
        <f>SUM(O36:O38)</f>
        <v>0</v>
      </c>
      <c r="P35" s="117"/>
      <c r="Q35" s="116">
        <f>SUM(Q36:Q38)</f>
        <v>0</v>
      </c>
      <c r="R35" s="116">
        <f>SUM(R36:R38)</f>
        <v>0</v>
      </c>
      <c r="S35" s="117"/>
      <c r="T35" s="108">
        <f t="shared" si="8"/>
        <v>0</v>
      </c>
      <c r="U35" s="116">
        <f>SUM(U36:U38)</f>
        <v>0</v>
      </c>
      <c r="V35" s="117"/>
      <c r="W35" s="116">
        <f>SUM(W36:W38)</f>
        <v>0</v>
      </c>
      <c r="X35" s="116">
        <f>SUM(X36:X38)</f>
        <v>0</v>
      </c>
      <c r="Y35" s="117"/>
      <c r="Z35" s="116">
        <f>SUM(Z36:Z38)</f>
        <v>0</v>
      </c>
      <c r="AA35" s="116">
        <f>SUM(AA36:AA38)</f>
        <v>0</v>
      </c>
      <c r="AB35" s="117"/>
      <c r="AC35" s="116">
        <f>SUM(AC36:AC38)</f>
        <v>0</v>
      </c>
      <c r="AD35" s="116">
        <f>SUM(AD36:AD38)</f>
        <v>0</v>
      </c>
      <c r="AE35" s="117"/>
      <c r="AF35" s="108">
        <f t="shared" si="9"/>
        <v>0</v>
      </c>
      <c r="AG35" s="116">
        <f>SUM(AG36:AG38)</f>
        <v>0</v>
      </c>
      <c r="AH35" s="117"/>
      <c r="AI35" s="116">
        <f>SUM(AI36:AI38)</f>
        <v>0</v>
      </c>
      <c r="AJ35" s="116">
        <f>SUM(AJ36:AJ38)</f>
        <v>0</v>
      </c>
      <c r="AK35" s="117"/>
      <c r="AL35" s="116">
        <f>SUM(AL36:AL38)</f>
        <v>0</v>
      </c>
      <c r="AM35" s="116">
        <f>SUM(AM36:AM38)</f>
        <v>0</v>
      </c>
      <c r="AN35" s="117"/>
      <c r="AO35" s="116">
        <f>SUM(AO36:AO38)</f>
        <v>0</v>
      </c>
      <c r="AP35" s="116">
        <f>SUM(AP36:AP38)</f>
        <v>0</v>
      </c>
      <c r="AQ35" s="117"/>
      <c r="AR35" s="116">
        <f>SUM(AR36:AR38)</f>
        <v>0</v>
      </c>
      <c r="AS35" s="116">
        <f>SUM(AS36:AS38)</f>
        <v>0</v>
      </c>
      <c r="AT35" s="117"/>
      <c r="AU35" s="116">
        <f>SUM(AU36:AU38)</f>
        <v>0</v>
      </c>
      <c r="AV35" s="116">
        <f>SUM(AV36:AV38)</f>
        <v>0</v>
      </c>
      <c r="AW35" s="117"/>
      <c r="AX35" s="116">
        <f>SUM(AX36:AX38)</f>
        <v>0</v>
      </c>
      <c r="AY35" s="116">
        <f>SUM(AY36:AY38)</f>
        <v>0</v>
      </c>
      <c r="AZ35" s="117"/>
      <c r="BA35" s="116">
        <f>SUM(BA36:BA38)</f>
        <v>0</v>
      </c>
      <c r="BB35" s="116">
        <f>SUM(BB36:BB38)</f>
        <v>0</v>
      </c>
      <c r="BC35" s="117"/>
      <c r="BD35" s="116">
        <f>SUM(BD36:BD38)</f>
        <v>0</v>
      </c>
      <c r="BE35" s="116">
        <f>SUM(BE36:BE38)</f>
        <v>0</v>
      </c>
      <c r="BF35" s="117"/>
      <c r="BG35" s="116">
        <f>SUM(BG36:BG38)</f>
        <v>0</v>
      </c>
      <c r="BH35" s="116">
        <f>SUM(BH36:BH38)</f>
        <v>0</v>
      </c>
      <c r="BI35" s="117"/>
      <c r="BJ35" s="116">
        <f>SUM(BJ36:BJ38)</f>
        <v>0</v>
      </c>
      <c r="BK35" s="116">
        <f>SUM(BK36:BK38)</f>
        <v>0</v>
      </c>
      <c r="BL35" s="117"/>
      <c r="BM35" s="116">
        <f>SUM(BM36:BM38)</f>
        <v>0</v>
      </c>
      <c r="BN35" s="116">
        <f>SUM(BN36:BN38)</f>
        <v>0</v>
      </c>
      <c r="BO35" s="117"/>
      <c r="BP35" s="116">
        <f>SUM(BP36:BP38)</f>
        <v>0</v>
      </c>
      <c r="BQ35" s="116">
        <f>SUM(BQ36:BQ38)</f>
        <v>0</v>
      </c>
      <c r="BR35" s="117"/>
      <c r="BS35" s="116">
        <f>SUM(BS36:BS38)</f>
        <v>0</v>
      </c>
      <c r="BT35" s="116">
        <f>SUM(BT36:BT38)</f>
        <v>0</v>
      </c>
      <c r="BU35" s="117"/>
      <c r="BV35" s="116">
        <f>SUM(BV36:BV38)</f>
        <v>0</v>
      </c>
      <c r="BW35" s="116">
        <f>SUM(BW36:BW38)</f>
        <v>0</v>
      </c>
      <c r="BX35" s="117"/>
      <c r="BY35" s="116">
        <f>SUM(BY36:BY38)</f>
        <v>0</v>
      </c>
      <c r="BZ35" s="116">
        <f>SUM(BZ36:BZ38)</f>
        <v>0</v>
      </c>
      <c r="CA35" s="117"/>
      <c r="CB35" s="116">
        <f>SUM(CB36:CB38)</f>
        <v>0</v>
      </c>
      <c r="CC35" s="116">
        <f>SUM(CC36:CC38)</f>
        <v>0</v>
      </c>
      <c r="CD35" s="117"/>
      <c r="CE35" s="116">
        <f>SUM(CE36:CE38)</f>
        <v>0</v>
      </c>
      <c r="CF35" s="116">
        <f>SUM(CF36:CF38)</f>
        <v>0</v>
      </c>
      <c r="CG35" s="117"/>
      <c r="CH35" s="116">
        <f>SUM(CH36:CH38)</f>
        <v>0</v>
      </c>
      <c r="CI35" s="116">
        <f>SUM(CI36:CI38)</f>
        <v>0</v>
      </c>
      <c r="CJ35" s="117"/>
      <c r="CK35" s="116">
        <f>SUM(CK36:CK38)</f>
        <v>0</v>
      </c>
      <c r="CL35" s="116">
        <f>SUM(CL36:CL38)</f>
        <v>0</v>
      </c>
      <c r="CM35" s="117"/>
      <c r="CN35" s="116">
        <f>SUM(CN36:CN38)</f>
        <v>90000</v>
      </c>
      <c r="CO35" s="116">
        <f>SUM(CO36:CO38)</f>
        <v>0</v>
      </c>
      <c r="CP35" s="117"/>
      <c r="CQ35" s="116">
        <f>SUM(CQ36:CQ38)</f>
        <v>0</v>
      </c>
      <c r="CR35" s="116">
        <f>SUM(CR36:CR38)</f>
        <v>0</v>
      </c>
      <c r="CS35" s="117"/>
      <c r="CT35" s="116">
        <f>SUM(CT36:CT38)</f>
        <v>0</v>
      </c>
      <c r="CU35" s="116">
        <f>SUM(CU36:CU38)</f>
        <v>0</v>
      </c>
      <c r="CV35" s="117"/>
      <c r="CW35" s="116">
        <f>SUM(CW36:CW38)</f>
        <v>0</v>
      </c>
      <c r="CX35" s="116">
        <f>SUM(CX36:CX38)</f>
        <v>0</v>
      </c>
      <c r="CY35" s="117"/>
      <c r="CZ35" s="116">
        <f>SUM(CZ36:CZ38)</f>
        <v>0</v>
      </c>
      <c r="DA35" s="116">
        <f>SUM(DA36:DA38)</f>
        <v>0</v>
      </c>
      <c r="DB35" s="117"/>
      <c r="DC35" s="116">
        <f>SUM(DC36:DC38)</f>
        <v>0</v>
      </c>
      <c r="DD35" s="116">
        <f>SUM(DD36:DD38)</f>
        <v>0</v>
      </c>
      <c r="DE35" s="117"/>
      <c r="DF35" s="116">
        <f>SUM(DF36:DF38)</f>
        <v>0</v>
      </c>
      <c r="DG35" s="116">
        <f>SUM(DG36:DG38)</f>
        <v>0</v>
      </c>
      <c r="DH35" s="117"/>
      <c r="DI35" s="116">
        <f>SUM(DI36:DI38)</f>
        <v>0</v>
      </c>
      <c r="DJ35" s="116">
        <f>SUM(DJ36:DJ38)</f>
        <v>0</v>
      </c>
      <c r="DK35" s="117"/>
      <c r="DL35" s="117"/>
      <c r="DM35" s="117"/>
      <c r="DN35" s="117"/>
      <c r="DO35" s="116">
        <f>SUM(DO36:DO38)</f>
        <v>0</v>
      </c>
      <c r="DP35" s="116">
        <f>SUM(DP36:DP38)</f>
        <v>0</v>
      </c>
      <c r="DQ35" s="117"/>
      <c r="DR35" s="116">
        <f>SUM(DR36:DR38)</f>
        <v>0</v>
      </c>
      <c r="DS35" s="116">
        <f>SUM(DS36:DS38)</f>
        <v>0</v>
      </c>
      <c r="DT35" s="117"/>
      <c r="DU35" s="116">
        <f>SUM(DU36:DU38)</f>
        <v>0</v>
      </c>
      <c r="DV35" s="116">
        <f>SUM(DV36:DV38)</f>
        <v>0</v>
      </c>
      <c r="DW35" s="117"/>
      <c r="DX35" s="103">
        <f t="shared" si="5"/>
        <v>90000</v>
      </c>
      <c r="DY35" s="103">
        <f t="shared" si="6"/>
        <v>0</v>
      </c>
      <c r="DZ35" s="103">
        <f t="shared" si="7"/>
        <v>0</v>
      </c>
    </row>
    <row r="36" spans="1:130" s="115" customFormat="1">
      <c r="A36" s="118"/>
      <c r="D36" s="81"/>
      <c r="F36" s="115" t="s">
        <v>558</v>
      </c>
      <c r="G36" s="119" t="s">
        <v>578</v>
      </c>
      <c r="H36" s="119"/>
      <c r="I36" s="92" t="s">
        <v>577</v>
      </c>
      <c r="J36" s="103">
        <f t="shared" si="2"/>
        <v>90000</v>
      </c>
      <c r="K36" s="103">
        <f t="shared" si="3"/>
        <v>0</v>
      </c>
      <c r="L36" s="103">
        <f t="shared" si="0"/>
        <v>0</v>
      </c>
      <c r="M36" s="104">
        <f t="shared" si="1"/>
        <v>90000</v>
      </c>
      <c r="N36" s="110"/>
      <c r="O36" s="110"/>
      <c r="P36" s="111"/>
      <c r="Q36" s="110"/>
      <c r="R36" s="110"/>
      <c r="S36" s="111"/>
      <c r="T36" s="108">
        <f t="shared" si="8"/>
        <v>0</v>
      </c>
      <c r="U36" s="110"/>
      <c r="V36" s="111"/>
      <c r="W36" s="110"/>
      <c r="X36" s="110"/>
      <c r="Y36" s="111"/>
      <c r="Z36" s="110"/>
      <c r="AA36" s="110"/>
      <c r="AB36" s="111"/>
      <c r="AC36" s="110"/>
      <c r="AD36" s="110"/>
      <c r="AE36" s="111"/>
      <c r="AF36" s="108">
        <f t="shared" si="9"/>
        <v>0</v>
      </c>
      <c r="AG36" s="110"/>
      <c r="AH36" s="111"/>
      <c r="AI36" s="110"/>
      <c r="AJ36" s="110"/>
      <c r="AK36" s="111"/>
      <c r="AL36" s="110"/>
      <c r="AM36" s="110"/>
      <c r="AN36" s="111"/>
      <c r="AO36" s="110"/>
      <c r="AP36" s="110"/>
      <c r="AQ36" s="111"/>
      <c r="AR36" s="110"/>
      <c r="AS36" s="110"/>
      <c r="AT36" s="111"/>
      <c r="AU36" s="110"/>
      <c r="AV36" s="110"/>
      <c r="AW36" s="111"/>
      <c r="AX36" s="110"/>
      <c r="AY36" s="110"/>
      <c r="AZ36" s="111"/>
      <c r="BA36" s="110"/>
      <c r="BB36" s="110"/>
      <c r="BC36" s="111"/>
      <c r="BD36" s="110"/>
      <c r="BE36" s="110"/>
      <c r="BF36" s="111"/>
      <c r="BG36" s="110"/>
      <c r="BH36" s="110"/>
      <c r="BI36" s="111"/>
      <c r="BJ36" s="110"/>
      <c r="BK36" s="110"/>
      <c r="BL36" s="111"/>
      <c r="BM36" s="110"/>
      <c r="BN36" s="110"/>
      <c r="BO36" s="111"/>
      <c r="BP36" s="110"/>
      <c r="BQ36" s="110"/>
      <c r="BR36" s="111"/>
      <c r="BS36" s="110"/>
      <c r="BT36" s="110"/>
      <c r="BU36" s="111"/>
      <c r="BV36" s="110"/>
      <c r="BW36" s="110"/>
      <c r="BX36" s="111"/>
      <c r="BY36" s="110"/>
      <c r="BZ36" s="110"/>
      <c r="CA36" s="111"/>
      <c r="CB36" s="110"/>
      <c r="CC36" s="110"/>
      <c r="CD36" s="111"/>
      <c r="CE36" s="110"/>
      <c r="CF36" s="110"/>
      <c r="CG36" s="111"/>
      <c r="CH36" s="110"/>
      <c r="CI36" s="110"/>
      <c r="CJ36" s="111"/>
      <c r="CK36" s="110"/>
      <c r="CL36" s="110"/>
      <c r="CM36" s="111"/>
      <c r="CN36" s="110">
        <v>90000</v>
      </c>
      <c r="CO36" s="110"/>
      <c r="CP36" s="111"/>
      <c r="CQ36" s="110"/>
      <c r="CR36" s="110"/>
      <c r="CS36" s="111"/>
      <c r="CT36" s="110"/>
      <c r="CU36" s="110"/>
      <c r="CV36" s="111"/>
      <c r="CW36" s="110"/>
      <c r="CX36" s="110"/>
      <c r="CY36" s="111"/>
      <c r="CZ36" s="110"/>
      <c r="DA36" s="110"/>
      <c r="DB36" s="111"/>
      <c r="DC36" s="110"/>
      <c r="DD36" s="110"/>
      <c r="DE36" s="111"/>
      <c r="DF36" s="110"/>
      <c r="DG36" s="110"/>
      <c r="DH36" s="111"/>
      <c r="DI36" s="110"/>
      <c r="DJ36" s="110"/>
      <c r="DK36" s="111"/>
      <c r="DL36" s="111"/>
      <c r="DM36" s="111"/>
      <c r="DN36" s="111"/>
      <c r="DO36" s="110"/>
      <c r="DP36" s="110"/>
      <c r="DQ36" s="111"/>
      <c r="DR36" s="110"/>
      <c r="DS36" s="110"/>
      <c r="DT36" s="111"/>
      <c r="DU36" s="110"/>
      <c r="DV36" s="110"/>
      <c r="DW36" s="111"/>
      <c r="DX36" s="103">
        <f t="shared" si="5"/>
        <v>90000</v>
      </c>
      <c r="DY36" s="103">
        <f t="shared" si="6"/>
        <v>0</v>
      </c>
      <c r="DZ36" s="103">
        <f t="shared" si="7"/>
        <v>0</v>
      </c>
    </row>
    <row r="37" spans="1:130" s="115" customFormat="1">
      <c r="A37" s="118"/>
      <c r="D37" s="81"/>
      <c r="F37" s="115" t="s">
        <v>558</v>
      </c>
      <c r="G37" s="119" t="s">
        <v>458</v>
      </c>
      <c r="H37" s="119"/>
      <c r="I37" s="92" t="s">
        <v>577</v>
      </c>
      <c r="J37" s="103">
        <f t="shared" si="2"/>
        <v>0</v>
      </c>
      <c r="K37" s="103">
        <f t="shared" si="3"/>
        <v>0</v>
      </c>
      <c r="L37" s="103">
        <f t="shared" si="0"/>
        <v>0</v>
      </c>
      <c r="M37" s="104">
        <f t="shared" si="1"/>
        <v>0</v>
      </c>
      <c r="N37" s="110"/>
      <c r="O37" s="110"/>
      <c r="P37" s="111"/>
      <c r="Q37" s="110"/>
      <c r="R37" s="110"/>
      <c r="S37" s="111"/>
      <c r="T37" s="108">
        <f t="shared" si="8"/>
        <v>0</v>
      </c>
      <c r="U37" s="110"/>
      <c r="V37" s="111"/>
      <c r="W37" s="110"/>
      <c r="X37" s="110"/>
      <c r="Y37" s="111"/>
      <c r="Z37" s="110"/>
      <c r="AA37" s="110"/>
      <c r="AB37" s="111"/>
      <c r="AC37" s="110"/>
      <c r="AD37" s="110"/>
      <c r="AE37" s="111"/>
      <c r="AF37" s="108">
        <f t="shared" si="9"/>
        <v>0</v>
      </c>
      <c r="AG37" s="110"/>
      <c r="AH37" s="111"/>
      <c r="AI37" s="110"/>
      <c r="AJ37" s="110"/>
      <c r="AK37" s="111"/>
      <c r="AL37" s="110"/>
      <c r="AM37" s="110"/>
      <c r="AN37" s="111"/>
      <c r="AO37" s="110"/>
      <c r="AP37" s="110"/>
      <c r="AQ37" s="111"/>
      <c r="AR37" s="110"/>
      <c r="AS37" s="110"/>
      <c r="AT37" s="111"/>
      <c r="AU37" s="110"/>
      <c r="AV37" s="110"/>
      <c r="AW37" s="111"/>
      <c r="AX37" s="110"/>
      <c r="AY37" s="110"/>
      <c r="AZ37" s="111"/>
      <c r="BA37" s="110"/>
      <c r="BB37" s="110"/>
      <c r="BC37" s="111"/>
      <c r="BD37" s="110"/>
      <c r="BE37" s="110"/>
      <c r="BF37" s="111"/>
      <c r="BG37" s="110"/>
      <c r="BH37" s="110"/>
      <c r="BI37" s="111"/>
      <c r="BJ37" s="110"/>
      <c r="BK37" s="110"/>
      <c r="BL37" s="111"/>
      <c r="BM37" s="110"/>
      <c r="BN37" s="110"/>
      <c r="BO37" s="111"/>
      <c r="BP37" s="110"/>
      <c r="BQ37" s="110"/>
      <c r="BR37" s="111"/>
      <c r="BS37" s="110"/>
      <c r="BT37" s="110"/>
      <c r="BU37" s="111"/>
      <c r="BV37" s="110"/>
      <c r="BW37" s="110"/>
      <c r="BX37" s="111"/>
      <c r="BY37" s="110"/>
      <c r="BZ37" s="110"/>
      <c r="CA37" s="111"/>
      <c r="CB37" s="110"/>
      <c r="CC37" s="110"/>
      <c r="CD37" s="111"/>
      <c r="CE37" s="110"/>
      <c r="CF37" s="110"/>
      <c r="CG37" s="111"/>
      <c r="CH37" s="110"/>
      <c r="CI37" s="110"/>
      <c r="CJ37" s="111"/>
      <c r="CK37" s="110"/>
      <c r="CL37" s="110"/>
      <c r="CM37" s="111"/>
      <c r="CN37" s="110"/>
      <c r="CO37" s="110"/>
      <c r="CP37" s="111"/>
      <c r="CQ37" s="110"/>
      <c r="CR37" s="110"/>
      <c r="CS37" s="111"/>
      <c r="CT37" s="110"/>
      <c r="CU37" s="110"/>
      <c r="CV37" s="111"/>
      <c r="CW37" s="110"/>
      <c r="CX37" s="110"/>
      <c r="CY37" s="111"/>
      <c r="CZ37" s="110"/>
      <c r="DA37" s="110"/>
      <c r="DB37" s="111"/>
      <c r="DC37" s="110"/>
      <c r="DD37" s="110"/>
      <c r="DE37" s="111"/>
      <c r="DF37" s="110"/>
      <c r="DG37" s="110"/>
      <c r="DH37" s="111"/>
      <c r="DI37" s="110"/>
      <c r="DJ37" s="110"/>
      <c r="DK37" s="111"/>
      <c r="DL37" s="111"/>
      <c r="DM37" s="111"/>
      <c r="DN37" s="111"/>
      <c r="DO37" s="110"/>
      <c r="DP37" s="110"/>
      <c r="DQ37" s="111"/>
      <c r="DR37" s="110"/>
      <c r="DS37" s="110"/>
      <c r="DT37" s="111"/>
      <c r="DU37" s="110"/>
      <c r="DV37" s="110"/>
      <c r="DW37" s="111"/>
      <c r="DX37" s="103">
        <f t="shared" si="5"/>
        <v>0</v>
      </c>
      <c r="DY37" s="103">
        <f t="shared" si="6"/>
        <v>0</v>
      </c>
      <c r="DZ37" s="103">
        <f t="shared" si="7"/>
        <v>0</v>
      </c>
    </row>
    <row r="38" spans="1:130" s="115" customFormat="1">
      <c r="A38" s="118"/>
      <c r="D38" s="81"/>
      <c r="F38" s="115" t="s">
        <v>558</v>
      </c>
      <c r="G38" s="119" t="s">
        <v>579</v>
      </c>
      <c r="H38" s="119"/>
      <c r="I38" s="92" t="s">
        <v>577</v>
      </c>
      <c r="J38" s="103">
        <f t="shared" si="2"/>
        <v>0</v>
      </c>
      <c r="K38" s="103">
        <f t="shared" si="3"/>
        <v>0</v>
      </c>
      <c r="L38" s="103">
        <f t="shared" si="0"/>
        <v>0</v>
      </c>
      <c r="M38" s="104">
        <f t="shared" si="1"/>
        <v>0</v>
      </c>
      <c r="N38" s="110"/>
      <c r="O38" s="110"/>
      <c r="P38" s="111"/>
      <c r="Q38" s="110"/>
      <c r="R38" s="110"/>
      <c r="S38" s="111"/>
      <c r="T38" s="108">
        <f t="shared" si="8"/>
        <v>0</v>
      </c>
      <c r="U38" s="110"/>
      <c r="V38" s="111"/>
      <c r="W38" s="110"/>
      <c r="X38" s="110"/>
      <c r="Y38" s="111"/>
      <c r="Z38" s="110"/>
      <c r="AA38" s="110"/>
      <c r="AB38" s="111"/>
      <c r="AC38" s="110"/>
      <c r="AD38" s="110"/>
      <c r="AE38" s="111"/>
      <c r="AF38" s="108">
        <f t="shared" si="9"/>
        <v>0</v>
      </c>
      <c r="AG38" s="110"/>
      <c r="AH38" s="111"/>
      <c r="AI38" s="110"/>
      <c r="AJ38" s="110"/>
      <c r="AK38" s="111"/>
      <c r="AL38" s="110"/>
      <c r="AM38" s="110"/>
      <c r="AN38" s="111"/>
      <c r="AO38" s="110"/>
      <c r="AP38" s="110"/>
      <c r="AQ38" s="111"/>
      <c r="AR38" s="110"/>
      <c r="AS38" s="110"/>
      <c r="AT38" s="111"/>
      <c r="AU38" s="110"/>
      <c r="AV38" s="110"/>
      <c r="AW38" s="111"/>
      <c r="AX38" s="110"/>
      <c r="AY38" s="110"/>
      <c r="AZ38" s="111"/>
      <c r="BA38" s="110"/>
      <c r="BB38" s="110"/>
      <c r="BC38" s="111"/>
      <c r="BD38" s="110"/>
      <c r="BE38" s="110"/>
      <c r="BF38" s="111"/>
      <c r="BG38" s="110"/>
      <c r="BH38" s="110"/>
      <c r="BI38" s="111"/>
      <c r="BJ38" s="110"/>
      <c r="BK38" s="110"/>
      <c r="BL38" s="111"/>
      <c r="BM38" s="110"/>
      <c r="BN38" s="110"/>
      <c r="BO38" s="111"/>
      <c r="BP38" s="110"/>
      <c r="BQ38" s="110"/>
      <c r="BR38" s="111"/>
      <c r="BS38" s="110"/>
      <c r="BT38" s="110"/>
      <c r="BU38" s="111"/>
      <c r="BV38" s="110"/>
      <c r="BW38" s="110"/>
      <c r="BX38" s="111"/>
      <c r="BY38" s="110"/>
      <c r="BZ38" s="110"/>
      <c r="CA38" s="111"/>
      <c r="CB38" s="110"/>
      <c r="CC38" s="110"/>
      <c r="CD38" s="111"/>
      <c r="CE38" s="110"/>
      <c r="CF38" s="110"/>
      <c r="CG38" s="111"/>
      <c r="CH38" s="110"/>
      <c r="CI38" s="110"/>
      <c r="CJ38" s="111"/>
      <c r="CK38" s="110"/>
      <c r="CL38" s="110"/>
      <c r="CM38" s="111"/>
      <c r="CN38" s="110"/>
      <c r="CO38" s="110"/>
      <c r="CP38" s="111"/>
      <c r="CQ38" s="110"/>
      <c r="CR38" s="110"/>
      <c r="CS38" s="111"/>
      <c r="CT38" s="110"/>
      <c r="CU38" s="110"/>
      <c r="CV38" s="111"/>
      <c r="CW38" s="110"/>
      <c r="CX38" s="110"/>
      <c r="CY38" s="111"/>
      <c r="CZ38" s="110"/>
      <c r="DA38" s="110"/>
      <c r="DB38" s="111"/>
      <c r="DC38" s="110"/>
      <c r="DD38" s="110"/>
      <c r="DE38" s="111"/>
      <c r="DF38" s="110"/>
      <c r="DG38" s="110"/>
      <c r="DH38" s="111"/>
      <c r="DI38" s="110"/>
      <c r="DJ38" s="110"/>
      <c r="DK38" s="111"/>
      <c r="DL38" s="111"/>
      <c r="DM38" s="111"/>
      <c r="DN38" s="111"/>
      <c r="DO38" s="110"/>
      <c r="DP38" s="110"/>
      <c r="DQ38" s="111"/>
      <c r="DR38" s="110"/>
      <c r="DS38" s="110"/>
      <c r="DT38" s="111"/>
      <c r="DU38" s="110"/>
      <c r="DV38" s="110"/>
      <c r="DW38" s="111"/>
      <c r="DX38" s="103">
        <f t="shared" si="5"/>
        <v>0</v>
      </c>
      <c r="DY38" s="103">
        <f t="shared" si="6"/>
        <v>0</v>
      </c>
      <c r="DZ38" s="103">
        <f t="shared" si="7"/>
        <v>0</v>
      </c>
    </row>
    <row r="39" spans="1:130" s="115" customFormat="1">
      <c r="A39" s="118"/>
      <c r="C39" s="81"/>
      <c r="D39" s="102">
        <v>4</v>
      </c>
      <c r="E39" s="81" t="s">
        <v>580</v>
      </c>
      <c r="F39" s="102"/>
      <c r="G39" s="102"/>
      <c r="H39" s="102"/>
      <c r="I39" s="92" t="s">
        <v>581</v>
      </c>
      <c r="J39" s="103">
        <f t="shared" si="2"/>
        <v>2500</v>
      </c>
      <c r="K39" s="103">
        <f t="shared" si="3"/>
        <v>0</v>
      </c>
      <c r="L39" s="103">
        <f t="shared" si="0"/>
        <v>0</v>
      </c>
      <c r="M39" s="104">
        <f t="shared" si="1"/>
        <v>2500</v>
      </c>
      <c r="N39" s="116">
        <f>SUM(N40:N44)</f>
        <v>0</v>
      </c>
      <c r="O39" s="116">
        <f>SUM(O40:O44)</f>
        <v>0</v>
      </c>
      <c r="P39" s="117"/>
      <c r="Q39" s="116">
        <f>SUM(Q40:Q44)</f>
        <v>0</v>
      </c>
      <c r="R39" s="116">
        <f>SUM(R40:R44)</f>
        <v>0</v>
      </c>
      <c r="S39" s="117"/>
      <c r="T39" s="108">
        <f t="shared" si="8"/>
        <v>0</v>
      </c>
      <c r="U39" s="116">
        <f>SUM(U40:U44)</f>
        <v>0</v>
      </c>
      <c r="V39" s="117"/>
      <c r="W39" s="116">
        <f>SUM(W40:W44)</f>
        <v>0</v>
      </c>
      <c r="X39" s="116">
        <f>SUM(X40:X44)</f>
        <v>0</v>
      </c>
      <c r="Y39" s="117"/>
      <c r="Z39" s="116">
        <f>SUM(Z40:Z44)</f>
        <v>0</v>
      </c>
      <c r="AA39" s="116">
        <f>SUM(AA40:AA44)</f>
        <v>0</v>
      </c>
      <c r="AB39" s="117"/>
      <c r="AC39" s="116">
        <f>SUM(AC40:AC44)</f>
        <v>0</v>
      </c>
      <c r="AD39" s="116">
        <f>SUM(AD40:AD44)</f>
        <v>0</v>
      </c>
      <c r="AE39" s="117"/>
      <c r="AF39" s="108">
        <f t="shared" si="9"/>
        <v>0</v>
      </c>
      <c r="AG39" s="116">
        <f>SUM(AG40:AG44)</f>
        <v>0</v>
      </c>
      <c r="AH39" s="117"/>
      <c r="AI39" s="116">
        <f>SUM(AI40:AI44)</f>
        <v>0</v>
      </c>
      <c r="AJ39" s="116">
        <f>SUM(AJ40:AJ44)</f>
        <v>0</v>
      </c>
      <c r="AK39" s="117"/>
      <c r="AL39" s="116">
        <f>SUM(AL40:AL44)</f>
        <v>0</v>
      </c>
      <c r="AM39" s="116">
        <f>SUM(AM40:AM44)</f>
        <v>0</v>
      </c>
      <c r="AN39" s="117"/>
      <c r="AO39" s="116">
        <f>SUM(AO40:AO44)</f>
        <v>0</v>
      </c>
      <c r="AP39" s="116">
        <f>SUM(AP40:AP44)</f>
        <v>0</v>
      </c>
      <c r="AQ39" s="117"/>
      <c r="AR39" s="116">
        <f>SUM(AR40:AR44)</f>
        <v>0</v>
      </c>
      <c r="AS39" s="116">
        <f>SUM(AS40:AS44)</f>
        <v>0</v>
      </c>
      <c r="AT39" s="117"/>
      <c r="AU39" s="116">
        <f>SUM(AU40:AU44)</f>
        <v>0</v>
      </c>
      <c r="AV39" s="116">
        <f>SUM(AV40:AV44)</f>
        <v>0</v>
      </c>
      <c r="AW39" s="117"/>
      <c r="AX39" s="116">
        <f>SUM(AX40:AX44)</f>
        <v>0</v>
      </c>
      <c r="AY39" s="116">
        <f>SUM(AY40:AY44)</f>
        <v>0</v>
      </c>
      <c r="AZ39" s="117"/>
      <c r="BA39" s="116">
        <f>SUM(BA40:BA44)</f>
        <v>0</v>
      </c>
      <c r="BB39" s="116">
        <f>SUM(BB40:BB44)</f>
        <v>0</v>
      </c>
      <c r="BC39" s="117"/>
      <c r="BD39" s="116">
        <f>SUM(BD40:BD44)</f>
        <v>0</v>
      </c>
      <c r="BE39" s="116">
        <f>SUM(BE40:BE44)</f>
        <v>0</v>
      </c>
      <c r="BF39" s="117"/>
      <c r="BG39" s="116">
        <f>SUM(BG40:BG44)</f>
        <v>0</v>
      </c>
      <c r="BH39" s="116">
        <f>SUM(BH40:BH44)</f>
        <v>0</v>
      </c>
      <c r="BI39" s="117"/>
      <c r="BJ39" s="116">
        <f>SUM(BJ40:BJ44)</f>
        <v>0</v>
      </c>
      <c r="BK39" s="116">
        <f>SUM(BK40:BK44)</f>
        <v>0</v>
      </c>
      <c r="BL39" s="117"/>
      <c r="BM39" s="116">
        <f>SUM(BM40:BM44)</f>
        <v>0</v>
      </c>
      <c r="BN39" s="116">
        <f>SUM(BN40:BN44)</f>
        <v>0</v>
      </c>
      <c r="BO39" s="117"/>
      <c r="BP39" s="116">
        <f>SUM(BP40:BP44)</f>
        <v>0</v>
      </c>
      <c r="BQ39" s="116">
        <f>SUM(BQ40:BQ44)</f>
        <v>0</v>
      </c>
      <c r="BR39" s="117"/>
      <c r="BS39" s="116">
        <f>SUM(BS40:BS44)</f>
        <v>0</v>
      </c>
      <c r="BT39" s="116">
        <f>SUM(BT40:BT44)</f>
        <v>0</v>
      </c>
      <c r="BU39" s="117"/>
      <c r="BV39" s="116">
        <f>SUM(BV40:BV44)</f>
        <v>0</v>
      </c>
      <c r="BW39" s="116">
        <f>SUM(BW40:BW44)</f>
        <v>0</v>
      </c>
      <c r="BX39" s="117"/>
      <c r="BY39" s="116">
        <f>SUM(BY40:BY44)</f>
        <v>0</v>
      </c>
      <c r="BZ39" s="116">
        <f>SUM(BZ40:BZ44)</f>
        <v>0</v>
      </c>
      <c r="CA39" s="117"/>
      <c r="CB39" s="116">
        <f>SUM(CB40:CB44)</f>
        <v>0</v>
      </c>
      <c r="CC39" s="116">
        <f>SUM(CC40:CC44)</f>
        <v>0</v>
      </c>
      <c r="CD39" s="117"/>
      <c r="CE39" s="116">
        <f>SUM(CE40:CE44)</f>
        <v>0</v>
      </c>
      <c r="CF39" s="116">
        <f>SUM(CF40:CF44)</f>
        <v>0</v>
      </c>
      <c r="CG39" s="117"/>
      <c r="CH39" s="116">
        <f>SUM(CH40:CH44)</f>
        <v>0</v>
      </c>
      <c r="CI39" s="116">
        <f>SUM(CI40:CI44)</f>
        <v>0</v>
      </c>
      <c r="CJ39" s="117"/>
      <c r="CK39" s="116">
        <f>SUM(CK40:CK44)</f>
        <v>0</v>
      </c>
      <c r="CL39" s="116">
        <f>SUM(CL40:CL44)</f>
        <v>0</v>
      </c>
      <c r="CM39" s="117"/>
      <c r="CN39" s="116">
        <v>2500</v>
      </c>
      <c r="CO39" s="116">
        <f>SUM(CO40:CO44)</f>
        <v>0</v>
      </c>
      <c r="CP39" s="117"/>
      <c r="CQ39" s="116">
        <f>SUM(CQ40:CQ44)</f>
        <v>0</v>
      </c>
      <c r="CR39" s="116">
        <f>SUM(CR40:CR44)</f>
        <v>0</v>
      </c>
      <c r="CS39" s="117"/>
      <c r="CT39" s="116">
        <f>SUM(CT40:CT44)</f>
        <v>0</v>
      </c>
      <c r="CU39" s="116">
        <f>SUM(CU40:CU44)</f>
        <v>0</v>
      </c>
      <c r="CV39" s="117"/>
      <c r="CW39" s="116">
        <f>SUM(CW40:CW44)</f>
        <v>0</v>
      </c>
      <c r="CX39" s="116">
        <f>SUM(CX40:CX44)</f>
        <v>0</v>
      </c>
      <c r="CY39" s="117"/>
      <c r="CZ39" s="116">
        <f>SUM(CZ40:CZ44)</f>
        <v>0</v>
      </c>
      <c r="DA39" s="116">
        <f>SUM(DA40:DA44)</f>
        <v>0</v>
      </c>
      <c r="DB39" s="117"/>
      <c r="DC39" s="116">
        <f>SUM(DC40:DC44)</f>
        <v>0</v>
      </c>
      <c r="DD39" s="116">
        <f>SUM(DD40:DD44)</f>
        <v>0</v>
      </c>
      <c r="DE39" s="117"/>
      <c r="DF39" s="116">
        <f>SUM(DF40:DF44)</f>
        <v>0</v>
      </c>
      <c r="DG39" s="116">
        <f>SUM(DG40:DG44)</f>
        <v>0</v>
      </c>
      <c r="DH39" s="117"/>
      <c r="DI39" s="116">
        <f>SUM(DI40:DI44)</f>
        <v>0</v>
      </c>
      <c r="DJ39" s="116">
        <f>SUM(DJ40:DJ44)</f>
        <v>0</v>
      </c>
      <c r="DK39" s="117"/>
      <c r="DL39" s="117"/>
      <c r="DM39" s="117"/>
      <c r="DN39" s="117"/>
      <c r="DO39" s="116">
        <f>SUM(DO40:DO44)</f>
        <v>0</v>
      </c>
      <c r="DP39" s="116">
        <f>SUM(DP40:DP44)</f>
        <v>0</v>
      </c>
      <c r="DQ39" s="117"/>
      <c r="DR39" s="116">
        <f>SUM(DR40:DR44)</f>
        <v>0</v>
      </c>
      <c r="DS39" s="116">
        <f>SUM(DS40:DS44)</f>
        <v>0</v>
      </c>
      <c r="DT39" s="117"/>
      <c r="DU39" s="116">
        <f>SUM(DU40:DU44)</f>
        <v>0</v>
      </c>
      <c r="DV39" s="116">
        <f>SUM(DV40:DV44)</f>
        <v>0</v>
      </c>
      <c r="DW39" s="117"/>
      <c r="DX39" s="103">
        <f t="shared" si="5"/>
        <v>2500</v>
      </c>
      <c r="DY39" s="103">
        <f t="shared" si="6"/>
        <v>0</v>
      </c>
      <c r="DZ39" s="103">
        <f t="shared" si="7"/>
        <v>0</v>
      </c>
    </row>
    <row r="40" spans="1:130">
      <c r="A40" s="101"/>
      <c r="B40" s="115"/>
      <c r="C40" s="115"/>
      <c r="F40" s="115" t="s">
        <v>558</v>
      </c>
      <c r="G40" s="1006" t="s">
        <v>582</v>
      </c>
      <c r="H40" s="1007"/>
      <c r="I40" s="92" t="s">
        <v>581</v>
      </c>
      <c r="J40" s="103">
        <f t="shared" si="2"/>
        <v>0</v>
      </c>
      <c r="K40" s="103">
        <f t="shared" si="3"/>
        <v>0</v>
      </c>
      <c r="L40" s="103">
        <f t="shared" si="0"/>
        <v>0</v>
      </c>
      <c r="M40" s="104">
        <f t="shared" si="1"/>
        <v>0</v>
      </c>
      <c r="N40" s="110"/>
      <c r="O40" s="110"/>
      <c r="P40" s="111"/>
      <c r="Q40" s="110"/>
      <c r="R40" s="110"/>
      <c r="S40" s="111"/>
      <c r="T40" s="108">
        <f t="shared" si="8"/>
        <v>0</v>
      </c>
      <c r="U40" s="110"/>
      <c r="V40" s="111"/>
      <c r="W40" s="110"/>
      <c r="X40" s="110"/>
      <c r="Y40" s="111"/>
      <c r="Z40" s="110"/>
      <c r="AA40" s="110"/>
      <c r="AB40" s="111"/>
      <c r="AC40" s="110"/>
      <c r="AD40" s="110"/>
      <c r="AE40" s="111"/>
      <c r="AF40" s="108">
        <f t="shared" si="9"/>
        <v>0</v>
      </c>
      <c r="AG40" s="110"/>
      <c r="AH40" s="111"/>
      <c r="AI40" s="110"/>
      <c r="AJ40" s="110"/>
      <c r="AK40" s="111"/>
      <c r="AL40" s="110"/>
      <c r="AM40" s="110"/>
      <c r="AN40" s="111"/>
      <c r="AO40" s="110"/>
      <c r="AP40" s="110"/>
      <c r="AQ40" s="111"/>
      <c r="AR40" s="110"/>
      <c r="AS40" s="110"/>
      <c r="AT40" s="111"/>
      <c r="AU40" s="110"/>
      <c r="AV40" s="110"/>
      <c r="AW40" s="111"/>
      <c r="AX40" s="110"/>
      <c r="AY40" s="110"/>
      <c r="AZ40" s="111"/>
      <c r="BA40" s="110"/>
      <c r="BB40" s="110"/>
      <c r="BC40" s="111"/>
      <c r="BD40" s="110"/>
      <c r="BE40" s="110"/>
      <c r="BF40" s="111"/>
      <c r="BG40" s="110"/>
      <c r="BH40" s="110"/>
      <c r="BI40" s="111"/>
      <c r="BJ40" s="110"/>
      <c r="BK40" s="110"/>
      <c r="BL40" s="111"/>
      <c r="BM40" s="110"/>
      <c r="BN40" s="110"/>
      <c r="BO40" s="111"/>
      <c r="BP40" s="110"/>
      <c r="BQ40" s="110"/>
      <c r="BR40" s="111"/>
      <c r="BS40" s="110"/>
      <c r="BT40" s="110"/>
      <c r="BU40" s="111"/>
      <c r="BV40" s="110"/>
      <c r="BW40" s="110"/>
      <c r="BX40" s="111"/>
      <c r="BY40" s="110"/>
      <c r="BZ40" s="110"/>
      <c r="CA40" s="111"/>
      <c r="CB40" s="110"/>
      <c r="CC40" s="110"/>
      <c r="CD40" s="111"/>
      <c r="CE40" s="110"/>
      <c r="CF40" s="110"/>
      <c r="CG40" s="111"/>
      <c r="CH40" s="110"/>
      <c r="CI40" s="110"/>
      <c r="CJ40" s="111"/>
      <c r="CK40" s="110"/>
      <c r="CL40" s="110"/>
      <c r="CM40" s="111"/>
      <c r="CN40" s="110"/>
      <c r="CO40" s="110"/>
      <c r="CP40" s="111"/>
      <c r="CQ40" s="110"/>
      <c r="CR40" s="110"/>
      <c r="CS40" s="111"/>
      <c r="CT40" s="110"/>
      <c r="CU40" s="110"/>
      <c r="CV40" s="111"/>
      <c r="CW40" s="110"/>
      <c r="CX40" s="110"/>
      <c r="CY40" s="111"/>
      <c r="CZ40" s="110"/>
      <c r="DA40" s="110"/>
      <c r="DB40" s="111"/>
      <c r="DC40" s="110"/>
      <c r="DD40" s="110"/>
      <c r="DE40" s="111"/>
      <c r="DF40" s="110"/>
      <c r="DG40" s="110"/>
      <c r="DH40" s="111"/>
      <c r="DI40" s="110"/>
      <c r="DJ40" s="110"/>
      <c r="DK40" s="111"/>
      <c r="DL40" s="111"/>
      <c r="DM40" s="111"/>
      <c r="DN40" s="111"/>
      <c r="DO40" s="110"/>
      <c r="DP40" s="110"/>
      <c r="DQ40" s="111"/>
      <c r="DR40" s="110"/>
      <c r="DS40" s="110"/>
      <c r="DT40" s="111"/>
      <c r="DU40" s="110"/>
      <c r="DV40" s="110"/>
      <c r="DW40" s="111"/>
      <c r="DX40" s="103">
        <f t="shared" si="5"/>
        <v>0</v>
      </c>
      <c r="DY40" s="103">
        <f t="shared" si="6"/>
        <v>0</v>
      </c>
      <c r="DZ40" s="103">
        <f t="shared" si="7"/>
        <v>0</v>
      </c>
    </row>
    <row r="41" spans="1:130" s="115" customFormat="1">
      <c r="A41" s="118"/>
      <c r="D41" s="81"/>
      <c r="F41" s="115" t="s">
        <v>558</v>
      </c>
      <c r="G41" s="1006" t="s">
        <v>297</v>
      </c>
      <c r="H41" s="1007"/>
      <c r="I41" s="92" t="s">
        <v>581</v>
      </c>
      <c r="J41" s="103">
        <f t="shared" si="2"/>
        <v>0</v>
      </c>
      <c r="K41" s="103">
        <f t="shared" si="3"/>
        <v>0</v>
      </c>
      <c r="L41" s="103">
        <f t="shared" si="0"/>
        <v>0</v>
      </c>
      <c r="M41" s="104">
        <f t="shared" si="1"/>
        <v>0</v>
      </c>
      <c r="N41" s="110"/>
      <c r="O41" s="110"/>
      <c r="P41" s="111"/>
      <c r="Q41" s="110"/>
      <c r="R41" s="110"/>
      <c r="S41" s="111"/>
      <c r="T41" s="108">
        <f t="shared" si="8"/>
        <v>0</v>
      </c>
      <c r="U41" s="110"/>
      <c r="V41" s="111"/>
      <c r="W41" s="110"/>
      <c r="X41" s="110"/>
      <c r="Y41" s="111"/>
      <c r="Z41" s="110"/>
      <c r="AA41" s="110"/>
      <c r="AB41" s="111"/>
      <c r="AC41" s="110"/>
      <c r="AD41" s="110"/>
      <c r="AE41" s="111"/>
      <c r="AF41" s="108">
        <f t="shared" si="9"/>
        <v>0</v>
      </c>
      <c r="AG41" s="110"/>
      <c r="AH41" s="111"/>
      <c r="AI41" s="110"/>
      <c r="AJ41" s="110"/>
      <c r="AK41" s="111"/>
      <c r="AL41" s="110"/>
      <c r="AM41" s="110"/>
      <c r="AN41" s="111"/>
      <c r="AO41" s="110"/>
      <c r="AP41" s="110"/>
      <c r="AQ41" s="111"/>
      <c r="AR41" s="110"/>
      <c r="AS41" s="110"/>
      <c r="AT41" s="111"/>
      <c r="AU41" s="110"/>
      <c r="AV41" s="110"/>
      <c r="AW41" s="111"/>
      <c r="AX41" s="110"/>
      <c r="AY41" s="110"/>
      <c r="AZ41" s="111"/>
      <c r="BA41" s="110"/>
      <c r="BB41" s="110"/>
      <c r="BC41" s="111"/>
      <c r="BD41" s="110"/>
      <c r="BE41" s="110"/>
      <c r="BF41" s="111"/>
      <c r="BG41" s="110"/>
      <c r="BH41" s="110"/>
      <c r="BI41" s="111"/>
      <c r="BJ41" s="110"/>
      <c r="BK41" s="110"/>
      <c r="BL41" s="111"/>
      <c r="BM41" s="110"/>
      <c r="BN41" s="110"/>
      <c r="BO41" s="111"/>
      <c r="BP41" s="110"/>
      <c r="BQ41" s="110"/>
      <c r="BR41" s="111"/>
      <c r="BS41" s="110"/>
      <c r="BT41" s="110"/>
      <c r="BU41" s="111"/>
      <c r="BV41" s="110"/>
      <c r="BW41" s="110"/>
      <c r="BX41" s="111"/>
      <c r="BY41" s="110"/>
      <c r="BZ41" s="110"/>
      <c r="CA41" s="111"/>
      <c r="CB41" s="110"/>
      <c r="CC41" s="110"/>
      <c r="CD41" s="111"/>
      <c r="CE41" s="110"/>
      <c r="CF41" s="110"/>
      <c r="CG41" s="111"/>
      <c r="CH41" s="110"/>
      <c r="CI41" s="110"/>
      <c r="CJ41" s="111"/>
      <c r="CK41" s="110"/>
      <c r="CL41" s="110"/>
      <c r="CM41" s="111"/>
      <c r="CN41" s="110"/>
      <c r="CO41" s="110"/>
      <c r="CP41" s="111"/>
      <c r="CQ41" s="110"/>
      <c r="CR41" s="110"/>
      <c r="CS41" s="111"/>
      <c r="CT41" s="110"/>
      <c r="CU41" s="110"/>
      <c r="CV41" s="111"/>
      <c r="CW41" s="110"/>
      <c r="CX41" s="110"/>
      <c r="CY41" s="111"/>
      <c r="CZ41" s="110"/>
      <c r="DA41" s="110"/>
      <c r="DB41" s="111"/>
      <c r="DC41" s="110"/>
      <c r="DD41" s="110"/>
      <c r="DE41" s="111"/>
      <c r="DF41" s="110"/>
      <c r="DG41" s="110"/>
      <c r="DH41" s="111"/>
      <c r="DI41" s="110"/>
      <c r="DJ41" s="110"/>
      <c r="DK41" s="111"/>
      <c r="DL41" s="111"/>
      <c r="DM41" s="111"/>
      <c r="DN41" s="111"/>
      <c r="DO41" s="110"/>
      <c r="DP41" s="110"/>
      <c r="DQ41" s="111"/>
      <c r="DR41" s="110"/>
      <c r="DS41" s="110"/>
      <c r="DT41" s="111"/>
      <c r="DU41" s="110"/>
      <c r="DV41" s="110"/>
      <c r="DW41" s="111"/>
      <c r="DX41" s="103">
        <f t="shared" si="5"/>
        <v>0</v>
      </c>
      <c r="DY41" s="103">
        <f t="shared" si="6"/>
        <v>0</v>
      </c>
      <c r="DZ41" s="103">
        <f t="shared" si="7"/>
        <v>0</v>
      </c>
    </row>
    <row r="42" spans="1:130" s="115" customFormat="1">
      <c r="A42" s="118"/>
      <c r="F42" s="115" t="s">
        <v>558</v>
      </c>
      <c r="G42" s="1006" t="s">
        <v>583</v>
      </c>
      <c r="H42" s="1007"/>
      <c r="I42" s="92" t="s">
        <v>581</v>
      </c>
      <c r="J42" s="103">
        <f t="shared" si="2"/>
        <v>0</v>
      </c>
      <c r="K42" s="103">
        <f t="shared" si="3"/>
        <v>0</v>
      </c>
      <c r="L42" s="103">
        <f t="shared" si="0"/>
        <v>0</v>
      </c>
      <c r="M42" s="104">
        <f t="shared" si="1"/>
        <v>0</v>
      </c>
      <c r="N42" s="110"/>
      <c r="O42" s="110"/>
      <c r="P42" s="111"/>
      <c r="Q42" s="110"/>
      <c r="R42" s="110"/>
      <c r="S42" s="111"/>
      <c r="T42" s="108">
        <f t="shared" si="8"/>
        <v>0</v>
      </c>
      <c r="U42" s="110"/>
      <c r="V42" s="111"/>
      <c r="W42" s="110"/>
      <c r="X42" s="110"/>
      <c r="Y42" s="111"/>
      <c r="Z42" s="110"/>
      <c r="AA42" s="110"/>
      <c r="AB42" s="111"/>
      <c r="AC42" s="110"/>
      <c r="AD42" s="110"/>
      <c r="AE42" s="111"/>
      <c r="AF42" s="108">
        <f t="shared" si="9"/>
        <v>0</v>
      </c>
      <c r="AG42" s="110"/>
      <c r="AH42" s="111"/>
      <c r="AI42" s="110"/>
      <c r="AJ42" s="110"/>
      <c r="AK42" s="111"/>
      <c r="AL42" s="110"/>
      <c r="AM42" s="110"/>
      <c r="AN42" s="111"/>
      <c r="AO42" s="110"/>
      <c r="AP42" s="110"/>
      <c r="AQ42" s="111"/>
      <c r="AR42" s="110"/>
      <c r="AS42" s="110"/>
      <c r="AT42" s="111"/>
      <c r="AU42" s="110"/>
      <c r="AV42" s="110"/>
      <c r="AW42" s="111"/>
      <c r="AX42" s="110"/>
      <c r="AY42" s="110"/>
      <c r="AZ42" s="111"/>
      <c r="BA42" s="110"/>
      <c r="BB42" s="110"/>
      <c r="BC42" s="111"/>
      <c r="BD42" s="110"/>
      <c r="BE42" s="110"/>
      <c r="BF42" s="111"/>
      <c r="BG42" s="110"/>
      <c r="BH42" s="110"/>
      <c r="BI42" s="111"/>
      <c r="BJ42" s="110"/>
      <c r="BK42" s="110"/>
      <c r="BL42" s="111"/>
      <c r="BM42" s="110"/>
      <c r="BN42" s="110"/>
      <c r="BO42" s="111"/>
      <c r="BP42" s="110"/>
      <c r="BQ42" s="110"/>
      <c r="BR42" s="111"/>
      <c r="BS42" s="110"/>
      <c r="BT42" s="110"/>
      <c r="BU42" s="111"/>
      <c r="BV42" s="110"/>
      <c r="BW42" s="110"/>
      <c r="BX42" s="111"/>
      <c r="BY42" s="110"/>
      <c r="BZ42" s="110"/>
      <c r="CA42" s="111"/>
      <c r="CB42" s="110"/>
      <c r="CC42" s="110"/>
      <c r="CD42" s="111"/>
      <c r="CE42" s="110"/>
      <c r="CF42" s="110"/>
      <c r="CG42" s="111"/>
      <c r="CH42" s="110"/>
      <c r="CI42" s="110"/>
      <c r="CJ42" s="111"/>
      <c r="CK42" s="110"/>
      <c r="CL42" s="110"/>
      <c r="CM42" s="111"/>
      <c r="CN42" s="110"/>
      <c r="CO42" s="110"/>
      <c r="CP42" s="111"/>
      <c r="CQ42" s="110"/>
      <c r="CR42" s="110"/>
      <c r="CS42" s="111"/>
      <c r="CT42" s="110"/>
      <c r="CU42" s="110"/>
      <c r="CV42" s="111"/>
      <c r="CW42" s="110"/>
      <c r="CX42" s="110"/>
      <c r="CY42" s="111"/>
      <c r="CZ42" s="110"/>
      <c r="DA42" s="110"/>
      <c r="DB42" s="111"/>
      <c r="DC42" s="110"/>
      <c r="DD42" s="110"/>
      <c r="DE42" s="111"/>
      <c r="DF42" s="110"/>
      <c r="DG42" s="110"/>
      <c r="DH42" s="111"/>
      <c r="DI42" s="110"/>
      <c r="DJ42" s="110"/>
      <c r="DK42" s="111"/>
      <c r="DL42" s="111"/>
      <c r="DM42" s="111"/>
      <c r="DN42" s="111"/>
      <c r="DO42" s="110"/>
      <c r="DP42" s="110"/>
      <c r="DQ42" s="111"/>
      <c r="DR42" s="110"/>
      <c r="DS42" s="110"/>
      <c r="DT42" s="111"/>
      <c r="DU42" s="110"/>
      <c r="DV42" s="110"/>
      <c r="DW42" s="111"/>
      <c r="DX42" s="103">
        <f t="shared" si="5"/>
        <v>0</v>
      </c>
      <c r="DY42" s="103">
        <f t="shared" si="6"/>
        <v>0</v>
      </c>
      <c r="DZ42" s="103">
        <f t="shared" si="7"/>
        <v>0</v>
      </c>
    </row>
    <row r="43" spans="1:130" s="115" customFormat="1">
      <c r="A43" s="118"/>
      <c r="F43" s="115" t="s">
        <v>558</v>
      </c>
      <c r="G43" s="119" t="s">
        <v>584</v>
      </c>
      <c r="H43" s="119"/>
      <c r="I43" s="92" t="s">
        <v>581</v>
      </c>
      <c r="J43" s="103">
        <f t="shared" si="2"/>
        <v>0</v>
      </c>
      <c r="K43" s="103">
        <f t="shared" si="3"/>
        <v>0</v>
      </c>
      <c r="L43" s="103">
        <f t="shared" si="0"/>
        <v>0</v>
      </c>
      <c r="M43" s="104">
        <f t="shared" si="1"/>
        <v>0</v>
      </c>
      <c r="N43" s="110"/>
      <c r="O43" s="110"/>
      <c r="P43" s="111"/>
      <c r="Q43" s="110"/>
      <c r="R43" s="110"/>
      <c r="S43" s="111"/>
      <c r="T43" s="108">
        <f t="shared" si="8"/>
        <v>0</v>
      </c>
      <c r="U43" s="110"/>
      <c r="V43" s="111"/>
      <c r="W43" s="110"/>
      <c r="X43" s="110"/>
      <c r="Y43" s="111"/>
      <c r="Z43" s="110"/>
      <c r="AA43" s="110"/>
      <c r="AB43" s="111"/>
      <c r="AC43" s="110"/>
      <c r="AD43" s="110"/>
      <c r="AE43" s="111"/>
      <c r="AF43" s="108">
        <f t="shared" si="9"/>
        <v>0</v>
      </c>
      <c r="AG43" s="110"/>
      <c r="AH43" s="111"/>
      <c r="AI43" s="110"/>
      <c r="AJ43" s="110"/>
      <c r="AK43" s="111"/>
      <c r="AL43" s="110"/>
      <c r="AM43" s="110"/>
      <c r="AN43" s="111"/>
      <c r="AO43" s="110"/>
      <c r="AP43" s="110"/>
      <c r="AQ43" s="111"/>
      <c r="AR43" s="110"/>
      <c r="AS43" s="110"/>
      <c r="AT43" s="111"/>
      <c r="AU43" s="110"/>
      <c r="AV43" s="110"/>
      <c r="AW43" s="111"/>
      <c r="AX43" s="110"/>
      <c r="AY43" s="110"/>
      <c r="AZ43" s="111"/>
      <c r="BA43" s="110"/>
      <c r="BB43" s="110"/>
      <c r="BC43" s="111"/>
      <c r="BD43" s="110"/>
      <c r="BE43" s="110"/>
      <c r="BF43" s="111"/>
      <c r="BG43" s="110"/>
      <c r="BH43" s="110"/>
      <c r="BI43" s="111"/>
      <c r="BJ43" s="110"/>
      <c r="BK43" s="110"/>
      <c r="BL43" s="111"/>
      <c r="BM43" s="110"/>
      <c r="BN43" s="110"/>
      <c r="BO43" s="111"/>
      <c r="BP43" s="110"/>
      <c r="BQ43" s="110"/>
      <c r="BR43" s="111"/>
      <c r="BS43" s="110"/>
      <c r="BT43" s="110"/>
      <c r="BU43" s="111"/>
      <c r="BV43" s="110"/>
      <c r="BW43" s="110"/>
      <c r="BX43" s="111"/>
      <c r="BY43" s="110"/>
      <c r="BZ43" s="110"/>
      <c r="CA43" s="111"/>
      <c r="CB43" s="110"/>
      <c r="CC43" s="110"/>
      <c r="CD43" s="111"/>
      <c r="CE43" s="110"/>
      <c r="CF43" s="110"/>
      <c r="CG43" s="111"/>
      <c r="CH43" s="110"/>
      <c r="CI43" s="110"/>
      <c r="CJ43" s="111"/>
      <c r="CK43" s="110"/>
      <c r="CL43" s="110"/>
      <c r="CM43" s="111"/>
      <c r="CN43" s="110"/>
      <c r="CO43" s="110"/>
      <c r="CP43" s="111"/>
      <c r="CQ43" s="110"/>
      <c r="CR43" s="110"/>
      <c r="CS43" s="111"/>
      <c r="CT43" s="110"/>
      <c r="CU43" s="110"/>
      <c r="CV43" s="111"/>
      <c r="CW43" s="110"/>
      <c r="CX43" s="110"/>
      <c r="CY43" s="111"/>
      <c r="CZ43" s="110"/>
      <c r="DA43" s="110"/>
      <c r="DB43" s="111"/>
      <c r="DC43" s="110"/>
      <c r="DD43" s="110"/>
      <c r="DE43" s="111"/>
      <c r="DF43" s="110"/>
      <c r="DG43" s="110"/>
      <c r="DH43" s="111"/>
      <c r="DI43" s="110"/>
      <c r="DJ43" s="110"/>
      <c r="DK43" s="111"/>
      <c r="DL43" s="111"/>
      <c r="DM43" s="111"/>
      <c r="DN43" s="111"/>
      <c r="DO43" s="110"/>
      <c r="DP43" s="110"/>
      <c r="DQ43" s="111"/>
      <c r="DR43" s="110"/>
      <c r="DS43" s="110"/>
      <c r="DT43" s="111"/>
      <c r="DU43" s="110"/>
      <c r="DV43" s="110"/>
      <c r="DW43" s="111"/>
      <c r="DX43" s="103">
        <f t="shared" si="5"/>
        <v>0</v>
      </c>
      <c r="DY43" s="103">
        <f t="shared" si="6"/>
        <v>0</v>
      </c>
      <c r="DZ43" s="103">
        <f t="shared" si="7"/>
        <v>0</v>
      </c>
    </row>
    <row r="44" spans="1:130" s="115" customFormat="1">
      <c r="A44" s="118"/>
      <c r="F44" s="115" t="s">
        <v>558</v>
      </c>
      <c r="G44" s="119" t="s">
        <v>585</v>
      </c>
      <c r="H44" s="119"/>
      <c r="I44" s="92" t="s">
        <v>581</v>
      </c>
      <c r="J44" s="103">
        <f t="shared" si="2"/>
        <v>0</v>
      </c>
      <c r="K44" s="103">
        <f t="shared" si="3"/>
        <v>0</v>
      </c>
      <c r="L44" s="103">
        <f t="shared" si="0"/>
        <v>0</v>
      </c>
      <c r="M44" s="104">
        <f t="shared" si="1"/>
        <v>0</v>
      </c>
      <c r="N44" s="110"/>
      <c r="O44" s="110"/>
      <c r="P44" s="111"/>
      <c r="Q44" s="110"/>
      <c r="R44" s="110"/>
      <c r="S44" s="111"/>
      <c r="T44" s="108">
        <f t="shared" si="8"/>
        <v>0</v>
      </c>
      <c r="U44" s="110"/>
      <c r="V44" s="111"/>
      <c r="W44" s="110"/>
      <c r="X44" s="110"/>
      <c r="Y44" s="111"/>
      <c r="Z44" s="110"/>
      <c r="AA44" s="110"/>
      <c r="AB44" s="111"/>
      <c r="AC44" s="110"/>
      <c r="AD44" s="110"/>
      <c r="AE44" s="111"/>
      <c r="AF44" s="108">
        <f t="shared" si="9"/>
        <v>0</v>
      </c>
      <c r="AG44" s="110"/>
      <c r="AH44" s="111"/>
      <c r="AI44" s="110"/>
      <c r="AJ44" s="110"/>
      <c r="AK44" s="111"/>
      <c r="AL44" s="110"/>
      <c r="AM44" s="110"/>
      <c r="AN44" s="111"/>
      <c r="AO44" s="110"/>
      <c r="AP44" s="110"/>
      <c r="AQ44" s="111"/>
      <c r="AR44" s="110"/>
      <c r="AS44" s="110"/>
      <c r="AT44" s="111"/>
      <c r="AU44" s="110"/>
      <c r="AV44" s="110"/>
      <c r="AW44" s="111"/>
      <c r="AX44" s="110"/>
      <c r="AY44" s="110"/>
      <c r="AZ44" s="111"/>
      <c r="BA44" s="110"/>
      <c r="BB44" s="110"/>
      <c r="BC44" s="111"/>
      <c r="BD44" s="110"/>
      <c r="BE44" s="110"/>
      <c r="BF44" s="111"/>
      <c r="BG44" s="110"/>
      <c r="BH44" s="110"/>
      <c r="BI44" s="111"/>
      <c r="BJ44" s="110"/>
      <c r="BK44" s="110"/>
      <c r="BL44" s="111"/>
      <c r="BM44" s="110"/>
      <c r="BN44" s="110"/>
      <c r="BO44" s="111"/>
      <c r="BP44" s="110"/>
      <c r="BQ44" s="110"/>
      <c r="BR44" s="111"/>
      <c r="BS44" s="110"/>
      <c r="BT44" s="110"/>
      <c r="BU44" s="111"/>
      <c r="BV44" s="110"/>
      <c r="BW44" s="110"/>
      <c r="BX44" s="111"/>
      <c r="BY44" s="110"/>
      <c r="BZ44" s="110"/>
      <c r="CA44" s="111"/>
      <c r="CB44" s="110"/>
      <c r="CC44" s="110"/>
      <c r="CD44" s="111"/>
      <c r="CE44" s="110"/>
      <c r="CF44" s="110"/>
      <c r="CG44" s="111"/>
      <c r="CH44" s="110"/>
      <c r="CI44" s="110"/>
      <c r="CJ44" s="111"/>
      <c r="CK44" s="110"/>
      <c r="CL44" s="110"/>
      <c r="CM44" s="111"/>
      <c r="CN44" s="110"/>
      <c r="CO44" s="110"/>
      <c r="CP44" s="111"/>
      <c r="CQ44" s="110"/>
      <c r="CR44" s="110"/>
      <c r="CS44" s="111"/>
      <c r="CT44" s="110"/>
      <c r="CU44" s="110"/>
      <c r="CV44" s="111"/>
      <c r="CW44" s="110"/>
      <c r="CX44" s="110"/>
      <c r="CY44" s="111"/>
      <c r="CZ44" s="110"/>
      <c r="DA44" s="110"/>
      <c r="DB44" s="111"/>
      <c r="DC44" s="110"/>
      <c r="DD44" s="110"/>
      <c r="DE44" s="111"/>
      <c r="DF44" s="110"/>
      <c r="DG44" s="110"/>
      <c r="DH44" s="111"/>
      <c r="DI44" s="110"/>
      <c r="DJ44" s="110"/>
      <c r="DK44" s="111"/>
      <c r="DL44" s="111"/>
      <c r="DM44" s="111"/>
      <c r="DN44" s="111"/>
      <c r="DO44" s="110"/>
      <c r="DP44" s="110"/>
      <c r="DQ44" s="111"/>
      <c r="DR44" s="110"/>
      <c r="DS44" s="110"/>
      <c r="DT44" s="111"/>
      <c r="DU44" s="110"/>
      <c r="DV44" s="110"/>
      <c r="DW44" s="111"/>
      <c r="DX44" s="103">
        <f t="shared" si="5"/>
        <v>0</v>
      </c>
      <c r="DY44" s="103">
        <f t="shared" si="6"/>
        <v>0</v>
      </c>
      <c r="DZ44" s="103">
        <f t="shared" si="7"/>
        <v>0</v>
      </c>
    </row>
    <row r="45" spans="1:130" s="115" customFormat="1" ht="17.25" customHeight="1">
      <c r="A45" s="118"/>
      <c r="B45" s="92"/>
      <c r="C45" s="93">
        <v>3</v>
      </c>
      <c r="D45" s="94" t="s">
        <v>586</v>
      </c>
      <c r="E45" s="93"/>
      <c r="F45" s="93"/>
      <c r="G45" s="93"/>
      <c r="H45" s="93"/>
      <c r="I45" s="122" t="s">
        <v>587</v>
      </c>
      <c r="J45" s="96">
        <f t="shared" si="2"/>
        <v>143067</v>
      </c>
      <c r="K45" s="96">
        <f t="shared" si="3"/>
        <v>4400</v>
      </c>
      <c r="L45" s="96">
        <f t="shared" si="0"/>
        <v>0</v>
      </c>
      <c r="M45" s="97">
        <f t="shared" si="1"/>
        <v>147467</v>
      </c>
      <c r="N45" s="98">
        <f>N46+N47+N48+N49+N53+N54+N55+N56+N58+N60</f>
        <v>1000</v>
      </c>
      <c r="O45" s="98">
        <f>O46+O47+O48+O49+O53+O54+O55+O56+O58+O60</f>
        <v>0</v>
      </c>
      <c r="P45" s="99"/>
      <c r="Q45" s="98">
        <f>Q46+Q47+Q48+Q49+Q53+Q54+Q55+Q56+Q58+Q60</f>
        <v>0</v>
      </c>
      <c r="R45" s="98">
        <f>R46+R47+R48+R49+R53+R54+R55+R56+R58+R60</f>
        <v>0</v>
      </c>
      <c r="S45" s="99"/>
      <c r="T45" s="98">
        <f>T46+T47+T48+T49+T53+T54+T55+T56+T58+T60</f>
        <v>1000</v>
      </c>
      <c r="U45" s="98">
        <f>U46+U47+U48+U49+U53+U54+U55+U56+U58+U60</f>
        <v>0</v>
      </c>
      <c r="V45" s="99"/>
      <c r="W45" s="98">
        <f>W46+W47+W48+W49+W53+W54+W55+W56+W58+W60</f>
        <v>400</v>
      </c>
      <c r="X45" s="98">
        <f>X46+X47+X48+X49+X53+X54+X55+X56+X58+X60</f>
        <v>0</v>
      </c>
      <c r="Y45" s="99"/>
      <c r="Z45" s="98">
        <f>Z46+Z47+Z48+Z49+Z53+Z54+Z55+Z56+Z58+Z60</f>
        <v>1300</v>
      </c>
      <c r="AA45" s="98">
        <f>AA46+AA47+AA48+AA49+AA53+AA54+AA55+AA56+AA58+AA60</f>
        <v>0</v>
      </c>
      <c r="AB45" s="99"/>
      <c r="AC45" s="98">
        <f>AC46+AC47+AC48+AC49+AC53+AC54+AC55+AC56+AC58+AC60</f>
        <v>2400</v>
      </c>
      <c r="AD45" s="98">
        <f>AD46+AD47+AD48+AD49+AD53+AD54+AD55+AD56+AD58+AD60</f>
        <v>0</v>
      </c>
      <c r="AE45" s="99"/>
      <c r="AF45" s="195">
        <f>AC45+Z45+W45</f>
        <v>4100</v>
      </c>
      <c r="AG45" s="98">
        <f>AG46+AG47+AG48+AG49+AG53+AG54+AG55+AG56+AG58+AG60</f>
        <v>0</v>
      </c>
      <c r="AH45" s="99"/>
      <c r="AI45" s="98">
        <f>AI46+AI47+AI48+AI49+AI53+AI54+AI55+AI56+AI58+AI60</f>
        <v>0</v>
      </c>
      <c r="AJ45" s="98">
        <f>AJ46+AJ47+AJ48+AJ49+AJ53+AJ54+AJ55+AJ56+AJ58+AJ60</f>
        <v>0</v>
      </c>
      <c r="AK45" s="99"/>
      <c r="AL45" s="98">
        <f>AL46+AL47+AL48+AL49+AL53+AL54+AL55+AL56+AL58+AL60</f>
        <v>0</v>
      </c>
      <c r="AM45" s="98">
        <f>AM46+AM47+AM48+AM49+AM53+AM54+AM55+AM56+AM58+AM60</f>
        <v>0</v>
      </c>
      <c r="AN45" s="99"/>
      <c r="AO45" s="98">
        <f>AO46+AO47+AO48+AO49+AO53+AO54+AO55+AO56+AO58+AO60</f>
        <v>0</v>
      </c>
      <c r="AP45" s="98">
        <f>AP46+AP47+AP48+AP49+AP53+AP54+AP55+AP56+AP58+AP60</f>
        <v>0</v>
      </c>
      <c r="AQ45" s="99"/>
      <c r="AR45" s="98">
        <f>AR46+AR47+AR48+AR49+AR53+AR54+AR55+AR56+AR58+AR60</f>
        <v>0</v>
      </c>
      <c r="AS45" s="98">
        <f>AS46+AS47+AS48+AS49+AS53+AS54+AS55+AS56+AS58+AS60</f>
        <v>0</v>
      </c>
      <c r="AT45" s="99"/>
      <c r="AU45" s="98">
        <f>AU46+AU47+AU48+AU49+AU53+AU54+AU55+AU56+AU58+AU60</f>
        <v>0</v>
      </c>
      <c r="AV45" s="98">
        <f>AV46+AV47+AV48+AV49+AV53+AV54+AV55+AV56+AV58+AV60</f>
        <v>0</v>
      </c>
      <c r="AW45" s="99"/>
      <c r="AX45" s="98">
        <f>AX46+AX47+AX48+AX49+AX53+AX54+AX55+AX56+AX58+AX60</f>
        <v>0</v>
      </c>
      <c r="AY45" s="98">
        <f>AY46+AY47+AY48+AY49+AY53+AY54+AY55+AY56+AY58+AY60</f>
        <v>0</v>
      </c>
      <c r="AZ45" s="99"/>
      <c r="BA45" s="98">
        <f>BA46+BA47+BA48+BA49+BA53+BA54+BA55+BA56+BA58+BA60</f>
        <v>15967</v>
      </c>
      <c r="BB45" s="98">
        <f>BB46+BB47+BB48+BB49+BB53+BB54+BB55+BB56+BB58+BB60</f>
        <v>0</v>
      </c>
      <c r="BC45" s="99"/>
      <c r="BD45" s="98">
        <f>BD46+BD47+BD48+BD49+BD53+BD54+BD55+BD56+BD58+BD60</f>
        <v>32450</v>
      </c>
      <c r="BE45" s="98">
        <f>BE46+BE47+BE48+BE49+BE53+BE54+BE55+BE56+BE58+BE60</f>
        <v>0</v>
      </c>
      <c r="BF45" s="99"/>
      <c r="BG45" s="98">
        <f>BG46+BG47+BG48+BG49+BG53+BG54+BG55+BG56+BG58+BG60</f>
        <v>0</v>
      </c>
      <c r="BH45" s="98">
        <f>BH46+BH47+BH48+BH49+BH53+BH54+BH55+BH56+BH58+BH60</f>
        <v>0</v>
      </c>
      <c r="BI45" s="99"/>
      <c r="BJ45" s="98">
        <f>BJ46+BJ47+BJ48+BJ49+BJ53+BJ54+BJ55+BJ56+BJ58+BJ60</f>
        <v>0</v>
      </c>
      <c r="BK45" s="98">
        <f>BK46+BK47+BK48+BK49+BK53+BK54+BK55+BK56+BK58+BK60</f>
        <v>0</v>
      </c>
      <c r="BL45" s="99"/>
      <c r="BM45" s="98">
        <f>BM46+BM47+BM48+BM49+BM53+BM54+BM55+BM56+BM58+BM60</f>
        <v>0</v>
      </c>
      <c r="BN45" s="98">
        <f>BN46+BN47+BN48+BN49+BN53+BN54+BN55+BN56+BN58+BN60</f>
        <v>0</v>
      </c>
      <c r="BO45" s="99"/>
      <c r="BP45" s="98">
        <f>BP46+BP47+BP48+BP49+BP53+BP54+BP55+BP56+BP58+BP60</f>
        <v>37000</v>
      </c>
      <c r="BQ45" s="98">
        <f>BQ46+BQ47+BQ48+BQ49+BQ53+BQ54+BQ55+BQ56+BQ58+BQ60</f>
        <v>0</v>
      </c>
      <c r="BR45" s="99"/>
      <c r="BS45" s="98">
        <f>BS46+BS47+BS48+BS49+BS53+BS54+BS55+BS56+BS58+BS60</f>
        <v>2000</v>
      </c>
      <c r="BT45" s="98">
        <f>BT46+BT47+BT48+BT49+BT53+BT54+BT55+BT56+BT58+BT60</f>
        <v>0</v>
      </c>
      <c r="BU45" s="99"/>
      <c r="BV45" s="98">
        <f>BV46+BV47+BV48+BV49+BV53+BV54+BV55+BV56+BV58+BV60</f>
        <v>4500</v>
      </c>
      <c r="BW45" s="98">
        <f>BW46+BW47+BW48+BW49+BW53+BW54+BW55+BW56+BW58+BW60</f>
        <v>0</v>
      </c>
      <c r="BX45" s="99"/>
      <c r="BY45" s="98">
        <f>BY46+BY47+BY48+BY49+BY53+BY54+BY55+BY56+BY58+BY60</f>
        <v>0</v>
      </c>
      <c r="BZ45" s="98">
        <f>BZ46+BZ47+BZ48+BZ49+BZ53+BZ54+BZ55+BZ56+BZ58+BZ60</f>
        <v>0</v>
      </c>
      <c r="CA45" s="99"/>
      <c r="CB45" s="98">
        <f>CB46+CB47+CB48+CB49+CB53+CB54+CB55+CB56+CB58+CB60</f>
        <v>0</v>
      </c>
      <c r="CC45" s="98">
        <f>CC46+CC47+CC48+CC49+CC53+CC54+CC55+CC56+CC58+CC60</f>
        <v>0</v>
      </c>
      <c r="CD45" s="99"/>
      <c r="CE45" s="98">
        <f>CE46+CE47+CE48+CE49+CE53+CE54+CE55+CE56+CE58+CE60</f>
        <v>2300</v>
      </c>
      <c r="CF45" s="98">
        <f>CF46+CF47+CF48+CF49+CF53+CF54+CF55+CF56+CF58+CF60</f>
        <v>0</v>
      </c>
      <c r="CG45" s="99"/>
      <c r="CH45" s="98">
        <f>CH46+CH47+CH48+CH49+CH53+CH54+CH55+CH56+CH58+CH60</f>
        <v>0</v>
      </c>
      <c r="CI45" s="98">
        <f>CI46+CI47+CI48+CI49+CI53+CI54+CI55+CI56+CI58+CI60</f>
        <v>0</v>
      </c>
      <c r="CJ45" s="99"/>
      <c r="CK45" s="98">
        <f>CK46+CK47+CK48+CK49+CK53+CK54+CK55+CK56+CK58+CK60</f>
        <v>28500</v>
      </c>
      <c r="CL45" s="98">
        <f>CL46+CL47+CL48+CL49+CL53+CL54+CL55+CL56+CL58+CL60</f>
        <v>0</v>
      </c>
      <c r="CM45" s="99"/>
      <c r="CN45" s="98">
        <f>CN46+CN47+CN48+CN49+CN53+CN54+CN55+CN56+CN58+CN60</f>
        <v>0</v>
      </c>
      <c r="CO45" s="98">
        <f>CO46+CO47+CO48+CO49+CO53+CO54+CO55+CO56+CO58+CO60</f>
        <v>0</v>
      </c>
      <c r="CP45" s="99"/>
      <c r="CQ45" s="98">
        <f>CQ46+CQ47+CQ48+CQ49+CQ53+CQ54+CQ55+CQ56+CQ58+CQ60</f>
        <v>0</v>
      </c>
      <c r="CR45" s="98">
        <f>CR46+CR47+CR48+CR49+CR53+CR54+CR55+CR56+CR58+CR60</f>
        <v>0</v>
      </c>
      <c r="CS45" s="99"/>
      <c r="CT45" s="98">
        <f>CT46+CT47+CT48+CT49+CT53+CT54+CT55+CT56+CT58+CT60</f>
        <v>0</v>
      </c>
      <c r="CU45" s="98">
        <f>CU46+CU47+CU48+CU49+CU53+CU54+CU55+CU56+CU58+CU60</f>
        <v>0</v>
      </c>
      <c r="CV45" s="99"/>
      <c r="CW45" s="98">
        <f>CW46+CW47+CW48+CW49+CW53+CW54+CW55+CW56+CW58+CW60</f>
        <v>0</v>
      </c>
      <c r="CX45" s="98">
        <f>CX46+CX47+CX48+CX49+CX53+CX54+CX55+CX56+CX58+CX60</f>
        <v>0</v>
      </c>
      <c r="CY45" s="99"/>
      <c r="CZ45" s="98">
        <f>CZ46+CZ47+CZ48+CZ49+CZ53+CZ54+CZ55+CZ56+CZ58+CZ60</f>
        <v>3250</v>
      </c>
      <c r="DA45" s="98">
        <f>DA46+DA47+DA48+DA49+DA53+DA54+DA55+DA56+DA58+DA60</f>
        <v>0</v>
      </c>
      <c r="DB45" s="99"/>
      <c r="DC45" s="98">
        <f>DC46+DC47+DC48+DC49+DC53+DC54+DC55+DC56+DC58+DC60</f>
        <v>0</v>
      </c>
      <c r="DD45" s="98">
        <f>DD46+DD47+DD48+DD49+DD53+DD54+DD55+DD56+DD58+DD60</f>
        <v>0</v>
      </c>
      <c r="DE45" s="99"/>
      <c r="DF45" s="98">
        <f>DF46+DF47+DF48+DF49+DF53+DF54+DF55+DF56+DF58+DF60</f>
        <v>0</v>
      </c>
      <c r="DG45" s="98">
        <f>DG46+DG47+DG48+DG49+DG53+DG54+DG55+DG56+DG58+DG60</f>
        <v>0</v>
      </c>
      <c r="DH45" s="99"/>
      <c r="DI45" s="98">
        <f>DI46+DI47+DI48+DI49+DI53+DI54+DI55+DI56+DI58+DI60</f>
        <v>0</v>
      </c>
      <c r="DJ45" s="98">
        <f>DJ46+DJ47+DJ48+DJ49+DJ53+DJ54+DJ55+DJ56+DJ58+DJ60</f>
        <v>0</v>
      </c>
      <c r="DK45" s="98"/>
      <c r="DL45" s="98">
        <f>DL46+DL47+DL48+DL49+DL53+DL54+DL55+DL56+DL58+DL60</f>
        <v>2000</v>
      </c>
      <c r="DM45" s="98">
        <f>DM46+DM47+DM48+DM49+DM53+DM54+DM55+DM56+DM58+DM60</f>
        <v>0</v>
      </c>
      <c r="DN45" s="99"/>
      <c r="DO45" s="98">
        <f>DO46+DO47+DO48+DO49+DO53+DO54+DO55+DO56+DO58+DO60</f>
        <v>10000</v>
      </c>
      <c r="DP45" s="98">
        <f>DP46+DP47+DP48+DP49+DP53+DP54+DP55+DP56+DP58+DP60</f>
        <v>0</v>
      </c>
      <c r="DQ45" s="99"/>
      <c r="DR45" s="98">
        <f>DR46+DR47+DR48+DR49+DR53+DR54+DR55+DR56+DR58+DR60</f>
        <v>0</v>
      </c>
      <c r="DS45" s="98">
        <f>DS46+DS47+DS48+DS49+DS53+DS54+DS55+DS56+DS58+DS60</f>
        <v>2700</v>
      </c>
      <c r="DT45" s="99"/>
      <c r="DU45" s="98">
        <f>DU46+DU47+DU48+DU49+DU53+DU54+DU55+DU56+DU58+DU60</f>
        <v>0</v>
      </c>
      <c r="DV45" s="98">
        <f>DV46+DV47+DV48+DV49+DV53+DV54+DV55+DV56+DV58+DV60</f>
        <v>1700</v>
      </c>
      <c r="DW45" s="99"/>
      <c r="DX45" s="96">
        <f t="shared" si="5"/>
        <v>137967</v>
      </c>
      <c r="DY45" s="96">
        <f t="shared" si="6"/>
        <v>4400</v>
      </c>
      <c r="DZ45" s="96">
        <f t="shared" si="7"/>
        <v>0</v>
      </c>
    </row>
    <row r="46" spans="1:130" s="115" customFormat="1">
      <c r="A46" s="118"/>
      <c r="B46" s="81"/>
      <c r="C46" s="81"/>
      <c r="D46" s="102">
        <v>1</v>
      </c>
      <c r="E46" s="81" t="s">
        <v>588</v>
      </c>
      <c r="F46" s="102"/>
      <c r="G46" s="102"/>
      <c r="H46" s="102"/>
      <c r="I46" s="81" t="s">
        <v>589</v>
      </c>
      <c r="J46" s="103">
        <f t="shared" si="2"/>
        <v>0</v>
      </c>
      <c r="K46" s="103">
        <f t="shared" si="3"/>
        <v>0</v>
      </c>
      <c r="L46" s="103">
        <f t="shared" si="0"/>
        <v>0</v>
      </c>
      <c r="M46" s="104">
        <f t="shared" si="1"/>
        <v>0</v>
      </c>
      <c r="N46" s="110"/>
      <c r="O46" s="110"/>
      <c r="P46" s="111"/>
      <c r="Q46" s="110"/>
      <c r="R46" s="110"/>
      <c r="S46" s="111"/>
      <c r="T46" s="108">
        <f t="shared" si="8"/>
        <v>0</v>
      </c>
      <c r="U46" s="110"/>
      <c r="V46" s="111"/>
      <c r="W46" s="110"/>
      <c r="X46" s="110"/>
      <c r="Y46" s="111"/>
      <c r="Z46" s="110"/>
      <c r="AA46" s="110"/>
      <c r="AB46" s="111"/>
      <c r="AC46" s="110"/>
      <c r="AD46" s="110"/>
      <c r="AE46" s="111"/>
      <c r="AF46" s="108">
        <f t="shared" si="9"/>
        <v>0</v>
      </c>
      <c r="AG46" s="110"/>
      <c r="AH46" s="111"/>
      <c r="AI46" s="110"/>
      <c r="AJ46" s="110"/>
      <c r="AK46" s="111"/>
      <c r="AL46" s="110"/>
      <c r="AM46" s="110"/>
      <c r="AN46" s="111"/>
      <c r="AO46" s="110"/>
      <c r="AP46" s="110"/>
      <c r="AQ46" s="111"/>
      <c r="AR46" s="110"/>
      <c r="AS46" s="110"/>
      <c r="AT46" s="111"/>
      <c r="AU46" s="110"/>
      <c r="AV46" s="110"/>
      <c r="AW46" s="111"/>
      <c r="AX46" s="110"/>
      <c r="AY46" s="110"/>
      <c r="AZ46" s="111"/>
      <c r="BA46" s="110"/>
      <c r="BB46" s="110"/>
      <c r="BC46" s="111"/>
      <c r="BD46" s="110"/>
      <c r="BE46" s="110"/>
      <c r="BF46" s="111"/>
      <c r="BG46" s="110"/>
      <c r="BH46" s="110"/>
      <c r="BI46" s="111"/>
      <c r="BJ46" s="110"/>
      <c r="BK46" s="110"/>
      <c r="BL46" s="111"/>
      <c r="BM46" s="110"/>
      <c r="BN46" s="110"/>
      <c r="BO46" s="111"/>
      <c r="BP46" s="110"/>
      <c r="BQ46" s="110"/>
      <c r="BR46" s="111"/>
      <c r="BS46" s="110"/>
      <c r="BT46" s="110"/>
      <c r="BU46" s="111"/>
      <c r="BV46" s="110"/>
      <c r="BW46" s="110"/>
      <c r="BX46" s="111"/>
      <c r="BY46" s="110"/>
      <c r="BZ46" s="110"/>
      <c r="CA46" s="111"/>
      <c r="CB46" s="110"/>
      <c r="CC46" s="110"/>
      <c r="CD46" s="111"/>
      <c r="CE46" s="110"/>
      <c r="CF46" s="110"/>
      <c r="CG46" s="111"/>
      <c r="CH46" s="110"/>
      <c r="CI46" s="110"/>
      <c r="CJ46" s="111"/>
      <c r="CK46" s="110"/>
      <c r="CL46" s="110"/>
      <c r="CM46" s="111"/>
      <c r="CN46" s="110"/>
      <c r="CO46" s="110"/>
      <c r="CP46" s="111"/>
      <c r="CQ46" s="110"/>
      <c r="CR46" s="110"/>
      <c r="CS46" s="111"/>
      <c r="CT46" s="110"/>
      <c r="CU46" s="110"/>
      <c r="CV46" s="111"/>
      <c r="CW46" s="110"/>
      <c r="CX46" s="110"/>
      <c r="CY46" s="111"/>
      <c r="CZ46" s="110"/>
      <c r="DA46" s="110"/>
      <c r="DB46" s="111"/>
      <c r="DC46" s="110"/>
      <c r="DD46" s="110"/>
      <c r="DE46" s="111"/>
      <c r="DF46" s="110"/>
      <c r="DG46" s="110"/>
      <c r="DH46" s="111"/>
      <c r="DI46" s="110"/>
      <c r="DJ46" s="110"/>
      <c r="DK46" s="111"/>
      <c r="DL46" s="111"/>
      <c r="DM46" s="111"/>
      <c r="DN46" s="111"/>
      <c r="DO46" s="110"/>
      <c r="DP46" s="110"/>
      <c r="DQ46" s="111"/>
      <c r="DR46" s="110"/>
      <c r="DS46" s="110"/>
      <c r="DT46" s="111"/>
      <c r="DU46" s="110"/>
      <c r="DV46" s="110"/>
      <c r="DW46" s="111"/>
      <c r="DX46" s="103">
        <f t="shared" si="5"/>
        <v>0</v>
      </c>
      <c r="DY46" s="103">
        <f t="shared" si="6"/>
        <v>0</v>
      </c>
      <c r="DZ46" s="103">
        <f t="shared" si="7"/>
        <v>0</v>
      </c>
    </row>
    <row r="47" spans="1:130" s="115" customFormat="1">
      <c r="A47" s="118"/>
      <c r="B47" s="81"/>
      <c r="C47" s="81"/>
      <c r="D47" s="102">
        <v>2</v>
      </c>
      <c r="E47" s="81" t="s">
        <v>590</v>
      </c>
      <c r="F47" s="102"/>
      <c r="G47" s="102"/>
      <c r="H47" s="102"/>
      <c r="I47" s="107" t="s">
        <v>591</v>
      </c>
      <c r="J47" s="103">
        <f t="shared" si="2"/>
        <v>65600</v>
      </c>
      <c r="K47" s="103">
        <f t="shared" si="3"/>
        <v>0</v>
      </c>
      <c r="L47" s="103">
        <f t="shared" si="0"/>
        <v>0</v>
      </c>
      <c r="M47" s="104">
        <f t="shared" si="1"/>
        <v>65600</v>
      </c>
      <c r="N47" s="108"/>
      <c r="O47" s="108"/>
      <c r="P47" s="109"/>
      <c r="Q47" s="108"/>
      <c r="R47" s="108"/>
      <c r="S47" s="109"/>
      <c r="T47" s="108">
        <f t="shared" si="8"/>
        <v>0</v>
      </c>
      <c r="U47" s="108"/>
      <c r="V47" s="109"/>
      <c r="W47" s="108">
        <v>400</v>
      </c>
      <c r="X47" s="108"/>
      <c r="Y47" s="109"/>
      <c r="Z47" s="108">
        <v>1300</v>
      </c>
      <c r="AA47" s="108"/>
      <c r="AB47" s="109"/>
      <c r="AC47" s="108">
        <v>2400</v>
      </c>
      <c r="AD47" s="108"/>
      <c r="AE47" s="109"/>
      <c r="AF47" s="108">
        <f t="shared" si="9"/>
        <v>4100</v>
      </c>
      <c r="AG47" s="108"/>
      <c r="AH47" s="109"/>
      <c r="AI47" s="108"/>
      <c r="AJ47" s="108"/>
      <c r="AK47" s="109"/>
      <c r="AL47" s="108"/>
      <c r="AM47" s="108"/>
      <c r="AN47" s="109"/>
      <c r="AO47" s="108"/>
      <c r="AP47" s="108"/>
      <c r="AQ47" s="109"/>
      <c r="AR47" s="108"/>
      <c r="AS47" s="108"/>
      <c r="AT47" s="109"/>
      <c r="AU47" s="108"/>
      <c r="AV47" s="108"/>
      <c r="AW47" s="109"/>
      <c r="AX47" s="108"/>
      <c r="AY47" s="108"/>
      <c r="AZ47" s="109"/>
      <c r="BA47" s="108"/>
      <c r="BB47" s="108"/>
      <c r="BC47" s="109"/>
      <c r="BD47" s="108"/>
      <c r="BE47" s="108"/>
      <c r="BF47" s="109"/>
      <c r="BG47" s="108"/>
      <c r="BH47" s="108"/>
      <c r="BI47" s="109"/>
      <c r="BJ47" s="108"/>
      <c r="BK47" s="108"/>
      <c r="BL47" s="109"/>
      <c r="BM47" s="108"/>
      <c r="BN47" s="108"/>
      <c r="BO47" s="109"/>
      <c r="BP47" s="108">
        <v>29134</v>
      </c>
      <c r="BQ47" s="108"/>
      <c r="BR47" s="109"/>
      <c r="BS47" s="108">
        <v>2000</v>
      </c>
      <c r="BT47" s="108"/>
      <c r="BU47" s="109"/>
      <c r="BV47" s="108">
        <v>4500</v>
      </c>
      <c r="BW47" s="108"/>
      <c r="BX47" s="109"/>
      <c r="BY47" s="108"/>
      <c r="BZ47" s="108"/>
      <c r="CA47" s="109"/>
      <c r="CB47" s="108"/>
      <c r="CC47" s="108"/>
      <c r="CD47" s="109"/>
      <c r="CE47" s="108">
        <v>866</v>
      </c>
      <c r="CF47" s="108"/>
      <c r="CG47" s="109"/>
      <c r="CH47" s="108"/>
      <c r="CI47" s="108"/>
      <c r="CJ47" s="109"/>
      <c r="CK47" s="108">
        <v>25000</v>
      </c>
      <c r="CL47" s="108"/>
      <c r="CM47" s="109"/>
      <c r="CN47" s="108"/>
      <c r="CO47" s="108"/>
      <c r="CP47" s="109"/>
      <c r="CQ47" s="108"/>
      <c r="CR47" s="108"/>
      <c r="CS47" s="109"/>
      <c r="CT47" s="108"/>
      <c r="CU47" s="108"/>
      <c r="CV47" s="109"/>
      <c r="CW47" s="108"/>
      <c r="CX47" s="108"/>
      <c r="CY47" s="109"/>
      <c r="CZ47" s="108"/>
      <c r="DA47" s="108"/>
      <c r="DB47" s="109"/>
      <c r="DC47" s="108"/>
      <c r="DD47" s="108"/>
      <c r="DE47" s="109"/>
      <c r="DF47" s="108"/>
      <c r="DG47" s="108"/>
      <c r="DH47" s="109"/>
      <c r="DI47" s="108"/>
      <c r="DJ47" s="108"/>
      <c r="DK47" s="109"/>
      <c r="DL47" s="109"/>
      <c r="DM47" s="109"/>
      <c r="DN47" s="109"/>
      <c r="DO47" s="108"/>
      <c r="DP47" s="108"/>
      <c r="DQ47" s="109"/>
      <c r="DR47" s="108"/>
      <c r="DS47" s="108"/>
      <c r="DT47" s="109"/>
      <c r="DU47" s="108"/>
      <c r="DV47" s="108"/>
      <c r="DW47" s="109"/>
      <c r="DX47" s="103">
        <f t="shared" si="5"/>
        <v>61500</v>
      </c>
      <c r="DY47" s="103">
        <f t="shared" si="6"/>
        <v>0</v>
      </c>
      <c r="DZ47" s="103">
        <f t="shared" si="7"/>
        <v>0</v>
      </c>
    </row>
    <row r="48" spans="1:130" s="115" customFormat="1">
      <c r="A48" s="118"/>
      <c r="C48" s="81"/>
      <c r="D48" s="102">
        <v>3</v>
      </c>
      <c r="E48" s="81" t="s">
        <v>592</v>
      </c>
      <c r="F48" s="102"/>
      <c r="G48" s="102"/>
      <c r="H48" s="102"/>
      <c r="I48" s="107" t="s">
        <v>593</v>
      </c>
      <c r="J48" s="103">
        <f t="shared" si="2"/>
        <v>4401</v>
      </c>
      <c r="K48" s="103">
        <f t="shared" si="3"/>
        <v>0</v>
      </c>
      <c r="L48" s="103">
        <f t="shared" si="0"/>
        <v>0</v>
      </c>
      <c r="M48" s="104">
        <f t="shared" si="1"/>
        <v>4401</v>
      </c>
      <c r="N48" s="108">
        <v>700</v>
      </c>
      <c r="O48" s="108"/>
      <c r="P48" s="109"/>
      <c r="Q48" s="108"/>
      <c r="R48" s="108"/>
      <c r="S48" s="109"/>
      <c r="T48" s="108">
        <f t="shared" si="8"/>
        <v>700</v>
      </c>
      <c r="U48" s="108"/>
      <c r="V48" s="109"/>
      <c r="W48" s="108"/>
      <c r="X48" s="108"/>
      <c r="Y48" s="109"/>
      <c r="Z48" s="108"/>
      <c r="AA48" s="108"/>
      <c r="AB48" s="109"/>
      <c r="AC48" s="108"/>
      <c r="AD48" s="108"/>
      <c r="AE48" s="109"/>
      <c r="AF48" s="108">
        <f t="shared" si="9"/>
        <v>0</v>
      </c>
      <c r="AG48" s="108"/>
      <c r="AH48" s="109"/>
      <c r="AI48" s="108"/>
      <c r="AJ48" s="108"/>
      <c r="AK48" s="109"/>
      <c r="AL48" s="108"/>
      <c r="AM48" s="108"/>
      <c r="AN48" s="109"/>
      <c r="AO48" s="108"/>
      <c r="AP48" s="108"/>
      <c r="AQ48" s="109"/>
      <c r="AR48" s="108"/>
      <c r="AS48" s="108"/>
      <c r="AT48" s="109"/>
      <c r="AU48" s="108"/>
      <c r="AV48" s="108"/>
      <c r="AW48" s="109"/>
      <c r="AX48" s="108"/>
      <c r="AY48" s="108"/>
      <c r="AZ48" s="109"/>
      <c r="BA48" s="108"/>
      <c r="BB48" s="108"/>
      <c r="BC48" s="109"/>
      <c r="BD48" s="108"/>
      <c r="BE48" s="108"/>
      <c r="BF48" s="109"/>
      <c r="BG48" s="108"/>
      <c r="BH48" s="108"/>
      <c r="BI48" s="109"/>
      <c r="BJ48" s="108"/>
      <c r="BK48" s="108"/>
      <c r="BL48" s="109"/>
      <c r="BM48" s="108"/>
      <c r="BN48" s="108"/>
      <c r="BO48" s="109"/>
      <c r="BP48" s="108"/>
      <c r="BQ48" s="108"/>
      <c r="BR48" s="109"/>
      <c r="BS48" s="108"/>
      <c r="BT48" s="108"/>
      <c r="BU48" s="109"/>
      <c r="BV48" s="108"/>
      <c r="BW48" s="108"/>
      <c r="BX48" s="109"/>
      <c r="BY48" s="108"/>
      <c r="BZ48" s="108"/>
      <c r="CA48" s="109"/>
      <c r="CB48" s="108"/>
      <c r="CC48" s="108"/>
      <c r="CD48" s="109"/>
      <c r="CE48" s="108">
        <v>945</v>
      </c>
      <c r="CF48" s="108"/>
      <c r="CG48" s="109"/>
      <c r="CH48" s="108"/>
      <c r="CI48" s="108"/>
      <c r="CJ48" s="109"/>
      <c r="CK48" s="108">
        <v>2756</v>
      </c>
      <c r="CL48" s="108"/>
      <c r="CM48" s="109"/>
      <c r="CN48" s="108"/>
      <c r="CO48" s="108"/>
      <c r="CP48" s="109"/>
      <c r="CQ48" s="108"/>
      <c r="CR48" s="108"/>
      <c r="CS48" s="109"/>
      <c r="CT48" s="108"/>
      <c r="CU48" s="108"/>
      <c r="CV48" s="109"/>
      <c r="CW48" s="108"/>
      <c r="CX48" s="108"/>
      <c r="CY48" s="109"/>
      <c r="CZ48" s="108"/>
      <c r="DA48" s="108"/>
      <c r="DB48" s="109"/>
      <c r="DC48" s="108"/>
      <c r="DD48" s="108"/>
      <c r="DE48" s="109"/>
      <c r="DF48" s="108"/>
      <c r="DG48" s="108"/>
      <c r="DH48" s="109"/>
      <c r="DI48" s="108"/>
      <c r="DJ48" s="108"/>
      <c r="DK48" s="109"/>
      <c r="DL48" s="109"/>
      <c r="DM48" s="109"/>
      <c r="DN48" s="109"/>
      <c r="DO48" s="108"/>
      <c r="DP48" s="108"/>
      <c r="DQ48" s="109"/>
      <c r="DR48" s="108"/>
      <c r="DS48" s="108"/>
      <c r="DT48" s="109"/>
      <c r="DU48" s="108"/>
      <c r="DV48" s="108"/>
      <c r="DW48" s="109"/>
      <c r="DX48" s="103">
        <f t="shared" si="5"/>
        <v>3701</v>
      </c>
      <c r="DY48" s="103">
        <f t="shared" si="6"/>
        <v>0</v>
      </c>
      <c r="DZ48" s="103">
        <f t="shared" si="7"/>
        <v>0</v>
      </c>
    </row>
    <row r="49" spans="1:130" s="115" customFormat="1">
      <c r="A49" s="118"/>
      <c r="C49" s="81"/>
      <c r="D49" s="102">
        <v>4</v>
      </c>
      <c r="E49" s="92" t="s">
        <v>594</v>
      </c>
      <c r="F49" s="92"/>
      <c r="G49" s="92"/>
      <c r="H49" s="92"/>
      <c r="I49" s="92" t="s">
        <v>595</v>
      </c>
      <c r="J49" s="103">
        <f t="shared" si="2"/>
        <v>38124</v>
      </c>
      <c r="K49" s="103">
        <f t="shared" si="3"/>
        <v>0</v>
      </c>
      <c r="L49" s="103">
        <f t="shared" si="0"/>
        <v>0</v>
      </c>
      <c r="M49" s="104">
        <f t="shared" si="1"/>
        <v>38124</v>
      </c>
      <c r="N49" s="110"/>
      <c r="O49" s="110"/>
      <c r="P49" s="111"/>
      <c r="Q49" s="110"/>
      <c r="R49" s="110"/>
      <c r="S49" s="111"/>
      <c r="T49" s="108">
        <f t="shared" si="8"/>
        <v>0</v>
      </c>
      <c r="U49" s="110"/>
      <c r="V49" s="111"/>
      <c r="W49" s="110"/>
      <c r="X49" s="110"/>
      <c r="Y49" s="111"/>
      <c r="Z49" s="110"/>
      <c r="AA49" s="110"/>
      <c r="AB49" s="111"/>
      <c r="AC49" s="110"/>
      <c r="AD49" s="110"/>
      <c r="AE49" s="111"/>
      <c r="AF49" s="108">
        <f t="shared" si="9"/>
        <v>0</v>
      </c>
      <c r="AG49" s="110"/>
      <c r="AH49" s="111"/>
      <c r="AI49" s="110"/>
      <c r="AJ49" s="110"/>
      <c r="AK49" s="111"/>
      <c r="AL49" s="110"/>
      <c r="AM49" s="110"/>
      <c r="AN49" s="111"/>
      <c r="AO49" s="110"/>
      <c r="AP49" s="110"/>
      <c r="AQ49" s="111"/>
      <c r="AR49" s="110"/>
      <c r="AS49" s="110"/>
      <c r="AT49" s="111"/>
      <c r="AU49" s="110"/>
      <c r="AV49" s="110"/>
      <c r="AW49" s="111"/>
      <c r="AX49" s="110"/>
      <c r="AY49" s="110"/>
      <c r="AZ49" s="111"/>
      <c r="BA49" s="110">
        <v>12573</v>
      </c>
      <c r="BB49" s="110"/>
      <c r="BC49" s="111"/>
      <c r="BD49" s="110">
        <f>BD50</f>
        <v>25551</v>
      </c>
      <c r="BE49" s="110"/>
      <c r="BF49" s="111"/>
      <c r="BG49" s="110"/>
      <c r="BH49" s="110"/>
      <c r="BI49" s="111"/>
      <c r="BJ49" s="110"/>
      <c r="BK49" s="110"/>
      <c r="BL49" s="111"/>
      <c r="BM49" s="110"/>
      <c r="BN49" s="110"/>
      <c r="BO49" s="111"/>
      <c r="BP49" s="110"/>
      <c r="BQ49" s="110"/>
      <c r="BR49" s="111"/>
      <c r="BS49" s="110"/>
      <c r="BT49" s="110"/>
      <c r="BU49" s="111"/>
      <c r="BV49" s="110"/>
      <c r="BW49" s="110"/>
      <c r="BX49" s="111"/>
      <c r="BY49" s="110"/>
      <c r="BZ49" s="110"/>
      <c r="CA49" s="111"/>
      <c r="CB49" s="110"/>
      <c r="CC49" s="110"/>
      <c r="CD49" s="111"/>
      <c r="CE49" s="110"/>
      <c r="CF49" s="110"/>
      <c r="CG49" s="111"/>
      <c r="CH49" s="110"/>
      <c r="CI49" s="110"/>
      <c r="CJ49" s="111"/>
      <c r="CK49" s="110"/>
      <c r="CL49" s="110"/>
      <c r="CM49" s="111"/>
      <c r="CN49" s="110"/>
      <c r="CO49" s="110"/>
      <c r="CP49" s="111"/>
      <c r="CQ49" s="110"/>
      <c r="CR49" s="110"/>
      <c r="CS49" s="111"/>
      <c r="CT49" s="110"/>
      <c r="CU49" s="110"/>
      <c r="CV49" s="111"/>
      <c r="CW49" s="110"/>
      <c r="CX49" s="110"/>
      <c r="CY49" s="111"/>
      <c r="CZ49" s="110"/>
      <c r="DA49" s="110"/>
      <c r="DB49" s="111"/>
      <c r="DC49" s="110"/>
      <c r="DD49" s="110"/>
      <c r="DE49" s="111"/>
      <c r="DF49" s="110"/>
      <c r="DG49" s="110"/>
      <c r="DH49" s="111"/>
      <c r="DI49" s="110"/>
      <c r="DJ49" s="110"/>
      <c r="DK49" s="111"/>
      <c r="DL49" s="111"/>
      <c r="DM49" s="111"/>
      <c r="DN49" s="111"/>
      <c r="DO49" s="110"/>
      <c r="DP49" s="110"/>
      <c r="DQ49" s="111"/>
      <c r="DR49" s="110"/>
      <c r="DS49" s="110"/>
      <c r="DT49" s="111"/>
      <c r="DU49" s="110"/>
      <c r="DV49" s="110"/>
      <c r="DW49" s="111"/>
      <c r="DX49" s="103">
        <f t="shared" si="5"/>
        <v>38124</v>
      </c>
      <c r="DY49" s="103">
        <f t="shared" si="6"/>
        <v>0</v>
      </c>
      <c r="DZ49" s="103">
        <f t="shared" si="7"/>
        <v>0</v>
      </c>
    </row>
    <row r="50" spans="1:130" s="115" customFormat="1">
      <c r="A50" s="118"/>
      <c r="C50" s="81"/>
      <c r="F50" s="115" t="s">
        <v>558</v>
      </c>
      <c r="G50" s="119" t="s">
        <v>596</v>
      </c>
      <c r="H50" s="119"/>
      <c r="I50" s="92" t="s">
        <v>595</v>
      </c>
      <c r="J50" s="103">
        <f t="shared" si="2"/>
        <v>38124</v>
      </c>
      <c r="K50" s="103">
        <f t="shared" si="3"/>
        <v>0</v>
      </c>
      <c r="L50" s="103">
        <f t="shared" si="0"/>
        <v>0</v>
      </c>
      <c r="M50" s="104">
        <f t="shared" si="1"/>
        <v>38124</v>
      </c>
      <c r="N50" s="110"/>
      <c r="O50" s="110"/>
      <c r="P50" s="111"/>
      <c r="Q50" s="110"/>
      <c r="R50" s="110"/>
      <c r="S50" s="111"/>
      <c r="T50" s="108">
        <f t="shared" si="8"/>
        <v>0</v>
      </c>
      <c r="U50" s="110"/>
      <c r="V50" s="111"/>
      <c r="W50" s="110"/>
      <c r="X50" s="110"/>
      <c r="Y50" s="111"/>
      <c r="Z50" s="110"/>
      <c r="AA50" s="110"/>
      <c r="AB50" s="111"/>
      <c r="AC50" s="110"/>
      <c r="AD50" s="110"/>
      <c r="AE50" s="111"/>
      <c r="AF50" s="108">
        <f t="shared" si="9"/>
        <v>0</v>
      </c>
      <c r="AG50" s="110"/>
      <c r="AH50" s="111"/>
      <c r="AI50" s="110"/>
      <c r="AJ50" s="110"/>
      <c r="AK50" s="111"/>
      <c r="AL50" s="110"/>
      <c r="AM50" s="110"/>
      <c r="AN50" s="111"/>
      <c r="AO50" s="110"/>
      <c r="AP50" s="110"/>
      <c r="AQ50" s="111"/>
      <c r="AR50" s="110"/>
      <c r="AS50" s="110"/>
      <c r="AT50" s="111"/>
      <c r="AU50" s="110"/>
      <c r="AV50" s="110"/>
      <c r="AW50" s="111"/>
      <c r="AX50" s="110"/>
      <c r="AY50" s="110"/>
      <c r="AZ50" s="111"/>
      <c r="BA50" s="110">
        <v>12573</v>
      </c>
      <c r="BB50" s="110"/>
      <c r="BC50" s="111"/>
      <c r="BD50" s="110">
        <f>18858+6693</f>
        <v>25551</v>
      </c>
      <c r="BE50" s="110"/>
      <c r="BF50" s="111"/>
      <c r="BG50" s="110"/>
      <c r="BH50" s="110"/>
      <c r="BI50" s="111"/>
      <c r="BJ50" s="110"/>
      <c r="BK50" s="110"/>
      <c r="BL50" s="111"/>
      <c r="BM50" s="110"/>
      <c r="BN50" s="110"/>
      <c r="BO50" s="111"/>
      <c r="BP50" s="110"/>
      <c r="BQ50" s="110"/>
      <c r="BR50" s="111"/>
      <c r="BS50" s="110"/>
      <c r="BT50" s="110"/>
      <c r="BU50" s="111"/>
      <c r="BV50" s="110"/>
      <c r="BW50" s="110"/>
      <c r="BX50" s="111"/>
      <c r="BY50" s="110"/>
      <c r="BZ50" s="110"/>
      <c r="CA50" s="111"/>
      <c r="CB50" s="110"/>
      <c r="CC50" s="110"/>
      <c r="CD50" s="111"/>
      <c r="CE50" s="110"/>
      <c r="CF50" s="110"/>
      <c r="CG50" s="111"/>
      <c r="CH50" s="110"/>
      <c r="CI50" s="110"/>
      <c r="CJ50" s="111"/>
      <c r="CK50" s="110"/>
      <c r="CL50" s="110"/>
      <c r="CM50" s="111"/>
      <c r="CN50" s="110"/>
      <c r="CO50" s="110"/>
      <c r="CP50" s="111"/>
      <c r="CQ50" s="110"/>
      <c r="CR50" s="110"/>
      <c r="CS50" s="111"/>
      <c r="CT50" s="110"/>
      <c r="CU50" s="110"/>
      <c r="CV50" s="111"/>
      <c r="CW50" s="110"/>
      <c r="CX50" s="110"/>
      <c r="CY50" s="111"/>
      <c r="CZ50" s="110"/>
      <c r="DA50" s="110"/>
      <c r="DB50" s="111"/>
      <c r="DC50" s="110"/>
      <c r="DD50" s="110"/>
      <c r="DE50" s="111"/>
      <c r="DF50" s="110"/>
      <c r="DG50" s="110"/>
      <c r="DH50" s="111"/>
      <c r="DI50" s="110"/>
      <c r="DJ50" s="110"/>
      <c r="DK50" s="111"/>
      <c r="DL50" s="111"/>
      <c r="DM50" s="111"/>
      <c r="DN50" s="111"/>
      <c r="DO50" s="110"/>
      <c r="DP50" s="110"/>
      <c r="DQ50" s="111"/>
      <c r="DR50" s="110"/>
      <c r="DS50" s="110"/>
      <c r="DT50" s="111"/>
      <c r="DU50" s="110"/>
      <c r="DV50" s="110"/>
      <c r="DW50" s="111"/>
      <c r="DX50" s="103">
        <f t="shared" si="5"/>
        <v>38124</v>
      </c>
      <c r="DY50" s="103">
        <f t="shared" si="6"/>
        <v>0</v>
      </c>
      <c r="DZ50" s="103">
        <f t="shared" si="7"/>
        <v>0</v>
      </c>
    </row>
    <row r="51" spans="1:130" s="100" customFormat="1" ht="17.25" customHeight="1">
      <c r="A51" s="91"/>
      <c r="B51" s="115"/>
      <c r="C51" s="81"/>
      <c r="F51" s="115" t="s">
        <v>558</v>
      </c>
      <c r="G51" s="119" t="s">
        <v>597</v>
      </c>
      <c r="H51" s="119"/>
      <c r="I51" s="92" t="s">
        <v>595</v>
      </c>
      <c r="J51" s="103">
        <f t="shared" si="2"/>
        <v>0</v>
      </c>
      <c r="K51" s="103">
        <f t="shared" si="3"/>
        <v>0</v>
      </c>
      <c r="L51" s="103">
        <f t="shared" si="0"/>
        <v>0</v>
      </c>
      <c r="M51" s="104">
        <f t="shared" si="1"/>
        <v>0</v>
      </c>
      <c r="N51" s="110"/>
      <c r="O51" s="110"/>
      <c r="P51" s="111"/>
      <c r="Q51" s="110"/>
      <c r="R51" s="110"/>
      <c r="S51" s="111"/>
      <c r="T51" s="108">
        <f t="shared" si="8"/>
        <v>0</v>
      </c>
      <c r="U51" s="110"/>
      <c r="V51" s="111"/>
      <c r="W51" s="110"/>
      <c r="X51" s="110"/>
      <c r="Y51" s="111"/>
      <c r="Z51" s="110"/>
      <c r="AA51" s="110"/>
      <c r="AB51" s="111"/>
      <c r="AC51" s="110"/>
      <c r="AD51" s="110"/>
      <c r="AE51" s="111"/>
      <c r="AF51" s="108">
        <f t="shared" si="9"/>
        <v>0</v>
      </c>
      <c r="AG51" s="110"/>
      <c r="AH51" s="111"/>
      <c r="AI51" s="110"/>
      <c r="AJ51" s="110"/>
      <c r="AK51" s="111"/>
      <c r="AL51" s="110"/>
      <c r="AM51" s="110"/>
      <c r="AN51" s="111"/>
      <c r="AO51" s="110"/>
      <c r="AP51" s="110"/>
      <c r="AQ51" s="111"/>
      <c r="AR51" s="110"/>
      <c r="AS51" s="110"/>
      <c r="AT51" s="111"/>
      <c r="AU51" s="110"/>
      <c r="AV51" s="110"/>
      <c r="AW51" s="111"/>
      <c r="AX51" s="110"/>
      <c r="AY51" s="110"/>
      <c r="AZ51" s="111"/>
      <c r="BA51" s="110"/>
      <c r="BB51" s="110"/>
      <c r="BC51" s="111"/>
      <c r="BD51" s="110"/>
      <c r="BE51" s="110"/>
      <c r="BF51" s="111"/>
      <c r="BG51" s="110"/>
      <c r="BH51" s="110"/>
      <c r="BI51" s="111"/>
      <c r="BJ51" s="110"/>
      <c r="BK51" s="110"/>
      <c r="BL51" s="111"/>
      <c r="BM51" s="110"/>
      <c r="BN51" s="110"/>
      <c r="BO51" s="111"/>
      <c r="BP51" s="110"/>
      <c r="BQ51" s="110"/>
      <c r="BR51" s="111"/>
      <c r="BS51" s="110"/>
      <c r="BT51" s="110"/>
      <c r="BU51" s="111"/>
      <c r="BV51" s="110"/>
      <c r="BW51" s="110"/>
      <c r="BX51" s="111"/>
      <c r="BY51" s="110"/>
      <c r="BZ51" s="110"/>
      <c r="CA51" s="111"/>
      <c r="CB51" s="110"/>
      <c r="CC51" s="110"/>
      <c r="CD51" s="111"/>
      <c r="CE51" s="110"/>
      <c r="CF51" s="110"/>
      <c r="CG51" s="111"/>
      <c r="CH51" s="110"/>
      <c r="CI51" s="110"/>
      <c r="CJ51" s="111"/>
      <c r="CK51" s="110"/>
      <c r="CL51" s="110"/>
      <c r="CM51" s="111"/>
      <c r="CN51" s="110"/>
      <c r="CO51" s="110"/>
      <c r="CP51" s="111"/>
      <c r="CQ51" s="110"/>
      <c r="CR51" s="110"/>
      <c r="CS51" s="111"/>
      <c r="CT51" s="110"/>
      <c r="CU51" s="110"/>
      <c r="CV51" s="111"/>
      <c r="CW51" s="110"/>
      <c r="CX51" s="110"/>
      <c r="CY51" s="111"/>
      <c r="CZ51" s="110"/>
      <c r="DA51" s="110"/>
      <c r="DB51" s="111"/>
      <c r="DC51" s="110"/>
      <c r="DD51" s="110"/>
      <c r="DE51" s="111"/>
      <c r="DF51" s="110"/>
      <c r="DG51" s="110"/>
      <c r="DH51" s="111"/>
      <c r="DI51" s="110"/>
      <c r="DJ51" s="110"/>
      <c r="DK51" s="111"/>
      <c r="DL51" s="111"/>
      <c r="DM51" s="111"/>
      <c r="DN51" s="111"/>
      <c r="DO51" s="110"/>
      <c r="DP51" s="110"/>
      <c r="DQ51" s="111"/>
      <c r="DR51" s="110"/>
      <c r="DS51" s="110"/>
      <c r="DT51" s="111"/>
      <c r="DU51" s="110"/>
      <c r="DV51" s="110"/>
      <c r="DW51" s="111"/>
      <c r="DX51" s="103">
        <f t="shared" si="5"/>
        <v>0</v>
      </c>
      <c r="DY51" s="103">
        <f t="shared" si="6"/>
        <v>0</v>
      </c>
      <c r="DZ51" s="103">
        <f t="shared" si="7"/>
        <v>0</v>
      </c>
    </row>
    <row r="52" spans="1:130">
      <c r="A52" s="101"/>
      <c r="B52" s="115"/>
      <c r="F52" s="115" t="s">
        <v>558</v>
      </c>
      <c r="G52" s="119" t="s">
        <v>598</v>
      </c>
      <c r="H52" s="119"/>
      <c r="I52" s="92" t="s">
        <v>595</v>
      </c>
      <c r="J52" s="103">
        <f t="shared" si="2"/>
        <v>0</v>
      </c>
      <c r="K52" s="103">
        <f t="shared" si="3"/>
        <v>0</v>
      </c>
      <c r="L52" s="103">
        <f t="shared" si="0"/>
        <v>0</v>
      </c>
      <c r="M52" s="104">
        <f t="shared" si="1"/>
        <v>0</v>
      </c>
      <c r="N52" s="110"/>
      <c r="O52" s="110"/>
      <c r="P52" s="111"/>
      <c r="Q52" s="110"/>
      <c r="R52" s="110"/>
      <c r="S52" s="111"/>
      <c r="T52" s="108">
        <f t="shared" si="8"/>
        <v>0</v>
      </c>
      <c r="U52" s="110"/>
      <c r="V52" s="111"/>
      <c r="W52" s="110"/>
      <c r="X52" s="110"/>
      <c r="Y52" s="111"/>
      <c r="Z52" s="110"/>
      <c r="AA52" s="110"/>
      <c r="AB52" s="111"/>
      <c r="AC52" s="110"/>
      <c r="AD52" s="110"/>
      <c r="AE52" s="111"/>
      <c r="AF52" s="108">
        <f t="shared" si="9"/>
        <v>0</v>
      </c>
      <c r="AG52" s="110"/>
      <c r="AH52" s="111"/>
      <c r="AI52" s="110"/>
      <c r="AJ52" s="110"/>
      <c r="AK52" s="111"/>
      <c r="AL52" s="110"/>
      <c r="AM52" s="110"/>
      <c r="AN52" s="111"/>
      <c r="AO52" s="110"/>
      <c r="AP52" s="110"/>
      <c r="AQ52" s="111"/>
      <c r="AR52" s="110"/>
      <c r="AS52" s="110"/>
      <c r="AT52" s="111"/>
      <c r="AU52" s="110"/>
      <c r="AV52" s="110"/>
      <c r="AW52" s="111"/>
      <c r="AX52" s="110"/>
      <c r="AY52" s="110"/>
      <c r="AZ52" s="111"/>
      <c r="BA52" s="110"/>
      <c r="BB52" s="110"/>
      <c r="BC52" s="111"/>
      <c r="BD52" s="110"/>
      <c r="BE52" s="110"/>
      <c r="BF52" s="111"/>
      <c r="BG52" s="110"/>
      <c r="BH52" s="110"/>
      <c r="BI52" s="111"/>
      <c r="BJ52" s="110"/>
      <c r="BK52" s="110"/>
      <c r="BL52" s="111"/>
      <c r="BM52" s="110"/>
      <c r="BN52" s="110"/>
      <c r="BO52" s="111"/>
      <c r="BP52" s="110"/>
      <c r="BQ52" s="110"/>
      <c r="BR52" s="111"/>
      <c r="BS52" s="110"/>
      <c r="BT52" s="110"/>
      <c r="BU52" s="111"/>
      <c r="BV52" s="110"/>
      <c r="BW52" s="110"/>
      <c r="BX52" s="111"/>
      <c r="BY52" s="110"/>
      <c r="BZ52" s="110"/>
      <c r="CA52" s="111"/>
      <c r="CB52" s="110"/>
      <c r="CC52" s="110"/>
      <c r="CD52" s="111"/>
      <c r="CE52" s="110"/>
      <c r="CF52" s="110"/>
      <c r="CG52" s="111"/>
      <c r="CH52" s="110"/>
      <c r="CI52" s="110"/>
      <c r="CJ52" s="111"/>
      <c r="CK52" s="110"/>
      <c r="CL52" s="110"/>
      <c r="CM52" s="111"/>
      <c r="CN52" s="110"/>
      <c r="CO52" s="110"/>
      <c r="CP52" s="111"/>
      <c r="CQ52" s="110"/>
      <c r="CR52" s="110"/>
      <c r="CS52" s="111"/>
      <c r="CT52" s="110"/>
      <c r="CU52" s="110"/>
      <c r="CV52" s="111"/>
      <c r="CW52" s="110"/>
      <c r="CX52" s="110"/>
      <c r="CY52" s="111"/>
      <c r="CZ52" s="110"/>
      <c r="DA52" s="110"/>
      <c r="DB52" s="111"/>
      <c r="DC52" s="110"/>
      <c r="DD52" s="110"/>
      <c r="DE52" s="111"/>
      <c r="DF52" s="110"/>
      <c r="DG52" s="110"/>
      <c r="DH52" s="111"/>
      <c r="DI52" s="110"/>
      <c r="DJ52" s="110"/>
      <c r="DK52" s="111"/>
      <c r="DL52" s="111"/>
      <c r="DM52" s="111"/>
      <c r="DN52" s="111"/>
      <c r="DO52" s="110"/>
      <c r="DP52" s="110"/>
      <c r="DQ52" s="111"/>
      <c r="DR52" s="110"/>
      <c r="DS52" s="110"/>
      <c r="DT52" s="111"/>
      <c r="DU52" s="110"/>
      <c r="DV52" s="110"/>
      <c r="DW52" s="111"/>
      <c r="DX52" s="103">
        <f t="shared" si="5"/>
        <v>0</v>
      </c>
      <c r="DY52" s="103">
        <f t="shared" si="6"/>
        <v>0</v>
      </c>
      <c r="DZ52" s="103">
        <f t="shared" si="7"/>
        <v>0</v>
      </c>
    </row>
    <row r="53" spans="1:130">
      <c r="A53" s="101"/>
      <c r="B53" s="115"/>
      <c r="D53" s="102">
        <v>5</v>
      </c>
      <c r="E53" s="92" t="s">
        <v>599</v>
      </c>
      <c r="F53" s="92"/>
      <c r="G53" s="92"/>
      <c r="H53" s="92"/>
      <c r="I53" s="92" t="s">
        <v>600</v>
      </c>
      <c r="J53" s="103">
        <f t="shared" si="2"/>
        <v>12008</v>
      </c>
      <c r="K53" s="103">
        <f t="shared" si="3"/>
        <v>3464</v>
      </c>
      <c r="L53" s="103">
        <f t="shared" si="0"/>
        <v>0</v>
      </c>
      <c r="M53" s="104">
        <f t="shared" si="1"/>
        <v>15472</v>
      </c>
      <c r="N53" s="110"/>
      <c r="O53" s="110"/>
      <c r="P53" s="111"/>
      <c r="Q53" s="110"/>
      <c r="R53" s="110"/>
      <c r="S53" s="111"/>
      <c r="T53" s="108">
        <f t="shared" si="8"/>
        <v>0</v>
      </c>
      <c r="U53" s="110"/>
      <c r="V53" s="111"/>
      <c r="W53" s="110"/>
      <c r="X53" s="110"/>
      <c r="Y53" s="111"/>
      <c r="Z53" s="110"/>
      <c r="AA53" s="110"/>
      <c r="AB53" s="111"/>
      <c r="AC53" s="110"/>
      <c r="AD53" s="110"/>
      <c r="AE53" s="111"/>
      <c r="AF53" s="108">
        <f t="shared" si="9"/>
        <v>0</v>
      </c>
      <c r="AG53" s="110"/>
      <c r="AH53" s="111"/>
      <c r="AI53" s="110"/>
      <c r="AJ53" s="110"/>
      <c r="AK53" s="111"/>
      <c r="AL53" s="110"/>
      <c r="AM53" s="110"/>
      <c r="AN53" s="111"/>
      <c r="AO53" s="110"/>
      <c r="AP53" s="110"/>
      <c r="AQ53" s="111"/>
      <c r="AR53" s="110"/>
      <c r="AS53" s="110"/>
      <c r="AT53" s="111"/>
      <c r="AU53" s="110"/>
      <c r="AV53" s="110"/>
      <c r="AW53" s="111"/>
      <c r="AX53" s="110"/>
      <c r="AY53" s="110"/>
      <c r="AZ53" s="111"/>
      <c r="BA53" s="110"/>
      <c r="BB53" s="110"/>
      <c r="BC53" s="111"/>
      <c r="BD53" s="110"/>
      <c r="BE53" s="110"/>
      <c r="BF53" s="111"/>
      <c r="BG53" s="110"/>
      <c r="BH53" s="110"/>
      <c r="BI53" s="111"/>
      <c r="BJ53" s="110"/>
      <c r="BK53" s="110"/>
      <c r="BL53" s="111"/>
      <c r="BM53" s="110"/>
      <c r="BN53" s="110"/>
      <c r="BO53" s="111"/>
      <c r="BP53" s="110"/>
      <c r="BQ53" s="110"/>
      <c r="BR53" s="111"/>
      <c r="BS53" s="110"/>
      <c r="BT53" s="110"/>
      <c r="BU53" s="111"/>
      <c r="BV53" s="110"/>
      <c r="BW53" s="110"/>
      <c r="BX53" s="111"/>
      <c r="BY53" s="110"/>
      <c r="BZ53" s="110"/>
      <c r="CA53" s="111"/>
      <c r="CB53" s="110"/>
      <c r="CC53" s="110"/>
      <c r="CD53" s="111"/>
      <c r="CE53" s="110"/>
      <c r="CF53" s="110"/>
      <c r="CG53" s="111"/>
      <c r="CH53" s="110"/>
      <c r="CI53" s="110"/>
      <c r="CJ53" s="111"/>
      <c r="CK53" s="110"/>
      <c r="CL53" s="110"/>
      <c r="CM53" s="111"/>
      <c r="CN53" s="110"/>
      <c r="CO53" s="110"/>
      <c r="CP53" s="111"/>
      <c r="CQ53" s="110"/>
      <c r="CR53" s="110"/>
      <c r="CS53" s="111"/>
      <c r="CT53" s="110"/>
      <c r="CU53" s="110"/>
      <c r="CV53" s="111"/>
      <c r="CW53" s="110"/>
      <c r="CX53" s="110"/>
      <c r="CY53" s="111"/>
      <c r="CZ53" s="110">
        <v>2559</v>
      </c>
      <c r="DA53" s="110"/>
      <c r="DB53" s="111"/>
      <c r="DC53" s="110"/>
      <c r="DD53" s="110"/>
      <c r="DE53" s="111"/>
      <c r="DF53" s="110"/>
      <c r="DG53" s="110"/>
      <c r="DH53" s="111"/>
      <c r="DI53" s="110"/>
      <c r="DJ53" s="110"/>
      <c r="DK53" s="111"/>
      <c r="DL53" s="111">
        <v>1575</v>
      </c>
      <c r="DM53" s="111"/>
      <c r="DN53" s="111"/>
      <c r="DO53" s="110">
        <v>7874</v>
      </c>
      <c r="DP53" s="110"/>
      <c r="DQ53" s="111"/>
      <c r="DR53" s="110"/>
      <c r="DS53" s="110">
        <v>2126</v>
      </c>
      <c r="DT53" s="111"/>
      <c r="DU53" s="110"/>
      <c r="DV53" s="110">
        <v>1338</v>
      </c>
      <c r="DW53" s="111"/>
      <c r="DX53" s="103">
        <f t="shared" si="5"/>
        <v>12008</v>
      </c>
      <c r="DY53" s="103">
        <f t="shared" si="6"/>
        <v>3464</v>
      </c>
      <c r="DZ53" s="103">
        <f t="shared" si="7"/>
        <v>0</v>
      </c>
    </row>
    <row r="54" spans="1:130" s="115" customFormat="1">
      <c r="A54" s="118"/>
      <c r="C54" s="81"/>
      <c r="D54" s="102">
        <v>6</v>
      </c>
      <c r="E54" s="81" t="s">
        <v>601</v>
      </c>
      <c r="F54" s="81"/>
      <c r="G54" s="107"/>
      <c r="H54" s="107"/>
      <c r="I54" s="107" t="s">
        <v>602</v>
      </c>
      <c r="J54" s="103">
        <f t="shared" si="2"/>
        <v>22634</v>
      </c>
      <c r="K54" s="103">
        <f t="shared" si="3"/>
        <v>936</v>
      </c>
      <c r="L54" s="103">
        <f t="shared" si="0"/>
        <v>0</v>
      </c>
      <c r="M54" s="104">
        <f t="shared" si="1"/>
        <v>23570</v>
      </c>
      <c r="N54" s="108"/>
      <c r="O54" s="108"/>
      <c r="P54" s="109"/>
      <c r="Q54" s="108"/>
      <c r="R54" s="108"/>
      <c r="S54" s="109"/>
      <c r="T54" s="108">
        <f t="shared" si="8"/>
        <v>0</v>
      </c>
      <c r="U54" s="108"/>
      <c r="V54" s="109"/>
      <c r="W54" s="108"/>
      <c r="X54" s="108"/>
      <c r="Y54" s="109"/>
      <c r="Z54" s="108"/>
      <c r="AA54" s="108"/>
      <c r="AB54" s="109"/>
      <c r="AC54" s="108"/>
      <c r="AD54" s="108"/>
      <c r="AE54" s="109"/>
      <c r="AF54" s="108">
        <f t="shared" si="9"/>
        <v>0</v>
      </c>
      <c r="AG54" s="108"/>
      <c r="AH54" s="109"/>
      <c r="AI54" s="108"/>
      <c r="AJ54" s="108"/>
      <c r="AK54" s="109"/>
      <c r="AL54" s="108"/>
      <c r="AM54" s="108"/>
      <c r="AN54" s="109"/>
      <c r="AO54" s="108"/>
      <c r="AP54" s="108"/>
      <c r="AQ54" s="109"/>
      <c r="AR54" s="108"/>
      <c r="AS54" s="108"/>
      <c r="AT54" s="109"/>
      <c r="AU54" s="108"/>
      <c r="AV54" s="108"/>
      <c r="AW54" s="109"/>
      <c r="AX54" s="108"/>
      <c r="AY54" s="108"/>
      <c r="AZ54" s="109"/>
      <c r="BA54" s="108">
        <v>3394</v>
      </c>
      <c r="BB54" s="108"/>
      <c r="BC54" s="109"/>
      <c r="BD54" s="108">
        <f>5092+1807</f>
        <v>6899</v>
      </c>
      <c r="BE54" s="108"/>
      <c r="BF54" s="109"/>
      <c r="BG54" s="108"/>
      <c r="BH54" s="108"/>
      <c r="BI54" s="109"/>
      <c r="BJ54" s="108"/>
      <c r="BK54" s="108"/>
      <c r="BL54" s="109"/>
      <c r="BM54" s="108"/>
      <c r="BN54" s="108"/>
      <c r="BO54" s="109"/>
      <c r="BP54" s="108">
        <v>7866</v>
      </c>
      <c r="BQ54" s="108"/>
      <c r="BR54" s="109"/>
      <c r="BS54" s="108"/>
      <c r="BT54" s="108"/>
      <c r="BU54" s="109"/>
      <c r="BV54" s="108"/>
      <c r="BW54" s="108"/>
      <c r="BX54" s="109"/>
      <c r="BY54" s="108"/>
      <c r="BZ54" s="108"/>
      <c r="CA54" s="109"/>
      <c r="CB54" s="108"/>
      <c r="CC54" s="108"/>
      <c r="CD54" s="109"/>
      <c r="CE54" s="108">
        <v>489</v>
      </c>
      <c r="CF54" s="108"/>
      <c r="CG54" s="109"/>
      <c r="CH54" s="108"/>
      <c r="CI54" s="108"/>
      <c r="CJ54" s="109"/>
      <c r="CK54" s="108">
        <v>744</v>
      </c>
      <c r="CL54" s="108"/>
      <c r="CM54" s="109"/>
      <c r="CN54" s="108"/>
      <c r="CO54" s="108"/>
      <c r="CP54" s="109"/>
      <c r="CQ54" s="108"/>
      <c r="CR54" s="108"/>
      <c r="CS54" s="109"/>
      <c r="CT54" s="108"/>
      <c r="CU54" s="108"/>
      <c r="CV54" s="109"/>
      <c r="CW54" s="108"/>
      <c r="CX54" s="108"/>
      <c r="CY54" s="109"/>
      <c r="CZ54" s="108">
        <v>691</v>
      </c>
      <c r="DA54" s="108"/>
      <c r="DB54" s="109"/>
      <c r="DC54" s="108"/>
      <c r="DD54" s="108"/>
      <c r="DE54" s="109"/>
      <c r="DF54" s="108"/>
      <c r="DG54" s="108"/>
      <c r="DH54" s="109"/>
      <c r="DI54" s="108"/>
      <c r="DJ54" s="108"/>
      <c r="DK54" s="109"/>
      <c r="DL54" s="109">
        <v>425</v>
      </c>
      <c r="DM54" s="109"/>
      <c r="DN54" s="109"/>
      <c r="DO54" s="108">
        <v>2126</v>
      </c>
      <c r="DP54" s="108"/>
      <c r="DQ54" s="109"/>
      <c r="DR54" s="108"/>
      <c r="DS54" s="108">
        <v>574</v>
      </c>
      <c r="DT54" s="109"/>
      <c r="DU54" s="108"/>
      <c r="DV54" s="108">
        <v>362</v>
      </c>
      <c r="DW54" s="109"/>
      <c r="DX54" s="103">
        <f t="shared" si="5"/>
        <v>22634</v>
      </c>
      <c r="DY54" s="103">
        <f t="shared" si="6"/>
        <v>936</v>
      </c>
      <c r="DZ54" s="103">
        <f t="shared" si="7"/>
        <v>0</v>
      </c>
    </row>
    <row r="55" spans="1:130" s="115" customFormat="1">
      <c r="A55" s="118"/>
      <c r="C55" s="81"/>
      <c r="D55" s="102">
        <v>7</v>
      </c>
      <c r="E55" s="81" t="s">
        <v>603</v>
      </c>
      <c r="F55" s="81"/>
      <c r="G55" s="81"/>
      <c r="H55" s="92"/>
      <c r="I55" s="92" t="s">
        <v>604</v>
      </c>
      <c r="J55" s="103">
        <f t="shared" si="2"/>
        <v>0</v>
      </c>
      <c r="K55" s="103">
        <f t="shared" si="3"/>
        <v>0</v>
      </c>
      <c r="L55" s="103">
        <f t="shared" si="0"/>
        <v>0</v>
      </c>
      <c r="M55" s="104">
        <f t="shared" si="1"/>
        <v>0</v>
      </c>
      <c r="N55" s="110"/>
      <c r="O55" s="110"/>
      <c r="P55" s="111"/>
      <c r="Q55" s="110"/>
      <c r="R55" s="110"/>
      <c r="S55" s="111"/>
      <c r="T55" s="108">
        <f t="shared" si="8"/>
        <v>0</v>
      </c>
      <c r="U55" s="110"/>
      <c r="V55" s="111"/>
      <c r="W55" s="110"/>
      <c r="X55" s="110"/>
      <c r="Y55" s="111"/>
      <c r="Z55" s="110"/>
      <c r="AA55" s="110"/>
      <c r="AB55" s="111"/>
      <c r="AC55" s="110"/>
      <c r="AD55" s="110"/>
      <c r="AE55" s="111"/>
      <c r="AF55" s="108">
        <f t="shared" si="9"/>
        <v>0</v>
      </c>
      <c r="AG55" s="110"/>
      <c r="AH55" s="111"/>
      <c r="AI55" s="110"/>
      <c r="AJ55" s="110"/>
      <c r="AK55" s="111"/>
      <c r="AL55" s="110"/>
      <c r="AM55" s="110"/>
      <c r="AN55" s="111"/>
      <c r="AO55" s="110"/>
      <c r="AP55" s="110"/>
      <c r="AQ55" s="111"/>
      <c r="AR55" s="110"/>
      <c r="AS55" s="110"/>
      <c r="AT55" s="111"/>
      <c r="AU55" s="110"/>
      <c r="AV55" s="110"/>
      <c r="AW55" s="111"/>
      <c r="AX55" s="110"/>
      <c r="AY55" s="110"/>
      <c r="AZ55" s="111"/>
      <c r="BA55" s="110"/>
      <c r="BB55" s="110"/>
      <c r="BC55" s="111"/>
      <c r="BD55" s="110"/>
      <c r="BE55" s="110"/>
      <c r="BF55" s="111"/>
      <c r="BG55" s="110"/>
      <c r="BH55" s="110"/>
      <c r="BI55" s="111"/>
      <c r="BJ55" s="110"/>
      <c r="BK55" s="110"/>
      <c r="BL55" s="111"/>
      <c r="BM55" s="110"/>
      <c r="BN55" s="110"/>
      <c r="BO55" s="111"/>
      <c r="BP55" s="110"/>
      <c r="BQ55" s="110"/>
      <c r="BR55" s="111"/>
      <c r="BS55" s="110"/>
      <c r="BT55" s="110"/>
      <c r="BU55" s="111"/>
      <c r="BV55" s="110"/>
      <c r="BW55" s="110"/>
      <c r="BX55" s="111"/>
      <c r="BY55" s="110"/>
      <c r="BZ55" s="110"/>
      <c r="CA55" s="111"/>
      <c r="CB55" s="110"/>
      <c r="CC55" s="110"/>
      <c r="CD55" s="111"/>
      <c r="CE55" s="110"/>
      <c r="CF55" s="110"/>
      <c r="CG55" s="111"/>
      <c r="CH55" s="110"/>
      <c r="CI55" s="110"/>
      <c r="CJ55" s="111"/>
      <c r="CK55" s="110"/>
      <c r="CL55" s="110"/>
      <c r="CM55" s="111"/>
      <c r="CN55" s="110"/>
      <c r="CO55" s="110"/>
      <c r="CP55" s="111"/>
      <c r="CQ55" s="110"/>
      <c r="CR55" s="110"/>
      <c r="CS55" s="111"/>
      <c r="CT55" s="110"/>
      <c r="CU55" s="110"/>
      <c r="CV55" s="111"/>
      <c r="CW55" s="110"/>
      <c r="CX55" s="110"/>
      <c r="CY55" s="111"/>
      <c r="CZ55" s="110"/>
      <c r="DA55" s="110"/>
      <c r="DB55" s="111"/>
      <c r="DC55" s="110"/>
      <c r="DD55" s="110"/>
      <c r="DE55" s="111"/>
      <c r="DF55" s="110"/>
      <c r="DG55" s="110"/>
      <c r="DH55" s="111"/>
      <c r="DI55" s="110"/>
      <c r="DJ55" s="110"/>
      <c r="DK55" s="111"/>
      <c r="DL55" s="111"/>
      <c r="DM55" s="111"/>
      <c r="DN55" s="111"/>
      <c r="DO55" s="110"/>
      <c r="DP55" s="110"/>
      <c r="DQ55" s="111"/>
      <c r="DR55" s="110"/>
      <c r="DS55" s="110"/>
      <c r="DT55" s="111"/>
      <c r="DU55" s="110"/>
      <c r="DV55" s="110"/>
      <c r="DW55" s="111"/>
      <c r="DX55" s="103">
        <f t="shared" si="5"/>
        <v>0</v>
      </c>
      <c r="DY55" s="103">
        <f t="shared" si="6"/>
        <v>0</v>
      </c>
      <c r="DZ55" s="103">
        <f t="shared" si="7"/>
        <v>0</v>
      </c>
    </row>
    <row r="56" spans="1:130" s="115" customFormat="1">
      <c r="A56" s="118"/>
      <c r="B56" s="81"/>
      <c r="C56" s="81"/>
      <c r="D56" s="102">
        <v>8</v>
      </c>
      <c r="E56" s="92" t="s">
        <v>123</v>
      </c>
      <c r="F56" s="92"/>
      <c r="G56" s="92"/>
      <c r="H56" s="92"/>
      <c r="I56" s="92" t="s">
        <v>605</v>
      </c>
      <c r="J56" s="103">
        <f t="shared" si="2"/>
        <v>0</v>
      </c>
      <c r="K56" s="103">
        <f t="shared" si="3"/>
        <v>0</v>
      </c>
      <c r="L56" s="103">
        <f t="shared" si="0"/>
        <v>0</v>
      </c>
      <c r="M56" s="104">
        <f t="shared" si="1"/>
        <v>0</v>
      </c>
      <c r="N56" s="110"/>
      <c r="O56" s="110"/>
      <c r="P56" s="111"/>
      <c r="Q56" s="110"/>
      <c r="R56" s="110"/>
      <c r="S56" s="111"/>
      <c r="T56" s="108">
        <f t="shared" si="8"/>
        <v>0</v>
      </c>
      <c r="U56" s="110"/>
      <c r="V56" s="111"/>
      <c r="W56" s="110"/>
      <c r="X56" s="110"/>
      <c r="Y56" s="111"/>
      <c r="Z56" s="110"/>
      <c r="AA56" s="110"/>
      <c r="AB56" s="111"/>
      <c r="AC56" s="110"/>
      <c r="AD56" s="110"/>
      <c r="AE56" s="111"/>
      <c r="AF56" s="108">
        <f t="shared" si="9"/>
        <v>0</v>
      </c>
      <c r="AG56" s="110"/>
      <c r="AH56" s="111"/>
      <c r="AI56" s="110"/>
      <c r="AJ56" s="110"/>
      <c r="AK56" s="111"/>
      <c r="AL56" s="110"/>
      <c r="AM56" s="110"/>
      <c r="AN56" s="111"/>
      <c r="AO56" s="110"/>
      <c r="AP56" s="110"/>
      <c r="AQ56" s="111"/>
      <c r="AR56" s="110"/>
      <c r="AS56" s="110"/>
      <c r="AT56" s="111"/>
      <c r="AU56" s="110"/>
      <c r="AV56" s="110"/>
      <c r="AW56" s="111"/>
      <c r="AX56" s="110"/>
      <c r="AY56" s="110"/>
      <c r="AZ56" s="111"/>
      <c r="BA56" s="110"/>
      <c r="BB56" s="110"/>
      <c r="BC56" s="111"/>
      <c r="BD56" s="110"/>
      <c r="BE56" s="110"/>
      <c r="BF56" s="111"/>
      <c r="BG56" s="110"/>
      <c r="BH56" s="110"/>
      <c r="BI56" s="111"/>
      <c r="BJ56" s="110"/>
      <c r="BK56" s="110"/>
      <c r="BL56" s="111"/>
      <c r="BM56" s="110"/>
      <c r="BN56" s="110"/>
      <c r="BO56" s="111"/>
      <c r="BP56" s="110"/>
      <c r="BQ56" s="110"/>
      <c r="BR56" s="111"/>
      <c r="BS56" s="110"/>
      <c r="BT56" s="110"/>
      <c r="BU56" s="111"/>
      <c r="BV56" s="110"/>
      <c r="BW56" s="110"/>
      <c r="BX56" s="111"/>
      <c r="BY56" s="110"/>
      <c r="BZ56" s="110"/>
      <c r="CA56" s="111"/>
      <c r="CB56" s="110"/>
      <c r="CC56" s="110"/>
      <c r="CD56" s="111"/>
      <c r="CE56" s="110"/>
      <c r="CF56" s="110"/>
      <c r="CG56" s="111"/>
      <c r="CH56" s="110"/>
      <c r="CI56" s="110"/>
      <c r="CJ56" s="111"/>
      <c r="CK56" s="110"/>
      <c r="CL56" s="110"/>
      <c r="CM56" s="111"/>
      <c r="CN56" s="110"/>
      <c r="CO56" s="110"/>
      <c r="CP56" s="111"/>
      <c r="CQ56" s="110"/>
      <c r="CR56" s="110"/>
      <c r="CS56" s="111"/>
      <c r="CT56" s="110"/>
      <c r="CU56" s="110"/>
      <c r="CV56" s="111"/>
      <c r="CW56" s="110"/>
      <c r="CX56" s="110"/>
      <c r="CY56" s="111"/>
      <c r="CZ56" s="110"/>
      <c r="DA56" s="110"/>
      <c r="DB56" s="111"/>
      <c r="DC56" s="110"/>
      <c r="DD56" s="110"/>
      <c r="DE56" s="111"/>
      <c r="DF56" s="110"/>
      <c r="DG56" s="110"/>
      <c r="DH56" s="111"/>
      <c r="DI56" s="110"/>
      <c r="DJ56" s="110"/>
      <c r="DK56" s="111"/>
      <c r="DL56" s="111"/>
      <c r="DM56" s="111"/>
      <c r="DN56" s="111"/>
      <c r="DO56" s="110"/>
      <c r="DP56" s="110"/>
      <c r="DQ56" s="111"/>
      <c r="DR56" s="110"/>
      <c r="DS56" s="110"/>
      <c r="DT56" s="111"/>
      <c r="DU56" s="110"/>
      <c r="DV56" s="110"/>
      <c r="DW56" s="111"/>
      <c r="DX56" s="103">
        <f t="shared" si="5"/>
        <v>0</v>
      </c>
      <c r="DY56" s="103">
        <f t="shared" si="6"/>
        <v>0</v>
      </c>
      <c r="DZ56" s="103">
        <f t="shared" si="7"/>
        <v>0</v>
      </c>
    </row>
    <row r="57" spans="1:130" s="115" customFormat="1" ht="15" hidden="1" customHeight="1">
      <c r="A57" s="118"/>
      <c r="B57" s="81"/>
      <c r="F57" s="115" t="s">
        <v>558</v>
      </c>
      <c r="G57" s="119" t="s">
        <v>606</v>
      </c>
      <c r="I57" s="92" t="s">
        <v>605</v>
      </c>
      <c r="J57" s="103">
        <f t="shared" si="2"/>
        <v>0</v>
      </c>
      <c r="K57" s="103">
        <f t="shared" si="3"/>
        <v>0</v>
      </c>
      <c r="L57" s="103">
        <f t="shared" si="0"/>
        <v>0</v>
      </c>
      <c r="M57" s="104">
        <f t="shared" si="1"/>
        <v>0</v>
      </c>
      <c r="N57" s="110"/>
      <c r="O57" s="110"/>
      <c r="P57" s="111"/>
      <c r="Q57" s="110"/>
      <c r="R57" s="110"/>
      <c r="S57" s="111"/>
      <c r="T57" s="108">
        <f t="shared" si="8"/>
        <v>0</v>
      </c>
      <c r="U57" s="110"/>
      <c r="V57" s="111"/>
      <c r="W57" s="110"/>
      <c r="X57" s="110"/>
      <c r="Y57" s="111"/>
      <c r="Z57" s="110"/>
      <c r="AA57" s="110"/>
      <c r="AB57" s="111"/>
      <c r="AC57" s="110"/>
      <c r="AD57" s="110"/>
      <c r="AE57" s="111"/>
      <c r="AF57" s="108">
        <f t="shared" si="9"/>
        <v>0</v>
      </c>
      <c r="AG57" s="110"/>
      <c r="AH57" s="111"/>
      <c r="AI57" s="110"/>
      <c r="AJ57" s="110"/>
      <c r="AK57" s="111"/>
      <c r="AL57" s="110"/>
      <c r="AM57" s="110"/>
      <c r="AN57" s="111"/>
      <c r="AO57" s="110"/>
      <c r="AP57" s="110"/>
      <c r="AQ57" s="111"/>
      <c r="AR57" s="110"/>
      <c r="AS57" s="110"/>
      <c r="AT57" s="111"/>
      <c r="AU57" s="110"/>
      <c r="AV57" s="110"/>
      <c r="AW57" s="111"/>
      <c r="AX57" s="110"/>
      <c r="AY57" s="110"/>
      <c r="AZ57" s="111"/>
      <c r="BA57" s="110"/>
      <c r="BB57" s="110"/>
      <c r="BC57" s="111"/>
      <c r="BD57" s="110"/>
      <c r="BE57" s="110"/>
      <c r="BF57" s="111"/>
      <c r="BG57" s="110"/>
      <c r="BH57" s="110"/>
      <c r="BI57" s="111"/>
      <c r="BJ57" s="110"/>
      <c r="BK57" s="110"/>
      <c r="BL57" s="111"/>
      <c r="BM57" s="110"/>
      <c r="BN57" s="110"/>
      <c r="BO57" s="111"/>
      <c r="BP57" s="110"/>
      <c r="BQ57" s="110"/>
      <c r="BR57" s="111"/>
      <c r="BS57" s="110"/>
      <c r="BT57" s="110"/>
      <c r="BU57" s="111"/>
      <c r="BV57" s="110"/>
      <c r="BW57" s="110"/>
      <c r="BX57" s="111"/>
      <c r="BY57" s="110"/>
      <c r="BZ57" s="110"/>
      <c r="CA57" s="111"/>
      <c r="CB57" s="110"/>
      <c r="CC57" s="110"/>
      <c r="CD57" s="111"/>
      <c r="CE57" s="110"/>
      <c r="CF57" s="110"/>
      <c r="CG57" s="111"/>
      <c r="CH57" s="110"/>
      <c r="CI57" s="110"/>
      <c r="CJ57" s="111"/>
      <c r="CK57" s="110"/>
      <c r="CL57" s="110"/>
      <c r="CM57" s="111"/>
      <c r="CN57" s="110"/>
      <c r="CO57" s="110"/>
      <c r="CP57" s="111"/>
      <c r="CQ57" s="110"/>
      <c r="CR57" s="110"/>
      <c r="CS57" s="111"/>
      <c r="CT57" s="110"/>
      <c r="CU57" s="110"/>
      <c r="CV57" s="111"/>
      <c r="CW57" s="110"/>
      <c r="CX57" s="110"/>
      <c r="CY57" s="111"/>
      <c r="CZ57" s="110"/>
      <c r="DA57" s="110"/>
      <c r="DB57" s="111"/>
      <c r="DC57" s="110"/>
      <c r="DD57" s="110"/>
      <c r="DE57" s="111"/>
      <c r="DF57" s="110"/>
      <c r="DG57" s="110"/>
      <c r="DH57" s="111"/>
      <c r="DI57" s="110"/>
      <c r="DJ57" s="110"/>
      <c r="DK57" s="111"/>
      <c r="DL57" s="111"/>
      <c r="DM57" s="111"/>
      <c r="DN57" s="111"/>
      <c r="DO57" s="110"/>
      <c r="DP57" s="110"/>
      <c r="DQ57" s="111"/>
      <c r="DR57" s="110"/>
      <c r="DS57" s="110"/>
      <c r="DT57" s="111"/>
      <c r="DU57" s="110"/>
      <c r="DV57" s="110"/>
      <c r="DW57" s="111"/>
      <c r="DX57" s="103">
        <f t="shared" si="5"/>
        <v>0</v>
      </c>
      <c r="DY57" s="103">
        <f t="shared" si="6"/>
        <v>0</v>
      </c>
      <c r="DZ57" s="103">
        <f t="shared" si="7"/>
        <v>0</v>
      </c>
    </row>
    <row r="58" spans="1:130" s="115" customFormat="1">
      <c r="A58" s="118"/>
      <c r="B58" s="81"/>
      <c r="C58" s="81"/>
      <c r="D58" s="102">
        <v>9</v>
      </c>
      <c r="E58" s="81" t="s">
        <v>607</v>
      </c>
      <c r="F58" s="81"/>
      <c r="G58" s="107"/>
      <c r="H58" s="107"/>
      <c r="I58" s="107" t="s">
        <v>608</v>
      </c>
      <c r="J58" s="103">
        <f t="shared" si="2"/>
        <v>0</v>
      </c>
      <c r="K58" s="103">
        <f t="shared" si="3"/>
        <v>0</v>
      </c>
      <c r="L58" s="103">
        <f t="shared" si="0"/>
        <v>0</v>
      </c>
      <c r="M58" s="104">
        <f t="shared" si="1"/>
        <v>0</v>
      </c>
      <c r="N58" s="108"/>
      <c r="O58" s="108"/>
      <c r="P58" s="109"/>
      <c r="Q58" s="108"/>
      <c r="R58" s="108"/>
      <c r="S58" s="109"/>
      <c r="T58" s="108">
        <f t="shared" si="8"/>
        <v>0</v>
      </c>
      <c r="U58" s="108"/>
      <c r="V58" s="109"/>
      <c r="W58" s="108"/>
      <c r="X58" s="108"/>
      <c r="Y58" s="109"/>
      <c r="Z58" s="108"/>
      <c r="AA58" s="108"/>
      <c r="AB58" s="109"/>
      <c r="AC58" s="108"/>
      <c r="AD58" s="108"/>
      <c r="AE58" s="109"/>
      <c r="AF58" s="108">
        <f t="shared" si="9"/>
        <v>0</v>
      </c>
      <c r="AG58" s="108"/>
      <c r="AH58" s="109"/>
      <c r="AI58" s="108"/>
      <c r="AJ58" s="108"/>
      <c r="AK58" s="109"/>
      <c r="AL58" s="108"/>
      <c r="AM58" s="108"/>
      <c r="AN58" s="109"/>
      <c r="AO58" s="108"/>
      <c r="AP58" s="108"/>
      <c r="AQ58" s="109"/>
      <c r="AR58" s="108"/>
      <c r="AS58" s="108"/>
      <c r="AT58" s="109"/>
      <c r="AU58" s="108"/>
      <c r="AV58" s="108"/>
      <c r="AW58" s="109"/>
      <c r="AX58" s="108"/>
      <c r="AY58" s="108"/>
      <c r="AZ58" s="109"/>
      <c r="BA58" s="108"/>
      <c r="BB58" s="108"/>
      <c r="BC58" s="109"/>
      <c r="BD58" s="108"/>
      <c r="BE58" s="108"/>
      <c r="BF58" s="109"/>
      <c r="BG58" s="108"/>
      <c r="BH58" s="108"/>
      <c r="BI58" s="109"/>
      <c r="BJ58" s="108"/>
      <c r="BK58" s="108"/>
      <c r="BL58" s="109"/>
      <c r="BM58" s="108"/>
      <c r="BN58" s="108"/>
      <c r="BO58" s="109"/>
      <c r="BP58" s="108"/>
      <c r="BQ58" s="108"/>
      <c r="BR58" s="109"/>
      <c r="BS58" s="108"/>
      <c r="BT58" s="108"/>
      <c r="BU58" s="109"/>
      <c r="BV58" s="108"/>
      <c r="BW58" s="108"/>
      <c r="BX58" s="109"/>
      <c r="BY58" s="108"/>
      <c r="BZ58" s="108"/>
      <c r="CA58" s="109"/>
      <c r="CB58" s="108"/>
      <c r="CC58" s="108"/>
      <c r="CD58" s="109"/>
      <c r="CE58" s="108"/>
      <c r="CF58" s="108"/>
      <c r="CG58" s="109"/>
      <c r="CH58" s="108"/>
      <c r="CI58" s="108"/>
      <c r="CJ58" s="109"/>
      <c r="CK58" s="108"/>
      <c r="CL58" s="108"/>
      <c r="CM58" s="109"/>
      <c r="CN58" s="108"/>
      <c r="CO58" s="108"/>
      <c r="CP58" s="109"/>
      <c r="CQ58" s="108"/>
      <c r="CR58" s="108"/>
      <c r="CS58" s="109"/>
      <c r="CT58" s="108"/>
      <c r="CU58" s="108"/>
      <c r="CV58" s="109"/>
      <c r="CW58" s="108"/>
      <c r="CX58" s="108"/>
      <c r="CY58" s="109"/>
      <c r="CZ58" s="108"/>
      <c r="DA58" s="108"/>
      <c r="DB58" s="109"/>
      <c r="DC58" s="108"/>
      <c r="DD58" s="108"/>
      <c r="DE58" s="109"/>
      <c r="DF58" s="108"/>
      <c r="DG58" s="108"/>
      <c r="DH58" s="109"/>
      <c r="DI58" s="108"/>
      <c r="DJ58" s="108"/>
      <c r="DK58" s="109"/>
      <c r="DL58" s="109"/>
      <c r="DM58" s="109"/>
      <c r="DN58" s="109"/>
      <c r="DO58" s="108"/>
      <c r="DP58" s="108"/>
      <c r="DQ58" s="109"/>
      <c r="DR58" s="108"/>
      <c r="DS58" s="108"/>
      <c r="DT58" s="109"/>
      <c r="DU58" s="108"/>
      <c r="DV58" s="108"/>
      <c r="DW58" s="109"/>
      <c r="DX58" s="103">
        <f t="shared" si="5"/>
        <v>0</v>
      </c>
      <c r="DY58" s="103">
        <f t="shared" si="6"/>
        <v>0</v>
      </c>
      <c r="DZ58" s="103">
        <f t="shared" si="7"/>
        <v>0</v>
      </c>
    </row>
    <row r="59" spans="1:130" s="115" customFormat="1" ht="15" hidden="1" customHeight="1">
      <c r="A59" s="118"/>
      <c r="D59" s="102"/>
      <c r="F59" s="115" t="s">
        <v>558</v>
      </c>
      <c r="G59" s="119" t="s">
        <v>609</v>
      </c>
      <c r="I59" s="107" t="s">
        <v>608</v>
      </c>
      <c r="J59" s="103">
        <f t="shared" si="2"/>
        <v>0</v>
      </c>
      <c r="K59" s="103">
        <f t="shared" si="3"/>
        <v>0</v>
      </c>
      <c r="L59" s="103">
        <f t="shared" si="0"/>
        <v>0</v>
      </c>
      <c r="M59" s="104">
        <f t="shared" si="1"/>
        <v>0</v>
      </c>
      <c r="N59" s="108"/>
      <c r="O59" s="108"/>
      <c r="P59" s="109"/>
      <c r="Q59" s="108"/>
      <c r="R59" s="108"/>
      <c r="S59" s="109"/>
      <c r="T59" s="108">
        <f t="shared" si="8"/>
        <v>0</v>
      </c>
      <c r="U59" s="108"/>
      <c r="V59" s="109"/>
      <c r="W59" s="108"/>
      <c r="X59" s="108"/>
      <c r="Y59" s="109"/>
      <c r="Z59" s="108"/>
      <c r="AA59" s="108"/>
      <c r="AB59" s="109"/>
      <c r="AC59" s="108"/>
      <c r="AD59" s="108"/>
      <c r="AE59" s="109"/>
      <c r="AF59" s="108">
        <f t="shared" si="9"/>
        <v>0</v>
      </c>
      <c r="AG59" s="108"/>
      <c r="AH59" s="109"/>
      <c r="AI59" s="108"/>
      <c r="AJ59" s="108"/>
      <c r="AK59" s="109"/>
      <c r="AL59" s="108"/>
      <c r="AM59" s="108"/>
      <c r="AN59" s="109"/>
      <c r="AO59" s="108"/>
      <c r="AP59" s="108"/>
      <c r="AQ59" s="109"/>
      <c r="AR59" s="108"/>
      <c r="AS59" s="108"/>
      <c r="AT59" s="109"/>
      <c r="AU59" s="108"/>
      <c r="AV59" s="108"/>
      <c r="AW59" s="109"/>
      <c r="AX59" s="108"/>
      <c r="AY59" s="108"/>
      <c r="AZ59" s="109"/>
      <c r="BA59" s="108"/>
      <c r="BB59" s="108"/>
      <c r="BC59" s="109"/>
      <c r="BD59" s="108"/>
      <c r="BE59" s="108"/>
      <c r="BF59" s="109"/>
      <c r="BG59" s="108"/>
      <c r="BH59" s="108"/>
      <c r="BI59" s="109"/>
      <c r="BJ59" s="108"/>
      <c r="BK59" s="108"/>
      <c r="BL59" s="109"/>
      <c r="BM59" s="108"/>
      <c r="BN59" s="108"/>
      <c r="BO59" s="109"/>
      <c r="BP59" s="108"/>
      <c r="BQ59" s="108"/>
      <c r="BR59" s="109"/>
      <c r="BS59" s="108"/>
      <c r="BT59" s="108"/>
      <c r="BU59" s="109"/>
      <c r="BV59" s="108"/>
      <c r="BW59" s="108"/>
      <c r="BX59" s="109"/>
      <c r="BY59" s="108"/>
      <c r="BZ59" s="108"/>
      <c r="CA59" s="109"/>
      <c r="CB59" s="108"/>
      <c r="CC59" s="108"/>
      <c r="CD59" s="109"/>
      <c r="CE59" s="108"/>
      <c r="CF59" s="108"/>
      <c r="CG59" s="109"/>
      <c r="CH59" s="108"/>
      <c r="CI59" s="108"/>
      <c r="CJ59" s="109"/>
      <c r="CK59" s="108"/>
      <c r="CL59" s="108"/>
      <c r="CM59" s="109"/>
      <c r="CN59" s="108"/>
      <c r="CO59" s="108"/>
      <c r="CP59" s="109"/>
      <c r="CQ59" s="108"/>
      <c r="CR59" s="108"/>
      <c r="CS59" s="109"/>
      <c r="CT59" s="108"/>
      <c r="CU59" s="108"/>
      <c r="CV59" s="109"/>
      <c r="CW59" s="108"/>
      <c r="CX59" s="108"/>
      <c r="CY59" s="109"/>
      <c r="CZ59" s="108"/>
      <c r="DA59" s="108"/>
      <c r="DB59" s="109"/>
      <c r="DC59" s="108"/>
      <c r="DD59" s="108"/>
      <c r="DE59" s="109"/>
      <c r="DF59" s="108"/>
      <c r="DG59" s="108"/>
      <c r="DH59" s="109"/>
      <c r="DI59" s="108"/>
      <c r="DJ59" s="108"/>
      <c r="DK59" s="109"/>
      <c r="DL59" s="109"/>
      <c r="DM59" s="109"/>
      <c r="DN59" s="109"/>
      <c r="DO59" s="108"/>
      <c r="DP59" s="108"/>
      <c r="DQ59" s="109"/>
      <c r="DR59" s="108"/>
      <c r="DS59" s="108"/>
      <c r="DT59" s="109"/>
      <c r="DU59" s="108"/>
      <c r="DV59" s="108"/>
      <c r="DW59" s="109"/>
      <c r="DX59" s="103">
        <f t="shared" si="5"/>
        <v>0</v>
      </c>
      <c r="DY59" s="103">
        <f t="shared" si="6"/>
        <v>0</v>
      </c>
      <c r="DZ59" s="103">
        <f t="shared" si="7"/>
        <v>0</v>
      </c>
    </row>
    <row r="60" spans="1:130" s="115" customFormat="1">
      <c r="A60" s="118"/>
      <c r="C60" s="81"/>
      <c r="D60" s="102">
        <v>10</v>
      </c>
      <c r="E60" s="81" t="s">
        <v>610</v>
      </c>
      <c r="F60" s="81"/>
      <c r="G60" s="107"/>
      <c r="H60" s="107"/>
      <c r="I60" s="107" t="s">
        <v>611</v>
      </c>
      <c r="J60" s="103">
        <f t="shared" si="2"/>
        <v>300</v>
      </c>
      <c r="K60" s="103">
        <f t="shared" si="3"/>
        <v>0</v>
      </c>
      <c r="L60" s="103">
        <f t="shared" si="0"/>
        <v>0</v>
      </c>
      <c r="M60" s="104">
        <f t="shared" si="1"/>
        <v>300</v>
      </c>
      <c r="N60" s="108">
        <v>300</v>
      </c>
      <c r="O60" s="108"/>
      <c r="P60" s="109"/>
      <c r="Q60" s="108"/>
      <c r="R60" s="108"/>
      <c r="S60" s="109"/>
      <c r="T60" s="108">
        <f t="shared" si="8"/>
        <v>300</v>
      </c>
      <c r="U60" s="108"/>
      <c r="V60" s="109"/>
      <c r="W60" s="108"/>
      <c r="X60" s="108"/>
      <c r="Y60" s="109"/>
      <c r="Z60" s="108"/>
      <c r="AA60" s="108"/>
      <c r="AB60" s="109"/>
      <c r="AC60" s="108"/>
      <c r="AD60" s="108"/>
      <c r="AE60" s="109"/>
      <c r="AF60" s="108">
        <f t="shared" si="9"/>
        <v>0</v>
      </c>
      <c r="AG60" s="108"/>
      <c r="AH60" s="109"/>
      <c r="AI60" s="108"/>
      <c r="AJ60" s="108"/>
      <c r="AK60" s="109"/>
      <c r="AL60" s="108"/>
      <c r="AM60" s="108"/>
      <c r="AN60" s="109"/>
      <c r="AO60" s="108"/>
      <c r="AP60" s="108"/>
      <c r="AQ60" s="109"/>
      <c r="AR60" s="108"/>
      <c r="AS60" s="108"/>
      <c r="AT60" s="109"/>
      <c r="AU60" s="108"/>
      <c r="AV60" s="108"/>
      <c r="AW60" s="109"/>
      <c r="AX60" s="108"/>
      <c r="AY60" s="108"/>
      <c r="AZ60" s="109"/>
      <c r="BA60" s="108"/>
      <c r="BB60" s="108"/>
      <c r="BC60" s="109"/>
      <c r="BD60" s="108"/>
      <c r="BE60" s="108"/>
      <c r="BF60" s="109"/>
      <c r="BG60" s="108"/>
      <c r="BH60" s="108"/>
      <c r="BI60" s="109"/>
      <c r="BJ60" s="108"/>
      <c r="BK60" s="108"/>
      <c r="BL60" s="109"/>
      <c r="BM60" s="108"/>
      <c r="BN60" s="108"/>
      <c r="BO60" s="109"/>
      <c r="BP60" s="108"/>
      <c r="BQ60" s="108"/>
      <c r="BR60" s="109"/>
      <c r="BS60" s="108"/>
      <c r="BT60" s="108"/>
      <c r="BU60" s="109"/>
      <c r="BV60" s="108"/>
      <c r="BW60" s="108"/>
      <c r="BX60" s="109"/>
      <c r="BY60" s="108"/>
      <c r="BZ60" s="108"/>
      <c r="CA60" s="109"/>
      <c r="CB60" s="108"/>
      <c r="CC60" s="108"/>
      <c r="CD60" s="109"/>
      <c r="CE60" s="108"/>
      <c r="CF60" s="108"/>
      <c r="CG60" s="109"/>
      <c r="CH60" s="108"/>
      <c r="CI60" s="108"/>
      <c r="CJ60" s="109"/>
      <c r="CK60" s="108"/>
      <c r="CL60" s="108"/>
      <c r="CM60" s="109"/>
      <c r="CN60" s="108"/>
      <c r="CO60" s="108"/>
      <c r="CP60" s="109"/>
      <c r="CQ60" s="108"/>
      <c r="CR60" s="108"/>
      <c r="CS60" s="109"/>
      <c r="CT60" s="108"/>
      <c r="CU60" s="108"/>
      <c r="CV60" s="109"/>
      <c r="CW60" s="108"/>
      <c r="CX60" s="108"/>
      <c r="CY60" s="109"/>
      <c r="CZ60" s="108"/>
      <c r="DA60" s="108"/>
      <c r="DB60" s="109"/>
      <c r="DC60" s="108"/>
      <c r="DD60" s="108"/>
      <c r="DE60" s="109"/>
      <c r="DF60" s="108"/>
      <c r="DG60" s="108"/>
      <c r="DH60" s="109"/>
      <c r="DI60" s="108"/>
      <c r="DJ60" s="108"/>
      <c r="DK60" s="109"/>
      <c r="DL60" s="109"/>
      <c r="DM60" s="109"/>
      <c r="DN60" s="109"/>
      <c r="DO60" s="108"/>
      <c r="DP60" s="108"/>
      <c r="DQ60" s="109"/>
      <c r="DR60" s="108"/>
      <c r="DS60" s="108"/>
      <c r="DT60" s="109"/>
      <c r="DU60" s="108"/>
      <c r="DV60" s="108"/>
      <c r="DW60" s="109"/>
      <c r="DX60" s="103">
        <f t="shared" si="5"/>
        <v>0</v>
      </c>
      <c r="DY60" s="103">
        <f t="shared" si="6"/>
        <v>0</v>
      </c>
      <c r="DZ60" s="103">
        <f t="shared" si="7"/>
        <v>0</v>
      </c>
    </row>
    <row r="61" spans="1:130" s="115" customFormat="1" ht="15" hidden="1" customHeight="1">
      <c r="A61" s="118"/>
      <c r="C61" s="81"/>
      <c r="D61" s="102"/>
      <c r="E61" s="119"/>
      <c r="F61" s="81"/>
      <c r="G61" s="107"/>
      <c r="H61" s="107"/>
      <c r="I61" s="107"/>
      <c r="J61" s="103">
        <f t="shared" si="2"/>
        <v>0</v>
      </c>
      <c r="K61" s="103">
        <f t="shared" si="3"/>
        <v>0</v>
      </c>
      <c r="L61" s="103">
        <f t="shared" si="0"/>
        <v>0</v>
      </c>
      <c r="M61" s="104">
        <f t="shared" si="1"/>
        <v>0</v>
      </c>
      <c r="N61" s="108"/>
      <c r="O61" s="108"/>
      <c r="P61" s="109"/>
      <c r="Q61" s="108"/>
      <c r="R61" s="108"/>
      <c r="S61" s="109"/>
      <c r="T61" s="108"/>
      <c r="U61" s="108"/>
      <c r="V61" s="109"/>
      <c r="W61" s="108"/>
      <c r="X61" s="108"/>
      <c r="Y61" s="109"/>
      <c r="Z61" s="108"/>
      <c r="AA61" s="108"/>
      <c r="AB61" s="109"/>
      <c r="AC61" s="108"/>
      <c r="AD61" s="108"/>
      <c r="AE61" s="109"/>
      <c r="AF61" s="108">
        <f>AC61+Z61</f>
        <v>0</v>
      </c>
      <c r="AG61" s="108"/>
      <c r="AH61" s="109"/>
      <c r="AI61" s="108"/>
      <c r="AJ61" s="108"/>
      <c r="AK61" s="109"/>
      <c r="AL61" s="108"/>
      <c r="AM61" s="108"/>
      <c r="AN61" s="109"/>
      <c r="AO61" s="108"/>
      <c r="AP61" s="108"/>
      <c r="AQ61" s="109"/>
      <c r="AR61" s="108"/>
      <c r="AS61" s="108"/>
      <c r="AT61" s="109"/>
      <c r="AU61" s="108"/>
      <c r="AV61" s="108"/>
      <c r="AW61" s="109"/>
      <c r="AX61" s="108"/>
      <c r="AY61" s="108"/>
      <c r="AZ61" s="109"/>
      <c r="BA61" s="108"/>
      <c r="BB61" s="108"/>
      <c r="BC61" s="109"/>
      <c r="BD61" s="108"/>
      <c r="BE61" s="108"/>
      <c r="BF61" s="109"/>
      <c r="BG61" s="108"/>
      <c r="BH61" s="108"/>
      <c r="BI61" s="109"/>
      <c r="BJ61" s="108"/>
      <c r="BK61" s="108"/>
      <c r="BL61" s="109"/>
      <c r="BM61" s="108"/>
      <c r="BN61" s="108"/>
      <c r="BO61" s="109"/>
      <c r="BP61" s="108"/>
      <c r="BQ61" s="108"/>
      <c r="BR61" s="109"/>
      <c r="BS61" s="108"/>
      <c r="BT61" s="108"/>
      <c r="BU61" s="109"/>
      <c r="BV61" s="108"/>
      <c r="BW61" s="108"/>
      <c r="BX61" s="109"/>
      <c r="BY61" s="108"/>
      <c r="BZ61" s="108"/>
      <c r="CA61" s="109"/>
      <c r="CB61" s="108"/>
      <c r="CC61" s="108"/>
      <c r="CD61" s="109"/>
      <c r="CE61" s="108"/>
      <c r="CF61" s="108"/>
      <c r="CG61" s="109"/>
      <c r="CH61" s="108"/>
      <c r="CI61" s="108"/>
      <c r="CJ61" s="109"/>
      <c r="CK61" s="108"/>
      <c r="CL61" s="108"/>
      <c r="CM61" s="109"/>
      <c r="CN61" s="108"/>
      <c r="CO61" s="108"/>
      <c r="CP61" s="109"/>
      <c r="CQ61" s="108"/>
      <c r="CR61" s="108"/>
      <c r="CS61" s="109"/>
      <c r="CT61" s="108"/>
      <c r="CU61" s="108"/>
      <c r="CV61" s="109"/>
      <c r="CW61" s="108"/>
      <c r="CX61" s="108"/>
      <c r="CY61" s="109"/>
      <c r="CZ61" s="108"/>
      <c r="DA61" s="108"/>
      <c r="DB61" s="109"/>
      <c r="DC61" s="108"/>
      <c r="DD61" s="108"/>
      <c r="DE61" s="109"/>
      <c r="DF61" s="108"/>
      <c r="DG61" s="108"/>
      <c r="DH61" s="109"/>
      <c r="DI61" s="108"/>
      <c r="DJ61" s="108"/>
      <c r="DK61" s="109"/>
      <c r="DL61" s="109"/>
      <c r="DM61" s="109"/>
      <c r="DN61" s="109"/>
      <c r="DO61" s="108"/>
      <c r="DP61" s="108"/>
      <c r="DQ61" s="109"/>
      <c r="DR61" s="108"/>
      <c r="DS61" s="108"/>
      <c r="DT61" s="109"/>
      <c r="DU61" s="108"/>
      <c r="DV61" s="108"/>
      <c r="DW61" s="109"/>
      <c r="DX61" s="103">
        <f t="shared" si="5"/>
        <v>0</v>
      </c>
      <c r="DY61" s="103">
        <f t="shared" si="6"/>
        <v>0</v>
      </c>
      <c r="DZ61" s="103">
        <f t="shared" si="7"/>
        <v>0</v>
      </c>
    </row>
    <row r="62" spans="1:130" ht="17.25" customHeight="1">
      <c r="A62" s="118"/>
      <c r="B62" s="92"/>
      <c r="C62" s="93">
        <v>4</v>
      </c>
      <c r="D62" s="94" t="s">
        <v>368</v>
      </c>
      <c r="E62" s="94"/>
      <c r="F62" s="94"/>
      <c r="G62" s="94"/>
      <c r="H62" s="94"/>
      <c r="I62" s="95" t="s">
        <v>612</v>
      </c>
      <c r="J62" s="96">
        <f t="shared" si="2"/>
        <v>0</v>
      </c>
      <c r="K62" s="96">
        <f t="shared" si="3"/>
        <v>0</v>
      </c>
      <c r="L62" s="96">
        <f t="shared" si="0"/>
        <v>0</v>
      </c>
      <c r="M62" s="97">
        <f t="shared" si="1"/>
        <v>0</v>
      </c>
      <c r="N62" s="98">
        <f>SUM(N63:N65)</f>
        <v>0</v>
      </c>
      <c r="O62" s="98">
        <f>SUM(O63:O65)</f>
        <v>0</v>
      </c>
      <c r="P62" s="99"/>
      <c r="Q62" s="98">
        <f>SUM(Q63:Q65)</f>
        <v>0</v>
      </c>
      <c r="R62" s="98">
        <f>SUM(R63:R65)</f>
        <v>0</v>
      </c>
      <c r="S62" s="99"/>
      <c r="T62" s="98">
        <f>SUM(T63:T65)</f>
        <v>0</v>
      </c>
      <c r="U62" s="98">
        <f>SUM(U63:U65)</f>
        <v>0</v>
      </c>
      <c r="V62" s="99"/>
      <c r="W62" s="98">
        <f>SUM(W63:W65)</f>
        <v>0</v>
      </c>
      <c r="X62" s="98">
        <f>SUM(X63:X65)</f>
        <v>0</v>
      </c>
      <c r="Y62" s="99"/>
      <c r="Z62" s="98">
        <f>SUM(Z63:Z65)</f>
        <v>0</v>
      </c>
      <c r="AA62" s="98">
        <f>SUM(AA63:AA65)</f>
        <v>0</v>
      </c>
      <c r="AB62" s="99"/>
      <c r="AC62" s="98">
        <f>SUM(AC63:AC65)</f>
        <v>0</v>
      </c>
      <c r="AD62" s="98">
        <f>SUM(AD63:AD65)</f>
        <v>0</v>
      </c>
      <c r="AE62" s="99"/>
      <c r="AF62" s="195">
        <f t="shared" ref="AF62:AF77" si="10">AC62+Z62+W62</f>
        <v>0</v>
      </c>
      <c r="AG62" s="98">
        <f>SUM(AG63:AG65)</f>
        <v>0</v>
      </c>
      <c r="AH62" s="99"/>
      <c r="AI62" s="98">
        <f>SUM(AI63:AI65)</f>
        <v>0</v>
      </c>
      <c r="AJ62" s="98">
        <f>SUM(AJ63:AJ65)</f>
        <v>0</v>
      </c>
      <c r="AK62" s="99"/>
      <c r="AL62" s="98">
        <f>SUM(AL63:AL65)</f>
        <v>0</v>
      </c>
      <c r="AM62" s="98">
        <f>SUM(AM63:AM65)</f>
        <v>0</v>
      </c>
      <c r="AN62" s="99"/>
      <c r="AO62" s="98">
        <f>SUM(AO63:AO65)</f>
        <v>0</v>
      </c>
      <c r="AP62" s="98">
        <f>SUM(AP63:AP65)</f>
        <v>0</v>
      </c>
      <c r="AQ62" s="99"/>
      <c r="AR62" s="98">
        <f>SUM(AR63:AR65)</f>
        <v>0</v>
      </c>
      <c r="AS62" s="98">
        <f>SUM(AS63:AS65)</f>
        <v>0</v>
      </c>
      <c r="AT62" s="99"/>
      <c r="AU62" s="98">
        <f>SUM(AU63:AU65)</f>
        <v>0</v>
      </c>
      <c r="AV62" s="98">
        <f>SUM(AV63:AV65)</f>
        <v>0</v>
      </c>
      <c r="AW62" s="99"/>
      <c r="AX62" s="98">
        <f>SUM(AX63:AX65)</f>
        <v>0</v>
      </c>
      <c r="AY62" s="98">
        <f>SUM(AY63:AY65)</f>
        <v>0</v>
      </c>
      <c r="AZ62" s="99"/>
      <c r="BA62" s="98">
        <f>SUM(BA63:BA65)</f>
        <v>0</v>
      </c>
      <c r="BB62" s="98">
        <f>SUM(BB63:BB65)</f>
        <v>0</v>
      </c>
      <c r="BC62" s="99"/>
      <c r="BD62" s="98">
        <f>SUM(BD63:BD65)</f>
        <v>0</v>
      </c>
      <c r="BE62" s="98">
        <f>SUM(BE63:BE65)</f>
        <v>0</v>
      </c>
      <c r="BF62" s="99"/>
      <c r="BG62" s="98">
        <f>SUM(BG63:BG65)</f>
        <v>0</v>
      </c>
      <c r="BH62" s="98">
        <f>SUM(BH63:BH65)</f>
        <v>0</v>
      </c>
      <c r="BI62" s="99"/>
      <c r="BJ62" s="98">
        <f>SUM(BJ63:BJ65)</f>
        <v>0</v>
      </c>
      <c r="BK62" s="98">
        <f>SUM(BK63:BK65)</f>
        <v>0</v>
      </c>
      <c r="BL62" s="99"/>
      <c r="BM62" s="98">
        <f>SUM(BM63:BM65)</f>
        <v>0</v>
      </c>
      <c r="BN62" s="98">
        <f>SUM(BN63:BN65)</f>
        <v>0</v>
      </c>
      <c r="BO62" s="99"/>
      <c r="BP62" s="98">
        <f>SUM(BP63:BP65)</f>
        <v>0</v>
      </c>
      <c r="BQ62" s="98">
        <f>SUM(BQ63:BQ65)</f>
        <v>0</v>
      </c>
      <c r="BR62" s="99"/>
      <c r="BS62" s="98">
        <f>SUM(BS63:BS65)</f>
        <v>0</v>
      </c>
      <c r="BT62" s="98">
        <f>SUM(BT63:BT65)</f>
        <v>0</v>
      </c>
      <c r="BU62" s="99"/>
      <c r="BV62" s="98">
        <f>SUM(BV63:BV65)</f>
        <v>0</v>
      </c>
      <c r="BW62" s="98">
        <f>SUM(BW63:BW65)</f>
        <v>0</v>
      </c>
      <c r="BX62" s="99"/>
      <c r="BY62" s="98">
        <f>SUM(BY63:BY65)</f>
        <v>0</v>
      </c>
      <c r="BZ62" s="98">
        <f>SUM(BZ63:BZ65)</f>
        <v>0</v>
      </c>
      <c r="CA62" s="99"/>
      <c r="CB62" s="98">
        <f>SUM(CB63:CB65)</f>
        <v>0</v>
      </c>
      <c r="CC62" s="98">
        <f>SUM(CC63:CC65)</f>
        <v>0</v>
      </c>
      <c r="CD62" s="99"/>
      <c r="CE62" s="98">
        <f>SUM(CE63:CE65)</f>
        <v>0</v>
      </c>
      <c r="CF62" s="98">
        <f>SUM(CF63:CF65)</f>
        <v>0</v>
      </c>
      <c r="CG62" s="99"/>
      <c r="CH62" s="98">
        <f>SUM(CH63:CH65)</f>
        <v>0</v>
      </c>
      <c r="CI62" s="98">
        <f>SUM(CI63:CI65)</f>
        <v>0</v>
      </c>
      <c r="CJ62" s="99"/>
      <c r="CK62" s="98">
        <f>SUM(CK63:CK65)</f>
        <v>0</v>
      </c>
      <c r="CL62" s="98">
        <f>SUM(CL63:CL65)</f>
        <v>0</v>
      </c>
      <c r="CM62" s="99"/>
      <c r="CN62" s="98">
        <f>SUM(CN63:CN65)</f>
        <v>0</v>
      </c>
      <c r="CO62" s="98">
        <f>SUM(CO63:CO65)</f>
        <v>0</v>
      </c>
      <c r="CP62" s="99"/>
      <c r="CQ62" s="98">
        <f>SUM(CQ63:CQ65)</f>
        <v>0</v>
      </c>
      <c r="CR62" s="98">
        <f>SUM(CR63:CR65)</f>
        <v>0</v>
      </c>
      <c r="CS62" s="99"/>
      <c r="CT62" s="98">
        <f>SUM(CT63:CT65)</f>
        <v>0</v>
      </c>
      <c r="CU62" s="98">
        <f>SUM(CU63:CU65)</f>
        <v>0</v>
      </c>
      <c r="CV62" s="99"/>
      <c r="CW62" s="98">
        <f>SUM(CW63:CW65)</f>
        <v>0</v>
      </c>
      <c r="CX62" s="98">
        <f>SUM(CX63:CX65)</f>
        <v>0</v>
      </c>
      <c r="CY62" s="99"/>
      <c r="CZ62" s="98">
        <f>SUM(CZ63:CZ65)</f>
        <v>0</v>
      </c>
      <c r="DA62" s="98">
        <f>SUM(DA63:DA65)</f>
        <v>0</v>
      </c>
      <c r="DB62" s="99"/>
      <c r="DC62" s="98">
        <f>SUM(DC63:DC65)</f>
        <v>0</v>
      </c>
      <c r="DD62" s="98">
        <f>SUM(DD63:DD65)</f>
        <v>0</v>
      </c>
      <c r="DE62" s="99"/>
      <c r="DF62" s="98">
        <f>SUM(DF63:DF65)</f>
        <v>0</v>
      </c>
      <c r="DG62" s="98">
        <f>SUM(DG63:DG65)</f>
        <v>0</v>
      </c>
      <c r="DH62" s="99"/>
      <c r="DI62" s="98">
        <f>SUM(DI63:DI65)</f>
        <v>0</v>
      </c>
      <c r="DJ62" s="98">
        <f>SUM(DJ63:DJ65)</f>
        <v>0</v>
      </c>
      <c r="DK62" s="98"/>
      <c r="DL62" s="98">
        <f>SUM(DL63:DL65)</f>
        <v>0</v>
      </c>
      <c r="DM62" s="98">
        <f>SUM(DM63:DM65)</f>
        <v>0</v>
      </c>
      <c r="DN62" s="99"/>
      <c r="DO62" s="98">
        <f>SUM(DO63:DO65)</f>
        <v>0</v>
      </c>
      <c r="DP62" s="98">
        <f>SUM(DP63:DP65)</f>
        <v>0</v>
      </c>
      <c r="DQ62" s="99"/>
      <c r="DR62" s="98">
        <f>SUM(DR63:DR65)</f>
        <v>0</v>
      </c>
      <c r="DS62" s="98">
        <f>SUM(DS63:DS65)</f>
        <v>0</v>
      </c>
      <c r="DT62" s="99"/>
      <c r="DU62" s="98">
        <f>SUM(DU63:DU65)</f>
        <v>0</v>
      </c>
      <c r="DV62" s="98">
        <f>SUM(DV63:DV65)</f>
        <v>0</v>
      </c>
      <c r="DW62" s="99"/>
      <c r="DX62" s="96">
        <f t="shared" si="5"/>
        <v>0</v>
      </c>
      <c r="DY62" s="96">
        <f t="shared" si="6"/>
        <v>0</v>
      </c>
      <c r="DZ62" s="96">
        <f t="shared" si="7"/>
        <v>0</v>
      </c>
    </row>
    <row r="63" spans="1:130">
      <c r="A63" s="118"/>
      <c r="B63" s="115"/>
      <c r="D63" s="102">
        <v>1</v>
      </c>
      <c r="E63" s="92" t="s">
        <v>613</v>
      </c>
      <c r="F63" s="107"/>
      <c r="G63" s="107"/>
      <c r="H63" s="107"/>
      <c r="I63" s="107" t="s">
        <v>614</v>
      </c>
      <c r="J63" s="103">
        <f t="shared" si="2"/>
        <v>0</v>
      </c>
      <c r="K63" s="103">
        <f t="shared" si="3"/>
        <v>0</v>
      </c>
      <c r="L63" s="103">
        <f t="shared" si="0"/>
        <v>0</v>
      </c>
      <c r="M63" s="104">
        <f t="shared" si="1"/>
        <v>0</v>
      </c>
      <c r="N63" s="108"/>
      <c r="O63" s="108"/>
      <c r="P63" s="109"/>
      <c r="Q63" s="108"/>
      <c r="R63" s="108"/>
      <c r="S63" s="109"/>
      <c r="T63" s="108">
        <f>N63+Q63</f>
        <v>0</v>
      </c>
      <c r="U63" s="108"/>
      <c r="V63" s="109"/>
      <c r="W63" s="108"/>
      <c r="X63" s="108"/>
      <c r="Y63" s="109"/>
      <c r="Z63" s="108"/>
      <c r="AA63" s="108"/>
      <c r="AB63" s="109"/>
      <c r="AC63" s="108"/>
      <c r="AD63" s="108"/>
      <c r="AE63" s="109"/>
      <c r="AF63" s="108">
        <f t="shared" si="10"/>
        <v>0</v>
      </c>
      <c r="AG63" s="108"/>
      <c r="AH63" s="109"/>
      <c r="AI63" s="108"/>
      <c r="AJ63" s="108"/>
      <c r="AK63" s="109"/>
      <c r="AL63" s="108"/>
      <c r="AM63" s="108"/>
      <c r="AN63" s="109"/>
      <c r="AO63" s="108"/>
      <c r="AP63" s="108"/>
      <c r="AQ63" s="109"/>
      <c r="AR63" s="108"/>
      <c r="AS63" s="108"/>
      <c r="AT63" s="109"/>
      <c r="AU63" s="108"/>
      <c r="AV63" s="108"/>
      <c r="AW63" s="109"/>
      <c r="AX63" s="108"/>
      <c r="AY63" s="108"/>
      <c r="AZ63" s="109"/>
      <c r="BA63" s="108"/>
      <c r="BB63" s="108"/>
      <c r="BC63" s="109"/>
      <c r="BD63" s="108"/>
      <c r="BE63" s="108"/>
      <c r="BF63" s="109"/>
      <c r="BG63" s="108"/>
      <c r="BH63" s="108"/>
      <c r="BI63" s="109"/>
      <c r="BJ63" s="108"/>
      <c r="BK63" s="108"/>
      <c r="BL63" s="109"/>
      <c r="BM63" s="108"/>
      <c r="BN63" s="108"/>
      <c r="BO63" s="109"/>
      <c r="BP63" s="108"/>
      <c r="BQ63" s="108"/>
      <c r="BR63" s="109"/>
      <c r="BS63" s="108"/>
      <c r="BT63" s="108"/>
      <c r="BU63" s="109"/>
      <c r="BV63" s="108"/>
      <c r="BW63" s="108"/>
      <c r="BX63" s="109"/>
      <c r="BY63" s="108"/>
      <c r="BZ63" s="108"/>
      <c r="CA63" s="109"/>
      <c r="CB63" s="108"/>
      <c r="CC63" s="108"/>
      <c r="CD63" s="109"/>
      <c r="CE63" s="108"/>
      <c r="CF63" s="108"/>
      <c r="CG63" s="109"/>
      <c r="CH63" s="108"/>
      <c r="CI63" s="108"/>
      <c r="CJ63" s="109"/>
      <c r="CK63" s="108"/>
      <c r="CL63" s="108"/>
      <c r="CM63" s="109"/>
      <c r="CN63" s="108"/>
      <c r="CO63" s="108"/>
      <c r="CP63" s="109"/>
      <c r="CQ63" s="108"/>
      <c r="CR63" s="108"/>
      <c r="CS63" s="109"/>
      <c r="CT63" s="108"/>
      <c r="CU63" s="108"/>
      <c r="CV63" s="109"/>
      <c r="CW63" s="108"/>
      <c r="CX63" s="108"/>
      <c r="CY63" s="109"/>
      <c r="CZ63" s="108"/>
      <c r="DA63" s="108"/>
      <c r="DB63" s="109"/>
      <c r="DC63" s="108"/>
      <c r="DD63" s="108"/>
      <c r="DE63" s="109"/>
      <c r="DF63" s="108"/>
      <c r="DG63" s="108"/>
      <c r="DH63" s="109"/>
      <c r="DI63" s="108"/>
      <c r="DJ63" s="108"/>
      <c r="DK63" s="109"/>
      <c r="DL63" s="109"/>
      <c r="DM63" s="109"/>
      <c r="DN63" s="109"/>
      <c r="DO63" s="108"/>
      <c r="DP63" s="108"/>
      <c r="DQ63" s="109"/>
      <c r="DR63" s="108"/>
      <c r="DS63" s="108"/>
      <c r="DT63" s="109"/>
      <c r="DU63" s="108"/>
      <c r="DV63" s="108"/>
      <c r="DW63" s="109"/>
      <c r="DX63" s="103">
        <f t="shared" si="5"/>
        <v>0</v>
      </c>
      <c r="DY63" s="103">
        <f t="shared" si="6"/>
        <v>0</v>
      </c>
      <c r="DZ63" s="103">
        <f t="shared" si="7"/>
        <v>0</v>
      </c>
    </row>
    <row r="64" spans="1:130">
      <c r="A64" s="118"/>
      <c r="B64" s="115"/>
      <c r="D64" s="102">
        <v>2</v>
      </c>
      <c r="E64" s="92" t="s">
        <v>615</v>
      </c>
      <c r="F64" s="107"/>
      <c r="G64" s="107"/>
      <c r="H64" s="107"/>
      <c r="I64" s="107" t="s">
        <v>616</v>
      </c>
      <c r="J64" s="103">
        <f t="shared" si="2"/>
        <v>0</v>
      </c>
      <c r="K64" s="103">
        <f t="shared" si="3"/>
        <v>0</v>
      </c>
      <c r="L64" s="103">
        <f t="shared" si="0"/>
        <v>0</v>
      </c>
      <c r="M64" s="104">
        <f t="shared" si="1"/>
        <v>0</v>
      </c>
      <c r="N64" s="108"/>
      <c r="O64" s="108"/>
      <c r="P64" s="109"/>
      <c r="Q64" s="108"/>
      <c r="R64" s="108"/>
      <c r="S64" s="109"/>
      <c r="T64" s="108">
        <f>N64+Q64</f>
        <v>0</v>
      </c>
      <c r="U64" s="108"/>
      <c r="V64" s="109"/>
      <c r="W64" s="108"/>
      <c r="X64" s="108"/>
      <c r="Y64" s="109"/>
      <c r="Z64" s="108"/>
      <c r="AA64" s="108"/>
      <c r="AB64" s="109"/>
      <c r="AC64" s="108"/>
      <c r="AD64" s="108"/>
      <c r="AE64" s="109"/>
      <c r="AF64" s="108">
        <f t="shared" si="10"/>
        <v>0</v>
      </c>
      <c r="AG64" s="108"/>
      <c r="AH64" s="109"/>
      <c r="AI64" s="108"/>
      <c r="AJ64" s="108"/>
      <c r="AK64" s="109"/>
      <c r="AL64" s="108"/>
      <c r="AM64" s="108"/>
      <c r="AN64" s="109"/>
      <c r="AO64" s="108"/>
      <c r="AP64" s="108"/>
      <c r="AQ64" s="109"/>
      <c r="AR64" s="108"/>
      <c r="AS64" s="108"/>
      <c r="AT64" s="109"/>
      <c r="AU64" s="108"/>
      <c r="AV64" s="108"/>
      <c r="AW64" s="109"/>
      <c r="AX64" s="108"/>
      <c r="AY64" s="108"/>
      <c r="AZ64" s="109"/>
      <c r="BA64" s="108"/>
      <c r="BB64" s="108"/>
      <c r="BC64" s="109"/>
      <c r="BD64" s="108"/>
      <c r="BE64" s="108"/>
      <c r="BF64" s="109"/>
      <c r="BG64" s="108"/>
      <c r="BH64" s="108"/>
      <c r="BI64" s="109"/>
      <c r="BJ64" s="108"/>
      <c r="BK64" s="108"/>
      <c r="BL64" s="109"/>
      <c r="BM64" s="108"/>
      <c r="BN64" s="108"/>
      <c r="BO64" s="109"/>
      <c r="BP64" s="108"/>
      <c r="BQ64" s="108"/>
      <c r="BR64" s="109"/>
      <c r="BS64" s="108"/>
      <c r="BT64" s="108"/>
      <c r="BU64" s="109"/>
      <c r="BV64" s="108"/>
      <c r="BW64" s="108"/>
      <c r="BX64" s="109"/>
      <c r="BY64" s="108"/>
      <c r="BZ64" s="108"/>
      <c r="CA64" s="109"/>
      <c r="CB64" s="108"/>
      <c r="CC64" s="108"/>
      <c r="CD64" s="109"/>
      <c r="CE64" s="108"/>
      <c r="CF64" s="108"/>
      <c r="CG64" s="109"/>
      <c r="CH64" s="108"/>
      <c r="CI64" s="108"/>
      <c r="CJ64" s="109"/>
      <c r="CK64" s="108"/>
      <c r="CL64" s="108"/>
      <c r="CM64" s="109"/>
      <c r="CN64" s="108"/>
      <c r="CO64" s="108"/>
      <c r="CP64" s="109"/>
      <c r="CQ64" s="108"/>
      <c r="CR64" s="108"/>
      <c r="CS64" s="109"/>
      <c r="CT64" s="108"/>
      <c r="CU64" s="108"/>
      <c r="CV64" s="109"/>
      <c r="CW64" s="108"/>
      <c r="CX64" s="108"/>
      <c r="CY64" s="109"/>
      <c r="CZ64" s="108"/>
      <c r="DA64" s="108"/>
      <c r="DB64" s="109"/>
      <c r="DC64" s="108"/>
      <c r="DD64" s="108"/>
      <c r="DE64" s="109"/>
      <c r="DF64" s="108"/>
      <c r="DG64" s="108"/>
      <c r="DH64" s="109"/>
      <c r="DI64" s="108"/>
      <c r="DJ64" s="108"/>
      <c r="DK64" s="109"/>
      <c r="DL64" s="109"/>
      <c r="DM64" s="109"/>
      <c r="DN64" s="109"/>
      <c r="DO64" s="108"/>
      <c r="DP64" s="108"/>
      <c r="DQ64" s="109"/>
      <c r="DR64" s="108"/>
      <c r="DS64" s="108"/>
      <c r="DT64" s="109"/>
      <c r="DU64" s="108"/>
      <c r="DV64" s="108"/>
      <c r="DW64" s="109"/>
      <c r="DX64" s="103">
        <f t="shared" si="5"/>
        <v>0</v>
      </c>
      <c r="DY64" s="103">
        <f t="shared" si="6"/>
        <v>0</v>
      </c>
      <c r="DZ64" s="103">
        <f t="shared" si="7"/>
        <v>0</v>
      </c>
    </row>
    <row r="65" spans="1:130" s="115" customFormat="1">
      <c r="A65" s="118"/>
      <c r="C65" s="81"/>
      <c r="D65" s="102">
        <v>3</v>
      </c>
      <c r="E65" s="92" t="s">
        <v>617</v>
      </c>
      <c r="F65" s="107"/>
      <c r="G65" s="107"/>
      <c r="H65" s="107"/>
      <c r="I65" s="107" t="s">
        <v>618</v>
      </c>
      <c r="J65" s="103">
        <f t="shared" si="2"/>
        <v>0</v>
      </c>
      <c r="K65" s="103">
        <f t="shared" si="3"/>
        <v>0</v>
      </c>
      <c r="L65" s="103">
        <f t="shared" si="0"/>
        <v>0</v>
      </c>
      <c r="M65" s="104">
        <f t="shared" si="1"/>
        <v>0</v>
      </c>
      <c r="N65" s="108"/>
      <c r="O65" s="108"/>
      <c r="P65" s="109"/>
      <c r="Q65" s="108"/>
      <c r="R65" s="108"/>
      <c r="S65" s="109"/>
      <c r="T65" s="108">
        <f>N65+Q65</f>
        <v>0</v>
      </c>
      <c r="U65" s="108"/>
      <c r="V65" s="109"/>
      <c r="W65" s="108"/>
      <c r="X65" s="108"/>
      <c r="Y65" s="109"/>
      <c r="Z65" s="108"/>
      <c r="AA65" s="108"/>
      <c r="AB65" s="109"/>
      <c r="AC65" s="108"/>
      <c r="AD65" s="108"/>
      <c r="AE65" s="109"/>
      <c r="AF65" s="108">
        <f t="shared" si="10"/>
        <v>0</v>
      </c>
      <c r="AG65" s="108"/>
      <c r="AH65" s="109"/>
      <c r="AI65" s="108"/>
      <c r="AJ65" s="108"/>
      <c r="AK65" s="109"/>
      <c r="AL65" s="108"/>
      <c r="AM65" s="108"/>
      <c r="AN65" s="109"/>
      <c r="AO65" s="108"/>
      <c r="AP65" s="108"/>
      <c r="AQ65" s="109"/>
      <c r="AR65" s="108"/>
      <c r="AS65" s="108"/>
      <c r="AT65" s="109"/>
      <c r="AU65" s="108"/>
      <c r="AV65" s="108"/>
      <c r="AW65" s="109"/>
      <c r="AX65" s="108"/>
      <c r="AY65" s="108"/>
      <c r="AZ65" s="109"/>
      <c r="BA65" s="108"/>
      <c r="BB65" s="108"/>
      <c r="BC65" s="109"/>
      <c r="BD65" s="108"/>
      <c r="BE65" s="108"/>
      <c r="BF65" s="109"/>
      <c r="BG65" s="108"/>
      <c r="BH65" s="108"/>
      <c r="BI65" s="109"/>
      <c r="BJ65" s="108"/>
      <c r="BK65" s="108"/>
      <c r="BL65" s="109"/>
      <c r="BM65" s="108"/>
      <c r="BN65" s="108"/>
      <c r="BO65" s="109"/>
      <c r="BP65" s="108"/>
      <c r="BQ65" s="108"/>
      <c r="BR65" s="109"/>
      <c r="BS65" s="108"/>
      <c r="BT65" s="108"/>
      <c r="BU65" s="109"/>
      <c r="BV65" s="108"/>
      <c r="BW65" s="108"/>
      <c r="BX65" s="109"/>
      <c r="BY65" s="108"/>
      <c r="BZ65" s="108"/>
      <c r="CA65" s="109"/>
      <c r="CB65" s="108"/>
      <c r="CC65" s="108"/>
      <c r="CD65" s="109"/>
      <c r="CE65" s="108"/>
      <c r="CF65" s="108"/>
      <c r="CG65" s="109"/>
      <c r="CH65" s="108"/>
      <c r="CI65" s="108"/>
      <c r="CJ65" s="109"/>
      <c r="CK65" s="108"/>
      <c r="CL65" s="108"/>
      <c r="CM65" s="109"/>
      <c r="CN65" s="108"/>
      <c r="CO65" s="108"/>
      <c r="CP65" s="109"/>
      <c r="CQ65" s="108"/>
      <c r="CR65" s="108"/>
      <c r="CS65" s="109"/>
      <c r="CT65" s="108"/>
      <c r="CU65" s="108"/>
      <c r="CV65" s="109"/>
      <c r="CW65" s="108"/>
      <c r="CX65" s="108"/>
      <c r="CY65" s="109"/>
      <c r="CZ65" s="108"/>
      <c r="DA65" s="108"/>
      <c r="DB65" s="109"/>
      <c r="DC65" s="108"/>
      <c r="DD65" s="108"/>
      <c r="DE65" s="109"/>
      <c r="DF65" s="108"/>
      <c r="DG65" s="108"/>
      <c r="DH65" s="109"/>
      <c r="DI65" s="108"/>
      <c r="DJ65" s="108"/>
      <c r="DK65" s="109"/>
      <c r="DL65" s="109"/>
      <c r="DM65" s="109"/>
      <c r="DN65" s="109"/>
      <c r="DO65" s="108"/>
      <c r="DP65" s="108"/>
      <c r="DQ65" s="109"/>
      <c r="DR65" s="108"/>
      <c r="DS65" s="108"/>
      <c r="DT65" s="109"/>
      <c r="DU65" s="108"/>
      <c r="DV65" s="108"/>
      <c r="DW65" s="109"/>
      <c r="DX65" s="103">
        <f t="shared" si="5"/>
        <v>0</v>
      </c>
      <c r="DY65" s="103">
        <f t="shared" si="6"/>
        <v>0</v>
      </c>
      <c r="DZ65" s="103">
        <f t="shared" si="7"/>
        <v>0</v>
      </c>
    </row>
    <row r="66" spans="1:130" s="115" customFormat="1" ht="24.75" customHeight="1">
      <c r="A66" s="118"/>
      <c r="B66" s="86">
        <v>2</v>
      </c>
      <c r="C66" s="87" t="s">
        <v>619</v>
      </c>
      <c r="D66" s="87"/>
      <c r="E66" s="87"/>
      <c r="F66" s="87"/>
      <c r="G66" s="87"/>
      <c r="H66" s="87"/>
      <c r="I66" s="87"/>
      <c r="J66" s="88">
        <f t="shared" si="2"/>
        <v>372030</v>
      </c>
      <c r="K66" s="88">
        <f t="shared" si="3"/>
        <v>0</v>
      </c>
      <c r="L66" s="88">
        <f t="shared" si="0"/>
        <v>0</v>
      </c>
      <c r="M66" s="89">
        <f t="shared" si="1"/>
        <v>372030</v>
      </c>
      <c r="N66" s="123">
        <f>N67+N73+N83</f>
        <v>0</v>
      </c>
      <c r="O66" s="123">
        <f>O67+O73+O83</f>
        <v>0</v>
      </c>
      <c r="P66" s="124"/>
      <c r="Q66" s="123">
        <f>Q67+Q73+Q83</f>
        <v>0</v>
      </c>
      <c r="R66" s="123">
        <f>R67+R73+R83</f>
        <v>0</v>
      </c>
      <c r="S66" s="124"/>
      <c r="T66" s="123">
        <f>T67+T73+T83</f>
        <v>0</v>
      </c>
      <c r="U66" s="123">
        <f>U67+U73+U83</f>
        <v>0</v>
      </c>
      <c r="V66" s="124"/>
      <c r="W66" s="123">
        <f>W67+W73+W83</f>
        <v>0</v>
      </c>
      <c r="X66" s="123">
        <f>X67+X73+X83</f>
        <v>0</v>
      </c>
      <c r="Y66" s="124"/>
      <c r="Z66" s="123">
        <f>Z67+Z73+Z83</f>
        <v>0</v>
      </c>
      <c r="AA66" s="123">
        <f>AA67+AA73+AA83</f>
        <v>0</v>
      </c>
      <c r="AB66" s="124"/>
      <c r="AC66" s="123">
        <f>AC67+AC73+AC83</f>
        <v>0</v>
      </c>
      <c r="AD66" s="123">
        <f>AD67+AD73+AD83</f>
        <v>0</v>
      </c>
      <c r="AE66" s="124"/>
      <c r="AF66" s="314">
        <f t="shared" si="10"/>
        <v>0</v>
      </c>
      <c r="AG66" s="123">
        <f>AG67+AG73+AG83</f>
        <v>0</v>
      </c>
      <c r="AH66" s="124"/>
      <c r="AI66" s="123">
        <f>AI67+AI73+AI83</f>
        <v>0</v>
      </c>
      <c r="AJ66" s="123">
        <f>AJ67+AJ73+AJ83</f>
        <v>0</v>
      </c>
      <c r="AK66" s="124"/>
      <c r="AL66" s="123">
        <f>AL67+AL73+AL83</f>
        <v>0</v>
      </c>
      <c r="AM66" s="123">
        <f>AM67+AM73+AM83</f>
        <v>0</v>
      </c>
      <c r="AN66" s="124"/>
      <c r="AO66" s="123">
        <f>AO67+AO73+AO83</f>
        <v>0</v>
      </c>
      <c r="AP66" s="123">
        <f>AP67+AP73+AP83</f>
        <v>0</v>
      </c>
      <c r="AQ66" s="124"/>
      <c r="AR66" s="123">
        <f>AR67+AR73+AR83</f>
        <v>0</v>
      </c>
      <c r="AS66" s="123">
        <f>AS67+AS73+AS83</f>
        <v>0</v>
      </c>
      <c r="AT66" s="124"/>
      <c r="AU66" s="123">
        <f>AU67+AU73+AU83</f>
        <v>0</v>
      </c>
      <c r="AV66" s="123">
        <f>AV67+AV73+AV83</f>
        <v>0</v>
      </c>
      <c r="AW66" s="124"/>
      <c r="AX66" s="123">
        <f>AX67+AX73+AX83</f>
        <v>0</v>
      </c>
      <c r="AY66" s="123">
        <f>AY67+AY73+AY83</f>
        <v>0</v>
      </c>
      <c r="AZ66" s="124"/>
      <c r="BA66" s="123">
        <f>BA67+BA73+BA83</f>
        <v>0</v>
      </c>
      <c r="BB66" s="123">
        <f>BB67+BB73+BB83</f>
        <v>0</v>
      </c>
      <c r="BC66" s="124"/>
      <c r="BD66" s="123">
        <f>BD67+BD73+BD83</f>
        <v>0</v>
      </c>
      <c r="BE66" s="123">
        <f>BE67+BE73+BE83</f>
        <v>0</v>
      </c>
      <c r="BF66" s="124"/>
      <c r="BG66" s="123">
        <f>BG67+BG73+BG83</f>
        <v>0</v>
      </c>
      <c r="BH66" s="123">
        <f>BH67+BH73+BH83</f>
        <v>0</v>
      </c>
      <c r="BI66" s="124"/>
      <c r="BJ66" s="123">
        <f>BJ67+BJ73+BJ83</f>
        <v>0</v>
      </c>
      <c r="BK66" s="123">
        <f>BK67+BK73+BK83</f>
        <v>0</v>
      </c>
      <c r="BL66" s="124"/>
      <c r="BM66" s="123">
        <f>BM67+BM73+BM83</f>
        <v>600</v>
      </c>
      <c r="BN66" s="123">
        <f>BN67+BN73+BN83</f>
        <v>0</v>
      </c>
      <c r="BO66" s="124"/>
      <c r="BP66" s="123">
        <f>BP67+BP73+BP83</f>
        <v>0</v>
      </c>
      <c r="BQ66" s="123">
        <f>BQ67+BQ73+BQ83</f>
        <v>0</v>
      </c>
      <c r="BR66" s="124"/>
      <c r="BS66" s="123">
        <f>BS67+BS73+BS83</f>
        <v>0</v>
      </c>
      <c r="BT66" s="123">
        <f>BT67+BT73+BT83</f>
        <v>0</v>
      </c>
      <c r="BU66" s="124"/>
      <c r="BV66" s="123">
        <f>BV67+BV73+BV83</f>
        <v>0</v>
      </c>
      <c r="BW66" s="123">
        <f>BW67+BW73+BW83</f>
        <v>0</v>
      </c>
      <c r="BX66" s="124"/>
      <c r="BY66" s="123">
        <f>BY67+BY73+BY83</f>
        <v>0</v>
      </c>
      <c r="BZ66" s="123">
        <f>BZ67+BZ73+BZ83</f>
        <v>0</v>
      </c>
      <c r="CA66" s="124"/>
      <c r="CB66" s="123">
        <f>CB67+CB73+CB83</f>
        <v>0</v>
      </c>
      <c r="CC66" s="123">
        <f>CC67+CC73+CC83</f>
        <v>0</v>
      </c>
      <c r="CD66" s="124"/>
      <c r="CE66" s="123">
        <f>CE67+CE73+CE83</f>
        <v>371430</v>
      </c>
      <c r="CF66" s="123">
        <f>CF67+CF73+CF83</f>
        <v>0</v>
      </c>
      <c r="CG66" s="124"/>
      <c r="CH66" s="123">
        <f>CH67+CH73+CH83</f>
        <v>0</v>
      </c>
      <c r="CI66" s="123">
        <f>CI67+CI73+CI83</f>
        <v>0</v>
      </c>
      <c r="CJ66" s="124"/>
      <c r="CK66" s="123">
        <f>CK67+CK73+CK83</f>
        <v>0</v>
      </c>
      <c r="CL66" s="123">
        <f>CL67+CL73+CL83</f>
        <v>0</v>
      </c>
      <c r="CM66" s="124"/>
      <c r="CN66" s="123">
        <f>CN67+CN73+CN83</f>
        <v>0</v>
      </c>
      <c r="CO66" s="123">
        <f>CO67+CO73+CO83</f>
        <v>0</v>
      </c>
      <c r="CP66" s="124"/>
      <c r="CQ66" s="123">
        <f>CQ67+CQ73+CQ83</f>
        <v>0</v>
      </c>
      <c r="CR66" s="123">
        <f>CR67+CR73+CR83</f>
        <v>0</v>
      </c>
      <c r="CS66" s="124"/>
      <c r="CT66" s="123">
        <f>CT67+CT73+CT83</f>
        <v>0</v>
      </c>
      <c r="CU66" s="123">
        <f>CU67+CU73+CU83</f>
        <v>0</v>
      </c>
      <c r="CV66" s="124"/>
      <c r="CW66" s="123">
        <f>CW67+CW73+CW83</f>
        <v>0</v>
      </c>
      <c r="CX66" s="123">
        <f>CX67+CX73+CX83</f>
        <v>0</v>
      </c>
      <c r="CY66" s="124"/>
      <c r="CZ66" s="123">
        <f>CZ67+CZ73+CZ83</f>
        <v>0</v>
      </c>
      <c r="DA66" s="123">
        <f>DA67+DA73+DA83</f>
        <v>0</v>
      </c>
      <c r="DB66" s="124"/>
      <c r="DC66" s="123">
        <f>DC67+DC73+DC83</f>
        <v>0</v>
      </c>
      <c r="DD66" s="123">
        <f>DD67+DD73+DD83</f>
        <v>0</v>
      </c>
      <c r="DE66" s="124"/>
      <c r="DF66" s="123">
        <f>DF67+DF73+DF83</f>
        <v>0</v>
      </c>
      <c r="DG66" s="123">
        <f>DG67+DG73+DG83</f>
        <v>0</v>
      </c>
      <c r="DH66" s="124"/>
      <c r="DI66" s="123">
        <f>DI67+DI73+DI83</f>
        <v>0</v>
      </c>
      <c r="DJ66" s="123">
        <f>DJ67+DJ73+DJ83</f>
        <v>0</v>
      </c>
      <c r="DK66" s="123"/>
      <c r="DL66" s="123">
        <f>DL67+DL73+DL83</f>
        <v>0</v>
      </c>
      <c r="DM66" s="123">
        <f>DM67+DM73+DM83</f>
        <v>0</v>
      </c>
      <c r="DN66" s="124"/>
      <c r="DO66" s="123">
        <f>DO67+DO73+DO83</f>
        <v>0</v>
      </c>
      <c r="DP66" s="123">
        <f>DP67+DP73+DP83</f>
        <v>0</v>
      </c>
      <c r="DQ66" s="124"/>
      <c r="DR66" s="123">
        <f>DR67+DR73+DR83</f>
        <v>0</v>
      </c>
      <c r="DS66" s="123">
        <f>DS67+DS73+DS83</f>
        <v>0</v>
      </c>
      <c r="DT66" s="124"/>
      <c r="DU66" s="123">
        <f>DU67+DU73+DU83</f>
        <v>0</v>
      </c>
      <c r="DV66" s="123">
        <f>DV67+DV73+DV83</f>
        <v>0</v>
      </c>
      <c r="DW66" s="124"/>
      <c r="DX66" s="88">
        <f t="shared" si="5"/>
        <v>372030</v>
      </c>
      <c r="DY66" s="88">
        <f t="shared" si="6"/>
        <v>0</v>
      </c>
      <c r="DZ66" s="88">
        <f t="shared" si="7"/>
        <v>0</v>
      </c>
    </row>
    <row r="67" spans="1:130" s="115" customFormat="1" ht="17.25" customHeight="1">
      <c r="A67" s="118"/>
      <c r="B67" s="92"/>
      <c r="C67" s="93">
        <v>1</v>
      </c>
      <c r="D67" s="94" t="s">
        <v>620</v>
      </c>
      <c r="E67" s="94"/>
      <c r="F67" s="94"/>
      <c r="G67" s="94"/>
      <c r="H67" s="94"/>
      <c r="I67" s="95" t="s">
        <v>621</v>
      </c>
      <c r="J67" s="96">
        <f t="shared" si="2"/>
        <v>300000</v>
      </c>
      <c r="K67" s="96">
        <f t="shared" si="3"/>
        <v>0</v>
      </c>
      <c r="L67" s="96">
        <f t="shared" si="0"/>
        <v>0</v>
      </c>
      <c r="M67" s="97">
        <f t="shared" si="1"/>
        <v>300000</v>
      </c>
      <c r="N67" s="98">
        <f>SUM(N68:N72)</f>
        <v>0</v>
      </c>
      <c r="O67" s="98">
        <f>SUM(O68:O72)</f>
        <v>0</v>
      </c>
      <c r="P67" s="99"/>
      <c r="Q67" s="98">
        <f>SUM(Q68:Q72)</f>
        <v>0</v>
      </c>
      <c r="R67" s="98">
        <f>SUM(R68:R72)</f>
        <v>0</v>
      </c>
      <c r="S67" s="99"/>
      <c r="T67" s="98">
        <f>SUM(T68:T72)</f>
        <v>0</v>
      </c>
      <c r="U67" s="98">
        <f>SUM(U68:U72)</f>
        <v>0</v>
      </c>
      <c r="V67" s="99"/>
      <c r="W67" s="98">
        <f>SUM(W68:W72)</f>
        <v>0</v>
      </c>
      <c r="X67" s="98">
        <f>SUM(X68:X72)</f>
        <v>0</v>
      </c>
      <c r="Y67" s="99"/>
      <c r="Z67" s="98">
        <f>SUM(Z68:Z72)</f>
        <v>0</v>
      </c>
      <c r="AA67" s="98">
        <f>SUM(AA68:AA72)</f>
        <v>0</v>
      </c>
      <c r="AB67" s="99"/>
      <c r="AC67" s="98">
        <f>SUM(AC68:AC72)</f>
        <v>0</v>
      </c>
      <c r="AD67" s="98">
        <f>SUM(AD68:AD72)</f>
        <v>0</v>
      </c>
      <c r="AE67" s="99"/>
      <c r="AF67" s="195">
        <f t="shared" si="10"/>
        <v>0</v>
      </c>
      <c r="AG67" s="98">
        <f>SUM(AG68:AG72)</f>
        <v>0</v>
      </c>
      <c r="AH67" s="99"/>
      <c r="AI67" s="98">
        <f>SUM(AI68:AI72)</f>
        <v>0</v>
      </c>
      <c r="AJ67" s="98">
        <f>SUM(AJ68:AJ72)</f>
        <v>0</v>
      </c>
      <c r="AK67" s="99"/>
      <c r="AL67" s="98">
        <f>SUM(AL68:AL72)</f>
        <v>0</v>
      </c>
      <c r="AM67" s="98">
        <f>SUM(AM68:AM72)</f>
        <v>0</v>
      </c>
      <c r="AN67" s="99"/>
      <c r="AO67" s="98">
        <f>SUM(AO68:AO72)</f>
        <v>0</v>
      </c>
      <c r="AP67" s="98">
        <f>SUM(AP68:AP72)</f>
        <v>0</v>
      </c>
      <c r="AQ67" s="99"/>
      <c r="AR67" s="98">
        <f>SUM(AR68:AR72)</f>
        <v>0</v>
      </c>
      <c r="AS67" s="98">
        <f>SUM(AS68:AS72)</f>
        <v>0</v>
      </c>
      <c r="AT67" s="99"/>
      <c r="AU67" s="98">
        <f>SUM(AU68:AU72)</f>
        <v>0</v>
      </c>
      <c r="AV67" s="98">
        <f>SUM(AV68:AV72)</f>
        <v>0</v>
      </c>
      <c r="AW67" s="99"/>
      <c r="AX67" s="98">
        <f>SUM(AX68:AX72)</f>
        <v>0</v>
      </c>
      <c r="AY67" s="98">
        <f>SUM(AY68:AY72)</f>
        <v>0</v>
      </c>
      <c r="AZ67" s="99"/>
      <c r="BA67" s="98">
        <f>SUM(BA68:BA72)</f>
        <v>0</v>
      </c>
      <c r="BB67" s="98">
        <f>SUM(BB68:BB72)</f>
        <v>0</v>
      </c>
      <c r="BC67" s="99"/>
      <c r="BD67" s="98">
        <f>SUM(BD68:BD72)</f>
        <v>0</v>
      </c>
      <c r="BE67" s="98">
        <f>SUM(BE68:BE72)</f>
        <v>0</v>
      </c>
      <c r="BF67" s="99"/>
      <c r="BG67" s="98">
        <f>SUM(BG68:BG72)</f>
        <v>0</v>
      </c>
      <c r="BH67" s="98">
        <f>SUM(BH68:BH72)</f>
        <v>0</v>
      </c>
      <c r="BI67" s="99"/>
      <c r="BJ67" s="98">
        <f>SUM(BJ68:BJ72)</f>
        <v>0</v>
      </c>
      <c r="BK67" s="98">
        <f>SUM(BK68:BK72)</f>
        <v>0</v>
      </c>
      <c r="BL67" s="99"/>
      <c r="BM67" s="98">
        <f>SUM(BM68:BM72)</f>
        <v>0</v>
      </c>
      <c r="BN67" s="98">
        <f>SUM(BN68:BN72)</f>
        <v>0</v>
      </c>
      <c r="BO67" s="99"/>
      <c r="BP67" s="98">
        <f>SUM(BP68:BP72)</f>
        <v>0</v>
      </c>
      <c r="BQ67" s="98">
        <f>SUM(BQ68:BQ72)</f>
        <v>0</v>
      </c>
      <c r="BR67" s="99"/>
      <c r="BS67" s="98">
        <f>SUM(BS68:BS72)</f>
        <v>0</v>
      </c>
      <c r="BT67" s="98">
        <f>SUM(BT68:BT72)</f>
        <v>0</v>
      </c>
      <c r="BU67" s="99"/>
      <c r="BV67" s="98">
        <f>SUM(BV68:BV72)</f>
        <v>0</v>
      </c>
      <c r="BW67" s="98">
        <f>SUM(BW68:BW72)</f>
        <v>0</v>
      </c>
      <c r="BX67" s="99"/>
      <c r="BY67" s="98">
        <f>SUM(BY68:BY72)</f>
        <v>0</v>
      </c>
      <c r="BZ67" s="98">
        <f>SUM(BZ68:BZ72)</f>
        <v>0</v>
      </c>
      <c r="CA67" s="99"/>
      <c r="CB67" s="98">
        <f>SUM(CB68:CB72)</f>
        <v>0</v>
      </c>
      <c r="CC67" s="98">
        <f>SUM(CC68:CC72)</f>
        <v>0</v>
      </c>
      <c r="CD67" s="99"/>
      <c r="CE67" s="98">
        <f>SUM(CE68:CE72)</f>
        <v>300000</v>
      </c>
      <c r="CF67" s="98">
        <f>SUM(CF68:CF72)</f>
        <v>0</v>
      </c>
      <c r="CG67" s="99"/>
      <c r="CH67" s="98">
        <f>SUM(CH68:CH72)</f>
        <v>0</v>
      </c>
      <c r="CI67" s="98">
        <f>SUM(CI68:CI72)</f>
        <v>0</v>
      </c>
      <c r="CJ67" s="99"/>
      <c r="CK67" s="98">
        <f>SUM(CK68:CK72)</f>
        <v>0</v>
      </c>
      <c r="CL67" s="98">
        <f>SUM(CL68:CL72)</f>
        <v>0</v>
      </c>
      <c r="CM67" s="99"/>
      <c r="CN67" s="98">
        <f>SUM(CN68:CN72)</f>
        <v>0</v>
      </c>
      <c r="CO67" s="98">
        <f>SUM(CO68:CO72)</f>
        <v>0</v>
      </c>
      <c r="CP67" s="99"/>
      <c r="CQ67" s="98">
        <f>SUM(CQ68:CQ72)</f>
        <v>0</v>
      </c>
      <c r="CR67" s="98">
        <f>SUM(CR68:CR72)</f>
        <v>0</v>
      </c>
      <c r="CS67" s="99"/>
      <c r="CT67" s="98">
        <f>SUM(CT68:CT72)</f>
        <v>0</v>
      </c>
      <c r="CU67" s="98">
        <f>SUM(CU68:CU72)</f>
        <v>0</v>
      </c>
      <c r="CV67" s="99"/>
      <c r="CW67" s="98">
        <f>SUM(CW68:CW72)</f>
        <v>0</v>
      </c>
      <c r="CX67" s="98">
        <f>SUM(CX68:CX72)</f>
        <v>0</v>
      </c>
      <c r="CY67" s="99"/>
      <c r="CZ67" s="98">
        <f>SUM(CZ68:CZ72)</f>
        <v>0</v>
      </c>
      <c r="DA67" s="98">
        <f>SUM(DA68:DA72)</f>
        <v>0</v>
      </c>
      <c r="DB67" s="99"/>
      <c r="DC67" s="98">
        <f>SUM(DC68:DC72)</f>
        <v>0</v>
      </c>
      <c r="DD67" s="98">
        <f>SUM(DD68:DD72)</f>
        <v>0</v>
      </c>
      <c r="DE67" s="99"/>
      <c r="DF67" s="98">
        <f>SUM(DF68:DF72)</f>
        <v>0</v>
      </c>
      <c r="DG67" s="98">
        <f>SUM(DG68:DG72)</f>
        <v>0</v>
      </c>
      <c r="DH67" s="99"/>
      <c r="DI67" s="98">
        <f>SUM(DI68:DI72)</f>
        <v>0</v>
      </c>
      <c r="DJ67" s="98">
        <f>SUM(DJ68:DJ72)</f>
        <v>0</v>
      </c>
      <c r="DK67" s="98"/>
      <c r="DL67" s="98">
        <f>SUM(DL68:DL72)</f>
        <v>0</v>
      </c>
      <c r="DM67" s="98">
        <f>SUM(DM68:DM72)</f>
        <v>0</v>
      </c>
      <c r="DN67" s="99"/>
      <c r="DO67" s="98">
        <f>SUM(DO68:DO72)</f>
        <v>0</v>
      </c>
      <c r="DP67" s="98">
        <f>SUM(DP68:DP72)</f>
        <v>0</v>
      </c>
      <c r="DQ67" s="99"/>
      <c r="DR67" s="98">
        <f>SUM(DR68:DR72)</f>
        <v>0</v>
      </c>
      <c r="DS67" s="98">
        <f>SUM(DS68:DS72)</f>
        <v>0</v>
      </c>
      <c r="DT67" s="99"/>
      <c r="DU67" s="98">
        <f>SUM(DU68:DU72)</f>
        <v>0</v>
      </c>
      <c r="DV67" s="98">
        <f>SUM(DV68:DV72)</f>
        <v>0</v>
      </c>
      <c r="DW67" s="99"/>
      <c r="DX67" s="96">
        <f t="shared" si="5"/>
        <v>300000</v>
      </c>
      <c r="DY67" s="96">
        <f t="shared" si="6"/>
        <v>0</v>
      </c>
      <c r="DZ67" s="96">
        <f t="shared" si="7"/>
        <v>0</v>
      </c>
    </row>
    <row r="68" spans="1:130" s="115" customFormat="1">
      <c r="A68" s="118"/>
      <c r="B68" s="81"/>
      <c r="C68" s="81"/>
      <c r="D68" s="102">
        <v>1</v>
      </c>
      <c r="E68" s="81" t="s">
        <v>625</v>
      </c>
      <c r="F68" s="81"/>
      <c r="G68" s="81"/>
      <c r="H68" s="81"/>
      <c r="I68" s="92" t="s">
        <v>626</v>
      </c>
      <c r="J68" s="103">
        <f t="shared" si="2"/>
        <v>300000</v>
      </c>
      <c r="K68" s="103">
        <f t="shared" si="3"/>
        <v>0</v>
      </c>
      <c r="L68" s="103">
        <f t="shared" si="0"/>
        <v>0</v>
      </c>
      <c r="M68" s="104">
        <f t="shared" si="1"/>
        <v>300000</v>
      </c>
      <c r="N68" s="110"/>
      <c r="O68" s="110"/>
      <c r="P68" s="111"/>
      <c r="Q68" s="110"/>
      <c r="R68" s="110"/>
      <c r="S68" s="111"/>
      <c r="T68" s="108">
        <f t="shared" ref="T68:T77" si="11">N68+Q68</f>
        <v>0</v>
      </c>
      <c r="U68" s="110"/>
      <c r="V68" s="111"/>
      <c r="W68" s="110"/>
      <c r="X68" s="110"/>
      <c r="Y68" s="111"/>
      <c r="Z68" s="110"/>
      <c r="AA68" s="110"/>
      <c r="AB68" s="111"/>
      <c r="AC68" s="110"/>
      <c r="AD68" s="110"/>
      <c r="AE68" s="111"/>
      <c r="AF68" s="108">
        <f t="shared" si="10"/>
        <v>0</v>
      </c>
      <c r="AG68" s="110"/>
      <c r="AH68" s="111"/>
      <c r="AI68" s="110"/>
      <c r="AJ68" s="110"/>
      <c r="AK68" s="111"/>
      <c r="AL68" s="110"/>
      <c r="AM68" s="110"/>
      <c r="AN68" s="111"/>
      <c r="AO68" s="110"/>
      <c r="AP68" s="110"/>
      <c r="AQ68" s="111"/>
      <c r="AR68" s="110"/>
      <c r="AS68" s="110"/>
      <c r="AT68" s="111"/>
      <c r="AU68" s="110"/>
      <c r="AV68" s="110"/>
      <c r="AW68" s="111"/>
      <c r="AX68" s="110"/>
      <c r="AY68" s="110"/>
      <c r="AZ68" s="111"/>
      <c r="BA68" s="110"/>
      <c r="BB68" s="110"/>
      <c r="BC68" s="111"/>
      <c r="BD68" s="110"/>
      <c r="BE68" s="110"/>
      <c r="BF68" s="111"/>
      <c r="BG68" s="110"/>
      <c r="BH68" s="110"/>
      <c r="BI68" s="111"/>
      <c r="BJ68" s="110"/>
      <c r="BK68" s="110"/>
      <c r="BL68" s="111"/>
      <c r="BM68" s="110"/>
      <c r="BN68" s="110"/>
      <c r="BO68" s="111"/>
      <c r="BP68" s="110"/>
      <c r="BQ68" s="110"/>
      <c r="BR68" s="111"/>
      <c r="BS68" s="110"/>
      <c r="BT68" s="110"/>
      <c r="BU68" s="111"/>
      <c r="BV68" s="110"/>
      <c r="BW68" s="110"/>
      <c r="BX68" s="111"/>
      <c r="BY68" s="110"/>
      <c r="BZ68" s="110"/>
      <c r="CA68" s="111"/>
      <c r="CB68" s="110"/>
      <c r="CC68" s="110"/>
      <c r="CD68" s="111"/>
      <c r="CE68" s="110">
        <v>300000</v>
      </c>
      <c r="CF68" s="110"/>
      <c r="CG68" s="111"/>
      <c r="CH68" s="110"/>
      <c r="CI68" s="110"/>
      <c r="CJ68" s="111"/>
      <c r="CK68" s="110"/>
      <c r="CL68" s="110"/>
      <c r="CM68" s="111"/>
      <c r="CN68" s="110"/>
      <c r="CO68" s="110"/>
      <c r="CP68" s="111"/>
      <c r="CQ68" s="110"/>
      <c r="CR68" s="110"/>
      <c r="CS68" s="111"/>
      <c r="CT68" s="110"/>
      <c r="CU68" s="110"/>
      <c r="CV68" s="111"/>
      <c r="CW68" s="110"/>
      <c r="CX68" s="110"/>
      <c r="CY68" s="111"/>
      <c r="CZ68" s="110"/>
      <c r="DA68" s="110"/>
      <c r="DB68" s="111"/>
      <c r="DC68" s="110"/>
      <c r="DD68" s="110"/>
      <c r="DE68" s="111"/>
      <c r="DF68" s="110"/>
      <c r="DG68" s="110"/>
      <c r="DH68" s="111"/>
      <c r="DI68" s="110"/>
      <c r="DJ68" s="110"/>
      <c r="DK68" s="111"/>
      <c r="DL68" s="111"/>
      <c r="DM68" s="111"/>
      <c r="DN68" s="111"/>
      <c r="DO68" s="110"/>
      <c r="DP68" s="110"/>
      <c r="DQ68" s="111"/>
      <c r="DR68" s="110"/>
      <c r="DS68" s="110"/>
      <c r="DT68" s="111"/>
      <c r="DU68" s="110"/>
      <c r="DV68" s="110"/>
      <c r="DW68" s="111"/>
      <c r="DX68" s="103">
        <f t="shared" si="5"/>
        <v>300000</v>
      </c>
      <c r="DY68" s="103">
        <f t="shared" si="6"/>
        <v>0</v>
      </c>
      <c r="DZ68" s="103">
        <f t="shared" si="7"/>
        <v>0</v>
      </c>
    </row>
    <row r="69" spans="1:130" ht="17.25" customHeight="1">
      <c r="A69" s="101"/>
      <c r="D69" s="102">
        <v>2</v>
      </c>
      <c r="E69" s="81" t="s">
        <v>627</v>
      </c>
      <c r="F69" s="107"/>
      <c r="G69" s="107"/>
      <c r="H69" s="107"/>
      <c r="I69" s="107" t="s">
        <v>628</v>
      </c>
      <c r="J69" s="103">
        <f t="shared" si="2"/>
        <v>0</v>
      </c>
      <c r="K69" s="103">
        <f t="shared" si="3"/>
        <v>0</v>
      </c>
      <c r="L69" s="103">
        <f t="shared" ref="L69:L101" si="12">SUMIF($N$4:$DZ$4,"Államigazgatási felagatpk",N69:DZ69)</f>
        <v>0</v>
      </c>
      <c r="M69" s="104">
        <f t="shared" ref="M69:M100" si="13">SUM(J69:L69)</f>
        <v>0</v>
      </c>
      <c r="N69" s="108"/>
      <c r="O69" s="108"/>
      <c r="P69" s="109"/>
      <c r="Q69" s="108"/>
      <c r="R69" s="108"/>
      <c r="S69" s="109"/>
      <c r="T69" s="108">
        <f t="shared" si="11"/>
        <v>0</v>
      </c>
      <c r="U69" s="108"/>
      <c r="V69" s="109"/>
      <c r="W69" s="108"/>
      <c r="X69" s="108"/>
      <c r="Y69" s="109"/>
      <c r="Z69" s="108"/>
      <c r="AA69" s="108"/>
      <c r="AB69" s="109"/>
      <c r="AC69" s="108"/>
      <c r="AD69" s="108"/>
      <c r="AE69" s="109"/>
      <c r="AF69" s="108">
        <f t="shared" si="10"/>
        <v>0</v>
      </c>
      <c r="AG69" s="108"/>
      <c r="AH69" s="109"/>
      <c r="AI69" s="108"/>
      <c r="AJ69" s="108"/>
      <c r="AK69" s="109"/>
      <c r="AL69" s="108"/>
      <c r="AM69" s="108"/>
      <c r="AN69" s="109"/>
      <c r="AO69" s="108"/>
      <c r="AP69" s="108"/>
      <c r="AQ69" s="109"/>
      <c r="AR69" s="108"/>
      <c r="AS69" s="108"/>
      <c r="AT69" s="109"/>
      <c r="AU69" s="108"/>
      <c r="AV69" s="108"/>
      <c r="AW69" s="109"/>
      <c r="AX69" s="108"/>
      <c r="AY69" s="108"/>
      <c r="AZ69" s="109"/>
      <c r="BA69" s="108"/>
      <c r="BB69" s="108"/>
      <c r="BC69" s="109"/>
      <c r="BD69" s="108"/>
      <c r="BE69" s="108"/>
      <c r="BF69" s="109"/>
      <c r="BG69" s="108"/>
      <c r="BH69" s="108"/>
      <c r="BI69" s="109"/>
      <c r="BJ69" s="108"/>
      <c r="BK69" s="108"/>
      <c r="BL69" s="109"/>
      <c r="BM69" s="108"/>
      <c r="BN69" s="108"/>
      <c r="BO69" s="109"/>
      <c r="BP69" s="108"/>
      <c r="BQ69" s="108"/>
      <c r="BR69" s="109"/>
      <c r="BS69" s="108"/>
      <c r="BT69" s="108"/>
      <c r="BU69" s="109"/>
      <c r="BV69" s="108"/>
      <c r="BW69" s="108"/>
      <c r="BX69" s="109"/>
      <c r="BY69" s="108"/>
      <c r="BZ69" s="108"/>
      <c r="CA69" s="109"/>
      <c r="CB69" s="108"/>
      <c r="CC69" s="108"/>
      <c r="CD69" s="109"/>
      <c r="CE69" s="108"/>
      <c r="CF69" s="108"/>
      <c r="CG69" s="109"/>
      <c r="CH69" s="108"/>
      <c r="CI69" s="108"/>
      <c r="CJ69" s="109"/>
      <c r="CK69" s="108"/>
      <c r="CL69" s="108"/>
      <c r="CM69" s="109"/>
      <c r="CN69" s="108"/>
      <c r="CO69" s="108"/>
      <c r="CP69" s="109"/>
      <c r="CQ69" s="108"/>
      <c r="CR69" s="108"/>
      <c r="CS69" s="109"/>
      <c r="CT69" s="108"/>
      <c r="CU69" s="108"/>
      <c r="CV69" s="109"/>
      <c r="CW69" s="108"/>
      <c r="CX69" s="108"/>
      <c r="CY69" s="109"/>
      <c r="CZ69" s="108"/>
      <c r="DA69" s="108"/>
      <c r="DB69" s="109"/>
      <c r="DC69" s="108"/>
      <c r="DD69" s="108"/>
      <c r="DE69" s="109"/>
      <c r="DF69" s="108"/>
      <c r="DG69" s="108"/>
      <c r="DH69" s="109"/>
      <c r="DI69" s="108"/>
      <c r="DJ69" s="108"/>
      <c r="DK69" s="109"/>
      <c r="DL69" s="109"/>
      <c r="DM69" s="109"/>
      <c r="DN69" s="109"/>
      <c r="DO69" s="108"/>
      <c r="DP69" s="108"/>
      <c r="DQ69" s="109"/>
      <c r="DR69" s="108"/>
      <c r="DS69" s="108"/>
      <c r="DT69" s="109"/>
      <c r="DU69" s="108"/>
      <c r="DV69" s="108"/>
      <c r="DW69" s="109"/>
      <c r="DX69" s="103">
        <f t="shared" si="5"/>
        <v>0</v>
      </c>
      <c r="DY69" s="103">
        <f t="shared" si="6"/>
        <v>0</v>
      </c>
      <c r="DZ69" s="103">
        <f t="shared" si="7"/>
        <v>0</v>
      </c>
    </row>
    <row r="70" spans="1:130" s="115" customFormat="1">
      <c r="A70" s="118"/>
      <c r="B70" s="81"/>
      <c r="C70" s="81"/>
      <c r="D70" s="102">
        <v>3</v>
      </c>
      <c r="E70" s="81" t="s">
        <v>629</v>
      </c>
      <c r="F70" s="107"/>
      <c r="G70" s="107"/>
      <c r="H70" s="107"/>
      <c r="I70" s="107" t="s">
        <v>630</v>
      </c>
      <c r="J70" s="103">
        <f t="shared" ref="J70:J103" si="14">SUMIF($N$4:$DZ$4,"Kötelező feladatok",N70:DZ70)-T70-AF70-DX70</f>
        <v>0</v>
      </c>
      <c r="K70" s="103">
        <f t="shared" ref="K70:K103" si="15">SUMIF($N$4:$DZ$4,"Önként vállalt feladatok",N70:DZ70)-DY70</f>
        <v>0</v>
      </c>
      <c r="L70" s="103">
        <f t="shared" si="12"/>
        <v>0</v>
      </c>
      <c r="M70" s="104">
        <f t="shared" si="13"/>
        <v>0</v>
      </c>
      <c r="N70" s="108"/>
      <c r="O70" s="108"/>
      <c r="P70" s="109"/>
      <c r="Q70" s="108"/>
      <c r="R70" s="108"/>
      <c r="S70" s="109"/>
      <c r="T70" s="108">
        <f t="shared" si="11"/>
        <v>0</v>
      </c>
      <c r="U70" s="108"/>
      <c r="V70" s="109"/>
      <c r="W70" s="108"/>
      <c r="X70" s="108"/>
      <c r="Y70" s="109"/>
      <c r="Z70" s="108"/>
      <c r="AA70" s="108"/>
      <c r="AB70" s="109"/>
      <c r="AC70" s="108"/>
      <c r="AD70" s="108"/>
      <c r="AE70" s="109"/>
      <c r="AF70" s="108">
        <f t="shared" si="10"/>
        <v>0</v>
      </c>
      <c r="AG70" s="108"/>
      <c r="AH70" s="109"/>
      <c r="AI70" s="108"/>
      <c r="AJ70" s="108"/>
      <c r="AK70" s="109"/>
      <c r="AL70" s="108"/>
      <c r="AM70" s="108"/>
      <c r="AN70" s="109"/>
      <c r="AO70" s="108"/>
      <c r="AP70" s="108"/>
      <c r="AQ70" s="109"/>
      <c r="AR70" s="108"/>
      <c r="AS70" s="108"/>
      <c r="AT70" s="109"/>
      <c r="AU70" s="108"/>
      <c r="AV70" s="108"/>
      <c r="AW70" s="109"/>
      <c r="AX70" s="108"/>
      <c r="AY70" s="108"/>
      <c r="AZ70" s="109"/>
      <c r="BA70" s="108"/>
      <c r="BB70" s="108"/>
      <c r="BC70" s="109"/>
      <c r="BD70" s="108"/>
      <c r="BE70" s="108"/>
      <c r="BF70" s="109"/>
      <c r="BG70" s="108"/>
      <c r="BH70" s="108"/>
      <c r="BI70" s="109"/>
      <c r="BJ70" s="108"/>
      <c r="BK70" s="108"/>
      <c r="BL70" s="109"/>
      <c r="BM70" s="108"/>
      <c r="BN70" s="108"/>
      <c r="BO70" s="109"/>
      <c r="BP70" s="108"/>
      <c r="BQ70" s="108"/>
      <c r="BR70" s="109"/>
      <c r="BS70" s="108"/>
      <c r="BT70" s="108"/>
      <c r="BU70" s="109"/>
      <c r="BV70" s="108"/>
      <c r="BW70" s="108"/>
      <c r="BX70" s="109"/>
      <c r="BY70" s="108"/>
      <c r="BZ70" s="108"/>
      <c r="CA70" s="109"/>
      <c r="CB70" s="108"/>
      <c r="CC70" s="108"/>
      <c r="CD70" s="109"/>
      <c r="CE70" s="108"/>
      <c r="CF70" s="108"/>
      <c r="CG70" s="109"/>
      <c r="CH70" s="108"/>
      <c r="CI70" s="108"/>
      <c r="CJ70" s="109"/>
      <c r="CK70" s="108"/>
      <c r="CL70" s="108"/>
      <c r="CM70" s="109"/>
      <c r="CN70" s="108"/>
      <c r="CO70" s="108"/>
      <c r="CP70" s="109"/>
      <c r="CQ70" s="108"/>
      <c r="CR70" s="108"/>
      <c r="CS70" s="109"/>
      <c r="CT70" s="108"/>
      <c r="CU70" s="108"/>
      <c r="CV70" s="109"/>
      <c r="CW70" s="108"/>
      <c r="CX70" s="108"/>
      <c r="CY70" s="109"/>
      <c r="CZ70" s="108"/>
      <c r="DA70" s="108"/>
      <c r="DB70" s="109"/>
      <c r="DC70" s="108"/>
      <c r="DD70" s="108"/>
      <c r="DE70" s="109"/>
      <c r="DF70" s="108"/>
      <c r="DG70" s="108"/>
      <c r="DH70" s="109"/>
      <c r="DI70" s="108"/>
      <c r="DJ70" s="108"/>
      <c r="DK70" s="109"/>
      <c r="DL70" s="109"/>
      <c r="DM70" s="109"/>
      <c r="DN70" s="109"/>
      <c r="DO70" s="108"/>
      <c r="DP70" s="108"/>
      <c r="DQ70" s="109"/>
      <c r="DR70" s="108"/>
      <c r="DS70" s="108"/>
      <c r="DT70" s="109"/>
      <c r="DU70" s="108"/>
      <c r="DV70" s="108"/>
      <c r="DW70" s="109"/>
      <c r="DX70" s="103">
        <f t="shared" ref="DX70:DX103" si="16">SUMIF($AI$4:$DW$4,"Kötelező feladatok",AI70:DW70)</f>
        <v>0</v>
      </c>
      <c r="DY70" s="103">
        <f t="shared" ref="DY70:DY103" si="17">SUMIF($AI$4:$DW$4,"Önként vállalt feladatok",AI70:DW70)</f>
        <v>0</v>
      </c>
      <c r="DZ70" s="103">
        <f t="shared" ref="DZ70:DZ103" si="18">SUMIF($AI$4:$DW$4,"Államigazgatási feladatok",AI70:DW70)</f>
        <v>0</v>
      </c>
    </row>
    <row r="71" spans="1:130" s="115" customFormat="1">
      <c r="A71" s="118"/>
      <c r="C71" s="81"/>
      <c r="D71" s="102">
        <v>4</v>
      </c>
      <c r="E71" s="81" t="s">
        <v>631</v>
      </c>
      <c r="F71" s="107"/>
      <c r="G71" s="107"/>
      <c r="H71" s="107"/>
      <c r="I71" s="107" t="s">
        <v>632</v>
      </c>
      <c r="J71" s="103">
        <f t="shared" si="14"/>
        <v>0</v>
      </c>
      <c r="K71" s="103">
        <f t="shared" si="15"/>
        <v>0</v>
      </c>
      <c r="L71" s="103">
        <f t="shared" si="12"/>
        <v>0</v>
      </c>
      <c r="M71" s="104">
        <f t="shared" si="13"/>
        <v>0</v>
      </c>
      <c r="N71" s="108"/>
      <c r="O71" s="108"/>
      <c r="P71" s="109"/>
      <c r="Q71" s="108"/>
      <c r="R71" s="108"/>
      <c r="S71" s="109"/>
      <c r="T71" s="108">
        <f t="shared" si="11"/>
        <v>0</v>
      </c>
      <c r="U71" s="108"/>
      <c r="V71" s="109"/>
      <c r="W71" s="108"/>
      <c r="X71" s="108"/>
      <c r="Y71" s="109"/>
      <c r="Z71" s="108"/>
      <c r="AA71" s="108"/>
      <c r="AB71" s="109"/>
      <c r="AC71" s="108"/>
      <c r="AD71" s="108"/>
      <c r="AE71" s="109"/>
      <c r="AF71" s="108">
        <f t="shared" si="10"/>
        <v>0</v>
      </c>
      <c r="AG71" s="108"/>
      <c r="AH71" s="109"/>
      <c r="AI71" s="108"/>
      <c r="AJ71" s="108"/>
      <c r="AK71" s="109"/>
      <c r="AL71" s="108"/>
      <c r="AM71" s="108"/>
      <c r="AN71" s="109"/>
      <c r="AO71" s="108"/>
      <c r="AP71" s="108"/>
      <c r="AQ71" s="109"/>
      <c r="AR71" s="108"/>
      <c r="AS71" s="108"/>
      <c r="AT71" s="109"/>
      <c r="AU71" s="108"/>
      <c r="AV71" s="108"/>
      <c r="AW71" s="109"/>
      <c r="AX71" s="108"/>
      <c r="AY71" s="108"/>
      <c r="AZ71" s="109"/>
      <c r="BA71" s="108"/>
      <c r="BB71" s="108"/>
      <c r="BC71" s="109"/>
      <c r="BD71" s="108"/>
      <c r="BE71" s="108"/>
      <c r="BF71" s="109"/>
      <c r="BG71" s="108"/>
      <c r="BH71" s="108"/>
      <c r="BI71" s="109"/>
      <c r="BJ71" s="108"/>
      <c r="BK71" s="108"/>
      <c r="BL71" s="109"/>
      <c r="BM71" s="108"/>
      <c r="BN71" s="108"/>
      <c r="BO71" s="109"/>
      <c r="BP71" s="108"/>
      <c r="BQ71" s="108"/>
      <c r="BR71" s="109"/>
      <c r="BS71" s="108"/>
      <c r="BT71" s="108"/>
      <c r="BU71" s="109"/>
      <c r="BV71" s="108"/>
      <c r="BW71" s="108"/>
      <c r="BX71" s="109"/>
      <c r="BY71" s="108"/>
      <c r="BZ71" s="108"/>
      <c r="CA71" s="109"/>
      <c r="CB71" s="108"/>
      <c r="CC71" s="108"/>
      <c r="CD71" s="109"/>
      <c r="CE71" s="108"/>
      <c r="CF71" s="108"/>
      <c r="CG71" s="109"/>
      <c r="CH71" s="108"/>
      <c r="CI71" s="108"/>
      <c r="CJ71" s="109"/>
      <c r="CK71" s="108"/>
      <c r="CL71" s="108"/>
      <c r="CM71" s="109"/>
      <c r="CN71" s="108"/>
      <c r="CO71" s="108"/>
      <c r="CP71" s="109"/>
      <c r="CQ71" s="108"/>
      <c r="CR71" s="108"/>
      <c r="CS71" s="109"/>
      <c r="CT71" s="108"/>
      <c r="CU71" s="108"/>
      <c r="CV71" s="109"/>
      <c r="CW71" s="108"/>
      <c r="CX71" s="108"/>
      <c r="CY71" s="109"/>
      <c r="CZ71" s="108"/>
      <c r="DA71" s="108"/>
      <c r="DB71" s="109"/>
      <c r="DC71" s="108"/>
      <c r="DD71" s="108"/>
      <c r="DE71" s="109"/>
      <c r="DF71" s="108"/>
      <c r="DG71" s="108"/>
      <c r="DH71" s="109"/>
      <c r="DI71" s="108"/>
      <c r="DJ71" s="108"/>
      <c r="DK71" s="109"/>
      <c r="DL71" s="109"/>
      <c r="DM71" s="109"/>
      <c r="DN71" s="109"/>
      <c r="DO71" s="108"/>
      <c r="DP71" s="108"/>
      <c r="DQ71" s="109"/>
      <c r="DR71" s="108"/>
      <c r="DS71" s="108"/>
      <c r="DT71" s="109"/>
      <c r="DU71" s="108"/>
      <c r="DV71" s="108"/>
      <c r="DW71" s="109"/>
      <c r="DX71" s="103">
        <f t="shared" si="16"/>
        <v>0</v>
      </c>
      <c r="DY71" s="103">
        <f t="shared" si="17"/>
        <v>0</v>
      </c>
      <c r="DZ71" s="103">
        <f t="shared" si="18"/>
        <v>0</v>
      </c>
    </row>
    <row r="72" spans="1:130" s="115" customFormat="1">
      <c r="A72" s="118"/>
      <c r="C72" s="81"/>
      <c r="D72" s="102">
        <v>5</v>
      </c>
      <c r="E72" s="81" t="s">
        <v>633</v>
      </c>
      <c r="F72" s="107"/>
      <c r="G72" s="107"/>
      <c r="H72" s="107"/>
      <c r="I72" s="107" t="s">
        <v>634</v>
      </c>
      <c r="J72" s="103">
        <f t="shared" si="14"/>
        <v>0</v>
      </c>
      <c r="K72" s="103">
        <f t="shared" si="15"/>
        <v>0</v>
      </c>
      <c r="L72" s="103">
        <f t="shared" si="12"/>
        <v>0</v>
      </c>
      <c r="M72" s="104">
        <f t="shared" si="13"/>
        <v>0</v>
      </c>
      <c r="N72" s="108"/>
      <c r="O72" s="108"/>
      <c r="P72" s="109"/>
      <c r="Q72" s="108"/>
      <c r="R72" s="108"/>
      <c r="S72" s="109"/>
      <c r="T72" s="108">
        <f t="shared" si="11"/>
        <v>0</v>
      </c>
      <c r="U72" s="108"/>
      <c r="V72" s="109"/>
      <c r="W72" s="108"/>
      <c r="X72" s="108"/>
      <c r="Y72" s="109"/>
      <c r="Z72" s="108"/>
      <c r="AA72" s="108"/>
      <c r="AB72" s="109"/>
      <c r="AC72" s="108"/>
      <c r="AD72" s="108"/>
      <c r="AE72" s="109"/>
      <c r="AF72" s="108">
        <f t="shared" si="10"/>
        <v>0</v>
      </c>
      <c r="AG72" s="108"/>
      <c r="AH72" s="109"/>
      <c r="AI72" s="108"/>
      <c r="AJ72" s="108"/>
      <c r="AK72" s="109"/>
      <c r="AL72" s="108"/>
      <c r="AM72" s="108"/>
      <c r="AN72" s="109"/>
      <c r="AO72" s="108"/>
      <c r="AP72" s="108"/>
      <c r="AQ72" s="109"/>
      <c r="AR72" s="108"/>
      <c r="AS72" s="108"/>
      <c r="AT72" s="109"/>
      <c r="AU72" s="108"/>
      <c r="AV72" s="108"/>
      <c r="AW72" s="109"/>
      <c r="AX72" s="108"/>
      <c r="AY72" s="108"/>
      <c r="AZ72" s="109"/>
      <c r="BA72" s="108"/>
      <c r="BB72" s="108"/>
      <c r="BC72" s="109"/>
      <c r="BD72" s="108"/>
      <c r="BE72" s="108"/>
      <c r="BF72" s="109"/>
      <c r="BG72" s="108"/>
      <c r="BH72" s="108"/>
      <c r="BI72" s="109"/>
      <c r="BJ72" s="108"/>
      <c r="BK72" s="108"/>
      <c r="BL72" s="109"/>
      <c r="BM72" s="108"/>
      <c r="BN72" s="108"/>
      <c r="BO72" s="109"/>
      <c r="BP72" s="108"/>
      <c r="BQ72" s="108"/>
      <c r="BR72" s="109"/>
      <c r="BS72" s="108"/>
      <c r="BT72" s="108"/>
      <c r="BU72" s="109"/>
      <c r="BV72" s="108"/>
      <c r="BW72" s="108"/>
      <c r="BX72" s="109"/>
      <c r="BY72" s="108"/>
      <c r="BZ72" s="108"/>
      <c r="CA72" s="109"/>
      <c r="CB72" s="108"/>
      <c r="CC72" s="108"/>
      <c r="CD72" s="109"/>
      <c r="CE72" s="108"/>
      <c r="CF72" s="108"/>
      <c r="CG72" s="109"/>
      <c r="CH72" s="108"/>
      <c r="CI72" s="108"/>
      <c r="CJ72" s="109"/>
      <c r="CK72" s="108"/>
      <c r="CL72" s="108"/>
      <c r="CM72" s="109"/>
      <c r="CN72" s="108"/>
      <c r="CO72" s="108"/>
      <c r="CP72" s="109"/>
      <c r="CQ72" s="108"/>
      <c r="CR72" s="108"/>
      <c r="CS72" s="109"/>
      <c r="CT72" s="108"/>
      <c r="CU72" s="108"/>
      <c r="CV72" s="109"/>
      <c r="CW72" s="108"/>
      <c r="CX72" s="108"/>
      <c r="CY72" s="109"/>
      <c r="CZ72" s="108"/>
      <c r="DA72" s="108"/>
      <c r="DB72" s="109"/>
      <c r="DC72" s="108"/>
      <c r="DD72" s="108"/>
      <c r="DE72" s="109"/>
      <c r="DF72" s="108"/>
      <c r="DG72" s="108"/>
      <c r="DH72" s="109"/>
      <c r="DI72" s="108"/>
      <c r="DJ72" s="108"/>
      <c r="DK72" s="109"/>
      <c r="DL72" s="109"/>
      <c r="DM72" s="109"/>
      <c r="DN72" s="109"/>
      <c r="DO72" s="108"/>
      <c r="DP72" s="108"/>
      <c r="DQ72" s="109"/>
      <c r="DR72" s="108"/>
      <c r="DS72" s="108"/>
      <c r="DT72" s="109"/>
      <c r="DU72" s="108"/>
      <c r="DV72" s="108"/>
      <c r="DW72" s="109"/>
      <c r="DX72" s="103">
        <f t="shared" si="16"/>
        <v>0</v>
      </c>
      <c r="DY72" s="103">
        <f t="shared" si="17"/>
        <v>0</v>
      </c>
      <c r="DZ72" s="103">
        <f t="shared" si="18"/>
        <v>0</v>
      </c>
    </row>
    <row r="73" spans="1:130" s="115" customFormat="1" ht="17.25" customHeight="1">
      <c r="A73" s="118"/>
      <c r="B73" s="92"/>
      <c r="C73" s="93">
        <v>2</v>
      </c>
      <c r="D73" s="94" t="s">
        <v>635</v>
      </c>
      <c r="E73" s="94"/>
      <c r="F73" s="94"/>
      <c r="G73" s="94"/>
      <c r="H73" s="94"/>
      <c r="I73" s="95" t="s">
        <v>636</v>
      </c>
      <c r="J73" s="96">
        <f t="shared" si="14"/>
        <v>71430</v>
      </c>
      <c r="K73" s="96">
        <f t="shared" si="15"/>
        <v>0</v>
      </c>
      <c r="L73" s="96">
        <f t="shared" si="12"/>
        <v>0</v>
      </c>
      <c r="M73" s="97">
        <f t="shared" si="13"/>
        <v>71430</v>
      </c>
      <c r="N73" s="98">
        <f>SUM(N74:N77)</f>
        <v>0</v>
      </c>
      <c r="O73" s="98">
        <f>SUM(O74:O77)</f>
        <v>0</v>
      </c>
      <c r="P73" s="99"/>
      <c r="Q73" s="98">
        <f>SUM(Q74:Q77)</f>
        <v>0</v>
      </c>
      <c r="R73" s="98">
        <f>SUM(R74:R77)</f>
        <v>0</v>
      </c>
      <c r="S73" s="99"/>
      <c r="T73" s="98">
        <f>SUM(T74:T77)</f>
        <v>0</v>
      </c>
      <c r="U73" s="98">
        <f>SUM(U74:U77)</f>
        <v>0</v>
      </c>
      <c r="V73" s="99"/>
      <c r="W73" s="98">
        <f>SUM(W74:W77)</f>
        <v>0</v>
      </c>
      <c r="X73" s="98">
        <f>SUM(X74:X77)</f>
        <v>0</v>
      </c>
      <c r="Y73" s="99"/>
      <c r="Z73" s="98">
        <f>SUM(Z74:Z77)</f>
        <v>0</v>
      </c>
      <c r="AA73" s="98">
        <f>SUM(AA74:AA77)</f>
        <v>0</v>
      </c>
      <c r="AB73" s="99"/>
      <c r="AC73" s="98">
        <f>SUM(AC74:AC77)</f>
        <v>0</v>
      </c>
      <c r="AD73" s="98">
        <f>SUM(AD74:AD77)</f>
        <v>0</v>
      </c>
      <c r="AE73" s="99"/>
      <c r="AF73" s="195">
        <f t="shared" si="10"/>
        <v>0</v>
      </c>
      <c r="AG73" s="98">
        <f>SUM(AG74:AG77)</f>
        <v>0</v>
      </c>
      <c r="AH73" s="99"/>
      <c r="AI73" s="98">
        <f>SUM(AI74:AI77)</f>
        <v>0</v>
      </c>
      <c r="AJ73" s="98">
        <f>SUM(AJ74:AJ77)</f>
        <v>0</v>
      </c>
      <c r="AK73" s="99"/>
      <c r="AL73" s="98">
        <f>SUM(AL74:AL77)</f>
        <v>0</v>
      </c>
      <c r="AM73" s="98">
        <f>SUM(AM74:AM77)</f>
        <v>0</v>
      </c>
      <c r="AN73" s="99"/>
      <c r="AO73" s="98">
        <f>SUM(AO74:AO77)</f>
        <v>0</v>
      </c>
      <c r="AP73" s="98">
        <f>SUM(AP74:AP77)</f>
        <v>0</v>
      </c>
      <c r="AQ73" s="99"/>
      <c r="AR73" s="98">
        <f>SUM(AR74:AR77)</f>
        <v>0</v>
      </c>
      <c r="AS73" s="98">
        <f>SUM(AS74:AS77)</f>
        <v>0</v>
      </c>
      <c r="AT73" s="99"/>
      <c r="AU73" s="98">
        <f>SUM(AU74:AU77)</f>
        <v>0</v>
      </c>
      <c r="AV73" s="98">
        <f>SUM(AV74:AV77)</f>
        <v>0</v>
      </c>
      <c r="AW73" s="99"/>
      <c r="AX73" s="98">
        <f>SUM(AX74:AX77)</f>
        <v>0</v>
      </c>
      <c r="AY73" s="98">
        <f>SUM(AY74:AY77)</f>
        <v>0</v>
      </c>
      <c r="AZ73" s="99"/>
      <c r="BA73" s="98">
        <f>SUM(BA74:BA77)</f>
        <v>0</v>
      </c>
      <c r="BB73" s="98">
        <f>SUM(BB74:BB77)</f>
        <v>0</v>
      </c>
      <c r="BC73" s="99"/>
      <c r="BD73" s="98">
        <f>SUM(BD74:BD77)</f>
        <v>0</v>
      </c>
      <c r="BE73" s="98">
        <f>SUM(BE74:BE77)</f>
        <v>0</v>
      </c>
      <c r="BF73" s="99"/>
      <c r="BG73" s="98">
        <f>SUM(BG74:BG77)</f>
        <v>0</v>
      </c>
      <c r="BH73" s="98">
        <f>SUM(BH74:BH77)</f>
        <v>0</v>
      </c>
      <c r="BI73" s="99"/>
      <c r="BJ73" s="98">
        <f>SUM(BJ74:BJ77)</f>
        <v>0</v>
      </c>
      <c r="BK73" s="98">
        <f>SUM(BK74:BK77)</f>
        <v>0</v>
      </c>
      <c r="BL73" s="99"/>
      <c r="BM73" s="98">
        <f>SUM(BM74:BM77)</f>
        <v>0</v>
      </c>
      <c r="BN73" s="98">
        <f>SUM(BN74:BN77)</f>
        <v>0</v>
      </c>
      <c r="BO73" s="99"/>
      <c r="BP73" s="98">
        <f>SUM(BP74:BP77)</f>
        <v>0</v>
      </c>
      <c r="BQ73" s="98">
        <f>SUM(BQ74:BQ77)</f>
        <v>0</v>
      </c>
      <c r="BR73" s="99"/>
      <c r="BS73" s="98">
        <f>SUM(BS74:BS77)</f>
        <v>0</v>
      </c>
      <c r="BT73" s="98">
        <f>SUM(BT74:BT77)</f>
        <v>0</v>
      </c>
      <c r="BU73" s="99"/>
      <c r="BV73" s="98">
        <f>SUM(BV74:BV77)</f>
        <v>0</v>
      </c>
      <c r="BW73" s="98">
        <f>SUM(BW74:BW77)</f>
        <v>0</v>
      </c>
      <c r="BX73" s="99"/>
      <c r="BY73" s="98">
        <f>SUM(BY74:BY77)</f>
        <v>0</v>
      </c>
      <c r="BZ73" s="98">
        <f>SUM(BZ74:BZ77)</f>
        <v>0</v>
      </c>
      <c r="CA73" s="99"/>
      <c r="CB73" s="98">
        <f>SUM(CB74:CB77)</f>
        <v>0</v>
      </c>
      <c r="CC73" s="98">
        <f>SUM(CC74:CC77)</f>
        <v>0</v>
      </c>
      <c r="CD73" s="99"/>
      <c r="CE73" s="98">
        <f>SUM(CE74:CE77)</f>
        <v>71430</v>
      </c>
      <c r="CF73" s="98">
        <f>SUM(CF74:CF77)</f>
        <v>0</v>
      </c>
      <c r="CG73" s="99"/>
      <c r="CH73" s="98">
        <f>SUM(CH74:CH77)</f>
        <v>0</v>
      </c>
      <c r="CI73" s="98">
        <f>SUM(CI74:CI77)</f>
        <v>0</v>
      </c>
      <c r="CJ73" s="99"/>
      <c r="CK73" s="98">
        <f>SUM(CK74:CK77)</f>
        <v>0</v>
      </c>
      <c r="CL73" s="98">
        <f>SUM(CL74:CL77)</f>
        <v>0</v>
      </c>
      <c r="CM73" s="99"/>
      <c r="CN73" s="98">
        <f>SUM(CN74:CN77)</f>
        <v>0</v>
      </c>
      <c r="CO73" s="98">
        <f>SUM(CO74:CO77)</f>
        <v>0</v>
      </c>
      <c r="CP73" s="99"/>
      <c r="CQ73" s="98">
        <f>SUM(CQ74:CQ77)</f>
        <v>0</v>
      </c>
      <c r="CR73" s="98">
        <f>SUM(CR74:CR77)</f>
        <v>0</v>
      </c>
      <c r="CS73" s="99"/>
      <c r="CT73" s="98">
        <f>SUM(CT74:CT77)</f>
        <v>0</v>
      </c>
      <c r="CU73" s="98">
        <f>SUM(CU74:CU77)</f>
        <v>0</v>
      </c>
      <c r="CV73" s="99"/>
      <c r="CW73" s="98">
        <f>SUM(CW74:CW77)</f>
        <v>0</v>
      </c>
      <c r="CX73" s="98">
        <f>SUM(CX74:CX77)</f>
        <v>0</v>
      </c>
      <c r="CY73" s="99"/>
      <c r="CZ73" s="98">
        <f>SUM(CZ74:CZ77)</f>
        <v>0</v>
      </c>
      <c r="DA73" s="98">
        <f>SUM(DA74:DA77)</f>
        <v>0</v>
      </c>
      <c r="DB73" s="99"/>
      <c r="DC73" s="98">
        <f>SUM(DC74:DC77)</f>
        <v>0</v>
      </c>
      <c r="DD73" s="98">
        <f>SUM(DD74:DD77)</f>
        <v>0</v>
      </c>
      <c r="DE73" s="99"/>
      <c r="DF73" s="98">
        <f>SUM(DF74:DF77)</f>
        <v>0</v>
      </c>
      <c r="DG73" s="98">
        <f>SUM(DG74:DG77)</f>
        <v>0</v>
      </c>
      <c r="DH73" s="99"/>
      <c r="DI73" s="98">
        <f>SUM(DI74:DI77)</f>
        <v>0</v>
      </c>
      <c r="DJ73" s="98">
        <f>SUM(DJ74:DJ77)</f>
        <v>0</v>
      </c>
      <c r="DK73" s="98"/>
      <c r="DL73" s="98">
        <f>SUM(DL74:DL77)</f>
        <v>0</v>
      </c>
      <c r="DM73" s="98">
        <f>SUM(DM74:DM77)</f>
        <v>0</v>
      </c>
      <c r="DN73" s="99"/>
      <c r="DO73" s="98">
        <f>SUM(DO74:DO77)</f>
        <v>0</v>
      </c>
      <c r="DP73" s="98">
        <f>SUM(DP74:DP77)</f>
        <v>0</v>
      </c>
      <c r="DQ73" s="99"/>
      <c r="DR73" s="98">
        <f>SUM(DR74:DR77)</f>
        <v>0</v>
      </c>
      <c r="DS73" s="98">
        <f>SUM(DS74:DS77)</f>
        <v>0</v>
      </c>
      <c r="DT73" s="99"/>
      <c r="DU73" s="98">
        <f>SUM(DU74:DU77)</f>
        <v>0</v>
      </c>
      <c r="DV73" s="98">
        <f>SUM(DV74:DV77)</f>
        <v>0</v>
      </c>
      <c r="DW73" s="99"/>
      <c r="DX73" s="96">
        <f t="shared" si="16"/>
        <v>71430</v>
      </c>
      <c r="DY73" s="96">
        <f t="shared" si="17"/>
        <v>0</v>
      </c>
      <c r="DZ73" s="96">
        <f t="shared" si="18"/>
        <v>0</v>
      </c>
    </row>
    <row r="74" spans="1:130" s="115" customFormat="1">
      <c r="A74" s="118"/>
      <c r="C74" s="81"/>
      <c r="D74" s="102">
        <v>1</v>
      </c>
      <c r="E74" s="81" t="s">
        <v>637</v>
      </c>
      <c r="F74" s="81"/>
      <c r="G74" s="81"/>
      <c r="H74" s="81"/>
      <c r="I74" s="92" t="s">
        <v>638</v>
      </c>
      <c r="J74" s="103">
        <f t="shared" si="14"/>
        <v>0</v>
      </c>
      <c r="K74" s="103">
        <f t="shared" si="15"/>
        <v>0</v>
      </c>
      <c r="L74" s="103">
        <f t="shared" si="12"/>
        <v>0</v>
      </c>
      <c r="M74" s="104">
        <f t="shared" si="13"/>
        <v>0</v>
      </c>
      <c r="N74" s="110"/>
      <c r="O74" s="110"/>
      <c r="P74" s="111"/>
      <c r="Q74" s="110"/>
      <c r="R74" s="110"/>
      <c r="S74" s="111"/>
      <c r="T74" s="108">
        <f t="shared" si="11"/>
        <v>0</v>
      </c>
      <c r="U74" s="110"/>
      <c r="V74" s="111"/>
      <c r="W74" s="110"/>
      <c r="X74" s="110"/>
      <c r="Y74" s="111"/>
      <c r="Z74" s="110"/>
      <c r="AA74" s="110"/>
      <c r="AB74" s="111"/>
      <c r="AC74" s="110"/>
      <c r="AD74" s="110"/>
      <c r="AE74" s="111"/>
      <c r="AF74" s="108">
        <f t="shared" si="10"/>
        <v>0</v>
      </c>
      <c r="AG74" s="110"/>
      <c r="AH74" s="111"/>
      <c r="AI74" s="110"/>
      <c r="AJ74" s="110"/>
      <c r="AK74" s="111"/>
      <c r="AL74" s="110"/>
      <c r="AM74" s="110"/>
      <c r="AN74" s="111"/>
      <c r="AO74" s="110"/>
      <c r="AP74" s="110"/>
      <c r="AQ74" s="111"/>
      <c r="AR74" s="110"/>
      <c r="AS74" s="110"/>
      <c r="AT74" s="111"/>
      <c r="AU74" s="110"/>
      <c r="AV74" s="110"/>
      <c r="AW74" s="111"/>
      <c r="AX74" s="110"/>
      <c r="AY74" s="110"/>
      <c r="AZ74" s="111"/>
      <c r="BA74" s="110"/>
      <c r="BB74" s="110"/>
      <c r="BC74" s="111"/>
      <c r="BD74" s="110"/>
      <c r="BE74" s="110"/>
      <c r="BF74" s="111"/>
      <c r="BG74" s="110"/>
      <c r="BH74" s="110"/>
      <c r="BI74" s="111"/>
      <c r="BJ74" s="110"/>
      <c r="BK74" s="110"/>
      <c r="BL74" s="111"/>
      <c r="BM74" s="110"/>
      <c r="BN74" s="110"/>
      <c r="BO74" s="111"/>
      <c r="BP74" s="110"/>
      <c r="BQ74" s="110"/>
      <c r="BR74" s="111"/>
      <c r="BS74" s="110"/>
      <c r="BT74" s="110"/>
      <c r="BU74" s="111"/>
      <c r="BV74" s="110"/>
      <c r="BW74" s="110"/>
      <c r="BX74" s="111"/>
      <c r="BY74" s="110"/>
      <c r="BZ74" s="110"/>
      <c r="CA74" s="111"/>
      <c r="CB74" s="110"/>
      <c r="CC74" s="110"/>
      <c r="CD74" s="111"/>
      <c r="CE74" s="110"/>
      <c r="CF74" s="110"/>
      <c r="CG74" s="111"/>
      <c r="CH74" s="110"/>
      <c r="CI74" s="110"/>
      <c r="CJ74" s="111"/>
      <c r="CK74" s="110"/>
      <c r="CL74" s="110"/>
      <c r="CM74" s="111"/>
      <c r="CN74" s="110"/>
      <c r="CO74" s="110"/>
      <c r="CP74" s="111"/>
      <c r="CQ74" s="110"/>
      <c r="CR74" s="110"/>
      <c r="CS74" s="111"/>
      <c r="CT74" s="110"/>
      <c r="CU74" s="110"/>
      <c r="CV74" s="111"/>
      <c r="CW74" s="110"/>
      <c r="CX74" s="110"/>
      <c r="CY74" s="111"/>
      <c r="CZ74" s="110"/>
      <c r="DA74" s="110"/>
      <c r="DB74" s="111"/>
      <c r="DC74" s="110"/>
      <c r="DD74" s="110"/>
      <c r="DE74" s="111"/>
      <c r="DF74" s="110"/>
      <c r="DG74" s="110"/>
      <c r="DH74" s="111"/>
      <c r="DI74" s="110"/>
      <c r="DJ74" s="110"/>
      <c r="DK74" s="111"/>
      <c r="DL74" s="111"/>
      <c r="DM74" s="111"/>
      <c r="DN74" s="111"/>
      <c r="DO74" s="110"/>
      <c r="DP74" s="110"/>
      <c r="DQ74" s="111"/>
      <c r="DR74" s="110"/>
      <c r="DS74" s="110"/>
      <c r="DT74" s="111"/>
      <c r="DU74" s="110"/>
      <c r="DV74" s="110"/>
      <c r="DW74" s="111"/>
      <c r="DX74" s="103">
        <f t="shared" si="16"/>
        <v>0</v>
      </c>
      <c r="DY74" s="103">
        <f t="shared" si="17"/>
        <v>0</v>
      </c>
      <c r="DZ74" s="103">
        <f t="shared" si="18"/>
        <v>0</v>
      </c>
    </row>
    <row r="75" spans="1:130" s="115" customFormat="1">
      <c r="A75" s="118"/>
      <c r="C75" s="81"/>
      <c r="D75" s="102">
        <v>2</v>
      </c>
      <c r="E75" s="81" t="s">
        <v>639</v>
      </c>
      <c r="F75" s="81"/>
      <c r="G75" s="81"/>
      <c r="H75" s="81"/>
      <c r="I75" s="92" t="s">
        <v>640</v>
      </c>
      <c r="J75" s="103">
        <f t="shared" si="14"/>
        <v>66277</v>
      </c>
      <c r="K75" s="103">
        <f t="shared" si="15"/>
        <v>0</v>
      </c>
      <c r="L75" s="103">
        <f t="shared" si="12"/>
        <v>0</v>
      </c>
      <c r="M75" s="104">
        <f t="shared" si="13"/>
        <v>66277</v>
      </c>
      <c r="N75" s="110"/>
      <c r="O75" s="110"/>
      <c r="P75" s="111"/>
      <c r="Q75" s="110"/>
      <c r="R75" s="110"/>
      <c r="S75" s="111"/>
      <c r="T75" s="108">
        <f t="shared" si="11"/>
        <v>0</v>
      </c>
      <c r="U75" s="110"/>
      <c r="V75" s="111"/>
      <c r="W75" s="110"/>
      <c r="X75" s="110"/>
      <c r="Y75" s="111"/>
      <c r="Z75" s="110"/>
      <c r="AA75" s="110"/>
      <c r="AB75" s="111"/>
      <c r="AC75" s="110"/>
      <c r="AD75" s="110"/>
      <c r="AE75" s="111"/>
      <c r="AF75" s="108">
        <f t="shared" si="10"/>
        <v>0</v>
      </c>
      <c r="AG75" s="110"/>
      <c r="AH75" s="111"/>
      <c r="AI75" s="110"/>
      <c r="AJ75" s="110"/>
      <c r="AK75" s="111"/>
      <c r="AL75" s="110"/>
      <c r="AM75" s="110"/>
      <c r="AN75" s="111"/>
      <c r="AO75" s="110"/>
      <c r="AP75" s="110"/>
      <c r="AQ75" s="111"/>
      <c r="AR75" s="110"/>
      <c r="AS75" s="110"/>
      <c r="AT75" s="111"/>
      <c r="AU75" s="110"/>
      <c r="AV75" s="110"/>
      <c r="AW75" s="111"/>
      <c r="AX75" s="110"/>
      <c r="AY75" s="110"/>
      <c r="AZ75" s="111"/>
      <c r="BA75" s="110"/>
      <c r="BB75" s="110"/>
      <c r="BC75" s="111"/>
      <c r="BD75" s="110"/>
      <c r="BE75" s="110"/>
      <c r="BF75" s="111"/>
      <c r="BG75" s="110"/>
      <c r="BH75" s="110"/>
      <c r="BI75" s="111"/>
      <c r="BJ75" s="110"/>
      <c r="BK75" s="110"/>
      <c r="BL75" s="111"/>
      <c r="BM75" s="110"/>
      <c r="BN75" s="110"/>
      <c r="BO75" s="111"/>
      <c r="BP75" s="110"/>
      <c r="BQ75" s="110"/>
      <c r="BR75" s="111"/>
      <c r="BS75" s="110"/>
      <c r="BT75" s="110"/>
      <c r="BU75" s="111"/>
      <c r="BV75" s="110"/>
      <c r="BW75" s="110"/>
      <c r="BX75" s="111"/>
      <c r="BY75" s="110"/>
      <c r="BZ75" s="110"/>
      <c r="CA75" s="111"/>
      <c r="CB75" s="125"/>
      <c r="CC75" s="110"/>
      <c r="CD75" s="111"/>
      <c r="CE75" s="110">
        <v>66277</v>
      </c>
      <c r="CF75" s="110"/>
      <c r="CG75" s="111"/>
      <c r="CH75" s="110"/>
      <c r="CI75" s="110"/>
      <c r="CJ75" s="111"/>
      <c r="CK75" s="110"/>
      <c r="CL75" s="110"/>
      <c r="CM75" s="111"/>
      <c r="CN75" s="110"/>
      <c r="CO75" s="110"/>
      <c r="CP75" s="111"/>
      <c r="CQ75" s="110"/>
      <c r="CR75" s="110"/>
      <c r="CS75" s="111"/>
      <c r="CT75" s="110"/>
      <c r="CU75" s="110"/>
      <c r="CV75" s="111"/>
      <c r="CW75" s="110"/>
      <c r="CX75" s="110"/>
      <c r="CY75" s="111"/>
      <c r="CZ75" s="110"/>
      <c r="DA75" s="110"/>
      <c r="DB75" s="111"/>
      <c r="DC75" s="110"/>
      <c r="DD75" s="110"/>
      <c r="DE75" s="111"/>
      <c r="DF75" s="110"/>
      <c r="DG75" s="110"/>
      <c r="DH75" s="111"/>
      <c r="DI75" s="110"/>
      <c r="DJ75" s="110"/>
      <c r="DK75" s="111"/>
      <c r="DL75" s="111"/>
      <c r="DM75" s="111"/>
      <c r="DN75" s="111"/>
      <c r="DO75" s="110"/>
      <c r="DP75" s="110"/>
      <c r="DQ75" s="111"/>
      <c r="DR75" s="110"/>
      <c r="DS75" s="110"/>
      <c r="DT75" s="111"/>
      <c r="DU75" s="110"/>
      <c r="DV75" s="110"/>
      <c r="DW75" s="111"/>
      <c r="DX75" s="103">
        <f t="shared" si="16"/>
        <v>66277</v>
      </c>
      <c r="DY75" s="103">
        <f t="shared" si="17"/>
        <v>0</v>
      </c>
      <c r="DZ75" s="103">
        <f t="shared" si="18"/>
        <v>0</v>
      </c>
    </row>
    <row r="76" spans="1:130" s="115" customFormat="1">
      <c r="A76" s="118"/>
      <c r="C76" s="81"/>
      <c r="D76" s="102">
        <v>3</v>
      </c>
      <c r="E76" s="81" t="s">
        <v>641</v>
      </c>
      <c r="F76" s="81"/>
      <c r="G76" s="81"/>
      <c r="H76" s="81"/>
      <c r="I76" s="92" t="s">
        <v>642</v>
      </c>
      <c r="J76" s="103">
        <f t="shared" si="14"/>
        <v>5153</v>
      </c>
      <c r="K76" s="103">
        <f t="shared" si="15"/>
        <v>0</v>
      </c>
      <c r="L76" s="103">
        <f t="shared" si="12"/>
        <v>0</v>
      </c>
      <c r="M76" s="104">
        <f t="shared" si="13"/>
        <v>5153</v>
      </c>
      <c r="N76" s="110"/>
      <c r="O76" s="110"/>
      <c r="P76" s="111"/>
      <c r="Q76" s="110"/>
      <c r="R76" s="110"/>
      <c r="S76" s="111"/>
      <c r="T76" s="108">
        <f t="shared" si="11"/>
        <v>0</v>
      </c>
      <c r="U76" s="110"/>
      <c r="V76" s="111"/>
      <c r="W76" s="110"/>
      <c r="X76" s="110"/>
      <c r="Y76" s="111"/>
      <c r="Z76" s="110"/>
      <c r="AA76" s="110"/>
      <c r="AB76" s="111"/>
      <c r="AC76" s="110"/>
      <c r="AD76" s="110"/>
      <c r="AE76" s="111"/>
      <c r="AF76" s="108">
        <f t="shared" si="10"/>
        <v>0</v>
      </c>
      <c r="AG76" s="110"/>
      <c r="AH76" s="111"/>
      <c r="AI76" s="110"/>
      <c r="AJ76" s="110"/>
      <c r="AK76" s="111"/>
      <c r="AL76" s="110"/>
      <c r="AM76" s="110"/>
      <c r="AN76" s="111"/>
      <c r="AO76" s="110"/>
      <c r="AP76" s="110"/>
      <c r="AQ76" s="111"/>
      <c r="AR76" s="110"/>
      <c r="AS76" s="110"/>
      <c r="AT76" s="111"/>
      <c r="AU76" s="110"/>
      <c r="AV76" s="110"/>
      <c r="AW76" s="111"/>
      <c r="AX76" s="110"/>
      <c r="AY76" s="110"/>
      <c r="AZ76" s="111"/>
      <c r="BA76" s="110"/>
      <c r="BB76" s="110"/>
      <c r="BC76" s="111"/>
      <c r="BD76" s="110"/>
      <c r="BE76" s="110"/>
      <c r="BF76" s="111"/>
      <c r="BG76" s="110"/>
      <c r="BH76" s="110"/>
      <c r="BI76" s="111"/>
      <c r="BJ76" s="110"/>
      <c r="BK76" s="110"/>
      <c r="BL76" s="111"/>
      <c r="BM76" s="110"/>
      <c r="BN76" s="110"/>
      <c r="BO76" s="111"/>
      <c r="BP76" s="110"/>
      <c r="BQ76" s="110"/>
      <c r="BR76" s="111"/>
      <c r="BS76" s="110"/>
      <c r="BT76" s="110"/>
      <c r="BU76" s="111"/>
      <c r="BV76" s="110"/>
      <c r="BW76" s="110"/>
      <c r="BX76" s="111"/>
      <c r="BY76" s="110"/>
      <c r="BZ76" s="110"/>
      <c r="CA76" s="111"/>
      <c r="CB76" s="110"/>
      <c r="CC76" s="110"/>
      <c r="CD76" s="111"/>
      <c r="CE76" s="110">
        <v>5153</v>
      </c>
      <c r="CF76" s="110"/>
      <c r="CG76" s="111"/>
      <c r="CH76" s="110"/>
      <c r="CI76" s="110"/>
      <c r="CJ76" s="111"/>
      <c r="CK76" s="110"/>
      <c r="CL76" s="110"/>
      <c r="CM76" s="111"/>
      <c r="CN76" s="110"/>
      <c r="CO76" s="110"/>
      <c r="CP76" s="111"/>
      <c r="CQ76" s="110"/>
      <c r="CR76" s="110"/>
      <c r="CS76" s="111"/>
      <c r="CT76" s="110"/>
      <c r="CU76" s="110"/>
      <c r="CV76" s="111"/>
      <c r="CW76" s="110"/>
      <c r="CX76" s="110"/>
      <c r="CY76" s="111"/>
      <c r="CZ76" s="110"/>
      <c r="DA76" s="110"/>
      <c r="DB76" s="111"/>
      <c r="DC76" s="110"/>
      <c r="DD76" s="110"/>
      <c r="DE76" s="111"/>
      <c r="DF76" s="110"/>
      <c r="DG76" s="110"/>
      <c r="DH76" s="111"/>
      <c r="DI76" s="110"/>
      <c r="DJ76" s="110"/>
      <c r="DK76" s="111"/>
      <c r="DL76" s="111"/>
      <c r="DM76" s="111"/>
      <c r="DN76" s="111"/>
      <c r="DO76" s="110"/>
      <c r="DP76" s="110"/>
      <c r="DQ76" s="111"/>
      <c r="DR76" s="110"/>
      <c r="DS76" s="110"/>
      <c r="DT76" s="111"/>
      <c r="DU76" s="110"/>
      <c r="DV76" s="110"/>
      <c r="DW76" s="111"/>
      <c r="DX76" s="103">
        <f t="shared" si="16"/>
        <v>5153</v>
      </c>
      <c r="DY76" s="103">
        <f t="shared" si="17"/>
        <v>0</v>
      </c>
      <c r="DZ76" s="103">
        <f t="shared" si="18"/>
        <v>0</v>
      </c>
    </row>
    <row r="77" spans="1:130" s="115" customFormat="1">
      <c r="A77" s="118"/>
      <c r="C77" s="81"/>
      <c r="D77" s="102">
        <v>4</v>
      </c>
      <c r="E77" s="81" t="s">
        <v>643</v>
      </c>
      <c r="F77" s="81"/>
      <c r="G77" s="81"/>
      <c r="H77" s="81"/>
      <c r="I77" s="92" t="s">
        <v>644</v>
      </c>
      <c r="J77" s="103">
        <f t="shared" si="14"/>
        <v>0</v>
      </c>
      <c r="K77" s="103">
        <f t="shared" si="15"/>
        <v>0</v>
      </c>
      <c r="L77" s="103">
        <f t="shared" si="12"/>
        <v>0</v>
      </c>
      <c r="M77" s="104">
        <f t="shared" si="13"/>
        <v>0</v>
      </c>
      <c r="N77" s="110"/>
      <c r="O77" s="110"/>
      <c r="P77" s="111"/>
      <c r="Q77" s="110"/>
      <c r="R77" s="110"/>
      <c r="S77" s="111"/>
      <c r="T77" s="108">
        <f t="shared" si="11"/>
        <v>0</v>
      </c>
      <c r="U77" s="110"/>
      <c r="V77" s="111"/>
      <c r="W77" s="110"/>
      <c r="X77" s="110"/>
      <c r="Y77" s="111"/>
      <c r="Z77" s="110"/>
      <c r="AA77" s="110"/>
      <c r="AB77" s="111"/>
      <c r="AC77" s="110"/>
      <c r="AD77" s="110"/>
      <c r="AE77" s="111"/>
      <c r="AF77" s="108">
        <f t="shared" si="10"/>
        <v>0</v>
      </c>
      <c r="AG77" s="110"/>
      <c r="AH77" s="111"/>
      <c r="AI77" s="110"/>
      <c r="AJ77" s="110"/>
      <c r="AK77" s="111"/>
      <c r="AL77" s="110"/>
      <c r="AM77" s="110"/>
      <c r="AN77" s="111"/>
      <c r="AO77" s="110"/>
      <c r="AP77" s="110"/>
      <c r="AQ77" s="111"/>
      <c r="AR77" s="110"/>
      <c r="AS77" s="110"/>
      <c r="AT77" s="111"/>
      <c r="AU77" s="110"/>
      <c r="AV77" s="110"/>
      <c r="AW77" s="111"/>
      <c r="AX77" s="110"/>
      <c r="AY77" s="110"/>
      <c r="AZ77" s="111"/>
      <c r="BA77" s="110"/>
      <c r="BB77" s="110"/>
      <c r="BC77" s="111"/>
      <c r="BD77" s="110"/>
      <c r="BE77" s="110"/>
      <c r="BF77" s="111"/>
      <c r="BG77" s="110"/>
      <c r="BH77" s="110"/>
      <c r="BI77" s="111"/>
      <c r="BJ77" s="110"/>
      <c r="BK77" s="110"/>
      <c r="BL77" s="111"/>
      <c r="BM77" s="110"/>
      <c r="BN77" s="110"/>
      <c r="BO77" s="111"/>
      <c r="BP77" s="110"/>
      <c r="BQ77" s="110"/>
      <c r="BR77" s="111"/>
      <c r="BS77" s="110"/>
      <c r="BT77" s="110"/>
      <c r="BU77" s="111"/>
      <c r="BV77" s="110"/>
      <c r="BW77" s="110"/>
      <c r="BX77" s="111"/>
      <c r="BY77" s="110"/>
      <c r="BZ77" s="110"/>
      <c r="CA77" s="111"/>
      <c r="CB77" s="110"/>
      <c r="CC77" s="110"/>
      <c r="CD77" s="111"/>
      <c r="CE77" s="110"/>
      <c r="CF77" s="110"/>
      <c r="CG77" s="111"/>
      <c r="CH77" s="110"/>
      <c r="CI77" s="110"/>
      <c r="CJ77" s="111"/>
      <c r="CK77" s="110"/>
      <c r="CL77" s="110"/>
      <c r="CM77" s="111"/>
      <c r="CN77" s="110"/>
      <c r="CO77" s="110"/>
      <c r="CP77" s="111"/>
      <c r="CQ77" s="110"/>
      <c r="CR77" s="110"/>
      <c r="CS77" s="111"/>
      <c r="CT77" s="110"/>
      <c r="CU77" s="110"/>
      <c r="CV77" s="111"/>
      <c r="CW77" s="110"/>
      <c r="CX77" s="110"/>
      <c r="CY77" s="111"/>
      <c r="CZ77" s="110"/>
      <c r="DA77" s="110"/>
      <c r="DB77" s="111"/>
      <c r="DC77" s="110"/>
      <c r="DD77" s="110"/>
      <c r="DE77" s="111"/>
      <c r="DF77" s="110"/>
      <c r="DG77" s="110"/>
      <c r="DH77" s="111"/>
      <c r="DI77" s="110"/>
      <c r="DJ77" s="110"/>
      <c r="DK77" s="111"/>
      <c r="DL77" s="111"/>
      <c r="DM77" s="111"/>
      <c r="DN77" s="111"/>
      <c r="DO77" s="110"/>
      <c r="DP77" s="110"/>
      <c r="DQ77" s="111"/>
      <c r="DR77" s="110"/>
      <c r="DS77" s="110"/>
      <c r="DT77" s="111"/>
      <c r="DU77" s="110"/>
      <c r="DV77" s="110"/>
      <c r="DW77" s="111"/>
      <c r="DX77" s="103">
        <f t="shared" si="16"/>
        <v>0</v>
      </c>
      <c r="DY77" s="103">
        <f t="shared" si="17"/>
        <v>0</v>
      </c>
      <c r="DZ77" s="103">
        <f t="shared" si="18"/>
        <v>0</v>
      </c>
    </row>
    <row r="78" spans="1:130" s="115" customFormat="1" ht="13.5" hidden="1" customHeight="1">
      <c r="A78" s="118"/>
      <c r="D78" s="102" t="s">
        <v>558</v>
      </c>
      <c r="E78" s="1009" t="s">
        <v>645</v>
      </c>
      <c r="F78" s="1009"/>
      <c r="G78" s="1009"/>
      <c r="H78" s="1009"/>
      <c r="I78" s="119" t="s">
        <v>644</v>
      </c>
      <c r="J78" s="103">
        <f t="shared" si="14"/>
        <v>0</v>
      </c>
      <c r="K78" s="103">
        <f t="shared" si="15"/>
        <v>0</v>
      </c>
      <c r="L78" s="103">
        <f t="shared" si="12"/>
        <v>0</v>
      </c>
      <c r="M78" s="104">
        <f t="shared" si="13"/>
        <v>0</v>
      </c>
      <c r="N78" s="126"/>
      <c r="O78" s="126"/>
      <c r="P78" s="127"/>
      <c r="Q78" s="126"/>
      <c r="R78" s="126"/>
      <c r="S78" s="127"/>
      <c r="T78" s="126"/>
      <c r="U78" s="126"/>
      <c r="V78" s="127"/>
      <c r="W78" s="126"/>
      <c r="X78" s="126"/>
      <c r="Y78" s="127"/>
      <c r="Z78" s="126"/>
      <c r="AA78" s="126"/>
      <c r="AB78" s="127"/>
      <c r="AC78" s="126"/>
      <c r="AD78" s="126"/>
      <c r="AE78" s="127"/>
      <c r="AF78" s="108">
        <f>AC78+Z78</f>
        <v>0</v>
      </c>
      <c r="AG78" s="126"/>
      <c r="AH78" s="127"/>
      <c r="AI78" s="126"/>
      <c r="AJ78" s="126"/>
      <c r="AK78" s="127"/>
      <c r="AL78" s="126"/>
      <c r="AM78" s="126"/>
      <c r="AN78" s="127"/>
      <c r="AO78" s="126"/>
      <c r="AP78" s="126"/>
      <c r="AQ78" s="127"/>
      <c r="AR78" s="126"/>
      <c r="AS78" s="126"/>
      <c r="AT78" s="127"/>
      <c r="AU78" s="126"/>
      <c r="AV78" s="126"/>
      <c r="AW78" s="127"/>
      <c r="AX78" s="126"/>
      <c r="AY78" s="126"/>
      <c r="AZ78" s="127"/>
      <c r="BA78" s="126"/>
      <c r="BB78" s="126"/>
      <c r="BC78" s="127"/>
      <c r="BD78" s="126"/>
      <c r="BE78" s="126"/>
      <c r="BF78" s="127"/>
      <c r="BG78" s="126"/>
      <c r="BH78" s="126"/>
      <c r="BI78" s="127"/>
      <c r="BJ78" s="126"/>
      <c r="BK78" s="126"/>
      <c r="BL78" s="127"/>
      <c r="BM78" s="126"/>
      <c r="BN78" s="126"/>
      <c r="BO78" s="127"/>
      <c r="BP78" s="126"/>
      <c r="BQ78" s="126"/>
      <c r="BR78" s="127"/>
      <c r="BS78" s="126"/>
      <c r="BT78" s="126"/>
      <c r="BU78" s="127"/>
      <c r="BV78" s="126"/>
      <c r="BW78" s="126"/>
      <c r="BX78" s="127"/>
      <c r="BY78" s="126"/>
      <c r="BZ78" s="126"/>
      <c r="CA78" s="127"/>
      <c r="CB78" s="126"/>
      <c r="CC78" s="126"/>
      <c r="CD78" s="127"/>
      <c r="CE78" s="126"/>
      <c r="CF78" s="126"/>
      <c r="CG78" s="127"/>
      <c r="CH78" s="126"/>
      <c r="CI78" s="126"/>
      <c r="CJ78" s="127"/>
      <c r="CK78" s="126"/>
      <c r="CL78" s="126"/>
      <c r="CM78" s="127"/>
      <c r="CN78" s="126"/>
      <c r="CO78" s="126"/>
      <c r="CP78" s="127"/>
      <c r="CQ78" s="126"/>
      <c r="CR78" s="126"/>
      <c r="CS78" s="127"/>
      <c r="CT78" s="126"/>
      <c r="CU78" s="126"/>
      <c r="CV78" s="127"/>
      <c r="CW78" s="126"/>
      <c r="CX78" s="126"/>
      <c r="CY78" s="127"/>
      <c r="CZ78" s="126"/>
      <c r="DA78" s="126"/>
      <c r="DB78" s="127"/>
      <c r="DC78" s="126"/>
      <c r="DD78" s="126"/>
      <c r="DE78" s="127"/>
      <c r="DF78" s="126"/>
      <c r="DG78" s="126"/>
      <c r="DH78" s="127"/>
      <c r="DI78" s="126"/>
      <c r="DJ78" s="126"/>
      <c r="DK78" s="127"/>
      <c r="DL78" s="127"/>
      <c r="DM78" s="127"/>
      <c r="DN78" s="127"/>
      <c r="DO78" s="126"/>
      <c r="DP78" s="126"/>
      <c r="DQ78" s="127"/>
      <c r="DR78" s="126"/>
      <c r="DS78" s="126"/>
      <c r="DT78" s="127"/>
      <c r="DU78" s="126"/>
      <c r="DV78" s="126"/>
      <c r="DW78" s="127"/>
      <c r="DX78" s="103">
        <f t="shared" si="16"/>
        <v>0</v>
      </c>
      <c r="DY78" s="103">
        <f t="shared" si="17"/>
        <v>0</v>
      </c>
      <c r="DZ78" s="103">
        <f t="shared" si="18"/>
        <v>0</v>
      </c>
    </row>
    <row r="79" spans="1:130" s="115" customFormat="1" ht="15" hidden="1" customHeight="1">
      <c r="A79" s="118"/>
      <c r="C79" s="81"/>
      <c r="D79" s="102">
        <v>5</v>
      </c>
      <c r="E79" s="81" t="s">
        <v>646</v>
      </c>
      <c r="F79" s="81"/>
      <c r="G79" s="81"/>
      <c r="H79" s="81"/>
      <c r="I79" s="92" t="s">
        <v>647</v>
      </c>
      <c r="J79" s="103">
        <f t="shared" si="14"/>
        <v>0</v>
      </c>
      <c r="K79" s="103">
        <f t="shared" si="15"/>
        <v>0</v>
      </c>
      <c r="L79" s="103">
        <f t="shared" si="12"/>
        <v>0</v>
      </c>
      <c r="M79" s="104">
        <f t="shared" si="13"/>
        <v>0</v>
      </c>
      <c r="N79" s="110"/>
      <c r="O79" s="110"/>
      <c r="P79" s="111"/>
      <c r="Q79" s="110"/>
      <c r="R79" s="110"/>
      <c r="S79" s="111"/>
      <c r="T79" s="110"/>
      <c r="U79" s="110"/>
      <c r="V79" s="111"/>
      <c r="W79" s="110"/>
      <c r="X79" s="110"/>
      <c r="Y79" s="111"/>
      <c r="Z79" s="110"/>
      <c r="AA79" s="110"/>
      <c r="AB79" s="111"/>
      <c r="AC79" s="110"/>
      <c r="AD79" s="110"/>
      <c r="AE79" s="111"/>
      <c r="AF79" s="108">
        <f>AC79+Z79</f>
        <v>0</v>
      </c>
      <c r="AG79" s="110"/>
      <c r="AH79" s="111"/>
      <c r="AI79" s="110"/>
      <c r="AJ79" s="110"/>
      <c r="AK79" s="111"/>
      <c r="AL79" s="110"/>
      <c r="AM79" s="110"/>
      <c r="AN79" s="111"/>
      <c r="AO79" s="110"/>
      <c r="AP79" s="110"/>
      <c r="AQ79" s="111"/>
      <c r="AR79" s="110"/>
      <c r="AS79" s="110"/>
      <c r="AT79" s="111"/>
      <c r="AU79" s="110"/>
      <c r="AV79" s="110"/>
      <c r="AW79" s="111"/>
      <c r="AX79" s="110"/>
      <c r="AY79" s="110"/>
      <c r="AZ79" s="111"/>
      <c r="BA79" s="110"/>
      <c r="BB79" s="110"/>
      <c r="BC79" s="111"/>
      <c r="BD79" s="110"/>
      <c r="BE79" s="110"/>
      <c r="BF79" s="111"/>
      <c r="BG79" s="110"/>
      <c r="BH79" s="110"/>
      <c r="BI79" s="111"/>
      <c r="BJ79" s="110"/>
      <c r="BK79" s="110"/>
      <c r="BL79" s="111"/>
      <c r="BM79" s="110"/>
      <c r="BN79" s="110"/>
      <c r="BO79" s="111"/>
      <c r="BP79" s="110"/>
      <c r="BQ79" s="110"/>
      <c r="BR79" s="111"/>
      <c r="BS79" s="110"/>
      <c r="BT79" s="110"/>
      <c r="BU79" s="111"/>
      <c r="BV79" s="110"/>
      <c r="BW79" s="110"/>
      <c r="BX79" s="111"/>
      <c r="BY79" s="110"/>
      <c r="BZ79" s="110"/>
      <c r="CA79" s="111"/>
      <c r="CB79" s="110"/>
      <c r="CC79" s="110"/>
      <c r="CD79" s="111"/>
      <c r="CE79" s="110"/>
      <c r="CF79" s="110"/>
      <c r="CG79" s="111"/>
      <c r="CH79" s="110"/>
      <c r="CI79" s="110"/>
      <c r="CJ79" s="111"/>
      <c r="CK79" s="110"/>
      <c r="CL79" s="110"/>
      <c r="CM79" s="111"/>
      <c r="CN79" s="110"/>
      <c r="CO79" s="110"/>
      <c r="CP79" s="111"/>
      <c r="CQ79" s="110"/>
      <c r="CR79" s="110"/>
      <c r="CS79" s="111"/>
      <c r="CT79" s="110"/>
      <c r="CU79" s="110"/>
      <c r="CV79" s="111"/>
      <c r="CW79" s="110"/>
      <c r="CX79" s="110"/>
      <c r="CY79" s="111"/>
      <c r="CZ79" s="110"/>
      <c r="DA79" s="110"/>
      <c r="DB79" s="111"/>
      <c r="DC79" s="110"/>
      <c r="DD79" s="110"/>
      <c r="DE79" s="111"/>
      <c r="DF79" s="110"/>
      <c r="DG79" s="110"/>
      <c r="DH79" s="111"/>
      <c r="DI79" s="110"/>
      <c r="DJ79" s="110"/>
      <c r="DK79" s="111"/>
      <c r="DL79" s="111"/>
      <c r="DM79" s="111"/>
      <c r="DN79" s="111"/>
      <c r="DO79" s="110"/>
      <c r="DP79" s="110"/>
      <c r="DQ79" s="111"/>
      <c r="DR79" s="110"/>
      <c r="DS79" s="110"/>
      <c r="DT79" s="111"/>
      <c r="DU79" s="110"/>
      <c r="DV79" s="110"/>
      <c r="DW79" s="111"/>
      <c r="DX79" s="103">
        <f t="shared" si="16"/>
        <v>0</v>
      </c>
      <c r="DY79" s="103">
        <f t="shared" si="17"/>
        <v>0</v>
      </c>
      <c r="DZ79" s="103">
        <f t="shared" si="18"/>
        <v>0</v>
      </c>
    </row>
    <row r="80" spans="1:130" s="115" customFormat="1" ht="15" hidden="1" customHeight="1">
      <c r="A80" s="118"/>
      <c r="C80" s="81"/>
      <c r="J80" s="103">
        <f t="shared" si="14"/>
        <v>0</v>
      </c>
      <c r="K80" s="103">
        <f t="shared" si="15"/>
        <v>0</v>
      </c>
      <c r="L80" s="103">
        <f t="shared" si="12"/>
        <v>0</v>
      </c>
      <c r="M80" s="104">
        <f t="shared" si="13"/>
        <v>0</v>
      </c>
      <c r="N80" s="126"/>
      <c r="O80" s="126"/>
      <c r="P80" s="127"/>
      <c r="Q80" s="126"/>
      <c r="R80" s="126"/>
      <c r="S80" s="127"/>
      <c r="T80" s="126"/>
      <c r="U80" s="126"/>
      <c r="V80" s="127"/>
      <c r="W80" s="126"/>
      <c r="X80" s="126"/>
      <c r="Y80" s="127"/>
      <c r="Z80" s="126"/>
      <c r="AA80" s="126"/>
      <c r="AB80" s="127"/>
      <c r="AC80" s="126"/>
      <c r="AD80" s="126"/>
      <c r="AE80" s="127"/>
      <c r="AF80" s="108">
        <f>AC80+Z80</f>
        <v>0</v>
      </c>
      <c r="AG80" s="126"/>
      <c r="AH80" s="127"/>
      <c r="AI80" s="126"/>
      <c r="AJ80" s="126"/>
      <c r="AK80" s="127"/>
      <c r="AL80" s="126"/>
      <c r="AM80" s="126"/>
      <c r="AN80" s="127"/>
      <c r="AO80" s="126"/>
      <c r="AP80" s="126"/>
      <c r="AQ80" s="127"/>
      <c r="AR80" s="126"/>
      <c r="AS80" s="126"/>
      <c r="AT80" s="127"/>
      <c r="AU80" s="126"/>
      <c r="AV80" s="126"/>
      <c r="AW80" s="127"/>
      <c r="AX80" s="126"/>
      <c r="AY80" s="126"/>
      <c r="AZ80" s="127"/>
      <c r="BA80" s="126"/>
      <c r="BB80" s="126"/>
      <c r="BC80" s="127"/>
      <c r="BD80" s="126"/>
      <c r="BE80" s="126"/>
      <c r="BF80" s="127"/>
      <c r="BG80" s="126"/>
      <c r="BH80" s="126"/>
      <c r="BI80" s="127"/>
      <c r="BJ80" s="126"/>
      <c r="BK80" s="126"/>
      <c r="BL80" s="127"/>
      <c r="BM80" s="126"/>
      <c r="BN80" s="126"/>
      <c r="BO80" s="127"/>
      <c r="BP80" s="126"/>
      <c r="BQ80" s="126"/>
      <c r="BR80" s="127"/>
      <c r="BS80" s="126"/>
      <c r="BT80" s="126"/>
      <c r="BU80" s="127"/>
      <c r="BV80" s="126"/>
      <c r="BW80" s="126"/>
      <c r="BX80" s="127"/>
      <c r="BY80" s="126"/>
      <c r="BZ80" s="126"/>
      <c r="CA80" s="127"/>
      <c r="CB80" s="126"/>
      <c r="CC80" s="126"/>
      <c r="CD80" s="127"/>
      <c r="CE80" s="126"/>
      <c r="CF80" s="126"/>
      <c r="CG80" s="127"/>
      <c r="CH80" s="126"/>
      <c r="CI80" s="126"/>
      <c r="CJ80" s="127"/>
      <c r="CK80" s="126"/>
      <c r="CL80" s="126"/>
      <c r="CM80" s="127"/>
      <c r="CN80" s="126"/>
      <c r="CO80" s="126"/>
      <c r="CP80" s="127"/>
      <c r="CQ80" s="126"/>
      <c r="CR80" s="126"/>
      <c r="CS80" s="127"/>
      <c r="CT80" s="126"/>
      <c r="CU80" s="126"/>
      <c r="CV80" s="127"/>
      <c r="CW80" s="126"/>
      <c r="CX80" s="126"/>
      <c r="CY80" s="127"/>
      <c r="CZ80" s="126"/>
      <c r="DA80" s="126"/>
      <c r="DB80" s="127"/>
      <c r="DC80" s="126"/>
      <c r="DD80" s="126"/>
      <c r="DE80" s="127"/>
      <c r="DF80" s="126"/>
      <c r="DG80" s="126"/>
      <c r="DH80" s="127"/>
      <c r="DI80" s="126"/>
      <c r="DJ80" s="126"/>
      <c r="DK80" s="127"/>
      <c r="DL80" s="127"/>
      <c r="DM80" s="127"/>
      <c r="DN80" s="127"/>
      <c r="DO80" s="126"/>
      <c r="DP80" s="126"/>
      <c r="DQ80" s="127"/>
      <c r="DR80" s="126"/>
      <c r="DS80" s="126"/>
      <c r="DT80" s="127"/>
      <c r="DU80" s="126"/>
      <c r="DV80" s="126"/>
      <c r="DW80" s="127"/>
      <c r="DX80" s="103">
        <f t="shared" si="16"/>
        <v>0</v>
      </c>
      <c r="DY80" s="103">
        <f t="shared" si="17"/>
        <v>0</v>
      </c>
      <c r="DZ80" s="103">
        <f t="shared" si="18"/>
        <v>0</v>
      </c>
    </row>
    <row r="81" spans="1:130" s="115" customFormat="1" ht="15" hidden="1" customHeight="1">
      <c r="A81" s="118"/>
      <c r="C81" s="81"/>
      <c r="E81" s="1009"/>
      <c r="F81" s="1009"/>
      <c r="G81" s="1009"/>
      <c r="H81" s="1009"/>
      <c r="I81" s="119"/>
      <c r="J81" s="103">
        <f t="shared" si="14"/>
        <v>0</v>
      </c>
      <c r="K81" s="103">
        <f t="shared" si="15"/>
        <v>0</v>
      </c>
      <c r="L81" s="103">
        <f t="shared" si="12"/>
        <v>0</v>
      </c>
      <c r="M81" s="104">
        <f t="shared" si="13"/>
        <v>0</v>
      </c>
      <c r="N81" s="126"/>
      <c r="O81" s="126"/>
      <c r="P81" s="127"/>
      <c r="Q81" s="126"/>
      <c r="R81" s="126"/>
      <c r="S81" s="127"/>
      <c r="T81" s="126"/>
      <c r="U81" s="126"/>
      <c r="V81" s="127"/>
      <c r="W81" s="126"/>
      <c r="X81" s="126"/>
      <c r="Y81" s="127"/>
      <c r="Z81" s="126"/>
      <c r="AA81" s="126"/>
      <c r="AB81" s="127"/>
      <c r="AC81" s="126"/>
      <c r="AD81" s="126"/>
      <c r="AE81" s="127"/>
      <c r="AF81" s="108">
        <f>AC81+Z81</f>
        <v>0</v>
      </c>
      <c r="AG81" s="126"/>
      <c r="AH81" s="127"/>
      <c r="AI81" s="126"/>
      <c r="AJ81" s="126"/>
      <c r="AK81" s="127"/>
      <c r="AL81" s="126"/>
      <c r="AM81" s="126"/>
      <c r="AN81" s="127"/>
      <c r="AO81" s="126"/>
      <c r="AP81" s="126"/>
      <c r="AQ81" s="127"/>
      <c r="AR81" s="126"/>
      <c r="AS81" s="126"/>
      <c r="AT81" s="127"/>
      <c r="AU81" s="126"/>
      <c r="AV81" s="126"/>
      <c r="AW81" s="127"/>
      <c r="AX81" s="126"/>
      <c r="AY81" s="126"/>
      <c r="AZ81" s="127"/>
      <c r="BA81" s="126"/>
      <c r="BB81" s="126"/>
      <c r="BC81" s="127"/>
      <c r="BD81" s="126"/>
      <c r="BE81" s="126"/>
      <c r="BF81" s="127"/>
      <c r="BG81" s="126"/>
      <c r="BH81" s="126"/>
      <c r="BI81" s="127"/>
      <c r="BJ81" s="126"/>
      <c r="BK81" s="126"/>
      <c r="BL81" s="127"/>
      <c r="BM81" s="126"/>
      <c r="BN81" s="126"/>
      <c r="BO81" s="127"/>
      <c r="BP81" s="126"/>
      <c r="BQ81" s="126"/>
      <c r="BR81" s="127"/>
      <c r="BS81" s="126"/>
      <c r="BT81" s="126"/>
      <c r="BU81" s="127"/>
      <c r="BV81" s="126"/>
      <c r="BW81" s="126"/>
      <c r="BX81" s="127"/>
      <c r="BY81" s="126"/>
      <c r="BZ81" s="126"/>
      <c r="CA81" s="127"/>
      <c r="CB81" s="126"/>
      <c r="CC81" s="126"/>
      <c r="CD81" s="127"/>
      <c r="CE81" s="126"/>
      <c r="CF81" s="126"/>
      <c r="CG81" s="127"/>
      <c r="CH81" s="126"/>
      <c r="CI81" s="126"/>
      <c r="CJ81" s="127"/>
      <c r="CK81" s="126"/>
      <c r="CL81" s="126"/>
      <c r="CM81" s="127"/>
      <c r="CN81" s="126"/>
      <c r="CO81" s="126"/>
      <c r="CP81" s="127"/>
      <c r="CQ81" s="126"/>
      <c r="CR81" s="126"/>
      <c r="CS81" s="127"/>
      <c r="CT81" s="126"/>
      <c r="CU81" s="126"/>
      <c r="CV81" s="127"/>
      <c r="CW81" s="126"/>
      <c r="CX81" s="126"/>
      <c r="CY81" s="127"/>
      <c r="CZ81" s="126"/>
      <c r="DA81" s="126"/>
      <c r="DB81" s="127"/>
      <c r="DC81" s="126"/>
      <c r="DD81" s="126"/>
      <c r="DE81" s="127"/>
      <c r="DF81" s="126"/>
      <c r="DG81" s="126"/>
      <c r="DH81" s="127"/>
      <c r="DI81" s="126"/>
      <c r="DJ81" s="126"/>
      <c r="DK81" s="127"/>
      <c r="DL81" s="127"/>
      <c r="DM81" s="127"/>
      <c r="DN81" s="127"/>
      <c r="DO81" s="126"/>
      <c r="DP81" s="126"/>
      <c r="DQ81" s="127"/>
      <c r="DR81" s="126"/>
      <c r="DS81" s="126"/>
      <c r="DT81" s="127"/>
      <c r="DU81" s="126"/>
      <c r="DV81" s="126"/>
      <c r="DW81" s="127"/>
      <c r="DX81" s="103">
        <f t="shared" si="16"/>
        <v>0</v>
      </c>
      <c r="DY81" s="103">
        <f t="shared" si="17"/>
        <v>0</v>
      </c>
      <c r="DZ81" s="103">
        <f t="shared" si="18"/>
        <v>0</v>
      </c>
    </row>
    <row r="82" spans="1:130" s="115" customFormat="1" ht="15" hidden="1" customHeight="1">
      <c r="A82" s="118"/>
      <c r="J82" s="103">
        <f t="shared" si="14"/>
        <v>0</v>
      </c>
      <c r="K82" s="103">
        <f t="shared" si="15"/>
        <v>0</v>
      </c>
      <c r="L82" s="103">
        <f t="shared" si="12"/>
        <v>0</v>
      </c>
      <c r="M82" s="104">
        <f t="shared" si="13"/>
        <v>0</v>
      </c>
      <c r="N82" s="126"/>
      <c r="O82" s="126"/>
      <c r="P82" s="127"/>
      <c r="Q82" s="126"/>
      <c r="R82" s="126"/>
      <c r="S82" s="127"/>
      <c r="T82" s="126"/>
      <c r="U82" s="126"/>
      <c r="V82" s="127"/>
      <c r="W82" s="126"/>
      <c r="X82" s="126"/>
      <c r="Y82" s="127"/>
      <c r="Z82" s="126"/>
      <c r="AA82" s="126"/>
      <c r="AB82" s="127"/>
      <c r="AC82" s="126"/>
      <c r="AD82" s="126"/>
      <c r="AE82" s="127"/>
      <c r="AF82" s="108">
        <f>AC82+Z82</f>
        <v>0</v>
      </c>
      <c r="AG82" s="126"/>
      <c r="AH82" s="127"/>
      <c r="AI82" s="126"/>
      <c r="AJ82" s="126"/>
      <c r="AK82" s="127"/>
      <c r="AL82" s="126"/>
      <c r="AM82" s="126"/>
      <c r="AN82" s="127"/>
      <c r="AO82" s="126"/>
      <c r="AP82" s="126"/>
      <c r="AQ82" s="127"/>
      <c r="AR82" s="126"/>
      <c r="AS82" s="126"/>
      <c r="AT82" s="127"/>
      <c r="AU82" s="126"/>
      <c r="AV82" s="126"/>
      <c r="AW82" s="127"/>
      <c r="AX82" s="126"/>
      <c r="AY82" s="126"/>
      <c r="AZ82" s="127"/>
      <c r="BA82" s="126"/>
      <c r="BB82" s="126"/>
      <c r="BC82" s="127"/>
      <c r="BD82" s="126"/>
      <c r="BE82" s="126"/>
      <c r="BF82" s="127"/>
      <c r="BG82" s="126"/>
      <c r="BH82" s="126"/>
      <c r="BI82" s="127"/>
      <c r="BJ82" s="126"/>
      <c r="BK82" s="126"/>
      <c r="BL82" s="127"/>
      <c r="BM82" s="126"/>
      <c r="BN82" s="126"/>
      <c r="BO82" s="127"/>
      <c r="BP82" s="126"/>
      <c r="BQ82" s="126"/>
      <c r="BR82" s="127"/>
      <c r="BS82" s="126"/>
      <c r="BT82" s="126"/>
      <c r="BU82" s="127"/>
      <c r="BV82" s="126"/>
      <c r="BW82" s="126"/>
      <c r="BX82" s="127"/>
      <c r="BY82" s="126"/>
      <c r="BZ82" s="126"/>
      <c r="CA82" s="127"/>
      <c r="CB82" s="126"/>
      <c r="CC82" s="126"/>
      <c r="CD82" s="127"/>
      <c r="CE82" s="126"/>
      <c r="CF82" s="126"/>
      <c r="CG82" s="127"/>
      <c r="CH82" s="126"/>
      <c r="CI82" s="126"/>
      <c r="CJ82" s="127"/>
      <c r="CK82" s="126"/>
      <c r="CL82" s="126"/>
      <c r="CM82" s="127"/>
      <c r="CN82" s="126"/>
      <c r="CO82" s="126"/>
      <c r="CP82" s="127"/>
      <c r="CQ82" s="126"/>
      <c r="CR82" s="126"/>
      <c r="CS82" s="127"/>
      <c r="CT82" s="126"/>
      <c r="CU82" s="126"/>
      <c r="CV82" s="127"/>
      <c r="CW82" s="126"/>
      <c r="CX82" s="126"/>
      <c r="CY82" s="127"/>
      <c r="CZ82" s="126"/>
      <c r="DA82" s="126"/>
      <c r="DB82" s="127"/>
      <c r="DC82" s="126"/>
      <c r="DD82" s="126"/>
      <c r="DE82" s="127"/>
      <c r="DF82" s="126"/>
      <c r="DG82" s="126"/>
      <c r="DH82" s="127"/>
      <c r="DI82" s="126"/>
      <c r="DJ82" s="126"/>
      <c r="DK82" s="127"/>
      <c r="DL82" s="127"/>
      <c r="DM82" s="127"/>
      <c r="DN82" s="127"/>
      <c r="DO82" s="126"/>
      <c r="DP82" s="126"/>
      <c r="DQ82" s="127"/>
      <c r="DR82" s="126"/>
      <c r="DS82" s="126"/>
      <c r="DT82" s="127"/>
      <c r="DU82" s="126"/>
      <c r="DV82" s="126"/>
      <c r="DW82" s="127"/>
      <c r="DX82" s="103">
        <f t="shared" si="16"/>
        <v>0</v>
      </c>
      <c r="DY82" s="103">
        <f t="shared" si="17"/>
        <v>0</v>
      </c>
      <c r="DZ82" s="103">
        <f t="shared" si="18"/>
        <v>0</v>
      </c>
    </row>
    <row r="83" spans="1:130" s="115" customFormat="1" ht="17.25" customHeight="1">
      <c r="A83" s="118"/>
      <c r="B83" s="92"/>
      <c r="C83" s="93">
        <v>3</v>
      </c>
      <c r="D83" s="94" t="s">
        <v>662</v>
      </c>
      <c r="E83" s="94"/>
      <c r="F83" s="94"/>
      <c r="G83" s="94"/>
      <c r="H83" s="94"/>
      <c r="I83" s="95" t="s">
        <v>663</v>
      </c>
      <c r="J83" s="96">
        <f t="shared" si="14"/>
        <v>600</v>
      </c>
      <c r="K83" s="96">
        <f t="shared" si="15"/>
        <v>0</v>
      </c>
      <c r="L83" s="96">
        <f t="shared" si="12"/>
        <v>0</v>
      </c>
      <c r="M83" s="97">
        <f t="shared" si="13"/>
        <v>600</v>
      </c>
      <c r="N83" s="113">
        <f>SUM(N84:N86)</f>
        <v>0</v>
      </c>
      <c r="O83" s="113">
        <f>SUM(O84:O86)</f>
        <v>0</v>
      </c>
      <c r="P83" s="114"/>
      <c r="Q83" s="113">
        <f>SUM(Q84:Q86)</f>
        <v>0</v>
      </c>
      <c r="R83" s="113">
        <f>SUM(R84:R86)</f>
        <v>0</v>
      </c>
      <c r="S83" s="114"/>
      <c r="T83" s="113">
        <f>SUM(T84:T86)</f>
        <v>0</v>
      </c>
      <c r="U83" s="113">
        <f>SUM(U84:U86)</f>
        <v>0</v>
      </c>
      <c r="V83" s="114"/>
      <c r="W83" s="113">
        <f>SUM(W84:W86)</f>
        <v>0</v>
      </c>
      <c r="X83" s="113">
        <f>SUM(X84:X86)</f>
        <v>0</v>
      </c>
      <c r="Y83" s="114"/>
      <c r="Z83" s="113">
        <f>SUM(Z84:Z86)</f>
        <v>0</v>
      </c>
      <c r="AA83" s="113">
        <f>SUM(AA84:AA86)</f>
        <v>0</v>
      </c>
      <c r="AB83" s="114"/>
      <c r="AC83" s="113">
        <f>SUM(AC84:AC86)</f>
        <v>0</v>
      </c>
      <c r="AD83" s="113">
        <f>SUM(AD84:AD86)</f>
        <v>0</v>
      </c>
      <c r="AE83" s="114"/>
      <c r="AF83" s="195">
        <f t="shared" ref="AF83:AF88" si="19">AC83+Z83+W83</f>
        <v>0</v>
      </c>
      <c r="AG83" s="113">
        <f>SUM(AG84:AG86)</f>
        <v>0</v>
      </c>
      <c r="AH83" s="114"/>
      <c r="AI83" s="113">
        <f>SUM(AI84:AI86)</f>
        <v>0</v>
      </c>
      <c r="AJ83" s="113">
        <f>SUM(AJ84:AJ86)</f>
        <v>0</v>
      </c>
      <c r="AK83" s="114"/>
      <c r="AL83" s="113">
        <f>SUM(AL84:AL86)</f>
        <v>0</v>
      </c>
      <c r="AM83" s="113">
        <f>SUM(AM84:AM86)</f>
        <v>0</v>
      </c>
      <c r="AN83" s="114"/>
      <c r="AO83" s="113">
        <f>SUM(AO84:AO86)</f>
        <v>0</v>
      </c>
      <c r="AP83" s="113">
        <f>SUM(AP84:AP86)</f>
        <v>0</v>
      </c>
      <c r="AQ83" s="114"/>
      <c r="AR83" s="113">
        <f>SUM(AR84:AR86)</f>
        <v>0</v>
      </c>
      <c r="AS83" s="113">
        <f>SUM(AS84:AS86)</f>
        <v>0</v>
      </c>
      <c r="AT83" s="114"/>
      <c r="AU83" s="113">
        <f>SUM(AU84:AU86)</f>
        <v>0</v>
      </c>
      <c r="AV83" s="113">
        <f>SUM(AV84:AV86)</f>
        <v>0</v>
      </c>
      <c r="AW83" s="114"/>
      <c r="AX83" s="113">
        <f>SUM(AX84:AX86)</f>
        <v>0</v>
      </c>
      <c r="AY83" s="113">
        <f>SUM(AY84:AY86)</f>
        <v>0</v>
      </c>
      <c r="AZ83" s="114"/>
      <c r="BA83" s="113">
        <f>SUM(BA84:BA86)</f>
        <v>0</v>
      </c>
      <c r="BB83" s="113">
        <f>SUM(BB84:BB86)</f>
        <v>0</v>
      </c>
      <c r="BC83" s="114"/>
      <c r="BD83" s="113">
        <f>SUM(BD84:BD86)</f>
        <v>0</v>
      </c>
      <c r="BE83" s="113">
        <f>SUM(BE84:BE86)</f>
        <v>0</v>
      </c>
      <c r="BF83" s="114"/>
      <c r="BG83" s="113">
        <f>SUM(BG84:BG86)</f>
        <v>0</v>
      </c>
      <c r="BH83" s="113">
        <f>SUM(BH84:BH86)</f>
        <v>0</v>
      </c>
      <c r="BI83" s="114"/>
      <c r="BJ83" s="113">
        <f>SUM(BJ84:BJ86)</f>
        <v>0</v>
      </c>
      <c r="BK83" s="113">
        <f>SUM(BK84:BK86)</f>
        <v>0</v>
      </c>
      <c r="BL83" s="114"/>
      <c r="BM83" s="113">
        <f>SUM(BM84:BM86)</f>
        <v>600</v>
      </c>
      <c r="BN83" s="113">
        <f>SUM(BN84:BN86)</f>
        <v>0</v>
      </c>
      <c r="BO83" s="114"/>
      <c r="BP83" s="113">
        <f>SUM(BP84:BP86)</f>
        <v>0</v>
      </c>
      <c r="BQ83" s="113">
        <f>SUM(BQ84:BQ86)</f>
        <v>0</v>
      </c>
      <c r="BR83" s="114"/>
      <c r="BS83" s="113">
        <f>SUM(BS84:BS86)</f>
        <v>0</v>
      </c>
      <c r="BT83" s="113">
        <f>SUM(BT84:BT86)</f>
        <v>0</v>
      </c>
      <c r="BU83" s="114"/>
      <c r="BV83" s="113">
        <f>SUM(BV84:BV86)</f>
        <v>0</v>
      </c>
      <c r="BW83" s="113">
        <f>SUM(BW84:BW86)</f>
        <v>0</v>
      </c>
      <c r="BX83" s="114"/>
      <c r="BY83" s="113">
        <f>SUM(BY84:BY86)</f>
        <v>0</v>
      </c>
      <c r="BZ83" s="113">
        <f>SUM(BZ84:BZ86)</f>
        <v>0</v>
      </c>
      <c r="CA83" s="114"/>
      <c r="CB83" s="113">
        <f>SUM(CB84:CB86)</f>
        <v>0</v>
      </c>
      <c r="CC83" s="113">
        <f>SUM(CC84:CC86)</f>
        <v>0</v>
      </c>
      <c r="CD83" s="114"/>
      <c r="CE83" s="113">
        <f>SUM(CE84:CE86)</f>
        <v>0</v>
      </c>
      <c r="CF83" s="113">
        <f>SUM(CF84:CF86)</f>
        <v>0</v>
      </c>
      <c r="CG83" s="114"/>
      <c r="CH83" s="113">
        <f>SUM(CH84:CH86)</f>
        <v>0</v>
      </c>
      <c r="CI83" s="113">
        <f>SUM(CI84:CI86)</f>
        <v>0</v>
      </c>
      <c r="CJ83" s="114"/>
      <c r="CK83" s="113">
        <f>SUM(CK84:CK86)</f>
        <v>0</v>
      </c>
      <c r="CL83" s="113">
        <f>SUM(CL84:CL86)</f>
        <v>0</v>
      </c>
      <c r="CM83" s="114"/>
      <c r="CN83" s="113">
        <f>SUM(CN84:CN86)</f>
        <v>0</v>
      </c>
      <c r="CO83" s="113">
        <f>SUM(CO84:CO86)</f>
        <v>0</v>
      </c>
      <c r="CP83" s="114"/>
      <c r="CQ83" s="113">
        <f>SUM(CQ84:CQ86)</f>
        <v>0</v>
      </c>
      <c r="CR83" s="113">
        <f>SUM(CR84:CR86)</f>
        <v>0</v>
      </c>
      <c r="CS83" s="114"/>
      <c r="CT83" s="113">
        <f>SUM(CT84:CT86)</f>
        <v>0</v>
      </c>
      <c r="CU83" s="113">
        <f>SUM(CU84:CU86)</f>
        <v>0</v>
      </c>
      <c r="CV83" s="114"/>
      <c r="CW83" s="113">
        <f>SUM(CW84:CW86)</f>
        <v>0</v>
      </c>
      <c r="CX83" s="113">
        <f>SUM(CX84:CX86)</f>
        <v>0</v>
      </c>
      <c r="CY83" s="114"/>
      <c r="CZ83" s="113">
        <f>SUM(CZ84:CZ86)</f>
        <v>0</v>
      </c>
      <c r="DA83" s="113">
        <f>SUM(DA84:DA86)</f>
        <v>0</v>
      </c>
      <c r="DB83" s="114"/>
      <c r="DC83" s="113">
        <f>SUM(DC84:DC86)</f>
        <v>0</v>
      </c>
      <c r="DD83" s="113">
        <f>SUM(DD84:DD86)</f>
        <v>0</v>
      </c>
      <c r="DE83" s="114"/>
      <c r="DF83" s="113">
        <f>SUM(DF84:DF86)</f>
        <v>0</v>
      </c>
      <c r="DG83" s="113">
        <f>SUM(DG84:DG86)</f>
        <v>0</v>
      </c>
      <c r="DH83" s="114"/>
      <c r="DI83" s="113">
        <f>SUM(DI84:DI86)</f>
        <v>0</v>
      </c>
      <c r="DJ83" s="113">
        <f>SUM(DJ84:DJ86)</f>
        <v>0</v>
      </c>
      <c r="DK83" s="113"/>
      <c r="DL83" s="113">
        <f>SUM(DL84:DL86)</f>
        <v>0</v>
      </c>
      <c r="DM83" s="113">
        <f>SUM(DM84:DM86)</f>
        <v>0</v>
      </c>
      <c r="DN83" s="114"/>
      <c r="DO83" s="113">
        <f>SUM(DO84:DO86)</f>
        <v>0</v>
      </c>
      <c r="DP83" s="113">
        <f>SUM(DP84:DP86)</f>
        <v>0</v>
      </c>
      <c r="DQ83" s="114"/>
      <c r="DR83" s="113">
        <f>SUM(DR84:DR86)</f>
        <v>0</v>
      </c>
      <c r="DS83" s="113">
        <f>SUM(DS84:DS86)</f>
        <v>0</v>
      </c>
      <c r="DT83" s="114"/>
      <c r="DU83" s="113">
        <f>SUM(DU84:DU86)</f>
        <v>0</v>
      </c>
      <c r="DV83" s="113">
        <f>SUM(DV84:DV86)</f>
        <v>0</v>
      </c>
      <c r="DW83" s="114"/>
      <c r="DX83" s="96">
        <f t="shared" si="16"/>
        <v>600</v>
      </c>
      <c r="DY83" s="96">
        <f t="shared" si="17"/>
        <v>0</v>
      </c>
      <c r="DZ83" s="96">
        <f t="shared" si="18"/>
        <v>0</v>
      </c>
    </row>
    <row r="84" spans="1:130" s="115" customFormat="1" ht="15" customHeight="1">
      <c r="A84" s="118"/>
      <c r="C84" s="81"/>
      <c r="D84" s="102">
        <v>1</v>
      </c>
      <c r="E84" s="92" t="s">
        <v>664</v>
      </c>
      <c r="F84" s="107"/>
      <c r="G84" s="107"/>
      <c r="H84" s="107"/>
      <c r="I84" s="107" t="s">
        <v>665</v>
      </c>
      <c r="J84" s="103">
        <f t="shared" si="14"/>
        <v>0</v>
      </c>
      <c r="K84" s="103">
        <f t="shared" si="15"/>
        <v>0</v>
      </c>
      <c r="L84" s="103">
        <f t="shared" si="12"/>
        <v>0</v>
      </c>
      <c r="M84" s="104">
        <f t="shared" si="13"/>
        <v>0</v>
      </c>
      <c r="N84" s="108"/>
      <c r="O84" s="108"/>
      <c r="P84" s="109"/>
      <c r="Q84" s="108"/>
      <c r="R84" s="108"/>
      <c r="S84" s="109"/>
      <c r="T84" s="108">
        <f>N84+Q84</f>
        <v>0</v>
      </c>
      <c r="U84" s="108"/>
      <c r="V84" s="109"/>
      <c r="W84" s="108"/>
      <c r="X84" s="108"/>
      <c r="Y84" s="109"/>
      <c r="Z84" s="108"/>
      <c r="AA84" s="108"/>
      <c r="AB84" s="109"/>
      <c r="AC84" s="108"/>
      <c r="AD84" s="108"/>
      <c r="AE84" s="109"/>
      <c r="AF84" s="108">
        <f t="shared" si="19"/>
        <v>0</v>
      </c>
      <c r="AG84" s="108"/>
      <c r="AH84" s="109"/>
      <c r="AI84" s="108"/>
      <c r="AJ84" s="108"/>
      <c r="AK84" s="109"/>
      <c r="AL84" s="108"/>
      <c r="AM84" s="108"/>
      <c r="AN84" s="109"/>
      <c r="AO84" s="108"/>
      <c r="AP84" s="108"/>
      <c r="AQ84" s="109"/>
      <c r="AR84" s="108"/>
      <c r="AS84" s="108"/>
      <c r="AT84" s="109"/>
      <c r="AU84" s="108"/>
      <c r="AV84" s="108"/>
      <c r="AW84" s="109"/>
      <c r="AX84" s="108"/>
      <c r="AY84" s="108"/>
      <c r="AZ84" s="109"/>
      <c r="BA84" s="108"/>
      <c r="BB84" s="108"/>
      <c r="BC84" s="109"/>
      <c r="BD84" s="108"/>
      <c r="BE84" s="108"/>
      <c r="BF84" s="109"/>
      <c r="BG84" s="108"/>
      <c r="BH84" s="108"/>
      <c r="BI84" s="109"/>
      <c r="BJ84" s="108"/>
      <c r="BK84" s="108"/>
      <c r="BL84" s="109"/>
      <c r="BM84" s="108"/>
      <c r="BN84" s="108"/>
      <c r="BO84" s="109"/>
      <c r="BP84" s="108"/>
      <c r="BQ84" s="108"/>
      <c r="BR84" s="109"/>
      <c r="BS84" s="108"/>
      <c r="BT84" s="108"/>
      <c r="BU84" s="109"/>
      <c r="BV84" s="108"/>
      <c r="BW84" s="108"/>
      <c r="BX84" s="109"/>
      <c r="BY84" s="108"/>
      <c r="BZ84" s="108"/>
      <c r="CA84" s="109"/>
      <c r="CB84" s="108"/>
      <c r="CC84" s="108"/>
      <c r="CD84" s="109"/>
      <c r="CE84" s="108"/>
      <c r="CF84" s="108"/>
      <c r="CG84" s="109"/>
      <c r="CH84" s="108"/>
      <c r="CI84" s="108"/>
      <c r="CJ84" s="109"/>
      <c r="CK84" s="108"/>
      <c r="CL84" s="108"/>
      <c r="CM84" s="109"/>
      <c r="CN84" s="108"/>
      <c r="CO84" s="108"/>
      <c r="CP84" s="109"/>
      <c r="CQ84" s="108"/>
      <c r="CR84" s="108"/>
      <c r="CS84" s="109"/>
      <c r="CT84" s="108"/>
      <c r="CU84" s="108"/>
      <c r="CV84" s="109"/>
      <c r="CW84" s="108"/>
      <c r="CX84" s="108"/>
      <c r="CY84" s="109"/>
      <c r="CZ84" s="108"/>
      <c r="DA84" s="108"/>
      <c r="DB84" s="109"/>
      <c r="DC84" s="108"/>
      <c r="DD84" s="108"/>
      <c r="DE84" s="109"/>
      <c r="DF84" s="108"/>
      <c r="DG84" s="108"/>
      <c r="DH84" s="109"/>
      <c r="DI84" s="108"/>
      <c r="DJ84" s="108"/>
      <c r="DK84" s="109"/>
      <c r="DL84" s="109"/>
      <c r="DM84" s="109"/>
      <c r="DN84" s="109"/>
      <c r="DO84" s="108"/>
      <c r="DP84" s="108"/>
      <c r="DQ84" s="109"/>
      <c r="DR84" s="108"/>
      <c r="DS84" s="108"/>
      <c r="DT84" s="109"/>
      <c r="DU84" s="108"/>
      <c r="DV84" s="108"/>
      <c r="DW84" s="109"/>
      <c r="DX84" s="103">
        <f t="shared" si="16"/>
        <v>0</v>
      </c>
      <c r="DY84" s="103">
        <f t="shared" si="17"/>
        <v>0</v>
      </c>
      <c r="DZ84" s="103">
        <f t="shared" si="18"/>
        <v>0</v>
      </c>
    </row>
    <row r="85" spans="1:130" s="115" customFormat="1" ht="14.25" customHeight="1">
      <c r="A85" s="118"/>
      <c r="C85" s="81"/>
      <c r="D85" s="102">
        <v>2</v>
      </c>
      <c r="E85" s="92" t="s">
        <v>666</v>
      </c>
      <c r="F85" s="107"/>
      <c r="G85" s="107"/>
      <c r="H85" s="107"/>
      <c r="I85" s="107" t="s">
        <v>667</v>
      </c>
      <c r="J85" s="103">
        <f t="shared" si="14"/>
        <v>0</v>
      </c>
      <c r="K85" s="103">
        <f t="shared" si="15"/>
        <v>0</v>
      </c>
      <c r="L85" s="103">
        <f t="shared" si="12"/>
        <v>0</v>
      </c>
      <c r="M85" s="104">
        <f t="shared" si="13"/>
        <v>0</v>
      </c>
      <c r="N85" s="108"/>
      <c r="O85" s="108"/>
      <c r="P85" s="109"/>
      <c r="Q85" s="108"/>
      <c r="R85" s="108"/>
      <c r="S85" s="109"/>
      <c r="T85" s="108">
        <f>N85+Q85</f>
        <v>0</v>
      </c>
      <c r="U85" s="108"/>
      <c r="V85" s="109"/>
      <c r="W85" s="108"/>
      <c r="X85" s="108"/>
      <c r="Y85" s="109"/>
      <c r="Z85" s="108"/>
      <c r="AA85" s="108"/>
      <c r="AB85" s="109"/>
      <c r="AC85" s="108"/>
      <c r="AD85" s="108"/>
      <c r="AE85" s="109"/>
      <c r="AF85" s="108">
        <f t="shared" si="19"/>
        <v>0</v>
      </c>
      <c r="AG85" s="108"/>
      <c r="AH85" s="109"/>
      <c r="AI85" s="108"/>
      <c r="AJ85" s="108"/>
      <c r="AK85" s="109"/>
      <c r="AL85" s="108"/>
      <c r="AM85" s="108"/>
      <c r="AN85" s="109"/>
      <c r="AO85" s="108"/>
      <c r="AP85" s="108"/>
      <c r="AQ85" s="109"/>
      <c r="AR85" s="108"/>
      <c r="AS85" s="108"/>
      <c r="AT85" s="109"/>
      <c r="AU85" s="108"/>
      <c r="AV85" s="108"/>
      <c r="AW85" s="109"/>
      <c r="AX85" s="108"/>
      <c r="AY85" s="108"/>
      <c r="AZ85" s="109"/>
      <c r="BA85" s="108"/>
      <c r="BB85" s="108"/>
      <c r="BC85" s="109"/>
      <c r="BD85" s="108"/>
      <c r="BE85" s="108"/>
      <c r="BF85" s="109"/>
      <c r="BG85" s="108"/>
      <c r="BH85" s="108"/>
      <c r="BI85" s="109"/>
      <c r="BJ85" s="108"/>
      <c r="BK85" s="108"/>
      <c r="BL85" s="109"/>
      <c r="BM85" s="108"/>
      <c r="BN85" s="108"/>
      <c r="BO85" s="109"/>
      <c r="BP85" s="108"/>
      <c r="BQ85" s="108"/>
      <c r="BR85" s="109"/>
      <c r="BS85" s="108"/>
      <c r="BT85" s="108"/>
      <c r="BU85" s="109"/>
      <c r="BV85" s="108"/>
      <c r="BW85" s="108"/>
      <c r="BX85" s="109"/>
      <c r="BY85" s="108"/>
      <c r="BZ85" s="108"/>
      <c r="CA85" s="109"/>
      <c r="CB85" s="108"/>
      <c r="CC85" s="108"/>
      <c r="CD85" s="109"/>
      <c r="CE85" s="108"/>
      <c r="CF85" s="108"/>
      <c r="CG85" s="109"/>
      <c r="CH85" s="108"/>
      <c r="CI85" s="108"/>
      <c r="CJ85" s="109"/>
      <c r="CK85" s="108"/>
      <c r="CL85" s="108"/>
      <c r="CM85" s="109"/>
      <c r="CN85" s="108"/>
      <c r="CO85" s="108"/>
      <c r="CP85" s="109"/>
      <c r="CQ85" s="108"/>
      <c r="CR85" s="108"/>
      <c r="CS85" s="109"/>
      <c r="CT85" s="108"/>
      <c r="CU85" s="108"/>
      <c r="CV85" s="109"/>
      <c r="CW85" s="108"/>
      <c r="CX85" s="108"/>
      <c r="CY85" s="109"/>
      <c r="CZ85" s="108"/>
      <c r="DA85" s="108"/>
      <c r="DB85" s="109"/>
      <c r="DC85" s="108"/>
      <c r="DD85" s="108"/>
      <c r="DE85" s="109"/>
      <c r="DF85" s="108"/>
      <c r="DG85" s="108"/>
      <c r="DH85" s="109"/>
      <c r="DI85" s="108"/>
      <c r="DJ85" s="108"/>
      <c r="DK85" s="109"/>
      <c r="DL85" s="109"/>
      <c r="DM85" s="109"/>
      <c r="DN85" s="109"/>
      <c r="DO85" s="108"/>
      <c r="DP85" s="108"/>
      <c r="DQ85" s="109"/>
      <c r="DR85" s="108"/>
      <c r="DS85" s="108"/>
      <c r="DT85" s="109"/>
      <c r="DU85" s="108"/>
      <c r="DV85" s="108"/>
      <c r="DW85" s="109"/>
      <c r="DX85" s="103">
        <f t="shared" si="16"/>
        <v>0</v>
      </c>
      <c r="DY85" s="103">
        <f t="shared" si="17"/>
        <v>0</v>
      </c>
      <c r="DZ85" s="103">
        <f t="shared" si="18"/>
        <v>0</v>
      </c>
    </row>
    <row r="86" spans="1:130" s="115" customFormat="1" ht="15" customHeight="1">
      <c r="A86" s="118"/>
      <c r="C86" s="81"/>
      <c r="D86" s="102">
        <v>3</v>
      </c>
      <c r="E86" s="92" t="s">
        <v>668</v>
      </c>
      <c r="F86" s="107"/>
      <c r="G86" s="107"/>
      <c r="H86" s="107"/>
      <c r="I86" s="107" t="s">
        <v>669</v>
      </c>
      <c r="J86" s="103">
        <f t="shared" si="14"/>
        <v>600</v>
      </c>
      <c r="K86" s="103">
        <f t="shared" si="15"/>
        <v>0</v>
      </c>
      <c r="L86" s="103">
        <f t="shared" si="12"/>
        <v>0</v>
      </c>
      <c r="M86" s="104">
        <f t="shared" si="13"/>
        <v>600</v>
      </c>
      <c r="N86" s="108"/>
      <c r="O86" s="108"/>
      <c r="P86" s="109"/>
      <c r="Q86" s="108"/>
      <c r="R86" s="108"/>
      <c r="S86" s="109"/>
      <c r="T86" s="108">
        <f>N86+Q86</f>
        <v>0</v>
      </c>
      <c r="U86" s="108"/>
      <c r="V86" s="109"/>
      <c r="W86" s="108"/>
      <c r="X86" s="108"/>
      <c r="Y86" s="109"/>
      <c r="Z86" s="108"/>
      <c r="AA86" s="108"/>
      <c r="AB86" s="109"/>
      <c r="AC86" s="108"/>
      <c r="AD86" s="108"/>
      <c r="AE86" s="109"/>
      <c r="AF86" s="108">
        <f t="shared" si="19"/>
        <v>0</v>
      </c>
      <c r="AG86" s="108"/>
      <c r="AH86" s="109"/>
      <c r="AI86" s="108"/>
      <c r="AJ86" s="108"/>
      <c r="AK86" s="109"/>
      <c r="AL86" s="108"/>
      <c r="AM86" s="108"/>
      <c r="AN86" s="109"/>
      <c r="AO86" s="108"/>
      <c r="AP86" s="108"/>
      <c r="AQ86" s="109"/>
      <c r="AR86" s="108"/>
      <c r="AS86" s="108"/>
      <c r="AT86" s="109"/>
      <c r="AU86" s="108"/>
      <c r="AV86" s="108"/>
      <c r="AW86" s="109"/>
      <c r="AX86" s="108"/>
      <c r="AY86" s="108"/>
      <c r="AZ86" s="109"/>
      <c r="BA86" s="108"/>
      <c r="BB86" s="108"/>
      <c r="BC86" s="109"/>
      <c r="BD86" s="108"/>
      <c r="BE86" s="108"/>
      <c r="BF86" s="109"/>
      <c r="BG86" s="108"/>
      <c r="BH86" s="108"/>
      <c r="BI86" s="109"/>
      <c r="BJ86" s="108"/>
      <c r="BK86" s="108"/>
      <c r="BL86" s="109"/>
      <c r="BM86" s="108">
        <v>600</v>
      </c>
      <c r="BN86" s="108"/>
      <c r="BO86" s="109"/>
      <c r="BP86" s="108"/>
      <c r="BQ86" s="108"/>
      <c r="BR86" s="109"/>
      <c r="BS86" s="108"/>
      <c r="BT86" s="108"/>
      <c r="BU86" s="109"/>
      <c r="BV86" s="108"/>
      <c r="BW86" s="108"/>
      <c r="BX86" s="109"/>
      <c r="BY86" s="108"/>
      <c r="BZ86" s="108"/>
      <c r="CA86" s="109"/>
      <c r="CB86" s="108"/>
      <c r="CC86" s="108"/>
      <c r="CD86" s="109"/>
      <c r="CE86" s="108"/>
      <c r="CF86" s="108"/>
      <c r="CG86" s="109"/>
      <c r="CH86" s="108"/>
      <c r="CI86" s="108"/>
      <c r="CJ86" s="109"/>
      <c r="CK86" s="108"/>
      <c r="CL86" s="108"/>
      <c r="CM86" s="109"/>
      <c r="CN86" s="108"/>
      <c r="CO86" s="108"/>
      <c r="CP86" s="109"/>
      <c r="CQ86" s="108"/>
      <c r="CR86" s="108"/>
      <c r="CS86" s="109"/>
      <c r="CT86" s="108"/>
      <c r="CU86" s="108"/>
      <c r="CV86" s="109"/>
      <c r="CW86" s="108"/>
      <c r="CX86" s="108"/>
      <c r="CY86" s="109"/>
      <c r="CZ86" s="108"/>
      <c r="DA86" s="108"/>
      <c r="DB86" s="109"/>
      <c r="DC86" s="108"/>
      <c r="DD86" s="108"/>
      <c r="DE86" s="109"/>
      <c r="DF86" s="108"/>
      <c r="DG86" s="108"/>
      <c r="DH86" s="109"/>
      <c r="DI86" s="108"/>
      <c r="DJ86" s="108"/>
      <c r="DK86" s="109"/>
      <c r="DL86" s="109"/>
      <c r="DM86" s="109"/>
      <c r="DN86" s="109"/>
      <c r="DO86" s="108"/>
      <c r="DP86" s="108"/>
      <c r="DQ86" s="109"/>
      <c r="DR86" s="108"/>
      <c r="DS86" s="108"/>
      <c r="DT86" s="109"/>
      <c r="DU86" s="108"/>
      <c r="DV86" s="108"/>
      <c r="DW86" s="109"/>
      <c r="DX86" s="103">
        <f t="shared" si="16"/>
        <v>600</v>
      </c>
      <c r="DY86" s="103">
        <f t="shared" si="17"/>
        <v>0</v>
      </c>
      <c r="DZ86" s="103">
        <f t="shared" si="18"/>
        <v>0</v>
      </c>
    </row>
    <row r="87" spans="1:130" s="115" customFormat="1" ht="27" customHeight="1">
      <c r="A87" s="1014" t="s">
        <v>670</v>
      </c>
      <c r="B87" s="1015"/>
      <c r="C87" s="1015"/>
      <c r="D87" s="1015"/>
      <c r="E87" s="1015"/>
      <c r="F87" s="1015"/>
      <c r="G87" s="1015"/>
      <c r="H87" s="1015"/>
      <c r="I87" s="128"/>
      <c r="J87" s="129">
        <f t="shared" si="14"/>
        <v>1433983</v>
      </c>
      <c r="K87" s="129">
        <f t="shared" si="15"/>
        <v>4400</v>
      </c>
      <c r="L87" s="129">
        <f t="shared" si="12"/>
        <v>0</v>
      </c>
      <c r="M87" s="130">
        <f t="shared" si="13"/>
        <v>1438383</v>
      </c>
      <c r="N87" s="131">
        <f>N5+N66</f>
        <v>101310</v>
      </c>
      <c r="O87" s="131">
        <f>O5+O66</f>
        <v>0</v>
      </c>
      <c r="P87" s="132"/>
      <c r="Q87" s="131">
        <f>Q5+Q66</f>
        <v>0</v>
      </c>
      <c r="R87" s="131">
        <f>R5+R66</f>
        <v>0</v>
      </c>
      <c r="S87" s="132"/>
      <c r="T87" s="131">
        <f>T5+T66</f>
        <v>101310</v>
      </c>
      <c r="U87" s="131">
        <f>U5+U66</f>
        <v>0</v>
      </c>
      <c r="V87" s="132"/>
      <c r="W87" s="131">
        <f>W5+W66</f>
        <v>5477</v>
      </c>
      <c r="X87" s="131">
        <f>X5+X66</f>
        <v>0</v>
      </c>
      <c r="Y87" s="132"/>
      <c r="Z87" s="131">
        <f>Z5+Z66</f>
        <v>1526</v>
      </c>
      <c r="AA87" s="131">
        <f>AA5+AA66</f>
        <v>0</v>
      </c>
      <c r="AB87" s="132"/>
      <c r="AC87" s="131">
        <f>AC5+AC66</f>
        <v>2400</v>
      </c>
      <c r="AD87" s="131">
        <f>AD5+AD66</f>
        <v>0</v>
      </c>
      <c r="AE87" s="132"/>
      <c r="AF87" s="315">
        <f t="shared" si="19"/>
        <v>9403</v>
      </c>
      <c r="AG87" s="131">
        <f>AG5+AG66</f>
        <v>0</v>
      </c>
      <c r="AH87" s="132"/>
      <c r="AI87" s="131">
        <f>AI5+AI66</f>
        <v>0</v>
      </c>
      <c r="AJ87" s="131">
        <f>AJ5+AJ66</f>
        <v>0</v>
      </c>
      <c r="AK87" s="132"/>
      <c r="AL87" s="131">
        <f>AL5+AL66</f>
        <v>0</v>
      </c>
      <c r="AM87" s="131">
        <f>AM5+AM66</f>
        <v>0</v>
      </c>
      <c r="AN87" s="132"/>
      <c r="AO87" s="131">
        <f>AO5+AO66</f>
        <v>9300</v>
      </c>
      <c r="AP87" s="131">
        <f>AP5+AP66</f>
        <v>0</v>
      </c>
      <c r="AQ87" s="132"/>
      <c r="AR87" s="131">
        <f>AR5+AR66</f>
        <v>8500</v>
      </c>
      <c r="AS87" s="131">
        <f>AS5+AS66</f>
        <v>0</v>
      </c>
      <c r="AT87" s="132"/>
      <c r="AU87" s="131">
        <f>AU5+AU66</f>
        <v>0</v>
      </c>
      <c r="AV87" s="131">
        <f>AV5+AV66</f>
        <v>0</v>
      </c>
      <c r="AW87" s="132"/>
      <c r="AX87" s="131">
        <f>AX5+AX66</f>
        <v>0</v>
      </c>
      <c r="AY87" s="131">
        <f>AY5+AY66</f>
        <v>0</v>
      </c>
      <c r="AZ87" s="132"/>
      <c r="BA87" s="131">
        <f>BA5+BA66</f>
        <v>15967</v>
      </c>
      <c r="BB87" s="131">
        <f>BB5+BB66</f>
        <v>0</v>
      </c>
      <c r="BC87" s="132"/>
      <c r="BD87" s="131">
        <f>BD5+BD66</f>
        <v>32450</v>
      </c>
      <c r="BE87" s="131">
        <f>BE5+BE66</f>
        <v>0</v>
      </c>
      <c r="BF87" s="132"/>
      <c r="BG87" s="131">
        <f>BG5+BG66</f>
        <v>0</v>
      </c>
      <c r="BH87" s="131">
        <f>BH5+BH66</f>
        <v>0</v>
      </c>
      <c r="BI87" s="132"/>
      <c r="BJ87" s="131">
        <f>BJ5+BJ66</f>
        <v>0</v>
      </c>
      <c r="BK87" s="131">
        <f>BK5+BK66</f>
        <v>0</v>
      </c>
      <c r="BL87" s="132"/>
      <c r="BM87" s="131">
        <f>BM5+BM66</f>
        <v>600</v>
      </c>
      <c r="BN87" s="131">
        <f>BN5+BN66</f>
        <v>0</v>
      </c>
      <c r="BO87" s="132"/>
      <c r="BP87" s="131">
        <f>BP5+BP66</f>
        <v>37000</v>
      </c>
      <c r="BQ87" s="131">
        <f>BQ5+BQ66</f>
        <v>0</v>
      </c>
      <c r="BR87" s="132"/>
      <c r="BS87" s="131">
        <f>BS5+BS66</f>
        <v>2000</v>
      </c>
      <c r="BT87" s="131">
        <f>BT5+BT66</f>
        <v>0</v>
      </c>
      <c r="BU87" s="132"/>
      <c r="BV87" s="131">
        <f>BV5+BV66</f>
        <v>4500</v>
      </c>
      <c r="BW87" s="131">
        <f>BW5+BW66</f>
        <v>0</v>
      </c>
      <c r="BX87" s="132"/>
      <c r="BY87" s="131">
        <f>BY5+BY66</f>
        <v>204</v>
      </c>
      <c r="BZ87" s="131">
        <f>BZ5+BZ66</f>
        <v>0</v>
      </c>
      <c r="CA87" s="132"/>
      <c r="CB87" s="131">
        <f>CB5+CB66</f>
        <v>0</v>
      </c>
      <c r="CC87" s="131">
        <f>CC5+CC66</f>
        <v>0</v>
      </c>
      <c r="CD87" s="132"/>
      <c r="CE87" s="131">
        <f>CE5+CE66</f>
        <v>379730</v>
      </c>
      <c r="CF87" s="131">
        <f>CF5+CF66</f>
        <v>0</v>
      </c>
      <c r="CG87" s="132"/>
      <c r="CH87" s="131">
        <f>CH5+CH66</f>
        <v>0</v>
      </c>
      <c r="CI87" s="131">
        <f>CI5+CI66</f>
        <v>0</v>
      </c>
      <c r="CJ87" s="132"/>
      <c r="CK87" s="131">
        <f>CK5+CK66</f>
        <v>28500</v>
      </c>
      <c r="CL87" s="131">
        <f>CL5+CL66</f>
        <v>0</v>
      </c>
      <c r="CM87" s="132"/>
      <c r="CN87" s="131">
        <f>CN5+CN66</f>
        <v>730762</v>
      </c>
      <c r="CO87" s="131">
        <f>CO5+CO66</f>
        <v>0</v>
      </c>
      <c r="CP87" s="132"/>
      <c r="CQ87" s="131">
        <f>CQ5+CQ66</f>
        <v>0</v>
      </c>
      <c r="CR87" s="131">
        <f>CR5+CR66</f>
        <v>0</v>
      </c>
      <c r="CS87" s="132"/>
      <c r="CT87" s="131">
        <f>CT5+CT66</f>
        <v>0</v>
      </c>
      <c r="CU87" s="131">
        <f>CU5+CU66</f>
        <v>0</v>
      </c>
      <c r="CV87" s="132"/>
      <c r="CW87" s="131">
        <f>CW5+CW66</f>
        <v>0</v>
      </c>
      <c r="CX87" s="131">
        <f>CX5+CX66</f>
        <v>0</v>
      </c>
      <c r="CY87" s="132"/>
      <c r="CZ87" s="131">
        <f>CZ5+CZ66</f>
        <v>5188</v>
      </c>
      <c r="DA87" s="131">
        <f>DA5+DA66</f>
        <v>0</v>
      </c>
      <c r="DB87" s="132"/>
      <c r="DC87" s="131">
        <f>DC5+DC66</f>
        <v>0</v>
      </c>
      <c r="DD87" s="131">
        <f>DD5+DD66</f>
        <v>0</v>
      </c>
      <c r="DE87" s="132"/>
      <c r="DF87" s="131">
        <f>DF5+DF66</f>
        <v>0</v>
      </c>
      <c r="DG87" s="131">
        <f>DG5+DG66</f>
        <v>0</v>
      </c>
      <c r="DH87" s="132"/>
      <c r="DI87" s="131">
        <f>DI5+DI66</f>
        <v>56569</v>
      </c>
      <c r="DJ87" s="131">
        <f>DJ5+DJ66</f>
        <v>0</v>
      </c>
      <c r="DK87" s="131"/>
      <c r="DL87" s="131">
        <f>DL5+DL66</f>
        <v>2000</v>
      </c>
      <c r="DM87" s="131">
        <f>DM5+DM66</f>
        <v>0</v>
      </c>
      <c r="DN87" s="132"/>
      <c r="DO87" s="131">
        <f>DO5+DO66</f>
        <v>10000</v>
      </c>
      <c r="DP87" s="131">
        <f>DP5+DP66</f>
        <v>0</v>
      </c>
      <c r="DQ87" s="132"/>
      <c r="DR87" s="131">
        <f>DR5+DR66</f>
        <v>0</v>
      </c>
      <c r="DS87" s="131">
        <f>DS5+DS66</f>
        <v>2700</v>
      </c>
      <c r="DT87" s="132"/>
      <c r="DU87" s="131">
        <f>DU5+DU66</f>
        <v>0</v>
      </c>
      <c r="DV87" s="131">
        <f>DV5+DV66</f>
        <v>1700</v>
      </c>
      <c r="DW87" s="132"/>
      <c r="DX87" s="129">
        <f t="shared" si="16"/>
        <v>1323270</v>
      </c>
      <c r="DY87" s="129">
        <f t="shared" si="17"/>
        <v>4400</v>
      </c>
      <c r="DZ87" s="129">
        <f t="shared" si="18"/>
        <v>0</v>
      </c>
    </row>
    <row r="88" spans="1:130" s="115" customFormat="1" ht="24" customHeight="1">
      <c r="A88" s="1016" t="s">
        <v>671</v>
      </c>
      <c r="B88" s="1017"/>
      <c r="C88" s="1017"/>
      <c r="D88" s="1017"/>
      <c r="E88" s="1017"/>
      <c r="F88" s="1017"/>
      <c r="G88" s="1017"/>
      <c r="H88" s="1017"/>
      <c r="I88" s="134"/>
      <c r="J88" s="103">
        <f t="shared" si="14"/>
        <v>0</v>
      </c>
      <c r="K88" s="103">
        <f t="shared" si="15"/>
        <v>0</v>
      </c>
      <c r="L88" s="103">
        <f t="shared" si="12"/>
        <v>0</v>
      </c>
      <c r="M88" s="104">
        <f t="shared" si="13"/>
        <v>0</v>
      </c>
      <c r="N88" s="135"/>
      <c r="O88" s="135"/>
      <c r="P88" s="136"/>
      <c r="Q88" s="135"/>
      <c r="R88" s="135"/>
      <c r="S88" s="136"/>
      <c r="T88" s="135"/>
      <c r="U88" s="135"/>
      <c r="V88" s="136"/>
      <c r="W88" s="135"/>
      <c r="X88" s="135"/>
      <c r="Y88" s="136"/>
      <c r="Z88" s="135"/>
      <c r="AA88" s="135"/>
      <c r="AB88" s="136"/>
      <c r="AC88" s="135"/>
      <c r="AD88" s="135"/>
      <c r="AE88" s="136"/>
      <c r="AF88" s="108">
        <f t="shared" si="19"/>
        <v>0</v>
      </c>
      <c r="AG88" s="135"/>
      <c r="AH88" s="136"/>
      <c r="AI88" s="135"/>
      <c r="AJ88" s="135"/>
      <c r="AK88" s="136"/>
      <c r="AL88" s="135"/>
      <c r="AM88" s="135"/>
      <c r="AN88" s="136"/>
      <c r="AO88" s="135"/>
      <c r="AP88" s="135"/>
      <c r="AQ88" s="136"/>
      <c r="AR88" s="135"/>
      <c r="AS88" s="135"/>
      <c r="AT88" s="136"/>
      <c r="AU88" s="135"/>
      <c r="AV88" s="135"/>
      <c r="AW88" s="136"/>
      <c r="AX88" s="135"/>
      <c r="AY88" s="135"/>
      <c r="AZ88" s="136"/>
      <c r="BA88" s="135"/>
      <c r="BB88" s="135"/>
      <c r="BC88" s="136"/>
      <c r="BD88" s="135"/>
      <c r="BE88" s="135"/>
      <c r="BF88" s="136"/>
      <c r="BG88" s="135"/>
      <c r="BH88" s="135"/>
      <c r="BI88" s="136"/>
      <c r="BJ88" s="135"/>
      <c r="BK88" s="135"/>
      <c r="BL88" s="136"/>
      <c r="BM88" s="135"/>
      <c r="BN88" s="135"/>
      <c r="BO88" s="136"/>
      <c r="BP88" s="135"/>
      <c r="BQ88" s="135"/>
      <c r="BR88" s="136"/>
      <c r="BS88" s="135"/>
      <c r="BT88" s="135"/>
      <c r="BU88" s="136"/>
      <c r="BV88" s="135"/>
      <c r="BW88" s="135"/>
      <c r="BX88" s="136"/>
      <c r="BY88" s="135"/>
      <c r="BZ88" s="135"/>
      <c r="CA88" s="136"/>
      <c r="CB88" s="135"/>
      <c r="CC88" s="135"/>
      <c r="CD88" s="136"/>
      <c r="CE88" s="135"/>
      <c r="CF88" s="135"/>
      <c r="CG88" s="136"/>
      <c r="CH88" s="135"/>
      <c r="CI88" s="135"/>
      <c r="CJ88" s="136"/>
      <c r="CK88" s="135"/>
      <c r="CL88" s="135"/>
      <c r="CM88" s="136"/>
      <c r="CN88" s="135"/>
      <c r="CO88" s="135"/>
      <c r="CP88" s="136"/>
      <c r="CQ88" s="135"/>
      <c r="CR88" s="135"/>
      <c r="CS88" s="136"/>
      <c r="CT88" s="135"/>
      <c r="CU88" s="135"/>
      <c r="CV88" s="136"/>
      <c r="CW88" s="135"/>
      <c r="CX88" s="135"/>
      <c r="CY88" s="136"/>
      <c r="CZ88" s="135"/>
      <c r="DA88" s="135"/>
      <c r="DB88" s="136"/>
      <c r="DC88" s="135"/>
      <c r="DD88" s="135"/>
      <c r="DE88" s="136"/>
      <c r="DF88" s="135"/>
      <c r="DG88" s="135"/>
      <c r="DH88" s="136"/>
      <c r="DI88" s="135"/>
      <c r="DJ88" s="135"/>
      <c r="DK88" s="136"/>
      <c r="DL88" s="136"/>
      <c r="DM88" s="136"/>
      <c r="DN88" s="136"/>
      <c r="DO88" s="135"/>
      <c r="DP88" s="135"/>
      <c r="DQ88" s="136"/>
      <c r="DR88" s="135"/>
      <c r="DS88" s="135"/>
      <c r="DT88" s="136"/>
      <c r="DU88" s="135"/>
      <c r="DV88" s="135"/>
      <c r="DW88" s="136"/>
      <c r="DX88" s="103">
        <f t="shared" si="16"/>
        <v>0</v>
      </c>
      <c r="DY88" s="103">
        <f t="shared" si="17"/>
        <v>0</v>
      </c>
      <c r="DZ88" s="103">
        <f t="shared" si="18"/>
        <v>0</v>
      </c>
    </row>
    <row r="89" spans="1:130" s="115" customFormat="1" ht="24.75" customHeight="1">
      <c r="A89" s="118"/>
      <c r="B89" s="86">
        <v>3</v>
      </c>
      <c r="C89" s="137" t="s">
        <v>672</v>
      </c>
      <c r="D89" s="137"/>
      <c r="E89" s="137"/>
      <c r="F89" s="137"/>
      <c r="G89" s="137"/>
      <c r="H89" s="137"/>
      <c r="I89" s="138" t="s">
        <v>673</v>
      </c>
      <c r="J89" s="88">
        <f t="shared" si="14"/>
        <v>325967</v>
      </c>
      <c r="K89" s="88">
        <f t="shared" si="15"/>
        <v>0</v>
      </c>
      <c r="L89" s="88">
        <f t="shared" si="12"/>
        <v>0</v>
      </c>
      <c r="M89" s="89">
        <f t="shared" si="13"/>
        <v>325967</v>
      </c>
      <c r="N89" s="139">
        <f>N90</f>
        <v>38488</v>
      </c>
      <c r="O89" s="139">
        <f>O90</f>
        <v>0</v>
      </c>
      <c r="P89" s="140"/>
      <c r="Q89" s="139">
        <f>Q90</f>
        <v>8330</v>
      </c>
      <c r="R89" s="139">
        <f>R90</f>
        <v>0</v>
      </c>
      <c r="S89" s="140"/>
      <c r="T89" s="139">
        <f>T90</f>
        <v>46818</v>
      </c>
      <c r="U89" s="139">
        <f>U90</f>
        <v>0</v>
      </c>
      <c r="V89" s="140"/>
      <c r="W89" s="139">
        <f>W90</f>
        <v>1195</v>
      </c>
      <c r="X89" s="139">
        <f>X90</f>
        <v>0</v>
      </c>
      <c r="Y89" s="140"/>
      <c r="Z89" s="139">
        <f>Z90</f>
        <v>28083</v>
      </c>
      <c r="AA89" s="139">
        <f>AA90</f>
        <v>0</v>
      </c>
      <c r="AB89" s="140"/>
      <c r="AC89" s="139">
        <f>AC90</f>
        <v>21968</v>
      </c>
      <c r="AD89" s="139">
        <f>AD90</f>
        <v>0</v>
      </c>
      <c r="AE89" s="140"/>
      <c r="AF89" s="314">
        <f>AC89+Z89+U89</f>
        <v>50051</v>
      </c>
      <c r="AG89" s="139">
        <f>AG90</f>
        <v>0</v>
      </c>
      <c r="AH89" s="140"/>
      <c r="AI89" s="139">
        <f>AI90</f>
        <v>0</v>
      </c>
      <c r="AJ89" s="139">
        <f>AJ90</f>
        <v>0</v>
      </c>
      <c r="AK89" s="140"/>
      <c r="AL89" s="139">
        <f>AL90</f>
        <v>0</v>
      </c>
      <c r="AM89" s="139">
        <f>AM90</f>
        <v>0</v>
      </c>
      <c r="AN89" s="140"/>
      <c r="AO89" s="139">
        <f>AO90</f>
        <v>0</v>
      </c>
      <c r="AP89" s="139">
        <f>AP90</f>
        <v>0</v>
      </c>
      <c r="AQ89" s="140"/>
      <c r="AR89" s="139">
        <f>AR90</f>
        <v>0</v>
      </c>
      <c r="AS89" s="139">
        <f>AS90</f>
        <v>0</v>
      </c>
      <c r="AT89" s="140"/>
      <c r="AU89" s="139">
        <f>AU90</f>
        <v>0</v>
      </c>
      <c r="AV89" s="139">
        <f>AV90</f>
        <v>0</v>
      </c>
      <c r="AW89" s="140"/>
      <c r="AX89" s="139">
        <f>AX90</f>
        <v>0</v>
      </c>
      <c r="AY89" s="139">
        <f>AY90</f>
        <v>0</v>
      </c>
      <c r="AZ89" s="140"/>
      <c r="BA89" s="139">
        <f>BA90</f>
        <v>0</v>
      </c>
      <c r="BB89" s="139">
        <f>BB90</f>
        <v>0</v>
      </c>
      <c r="BC89" s="140"/>
      <c r="BD89" s="139">
        <f>BD90</f>
        <v>0</v>
      </c>
      <c r="BE89" s="139">
        <f>BE90</f>
        <v>0</v>
      </c>
      <c r="BF89" s="140"/>
      <c r="BG89" s="139">
        <f>BG90</f>
        <v>0</v>
      </c>
      <c r="BH89" s="139">
        <f>BH90</f>
        <v>0</v>
      </c>
      <c r="BI89" s="140"/>
      <c r="BJ89" s="139">
        <f>BJ90</f>
        <v>0</v>
      </c>
      <c r="BK89" s="139">
        <f>BK90</f>
        <v>0</v>
      </c>
      <c r="BL89" s="140"/>
      <c r="BM89" s="139">
        <f>BM90</f>
        <v>0</v>
      </c>
      <c r="BN89" s="139">
        <f>BN90</f>
        <v>0</v>
      </c>
      <c r="BO89" s="140"/>
      <c r="BP89" s="139">
        <f>BP90</f>
        <v>0</v>
      </c>
      <c r="BQ89" s="139">
        <f>BQ90</f>
        <v>0</v>
      </c>
      <c r="BR89" s="140"/>
      <c r="BS89" s="139">
        <f>BS90</f>
        <v>0</v>
      </c>
      <c r="BT89" s="139">
        <f>BT90</f>
        <v>0</v>
      </c>
      <c r="BU89" s="140"/>
      <c r="BV89" s="139">
        <f>BV90</f>
        <v>0</v>
      </c>
      <c r="BW89" s="139">
        <f>BW90</f>
        <v>0</v>
      </c>
      <c r="BX89" s="140"/>
      <c r="BY89" s="139">
        <f>BY90</f>
        <v>0</v>
      </c>
      <c r="BZ89" s="139">
        <f>BZ90</f>
        <v>0</v>
      </c>
      <c r="CA89" s="140"/>
      <c r="CB89" s="139">
        <f>CB90</f>
        <v>0</v>
      </c>
      <c r="CC89" s="139">
        <f>CC90</f>
        <v>0</v>
      </c>
      <c r="CD89" s="140"/>
      <c r="CE89" s="139">
        <f>CE90</f>
        <v>227903</v>
      </c>
      <c r="CF89" s="139">
        <f>CF90</f>
        <v>0</v>
      </c>
      <c r="CG89" s="140"/>
      <c r="CH89" s="139">
        <f>CH90</f>
        <v>0</v>
      </c>
      <c r="CI89" s="139">
        <f>CI90</f>
        <v>0</v>
      </c>
      <c r="CJ89" s="140"/>
      <c r="CK89" s="139">
        <f>CK90</f>
        <v>0</v>
      </c>
      <c r="CL89" s="139">
        <f>CL90</f>
        <v>0</v>
      </c>
      <c r="CM89" s="140"/>
      <c r="CN89" s="139">
        <f>CN90</f>
        <v>0</v>
      </c>
      <c r="CO89" s="139">
        <f>CO90</f>
        <v>0</v>
      </c>
      <c r="CP89" s="140"/>
      <c r="CQ89" s="139">
        <f>CQ90</f>
        <v>0</v>
      </c>
      <c r="CR89" s="139">
        <f>CR90</f>
        <v>0</v>
      </c>
      <c r="CS89" s="140"/>
      <c r="CT89" s="139">
        <f>CT90</f>
        <v>0</v>
      </c>
      <c r="CU89" s="139">
        <f>CU90</f>
        <v>0</v>
      </c>
      <c r="CV89" s="140"/>
      <c r="CW89" s="139">
        <f>CW90</f>
        <v>0</v>
      </c>
      <c r="CX89" s="139">
        <f>CX90</f>
        <v>0</v>
      </c>
      <c r="CY89" s="140"/>
      <c r="CZ89" s="139">
        <f>CZ90</f>
        <v>0</v>
      </c>
      <c r="DA89" s="139">
        <f>DA90</f>
        <v>0</v>
      </c>
      <c r="DB89" s="140"/>
      <c r="DC89" s="139">
        <f>DC90</f>
        <v>0</v>
      </c>
      <c r="DD89" s="139">
        <f>DD90</f>
        <v>0</v>
      </c>
      <c r="DE89" s="140"/>
      <c r="DF89" s="139">
        <f>DF90</f>
        <v>0</v>
      </c>
      <c r="DG89" s="139">
        <f>DG90</f>
        <v>0</v>
      </c>
      <c r="DH89" s="140"/>
      <c r="DI89" s="139">
        <f>DI90</f>
        <v>0</v>
      </c>
      <c r="DJ89" s="139">
        <f>DJ90</f>
        <v>0</v>
      </c>
      <c r="DK89" s="139"/>
      <c r="DL89" s="139">
        <f>DL90</f>
        <v>0</v>
      </c>
      <c r="DM89" s="139">
        <f>DM90</f>
        <v>0</v>
      </c>
      <c r="DN89" s="140"/>
      <c r="DO89" s="139">
        <f>DO90</f>
        <v>0</v>
      </c>
      <c r="DP89" s="139">
        <f>DP90</f>
        <v>0</v>
      </c>
      <c r="DQ89" s="140"/>
      <c r="DR89" s="139">
        <f>DR90</f>
        <v>0</v>
      </c>
      <c r="DS89" s="139">
        <f>DS90</f>
        <v>0</v>
      </c>
      <c r="DT89" s="140"/>
      <c r="DU89" s="139">
        <f>DU90</f>
        <v>0</v>
      </c>
      <c r="DV89" s="139">
        <f>DV90</f>
        <v>0</v>
      </c>
      <c r="DW89" s="140"/>
      <c r="DX89" s="88">
        <f t="shared" si="16"/>
        <v>227903</v>
      </c>
      <c r="DY89" s="88">
        <f t="shared" si="17"/>
        <v>0</v>
      </c>
      <c r="DZ89" s="88">
        <f t="shared" si="18"/>
        <v>0</v>
      </c>
    </row>
    <row r="90" spans="1:130" s="115" customFormat="1">
      <c r="A90" s="118"/>
      <c r="C90" s="93">
        <v>1</v>
      </c>
      <c r="D90" s="1018" t="s">
        <v>674</v>
      </c>
      <c r="E90" s="1018"/>
      <c r="F90" s="1018"/>
      <c r="G90" s="1018"/>
      <c r="H90" s="1018"/>
      <c r="I90" s="95" t="s">
        <v>675</v>
      </c>
      <c r="J90" s="96">
        <f t="shared" si="14"/>
        <v>325967</v>
      </c>
      <c r="K90" s="96">
        <f t="shared" si="15"/>
        <v>0</v>
      </c>
      <c r="L90" s="96">
        <f t="shared" si="12"/>
        <v>0</v>
      </c>
      <c r="M90" s="97">
        <f t="shared" si="13"/>
        <v>325967</v>
      </c>
      <c r="N90" s="98">
        <f>N91+N95+N96+N99+N100</f>
        <v>38488</v>
      </c>
      <c r="O90" s="98">
        <f>O91+O95+O96+O99+O100</f>
        <v>0</v>
      </c>
      <c r="P90" s="99"/>
      <c r="Q90" s="98">
        <f>Q91+Q95+Q96+Q99+Q100</f>
        <v>8330</v>
      </c>
      <c r="R90" s="98">
        <f>R91+R95+R96+R99+R100</f>
        <v>0</v>
      </c>
      <c r="S90" s="99"/>
      <c r="T90" s="98">
        <f>T91+T95+T96+T99+T100</f>
        <v>46818</v>
      </c>
      <c r="U90" s="98">
        <f>U91+U95+U96+U99+U100</f>
        <v>0</v>
      </c>
      <c r="V90" s="99"/>
      <c r="W90" s="98">
        <f>W91+W95+W96+W99+W100</f>
        <v>1195</v>
      </c>
      <c r="X90" s="98">
        <f>X91+X95+X96+X99+X100</f>
        <v>0</v>
      </c>
      <c r="Y90" s="99"/>
      <c r="Z90" s="98">
        <f>Z91+Z95+Z96+Z99+Z100</f>
        <v>28083</v>
      </c>
      <c r="AA90" s="98">
        <f>AA91+AA95+AA96+AA99+AA100</f>
        <v>0</v>
      </c>
      <c r="AB90" s="99"/>
      <c r="AC90" s="98">
        <f>AC91+AC95+AC96+AC99+AC100</f>
        <v>21968</v>
      </c>
      <c r="AD90" s="98">
        <f>AD91+AD95+AD96+AD99+AD100</f>
        <v>0</v>
      </c>
      <c r="AE90" s="99"/>
      <c r="AF90" s="195">
        <f>AC90+Z90+W90</f>
        <v>51246</v>
      </c>
      <c r="AG90" s="98">
        <f>AG91+AG95+AG96+AG99+AG100</f>
        <v>0</v>
      </c>
      <c r="AH90" s="99"/>
      <c r="AI90" s="98">
        <f>AI91+AI95+AI96+AI99+AI100</f>
        <v>0</v>
      </c>
      <c r="AJ90" s="98">
        <f>AJ91+AJ95+AJ96+AJ99+AJ100</f>
        <v>0</v>
      </c>
      <c r="AK90" s="99"/>
      <c r="AL90" s="98">
        <f>AL91+AL95+AL96+AL99+AL100</f>
        <v>0</v>
      </c>
      <c r="AM90" s="98">
        <f>AM91+AM95+AM96+AM99+AM100</f>
        <v>0</v>
      </c>
      <c r="AN90" s="99"/>
      <c r="AO90" s="98">
        <f>AO91+AO95+AO96+AO99+AO100</f>
        <v>0</v>
      </c>
      <c r="AP90" s="98">
        <f>AP91+AP95+AP96+AP99+AP100</f>
        <v>0</v>
      </c>
      <c r="AQ90" s="99"/>
      <c r="AR90" s="98">
        <f>AR91+AR95+AR96+AR99+AR100</f>
        <v>0</v>
      </c>
      <c r="AS90" s="98">
        <f>AS91+AS95+AS96+AS99+AS100</f>
        <v>0</v>
      </c>
      <c r="AT90" s="99"/>
      <c r="AU90" s="98">
        <f>AU91+AU95+AU96+AU99+AU100</f>
        <v>0</v>
      </c>
      <c r="AV90" s="98">
        <f>AV91+AV95+AV96+AV99+AV100</f>
        <v>0</v>
      </c>
      <c r="AW90" s="99"/>
      <c r="AX90" s="98">
        <f>AX91+AX95+AX96+AX99+AX100</f>
        <v>0</v>
      </c>
      <c r="AY90" s="98">
        <f>AY91+AY95+AY96+AY99+AY100</f>
        <v>0</v>
      </c>
      <c r="AZ90" s="99"/>
      <c r="BA90" s="98">
        <f>BA91+BA95+BA96+BA99+BA100</f>
        <v>0</v>
      </c>
      <c r="BB90" s="98">
        <f>BB91+BB95+BB96+BB99+BB100</f>
        <v>0</v>
      </c>
      <c r="BC90" s="99"/>
      <c r="BD90" s="98">
        <f>BD91+BD95+BD96+BD99+BD100</f>
        <v>0</v>
      </c>
      <c r="BE90" s="98">
        <f>BE91+BE95+BE96+BE99+BE100</f>
        <v>0</v>
      </c>
      <c r="BF90" s="99"/>
      <c r="BG90" s="98">
        <f>BG91+BG95+BG96+BG99+BG100</f>
        <v>0</v>
      </c>
      <c r="BH90" s="98">
        <f>BH91+BH95+BH96+BH99+BH100</f>
        <v>0</v>
      </c>
      <c r="BI90" s="99"/>
      <c r="BJ90" s="98">
        <f>BJ91+BJ95+BJ96+BJ99+BJ100</f>
        <v>0</v>
      </c>
      <c r="BK90" s="98">
        <f>BK91+BK95+BK96+BK99+BK100</f>
        <v>0</v>
      </c>
      <c r="BL90" s="99"/>
      <c r="BM90" s="98">
        <f>BM91+BM95+BM96+BM99+BM100</f>
        <v>0</v>
      </c>
      <c r="BN90" s="98">
        <f>BN91+BN95+BN96+BN99+BN100</f>
        <v>0</v>
      </c>
      <c r="BO90" s="99"/>
      <c r="BP90" s="98">
        <f>BP91+BP95+BP96+BP99+BP100</f>
        <v>0</v>
      </c>
      <c r="BQ90" s="98">
        <f>BQ91+BQ95+BQ96+BQ99+BQ100</f>
        <v>0</v>
      </c>
      <c r="BR90" s="99"/>
      <c r="BS90" s="98">
        <f>BS91+BS95+BS96+BS99+BS100</f>
        <v>0</v>
      </c>
      <c r="BT90" s="98">
        <f>BT91+BT95+BT96+BT99+BT100</f>
        <v>0</v>
      </c>
      <c r="BU90" s="99"/>
      <c r="BV90" s="98">
        <f>BV91+BV95+BV96+BV99+BV100</f>
        <v>0</v>
      </c>
      <c r="BW90" s="98">
        <f>BW91+BW95+BW96+BW99+BW100</f>
        <v>0</v>
      </c>
      <c r="BX90" s="99"/>
      <c r="BY90" s="98">
        <f>BY91+BY95+BY96+BY99+BY100</f>
        <v>0</v>
      </c>
      <c r="BZ90" s="98">
        <f>BZ91+BZ95+BZ96+BZ99+BZ100</f>
        <v>0</v>
      </c>
      <c r="CA90" s="99"/>
      <c r="CB90" s="98">
        <f>CB91+CB95+CB96+CB99+CB100</f>
        <v>0</v>
      </c>
      <c r="CC90" s="98">
        <f>CC91+CC95+CC96+CC99+CC100</f>
        <v>0</v>
      </c>
      <c r="CD90" s="99"/>
      <c r="CE90" s="98">
        <f>CE91+CE95+CE96+CE99+CE100</f>
        <v>227903</v>
      </c>
      <c r="CF90" s="98">
        <f>CF91+CF95+CF96+CF99+CF100</f>
        <v>0</v>
      </c>
      <c r="CG90" s="99"/>
      <c r="CH90" s="98">
        <f>CH91+CH95+CH96+CH99+CH100</f>
        <v>0</v>
      </c>
      <c r="CI90" s="98">
        <f>CI91+CI95+CI96+CI99+CI100</f>
        <v>0</v>
      </c>
      <c r="CJ90" s="99"/>
      <c r="CK90" s="98">
        <f>CK91+CK95+CK96+CK99+CK100</f>
        <v>0</v>
      </c>
      <c r="CL90" s="98">
        <f>CL91+CL95+CL96+CL99+CL100</f>
        <v>0</v>
      </c>
      <c r="CM90" s="99"/>
      <c r="CN90" s="98">
        <f>CN91+CN95+CN96+CN99+CN100</f>
        <v>0</v>
      </c>
      <c r="CO90" s="98">
        <f>CO91+CO95+CO96+CO99+CO100</f>
        <v>0</v>
      </c>
      <c r="CP90" s="99"/>
      <c r="CQ90" s="98">
        <f>CQ91+CQ95+CQ96+CQ99+CQ100</f>
        <v>0</v>
      </c>
      <c r="CR90" s="98">
        <f>CR91+CR95+CR96+CR99+CR100</f>
        <v>0</v>
      </c>
      <c r="CS90" s="99"/>
      <c r="CT90" s="98">
        <f>CT91+CT95+CT96+CT99+CT100</f>
        <v>0</v>
      </c>
      <c r="CU90" s="98">
        <f>CU91+CU95+CU96+CU99+CU100</f>
        <v>0</v>
      </c>
      <c r="CV90" s="99"/>
      <c r="CW90" s="98">
        <f>CW91+CW95+CW96+CW99+CW100</f>
        <v>0</v>
      </c>
      <c r="CX90" s="98">
        <f>CX91+CX95+CX96+CX99+CX100</f>
        <v>0</v>
      </c>
      <c r="CY90" s="99"/>
      <c r="CZ90" s="98">
        <f>CZ91+CZ95+CZ96+CZ99+CZ100</f>
        <v>0</v>
      </c>
      <c r="DA90" s="98">
        <f>DA91+DA95+DA96+DA99+DA100</f>
        <v>0</v>
      </c>
      <c r="DB90" s="99"/>
      <c r="DC90" s="98">
        <f>DC91+DC95+DC96+DC99+DC100</f>
        <v>0</v>
      </c>
      <c r="DD90" s="98">
        <f>DD91+DD95+DD96+DD99+DD100</f>
        <v>0</v>
      </c>
      <c r="DE90" s="99"/>
      <c r="DF90" s="98">
        <f>DF91+DF95+DF96+DF99+DF100</f>
        <v>0</v>
      </c>
      <c r="DG90" s="98">
        <f>DG91+DG95+DG96+DG99+DG100</f>
        <v>0</v>
      </c>
      <c r="DH90" s="99"/>
      <c r="DI90" s="98">
        <f>DI91+DI95+DI96+DI99+DI100</f>
        <v>0</v>
      </c>
      <c r="DJ90" s="98">
        <f>DJ91+DJ95+DJ96+DJ99+DJ100</f>
        <v>0</v>
      </c>
      <c r="DK90" s="98"/>
      <c r="DL90" s="98">
        <f>DL91+DL95+DL96+DL99+DL100</f>
        <v>0</v>
      </c>
      <c r="DM90" s="98">
        <f>DM91+DM95+DM96+DM99+DM100</f>
        <v>0</v>
      </c>
      <c r="DN90" s="99"/>
      <c r="DO90" s="98">
        <f>DO91+DO95+DO96+DO99+DO100</f>
        <v>0</v>
      </c>
      <c r="DP90" s="98">
        <f>DP91+DP95+DP96+DP99+DP100</f>
        <v>0</v>
      </c>
      <c r="DQ90" s="99"/>
      <c r="DR90" s="98">
        <f>DR91+DR95+DR96+DR99+DR100</f>
        <v>0</v>
      </c>
      <c r="DS90" s="98">
        <f>DS91+DS95+DS96+DS99+DS100</f>
        <v>0</v>
      </c>
      <c r="DT90" s="99"/>
      <c r="DU90" s="98">
        <f>DU91+DU95+DU96+DU99+DU100</f>
        <v>0</v>
      </c>
      <c r="DV90" s="98">
        <f>DV91+DV95+DV96+DV99+DV100</f>
        <v>0</v>
      </c>
      <c r="DW90" s="99"/>
      <c r="DX90" s="96">
        <f t="shared" si="16"/>
        <v>227903</v>
      </c>
      <c r="DY90" s="96">
        <f t="shared" si="17"/>
        <v>0</v>
      </c>
      <c r="DZ90" s="96">
        <f t="shared" si="18"/>
        <v>0</v>
      </c>
    </row>
    <row r="91" spans="1:130" s="115" customFormat="1">
      <c r="A91" s="118"/>
      <c r="C91" s="141"/>
      <c r="D91" s="102">
        <v>1</v>
      </c>
      <c r="E91" s="81" t="s">
        <v>676</v>
      </c>
      <c r="F91" s="81"/>
      <c r="G91" s="81"/>
      <c r="H91" s="81"/>
      <c r="I91" s="81" t="s">
        <v>677</v>
      </c>
      <c r="J91" s="103">
        <f t="shared" si="14"/>
        <v>0</v>
      </c>
      <c r="K91" s="103">
        <f t="shared" si="15"/>
        <v>0</v>
      </c>
      <c r="L91" s="103">
        <f t="shared" si="12"/>
        <v>0</v>
      </c>
      <c r="M91" s="104">
        <f t="shared" si="13"/>
        <v>0</v>
      </c>
      <c r="N91" s="142">
        <f>SUM(N92:N94)</f>
        <v>0</v>
      </c>
      <c r="O91" s="142">
        <f>SUM(O92:O94)</f>
        <v>0</v>
      </c>
      <c r="P91" s="143"/>
      <c r="Q91" s="142">
        <f>SUM(Q92:Q94)</f>
        <v>0</v>
      </c>
      <c r="R91" s="142">
        <f>SUM(R92:R94)</f>
        <v>0</v>
      </c>
      <c r="S91" s="143"/>
      <c r="T91" s="108">
        <f t="shared" ref="T91:T100" si="20">N91+Q91</f>
        <v>0</v>
      </c>
      <c r="U91" s="142">
        <f>SUM(U92:U94)</f>
        <v>0</v>
      </c>
      <c r="V91" s="143"/>
      <c r="W91" s="142">
        <f>SUM(W92:W94)</f>
        <v>0</v>
      </c>
      <c r="X91" s="142">
        <f>SUM(X92:X94)</f>
        <v>0</v>
      </c>
      <c r="Y91" s="143"/>
      <c r="Z91" s="142">
        <f>SUM(Z92:Z94)</f>
        <v>0</v>
      </c>
      <c r="AA91" s="142">
        <f>SUM(AA92:AA94)</f>
        <v>0</v>
      </c>
      <c r="AB91" s="143"/>
      <c r="AC91" s="142">
        <f>SUM(AC92:AC94)</f>
        <v>0</v>
      </c>
      <c r="AD91" s="142">
        <f>SUM(AD92:AD94)</f>
        <v>0</v>
      </c>
      <c r="AE91" s="143"/>
      <c r="AF91" s="108">
        <f t="shared" ref="AF91:AF100" si="21">AC91+Z91+W91</f>
        <v>0</v>
      </c>
      <c r="AG91" s="142">
        <f>SUM(AG92:AG94)</f>
        <v>0</v>
      </c>
      <c r="AH91" s="143"/>
      <c r="AI91" s="142">
        <f>SUM(AI92:AI94)</f>
        <v>0</v>
      </c>
      <c r="AJ91" s="142">
        <f>SUM(AJ92:AJ94)</f>
        <v>0</v>
      </c>
      <c r="AK91" s="143"/>
      <c r="AL91" s="142">
        <f>SUM(AL92:AL94)</f>
        <v>0</v>
      </c>
      <c r="AM91" s="142">
        <f>SUM(AM92:AM94)</f>
        <v>0</v>
      </c>
      <c r="AN91" s="143"/>
      <c r="AO91" s="142">
        <f>SUM(AO92:AO94)</f>
        <v>0</v>
      </c>
      <c r="AP91" s="142">
        <f>SUM(AP92:AP94)</f>
        <v>0</v>
      </c>
      <c r="AQ91" s="143"/>
      <c r="AR91" s="142">
        <f>SUM(AR92:AR94)</f>
        <v>0</v>
      </c>
      <c r="AS91" s="142">
        <f>SUM(AS92:AS94)</f>
        <v>0</v>
      </c>
      <c r="AT91" s="143"/>
      <c r="AU91" s="142">
        <f>SUM(AU92:AU94)</f>
        <v>0</v>
      </c>
      <c r="AV91" s="142">
        <f>SUM(AV92:AV94)</f>
        <v>0</v>
      </c>
      <c r="AW91" s="143"/>
      <c r="AX91" s="142">
        <f>SUM(AX92:AX94)</f>
        <v>0</v>
      </c>
      <c r="AY91" s="142">
        <f>SUM(AY92:AY94)</f>
        <v>0</v>
      </c>
      <c r="AZ91" s="143"/>
      <c r="BA91" s="142">
        <f>SUM(BA92:BA94)</f>
        <v>0</v>
      </c>
      <c r="BB91" s="142">
        <f>SUM(BB92:BB94)</f>
        <v>0</v>
      </c>
      <c r="BC91" s="143"/>
      <c r="BD91" s="142">
        <f>SUM(BD92:BD94)</f>
        <v>0</v>
      </c>
      <c r="BE91" s="142">
        <f>SUM(BE92:BE94)</f>
        <v>0</v>
      </c>
      <c r="BF91" s="143"/>
      <c r="BG91" s="142">
        <f>SUM(BG92:BG94)</f>
        <v>0</v>
      </c>
      <c r="BH91" s="142">
        <f>SUM(BH92:BH94)</f>
        <v>0</v>
      </c>
      <c r="BI91" s="143"/>
      <c r="BJ91" s="142">
        <f>SUM(BJ92:BJ94)</f>
        <v>0</v>
      </c>
      <c r="BK91" s="142">
        <f>SUM(BK92:BK94)</f>
        <v>0</v>
      </c>
      <c r="BL91" s="143"/>
      <c r="BM91" s="142">
        <f>SUM(BM92:BM94)</f>
        <v>0</v>
      </c>
      <c r="BN91" s="142">
        <f>SUM(BN92:BN94)</f>
        <v>0</v>
      </c>
      <c r="BO91" s="143"/>
      <c r="BP91" s="142">
        <f>SUM(BP92:BP94)</f>
        <v>0</v>
      </c>
      <c r="BQ91" s="142">
        <f>SUM(BQ92:BQ94)</f>
        <v>0</v>
      </c>
      <c r="BR91" s="143"/>
      <c r="BS91" s="142">
        <f>SUM(BS92:BS94)</f>
        <v>0</v>
      </c>
      <c r="BT91" s="142">
        <f>SUM(BT92:BT94)</f>
        <v>0</v>
      </c>
      <c r="BU91" s="143"/>
      <c r="BV91" s="142">
        <f>SUM(BV92:BV94)</f>
        <v>0</v>
      </c>
      <c r="BW91" s="142">
        <f>SUM(BW92:BW94)</f>
        <v>0</v>
      </c>
      <c r="BX91" s="143"/>
      <c r="BY91" s="142">
        <f>SUM(BY92:BY94)</f>
        <v>0</v>
      </c>
      <c r="BZ91" s="142">
        <f>SUM(BZ92:BZ94)</f>
        <v>0</v>
      </c>
      <c r="CA91" s="143"/>
      <c r="CB91" s="142">
        <f>SUM(CB92:CB94)</f>
        <v>0</v>
      </c>
      <c r="CC91" s="142">
        <f>SUM(CC92:CC94)</f>
        <v>0</v>
      </c>
      <c r="CD91" s="143"/>
      <c r="CE91" s="142">
        <f>SUM(CE92:CE94)</f>
        <v>0</v>
      </c>
      <c r="CF91" s="142">
        <f>SUM(CF92:CF94)</f>
        <v>0</v>
      </c>
      <c r="CG91" s="143"/>
      <c r="CH91" s="142">
        <f>SUM(CH92:CH94)</f>
        <v>0</v>
      </c>
      <c r="CI91" s="142">
        <f>SUM(CI92:CI94)</f>
        <v>0</v>
      </c>
      <c r="CJ91" s="143"/>
      <c r="CK91" s="142">
        <f>SUM(CK92:CK94)</f>
        <v>0</v>
      </c>
      <c r="CL91" s="142">
        <f>SUM(CL92:CL94)</f>
        <v>0</v>
      </c>
      <c r="CM91" s="143"/>
      <c r="CN91" s="142">
        <f>SUM(CN92:CN94)</f>
        <v>0</v>
      </c>
      <c r="CO91" s="142">
        <f>SUM(CO92:CO94)</f>
        <v>0</v>
      </c>
      <c r="CP91" s="143"/>
      <c r="CQ91" s="142">
        <f>SUM(CQ92:CQ94)</f>
        <v>0</v>
      </c>
      <c r="CR91" s="142">
        <f>SUM(CR92:CR94)</f>
        <v>0</v>
      </c>
      <c r="CS91" s="143"/>
      <c r="CT91" s="142">
        <f>SUM(CT92:CT94)</f>
        <v>0</v>
      </c>
      <c r="CU91" s="142">
        <f>SUM(CU92:CU94)</f>
        <v>0</v>
      </c>
      <c r="CV91" s="143"/>
      <c r="CW91" s="142">
        <f>SUM(CW92:CW94)</f>
        <v>0</v>
      </c>
      <c r="CX91" s="142">
        <f>SUM(CX92:CX94)</f>
        <v>0</v>
      </c>
      <c r="CY91" s="143"/>
      <c r="CZ91" s="142">
        <f>SUM(CZ92:CZ94)</f>
        <v>0</v>
      </c>
      <c r="DA91" s="142">
        <f>SUM(DA92:DA94)</f>
        <v>0</v>
      </c>
      <c r="DB91" s="143"/>
      <c r="DC91" s="142">
        <f>SUM(DC92:DC94)</f>
        <v>0</v>
      </c>
      <c r="DD91" s="142">
        <f>SUM(DD92:DD94)</f>
        <v>0</v>
      </c>
      <c r="DE91" s="143"/>
      <c r="DF91" s="142">
        <f>SUM(DF92:DF94)</f>
        <v>0</v>
      </c>
      <c r="DG91" s="142">
        <f>SUM(DG92:DG94)</f>
        <v>0</v>
      </c>
      <c r="DH91" s="143"/>
      <c r="DI91" s="142">
        <f>SUM(DI92:DI94)</f>
        <v>0</v>
      </c>
      <c r="DJ91" s="142">
        <f>SUM(DJ92:DJ94)</f>
        <v>0</v>
      </c>
      <c r="DK91" s="142"/>
      <c r="DL91" s="142">
        <f>SUM(DL92:DL94)</f>
        <v>0</v>
      </c>
      <c r="DM91" s="142">
        <f>SUM(DM92:DM94)</f>
        <v>0</v>
      </c>
      <c r="DN91" s="143"/>
      <c r="DO91" s="142">
        <f>SUM(DO92:DO94)</f>
        <v>0</v>
      </c>
      <c r="DP91" s="142">
        <f>SUM(DP92:DP94)</f>
        <v>0</v>
      </c>
      <c r="DQ91" s="143"/>
      <c r="DR91" s="142">
        <f>SUM(DR92:DR94)</f>
        <v>0</v>
      </c>
      <c r="DS91" s="142">
        <f>SUM(DS92:DS94)</f>
        <v>0</v>
      </c>
      <c r="DT91" s="143"/>
      <c r="DU91" s="142">
        <f>SUM(DU92:DU94)</f>
        <v>0</v>
      </c>
      <c r="DV91" s="142">
        <f>SUM(DV92:DV94)</f>
        <v>0</v>
      </c>
      <c r="DW91" s="143"/>
      <c r="DX91" s="103">
        <f t="shared" si="16"/>
        <v>0</v>
      </c>
      <c r="DY91" s="103">
        <f t="shared" si="17"/>
        <v>0</v>
      </c>
      <c r="DZ91" s="103">
        <f t="shared" si="18"/>
        <v>0</v>
      </c>
    </row>
    <row r="92" spans="1:130" s="115" customFormat="1">
      <c r="A92" s="118"/>
      <c r="C92" s="141"/>
      <c r="D92" s="100"/>
      <c r="E92" s="102">
        <v>1</v>
      </c>
      <c r="F92" s="1011" t="s">
        <v>678</v>
      </c>
      <c r="G92" s="1011"/>
      <c r="H92" s="1011"/>
      <c r="I92" s="92" t="s">
        <v>679</v>
      </c>
      <c r="J92" s="103">
        <f t="shared" si="14"/>
        <v>0</v>
      </c>
      <c r="K92" s="103">
        <f t="shared" si="15"/>
        <v>0</v>
      </c>
      <c r="L92" s="103">
        <f t="shared" si="12"/>
        <v>0</v>
      </c>
      <c r="M92" s="104">
        <f t="shared" si="13"/>
        <v>0</v>
      </c>
      <c r="N92" s="110"/>
      <c r="O92" s="110"/>
      <c r="P92" s="111"/>
      <c r="Q92" s="110"/>
      <c r="R92" s="110"/>
      <c r="S92" s="111"/>
      <c r="T92" s="108">
        <f t="shared" si="20"/>
        <v>0</v>
      </c>
      <c r="U92" s="110"/>
      <c r="V92" s="111"/>
      <c r="W92" s="110"/>
      <c r="X92" s="110"/>
      <c r="Y92" s="111"/>
      <c r="Z92" s="110"/>
      <c r="AA92" s="110"/>
      <c r="AB92" s="111"/>
      <c r="AC92" s="110"/>
      <c r="AD92" s="110"/>
      <c r="AE92" s="111"/>
      <c r="AF92" s="108">
        <f t="shared" si="21"/>
        <v>0</v>
      </c>
      <c r="AG92" s="110"/>
      <c r="AH92" s="111"/>
      <c r="AI92" s="110"/>
      <c r="AJ92" s="110"/>
      <c r="AK92" s="111"/>
      <c r="AL92" s="110"/>
      <c r="AM92" s="110"/>
      <c r="AN92" s="111"/>
      <c r="AO92" s="110"/>
      <c r="AP92" s="110"/>
      <c r="AQ92" s="111"/>
      <c r="AR92" s="110"/>
      <c r="AS92" s="110"/>
      <c r="AT92" s="111"/>
      <c r="AU92" s="110"/>
      <c r="AV92" s="110"/>
      <c r="AW92" s="111"/>
      <c r="AX92" s="110"/>
      <c r="AY92" s="110"/>
      <c r="AZ92" s="111"/>
      <c r="BA92" s="110"/>
      <c r="BB92" s="110"/>
      <c r="BC92" s="111"/>
      <c r="BD92" s="110"/>
      <c r="BE92" s="110"/>
      <c r="BF92" s="111"/>
      <c r="BG92" s="110"/>
      <c r="BH92" s="110"/>
      <c r="BI92" s="111"/>
      <c r="BJ92" s="110"/>
      <c r="BK92" s="110"/>
      <c r="BL92" s="111"/>
      <c r="BM92" s="110"/>
      <c r="BN92" s="110"/>
      <c r="BO92" s="111"/>
      <c r="BP92" s="110"/>
      <c r="BQ92" s="110"/>
      <c r="BR92" s="111"/>
      <c r="BS92" s="110"/>
      <c r="BT92" s="110"/>
      <c r="BU92" s="111"/>
      <c r="BV92" s="110"/>
      <c r="BW92" s="110"/>
      <c r="BX92" s="111"/>
      <c r="BY92" s="110"/>
      <c r="BZ92" s="110"/>
      <c r="CA92" s="111"/>
      <c r="CB92" s="110"/>
      <c r="CC92" s="110"/>
      <c r="CD92" s="111"/>
      <c r="CE92" s="110"/>
      <c r="CF92" s="110"/>
      <c r="CG92" s="111"/>
      <c r="CH92" s="110"/>
      <c r="CI92" s="110"/>
      <c r="CJ92" s="111"/>
      <c r="CK92" s="110"/>
      <c r="CL92" s="110"/>
      <c r="CM92" s="111"/>
      <c r="CN92" s="110"/>
      <c r="CO92" s="110"/>
      <c r="CP92" s="111"/>
      <c r="CQ92" s="110"/>
      <c r="CR92" s="110"/>
      <c r="CS92" s="111"/>
      <c r="CT92" s="110"/>
      <c r="CU92" s="110"/>
      <c r="CV92" s="111"/>
      <c r="CW92" s="110"/>
      <c r="CX92" s="110"/>
      <c r="CY92" s="111"/>
      <c r="CZ92" s="110"/>
      <c r="DA92" s="110"/>
      <c r="DB92" s="111"/>
      <c r="DC92" s="110"/>
      <c r="DD92" s="110"/>
      <c r="DE92" s="111"/>
      <c r="DF92" s="110"/>
      <c r="DG92" s="110"/>
      <c r="DH92" s="111"/>
      <c r="DI92" s="110"/>
      <c r="DJ92" s="110"/>
      <c r="DK92" s="111"/>
      <c r="DL92" s="111"/>
      <c r="DM92" s="111"/>
      <c r="DN92" s="111"/>
      <c r="DO92" s="110"/>
      <c r="DP92" s="110"/>
      <c r="DQ92" s="111"/>
      <c r="DR92" s="110"/>
      <c r="DS92" s="110"/>
      <c r="DT92" s="111"/>
      <c r="DU92" s="110"/>
      <c r="DV92" s="110"/>
      <c r="DW92" s="111"/>
      <c r="DX92" s="103">
        <f t="shared" si="16"/>
        <v>0</v>
      </c>
      <c r="DY92" s="103">
        <f t="shared" si="17"/>
        <v>0</v>
      </c>
      <c r="DZ92" s="103">
        <f t="shared" si="18"/>
        <v>0</v>
      </c>
    </row>
    <row r="93" spans="1:130" s="100" customFormat="1" ht="15" customHeight="1">
      <c r="A93" s="91"/>
      <c r="E93" s="102">
        <v>2</v>
      </c>
      <c r="F93" s="1011" t="s">
        <v>680</v>
      </c>
      <c r="G93" s="1011"/>
      <c r="H93" s="1011"/>
      <c r="I93" s="92" t="s">
        <v>681</v>
      </c>
      <c r="J93" s="103">
        <f t="shared" si="14"/>
        <v>0</v>
      </c>
      <c r="K93" s="103">
        <f t="shared" si="15"/>
        <v>0</v>
      </c>
      <c r="L93" s="103">
        <f t="shared" si="12"/>
        <v>0</v>
      </c>
      <c r="M93" s="104">
        <f t="shared" si="13"/>
        <v>0</v>
      </c>
      <c r="N93" s="110"/>
      <c r="O93" s="110"/>
      <c r="P93" s="111"/>
      <c r="Q93" s="110"/>
      <c r="R93" s="110"/>
      <c r="S93" s="111"/>
      <c r="T93" s="108">
        <f t="shared" si="20"/>
        <v>0</v>
      </c>
      <c r="U93" s="110"/>
      <c r="V93" s="111"/>
      <c r="W93" s="110"/>
      <c r="X93" s="110"/>
      <c r="Y93" s="111"/>
      <c r="Z93" s="110"/>
      <c r="AA93" s="110"/>
      <c r="AB93" s="111"/>
      <c r="AC93" s="110"/>
      <c r="AD93" s="110"/>
      <c r="AE93" s="111"/>
      <c r="AF93" s="108">
        <f t="shared" si="21"/>
        <v>0</v>
      </c>
      <c r="AG93" s="110"/>
      <c r="AH93" s="111"/>
      <c r="AI93" s="110"/>
      <c r="AJ93" s="110"/>
      <c r="AK93" s="111"/>
      <c r="AL93" s="110"/>
      <c r="AM93" s="110"/>
      <c r="AN93" s="111"/>
      <c r="AO93" s="110"/>
      <c r="AP93" s="110"/>
      <c r="AQ93" s="111"/>
      <c r="AR93" s="110"/>
      <c r="AS93" s="110"/>
      <c r="AT93" s="111"/>
      <c r="AU93" s="110"/>
      <c r="AV93" s="110"/>
      <c r="AW93" s="111"/>
      <c r="AX93" s="110"/>
      <c r="AY93" s="110"/>
      <c r="AZ93" s="111"/>
      <c r="BA93" s="110"/>
      <c r="BB93" s="110"/>
      <c r="BC93" s="111"/>
      <c r="BD93" s="110"/>
      <c r="BE93" s="110"/>
      <c r="BF93" s="111"/>
      <c r="BG93" s="110"/>
      <c r="BH93" s="110"/>
      <c r="BI93" s="111"/>
      <c r="BJ93" s="110"/>
      <c r="BK93" s="110"/>
      <c r="BL93" s="111"/>
      <c r="BM93" s="110"/>
      <c r="BN93" s="110"/>
      <c r="BO93" s="111"/>
      <c r="BP93" s="110"/>
      <c r="BQ93" s="110"/>
      <c r="BR93" s="111"/>
      <c r="BS93" s="110"/>
      <c r="BT93" s="110"/>
      <c r="BU93" s="111"/>
      <c r="BV93" s="110"/>
      <c r="BW93" s="110"/>
      <c r="BX93" s="111"/>
      <c r="BY93" s="110"/>
      <c r="BZ93" s="110"/>
      <c r="CA93" s="111"/>
      <c r="CB93" s="110"/>
      <c r="CC93" s="110"/>
      <c r="CD93" s="111"/>
      <c r="CE93" s="110"/>
      <c r="CF93" s="110"/>
      <c r="CG93" s="111"/>
      <c r="CH93" s="110"/>
      <c r="CI93" s="110"/>
      <c r="CJ93" s="111"/>
      <c r="CK93" s="110"/>
      <c r="CL93" s="110"/>
      <c r="CM93" s="111"/>
      <c r="CN93" s="110"/>
      <c r="CO93" s="110"/>
      <c r="CP93" s="111"/>
      <c r="CQ93" s="110"/>
      <c r="CR93" s="110"/>
      <c r="CS93" s="111"/>
      <c r="CT93" s="110"/>
      <c r="CU93" s="110"/>
      <c r="CV93" s="111"/>
      <c r="CW93" s="110"/>
      <c r="CX93" s="110"/>
      <c r="CY93" s="111"/>
      <c r="CZ93" s="110"/>
      <c r="DA93" s="110"/>
      <c r="DB93" s="111"/>
      <c r="DC93" s="110"/>
      <c r="DD93" s="110"/>
      <c r="DE93" s="111"/>
      <c r="DF93" s="110"/>
      <c r="DG93" s="110"/>
      <c r="DH93" s="111"/>
      <c r="DI93" s="110"/>
      <c r="DJ93" s="110"/>
      <c r="DK93" s="111"/>
      <c r="DL93" s="111"/>
      <c r="DM93" s="111"/>
      <c r="DN93" s="111"/>
      <c r="DO93" s="110"/>
      <c r="DP93" s="110"/>
      <c r="DQ93" s="111"/>
      <c r="DR93" s="110"/>
      <c r="DS93" s="110"/>
      <c r="DT93" s="111"/>
      <c r="DU93" s="110"/>
      <c r="DV93" s="110"/>
      <c r="DW93" s="111"/>
      <c r="DX93" s="103">
        <f t="shared" si="16"/>
        <v>0</v>
      </c>
      <c r="DY93" s="103">
        <f t="shared" si="17"/>
        <v>0</v>
      </c>
      <c r="DZ93" s="103">
        <f t="shared" si="18"/>
        <v>0</v>
      </c>
    </row>
    <row r="94" spans="1:130" ht="15" customHeight="1">
      <c r="A94" s="101"/>
      <c r="D94" s="100"/>
      <c r="E94" s="102">
        <v>3</v>
      </c>
      <c r="F94" s="1011" t="s">
        <v>682</v>
      </c>
      <c r="G94" s="1011"/>
      <c r="H94" s="1011"/>
      <c r="I94" s="92" t="s">
        <v>683</v>
      </c>
      <c r="J94" s="103">
        <f t="shared" si="14"/>
        <v>0</v>
      </c>
      <c r="K94" s="103">
        <f t="shared" si="15"/>
        <v>0</v>
      </c>
      <c r="L94" s="103">
        <f t="shared" si="12"/>
        <v>0</v>
      </c>
      <c r="M94" s="104">
        <f t="shared" si="13"/>
        <v>0</v>
      </c>
      <c r="N94" s="110"/>
      <c r="O94" s="110"/>
      <c r="P94" s="111"/>
      <c r="Q94" s="110"/>
      <c r="R94" s="110"/>
      <c r="S94" s="111"/>
      <c r="T94" s="108">
        <f t="shared" si="20"/>
        <v>0</v>
      </c>
      <c r="U94" s="110"/>
      <c r="V94" s="111"/>
      <c r="W94" s="110"/>
      <c r="X94" s="110"/>
      <c r="Y94" s="111"/>
      <c r="Z94" s="110"/>
      <c r="AA94" s="110"/>
      <c r="AB94" s="111"/>
      <c r="AC94" s="110"/>
      <c r="AD94" s="110"/>
      <c r="AE94" s="111"/>
      <c r="AF94" s="108">
        <f t="shared" si="21"/>
        <v>0</v>
      </c>
      <c r="AG94" s="110"/>
      <c r="AH94" s="111"/>
      <c r="AI94" s="110"/>
      <c r="AJ94" s="110"/>
      <c r="AK94" s="111"/>
      <c r="AL94" s="110"/>
      <c r="AM94" s="110"/>
      <c r="AN94" s="111"/>
      <c r="AO94" s="110"/>
      <c r="AP94" s="110"/>
      <c r="AQ94" s="111"/>
      <c r="AR94" s="110"/>
      <c r="AS94" s="110"/>
      <c r="AT94" s="111"/>
      <c r="AU94" s="110"/>
      <c r="AV94" s="110"/>
      <c r="AW94" s="111"/>
      <c r="AX94" s="110"/>
      <c r="AY94" s="110"/>
      <c r="AZ94" s="111"/>
      <c r="BA94" s="110"/>
      <c r="BB94" s="110"/>
      <c r="BC94" s="111"/>
      <c r="BD94" s="110"/>
      <c r="BE94" s="110"/>
      <c r="BF94" s="111"/>
      <c r="BG94" s="110"/>
      <c r="BH94" s="110"/>
      <c r="BI94" s="111"/>
      <c r="BJ94" s="110"/>
      <c r="BK94" s="110"/>
      <c r="BL94" s="111"/>
      <c r="BM94" s="110"/>
      <c r="BN94" s="110"/>
      <c r="BO94" s="111"/>
      <c r="BP94" s="110"/>
      <c r="BQ94" s="110"/>
      <c r="BR94" s="111"/>
      <c r="BS94" s="110"/>
      <c r="BT94" s="110"/>
      <c r="BU94" s="111"/>
      <c r="BV94" s="110"/>
      <c r="BW94" s="110"/>
      <c r="BX94" s="111"/>
      <c r="BY94" s="110"/>
      <c r="BZ94" s="110"/>
      <c r="CA94" s="111"/>
      <c r="CB94" s="110"/>
      <c r="CC94" s="110"/>
      <c r="CD94" s="111"/>
      <c r="CE94" s="110"/>
      <c r="CF94" s="110"/>
      <c r="CG94" s="111"/>
      <c r="CH94" s="110"/>
      <c r="CI94" s="110"/>
      <c r="CJ94" s="111"/>
      <c r="CK94" s="110"/>
      <c r="CL94" s="110"/>
      <c r="CM94" s="111"/>
      <c r="CN94" s="110"/>
      <c r="CO94" s="110"/>
      <c r="CP94" s="111"/>
      <c r="CQ94" s="110"/>
      <c r="CR94" s="110"/>
      <c r="CS94" s="111"/>
      <c r="CT94" s="110"/>
      <c r="CU94" s="110"/>
      <c r="CV94" s="111"/>
      <c r="CW94" s="110"/>
      <c r="CX94" s="110"/>
      <c r="CY94" s="111"/>
      <c r="CZ94" s="110"/>
      <c r="DA94" s="110"/>
      <c r="DB94" s="111"/>
      <c r="DC94" s="110"/>
      <c r="DD94" s="110"/>
      <c r="DE94" s="111"/>
      <c r="DF94" s="110"/>
      <c r="DG94" s="110"/>
      <c r="DH94" s="111"/>
      <c r="DI94" s="110"/>
      <c r="DJ94" s="110"/>
      <c r="DK94" s="111"/>
      <c r="DL94" s="111"/>
      <c r="DM94" s="111"/>
      <c r="DN94" s="111"/>
      <c r="DO94" s="110"/>
      <c r="DP94" s="110"/>
      <c r="DQ94" s="111"/>
      <c r="DR94" s="110"/>
      <c r="DS94" s="110"/>
      <c r="DT94" s="111"/>
      <c r="DU94" s="110"/>
      <c r="DV94" s="110"/>
      <c r="DW94" s="111"/>
      <c r="DX94" s="103">
        <f t="shared" si="16"/>
        <v>0</v>
      </c>
      <c r="DY94" s="103">
        <f t="shared" si="17"/>
        <v>0</v>
      </c>
      <c r="DZ94" s="103">
        <f t="shared" si="18"/>
        <v>0</v>
      </c>
    </row>
    <row r="95" spans="1:130">
      <c r="A95" s="101"/>
      <c r="D95" s="102">
        <v>2</v>
      </c>
      <c r="E95" s="92" t="s">
        <v>684</v>
      </c>
      <c r="F95" s="107"/>
      <c r="G95" s="107"/>
      <c r="H95" s="107"/>
      <c r="I95" s="107" t="s">
        <v>685</v>
      </c>
      <c r="J95" s="103">
        <f t="shared" si="14"/>
        <v>0</v>
      </c>
      <c r="K95" s="103">
        <f t="shared" si="15"/>
        <v>0</v>
      </c>
      <c r="L95" s="103">
        <f t="shared" si="12"/>
        <v>0</v>
      </c>
      <c r="M95" s="104">
        <f t="shared" si="13"/>
        <v>0</v>
      </c>
      <c r="N95" s="108"/>
      <c r="O95" s="108"/>
      <c r="P95" s="109"/>
      <c r="Q95" s="108"/>
      <c r="R95" s="108"/>
      <c r="S95" s="109"/>
      <c r="T95" s="108">
        <f t="shared" si="20"/>
        <v>0</v>
      </c>
      <c r="U95" s="108"/>
      <c r="V95" s="109"/>
      <c r="W95" s="108"/>
      <c r="X95" s="108"/>
      <c r="Y95" s="109"/>
      <c r="Z95" s="108"/>
      <c r="AA95" s="108"/>
      <c r="AB95" s="109"/>
      <c r="AC95" s="108"/>
      <c r="AD95" s="108"/>
      <c r="AE95" s="109"/>
      <c r="AF95" s="108">
        <f t="shared" si="21"/>
        <v>0</v>
      </c>
      <c r="AG95" s="108"/>
      <c r="AH95" s="109"/>
      <c r="AI95" s="108"/>
      <c r="AJ95" s="108"/>
      <c r="AK95" s="109"/>
      <c r="AL95" s="108"/>
      <c r="AM95" s="108"/>
      <c r="AN95" s="109"/>
      <c r="AO95" s="108"/>
      <c r="AP95" s="108"/>
      <c r="AQ95" s="109"/>
      <c r="AR95" s="108"/>
      <c r="AS95" s="108"/>
      <c r="AT95" s="109"/>
      <c r="AU95" s="108"/>
      <c r="AV95" s="108"/>
      <c r="AW95" s="109"/>
      <c r="AX95" s="108"/>
      <c r="AY95" s="108"/>
      <c r="AZ95" s="109"/>
      <c r="BA95" s="108"/>
      <c r="BB95" s="108"/>
      <c r="BC95" s="109"/>
      <c r="BD95" s="108"/>
      <c r="BE95" s="108"/>
      <c r="BF95" s="109"/>
      <c r="BG95" s="108"/>
      <c r="BH95" s="108"/>
      <c r="BI95" s="109"/>
      <c r="BJ95" s="108"/>
      <c r="BK95" s="108"/>
      <c r="BL95" s="109"/>
      <c r="BM95" s="108"/>
      <c r="BN95" s="108"/>
      <c r="BO95" s="109"/>
      <c r="BP95" s="108"/>
      <c r="BQ95" s="108"/>
      <c r="BR95" s="109"/>
      <c r="BS95" s="108"/>
      <c r="BT95" s="108"/>
      <c r="BU95" s="109"/>
      <c r="BV95" s="108"/>
      <c r="BW95" s="108"/>
      <c r="BX95" s="109"/>
      <c r="BY95" s="108"/>
      <c r="BZ95" s="108"/>
      <c r="CA95" s="109"/>
      <c r="CB95" s="108"/>
      <c r="CC95" s="108"/>
      <c r="CD95" s="109"/>
      <c r="CE95" s="108"/>
      <c r="CF95" s="108"/>
      <c r="CG95" s="109"/>
      <c r="CH95" s="108"/>
      <c r="CI95" s="108"/>
      <c r="CJ95" s="109"/>
      <c r="CK95" s="108"/>
      <c r="CL95" s="108"/>
      <c r="CM95" s="109"/>
      <c r="CN95" s="108"/>
      <c r="CO95" s="108"/>
      <c r="CP95" s="109"/>
      <c r="CQ95" s="108"/>
      <c r="CR95" s="108"/>
      <c r="CS95" s="109"/>
      <c r="CT95" s="108"/>
      <c r="CU95" s="108"/>
      <c r="CV95" s="109"/>
      <c r="CW95" s="108"/>
      <c r="CX95" s="108"/>
      <c r="CY95" s="109"/>
      <c r="CZ95" s="108"/>
      <c r="DA95" s="108"/>
      <c r="DB95" s="109"/>
      <c r="DC95" s="108"/>
      <c r="DD95" s="108"/>
      <c r="DE95" s="109"/>
      <c r="DF95" s="108"/>
      <c r="DG95" s="108"/>
      <c r="DH95" s="109"/>
      <c r="DI95" s="108"/>
      <c r="DJ95" s="108"/>
      <c r="DK95" s="109"/>
      <c r="DL95" s="109"/>
      <c r="DM95" s="109"/>
      <c r="DN95" s="109"/>
      <c r="DO95" s="108"/>
      <c r="DP95" s="108"/>
      <c r="DQ95" s="109"/>
      <c r="DR95" s="108"/>
      <c r="DS95" s="108"/>
      <c r="DT95" s="109"/>
      <c r="DU95" s="108"/>
      <c r="DV95" s="108"/>
      <c r="DW95" s="109"/>
      <c r="DX95" s="103">
        <f t="shared" si="16"/>
        <v>0</v>
      </c>
      <c r="DY95" s="103">
        <f t="shared" si="17"/>
        <v>0</v>
      </c>
      <c r="DZ95" s="103">
        <f t="shared" si="18"/>
        <v>0</v>
      </c>
    </row>
    <row r="96" spans="1:130">
      <c r="A96" s="101"/>
      <c r="D96" s="102">
        <v>3</v>
      </c>
      <c r="E96" s="92" t="s">
        <v>686</v>
      </c>
      <c r="F96" s="107"/>
      <c r="G96" s="107"/>
      <c r="H96" s="107"/>
      <c r="I96" s="107" t="s">
        <v>687</v>
      </c>
      <c r="J96" s="103">
        <f t="shared" si="14"/>
        <v>233203</v>
      </c>
      <c r="K96" s="103">
        <f t="shared" si="15"/>
        <v>0</v>
      </c>
      <c r="L96" s="103">
        <f t="shared" si="12"/>
        <v>0</v>
      </c>
      <c r="M96" s="104">
        <f t="shared" si="13"/>
        <v>233203</v>
      </c>
      <c r="N96" s="142">
        <f>SUM(N97:N98)</f>
        <v>4052</v>
      </c>
      <c r="O96" s="142">
        <f>SUM(O97:O98)</f>
        <v>0</v>
      </c>
      <c r="P96" s="143"/>
      <c r="Q96" s="142">
        <f>SUM(Q97:Q98)</f>
        <v>0</v>
      </c>
      <c r="R96" s="142">
        <f>SUM(R97:R98)</f>
        <v>0</v>
      </c>
      <c r="S96" s="143"/>
      <c r="T96" s="108">
        <f t="shared" si="20"/>
        <v>4052</v>
      </c>
      <c r="U96" s="142">
        <f>SUM(U97:U98)</f>
        <v>0</v>
      </c>
      <c r="V96" s="143"/>
      <c r="W96" s="142">
        <f>SUM(W97:W98)</f>
        <v>0</v>
      </c>
      <c r="X96" s="142">
        <f>SUM(X97:X98)</f>
        <v>0</v>
      </c>
      <c r="Y96" s="143"/>
      <c r="Z96" s="142">
        <f>SUM(Z97:Z98)</f>
        <v>1248</v>
      </c>
      <c r="AA96" s="142">
        <f>SUM(AA97:AA98)</f>
        <v>0</v>
      </c>
      <c r="AB96" s="143"/>
      <c r="AC96" s="142">
        <f>SUM(AC97:AC98)</f>
        <v>0</v>
      </c>
      <c r="AD96" s="142">
        <f>SUM(AD97:AD98)</f>
        <v>0</v>
      </c>
      <c r="AE96" s="143"/>
      <c r="AF96" s="108">
        <f t="shared" si="21"/>
        <v>1248</v>
      </c>
      <c r="AG96" s="142">
        <f>SUM(AG97:AG98)</f>
        <v>0</v>
      </c>
      <c r="AH96" s="143"/>
      <c r="AI96" s="142">
        <f>SUM(AI97:AI98)</f>
        <v>0</v>
      </c>
      <c r="AJ96" s="142">
        <f>SUM(AJ97:AJ98)</f>
        <v>0</v>
      </c>
      <c r="AK96" s="143"/>
      <c r="AL96" s="142">
        <f>SUM(AL97:AL98)</f>
        <v>0</v>
      </c>
      <c r="AM96" s="142">
        <f>SUM(AM97:AM98)</f>
        <v>0</v>
      </c>
      <c r="AN96" s="143"/>
      <c r="AO96" s="142">
        <f>SUM(AO97:AO98)</f>
        <v>0</v>
      </c>
      <c r="AP96" s="142">
        <f>SUM(AP97:AP98)</f>
        <v>0</v>
      </c>
      <c r="AQ96" s="143"/>
      <c r="AR96" s="142">
        <f>SUM(AR97:AR98)</f>
        <v>0</v>
      </c>
      <c r="AS96" s="142">
        <f>SUM(AS97:AS98)</f>
        <v>0</v>
      </c>
      <c r="AT96" s="143"/>
      <c r="AU96" s="142">
        <f>SUM(AU97:AU98)</f>
        <v>0</v>
      </c>
      <c r="AV96" s="142">
        <f>SUM(AV97:AV98)</f>
        <v>0</v>
      </c>
      <c r="AW96" s="143"/>
      <c r="AX96" s="142">
        <f>SUM(AX97:AX98)</f>
        <v>0</v>
      </c>
      <c r="AY96" s="142">
        <f>SUM(AY97:AY98)</f>
        <v>0</v>
      </c>
      <c r="AZ96" s="143"/>
      <c r="BA96" s="142">
        <f>SUM(BA97:BA98)</f>
        <v>0</v>
      </c>
      <c r="BB96" s="142">
        <f>SUM(BB97:BB98)</f>
        <v>0</v>
      </c>
      <c r="BC96" s="143"/>
      <c r="BD96" s="142">
        <f>SUM(BD97:BD98)</f>
        <v>0</v>
      </c>
      <c r="BE96" s="142">
        <f>SUM(BE97:BE98)</f>
        <v>0</v>
      </c>
      <c r="BF96" s="143"/>
      <c r="BG96" s="142">
        <f>SUM(BG97:BG98)</f>
        <v>0</v>
      </c>
      <c r="BH96" s="142">
        <f>SUM(BH97:BH98)</f>
        <v>0</v>
      </c>
      <c r="BI96" s="143"/>
      <c r="BJ96" s="142">
        <f>SUM(BJ97:BJ98)</f>
        <v>0</v>
      </c>
      <c r="BK96" s="142">
        <f>SUM(BK97:BK98)</f>
        <v>0</v>
      </c>
      <c r="BL96" s="143"/>
      <c r="BM96" s="142">
        <f>SUM(BM97:BM98)</f>
        <v>0</v>
      </c>
      <c r="BN96" s="142">
        <f>SUM(BN97:BN98)</f>
        <v>0</v>
      </c>
      <c r="BO96" s="143"/>
      <c r="BP96" s="142">
        <f>SUM(BP97:BP98)</f>
        <v>0</v>
      </c>
      <c r="BQ96" s="142">
        <f>SUM(BQ97:BQ98)</f>
        <v>0</v>
      </c>
      <c r="BR96" s="143"/>
      <c r="BS96" s="142">
        <f>SUM(BS97:BS98)</f>
        <v>0</v>
      </c>
      <c r="BT96" s="142">
        <f>SUM(BT97:BT98)</f>
        <v>0</v>
      </c>
      <c r="BU96" s="143"/>
      <c r="BV96" s="142">
        <f>SUM(BV97:BV98)</f>
        <v>0</v>
      </c>
      <c r="BW96" s="142">
        <f>SUM(BW97:BW98)</f>
        <v>0</v>
      </c>
      <c r="BX96" s="143"/>
      <c r="BY96" s="142">
        <f>SUM(BY97:BY98)</f>
        <v>0</v>
      </c>
      <c r="BZ96" s="142">
        <f>SUM(BZ97:BZ98)</f>
        <v>0</v>
      </c>
      <c r="CA96" s="143"/>
      <c r="CB96" s="142">
        <f>SUM(CB97:CB98)</f>
        <v>0</v>
      </c>
      <c r="CC96" s="142">
        <f>SUM(CC97:CC98)</f>
        <v>0</v>
      </c>
      <c r="CD96" s="143"/>
      <c r="CE96" s="142">
        <f>SUM(CE97:CE98)</f>
        <v>227903</v>
      </c>
      <c r="CF96" s="142">
        <f>SUM(CF97:CF98)</f>
        <v>0</v>
      </c>
      <c r="CG96" s="143"/>
      <c r="CH96" s="142">
        <f>SUM(CH97:CH98)</f>
        <v>0</v>
      </c>
      <c r="CI96" s="142">
        <f>SUM(CI97:CI98)</f>
        <v>0</v>
      </c>
      <c r="CJ96" s="143"/>
      <c r="CK96" s="142">
        <f>SUM(CK97:CK98)</f>
        <v>0</v>
      </c>
      <c r="CL96" s="142">
        <f>SUM(CL97:CL98)</f>
        <v>0</v>
      </c>
      <c r="CM96" s="143"/>
      <c r="CN96" s="142">
        <f>SUM(CN97:CN98)</f>
        <v>0</v>
      </c>
      <c r="CO96" s="142">
        <f>SUM(CO97:CO98)</f>
        <v>0</v>
      </c>
      <c r="CP96" s="143"/>
      <c r="CQ96" s="142">
        <f>SUM(CQ97:CQ98)</f>
        <v>0</v>
      </c>
      <c r="CR96" s="142">
        <f>SUM(CR97:CR98)</f>
        <v>0</v>
      </c>
      <c r="CS96" s="143"/>
      <c r="CT96" s="142">
        <f>SUM(CT97:CT98)</f>
        <v>0</v>
      </c>
      <c r="CU96" s="142">
        <f>SUM(CU97:CU98)</f>
        <v>0</v>
      </c>
      <c r="CV96" s="143"/>
      <c r="CW96" s="142">
        <f>SUM(CW97:CW98)</f>
        <v>0</v>
      </c>
      <c r="CX96" s="142">
        <f>SUM(CX97:CX98)</f>
        <v>0</v>
      </c>
      <c r="CY96" s="143"/>
      <c r="CZ96" s="142">
        <f>SUM(CZ97:CZ98)</f>
        <v>0</v>
      </c>
      <c r="DA96" s="142">
        <f>SUM(DA97:DA98)</f>
        <v>0</v>
      </c>
      <c r="DB96" s="143"/>
      <c r="DC96" s="142">
        <f>SUM(DC97:DC98)</f>
        <v>0</v>
      </c>
      <c r="DD96" s="142">
        <f>SUM(DD97:DD98)</f>
        <v>0</v>
      </c>
      <c r="DE96" s="143"/>
      <c r="DF96" s="142">
        <f>SUM(DF97:DF98)</f>
        <v>0</v>
      </c>
      <c r="DG96" s="142">
        <f>SUM(DG97:DG98)</f>
        <v>0</v>
      </c>
      <c r="DH96" s="143"/>
      <c r="DI96" s="142">
        <f>SUM(DI97:DI98)</f>
        <v>0</v>
      </c>
      <c r="DJ96" s="142">
        <f>SUM(DJ97:DJ98)</f>
        <v>0</v>
      </c>
      <c r="DK96" s="142"/>
      <c r="DL96" s="142">
        <f>SUM(DL97:DL98)</f>
        <v>0</v>
      </c>
      <c r="DM96" s="142">
        <f>SUM(DM97:DM98)</f>
        <v>0</v>
      </c>
      <c r="DN96" s="143"/>
      <c r="DO96" s="142">
        <f>SUM(DO97:DO98)</f>
        <v>0</v>
      </c>
      <c r="DP96" s="142">
        <f>SUM(DP97:DP98)</f>
        <v>0</v>
      </c>
      <c r="DQ96" s="143"/>
      <c r="DR96" s="142">
        <f>SUM(DR97:DR98)</f>
        <v>0</v>
      </c>
      <c r="DS96" s="142">
        <f>SUM(DS97:DS98)</f>
        <v>0</v>
      </c>
      <c r="DT96" s="143"/>
      <c r="DU96" s="142">
        <f>SUM(DU97:DU98)</f>
        <v>0</v>
      </c>
      <c r="DV96" s="142">
        <f>SUM(DV97:DV98)</f>
        <v>0</v>
      </c>
      <c r="DW96" s="143"/>
      <c r="DX96" s="103">
        <f t="shared" si="16"/>
        <v>227903</v>
      </c>
      <c r="DY96" s="103">
        <f t="shared" si="17"/>
        <v>0</v>
      </c>
      <c r="DZ96" s="103">
        <f t="shared" si="18"/>
        <v>0</v>
      </c>
    </row>
    <row r="97" spans="1:130">
      <c r="A97" s="101"/>
      <c r="E97" s="102">
        <v>1</v>
      </c>
      <c r="F97" s="1011" t="s">
        <v>688</v>
      </c>
      <c r="G97" s="1011"/>
      <c r="H97" s="1011"/>
      <c r="I97" s="92" t="s">
        <v>689</v>
      </c>
      <c r="J97" s="103">
        <f t="shared" si="14"/>
        <v>233203</v>
      </c>
      <c r="K97" s="103">
        <f t="shared" si="15"/>
        <v>0</v>
      </c>
      <c r="L97" s="103">
        <f t="shared" si="12"/>
        <v>0</v>
      </c>
      <c r="M97" s="104">
        <f t="shared" si="13"/>
        <v>233203</v>
      </c>
      <c r="N97" s="110">
        <v>4052</v>
      </c>
      <c r="O97" s="110"/>
      <c r="P97" s="111"/>
      <c r="Q97" s="110"/>
      <c r="R97" s="110"/>
      <c r="S97" s="111"/>
      <c r="T97" s="108">
        <f t="shared" si="20"/>
        <v>4052</v>
      </c>
      <c r="U97" s="110"/>
      <c r="V97" s="111"/>
      <c r="W97" s="110"/>
      <c r="X97" s="110"/>
      <c r="Y97" s="111"/>
      <c r="Z97" s="110">
        <v>1248</v>
      </c>
      <c r="AA97" s="110"/>
      <c r="AB97" s="111"/>
      <c r="AC97" s="125"/>
      <c r="AD97" s="110"/>
      <c r="AE97" s="111"/>
      <c r="AF97" s="108">
        <f t="shared" si="21"/>
        <v>1248</v>
      </c>
      <c r="AG97" s="110"/>
      <c r="AH97" s="111"/>
      <c r="AI97" s="110"/>
      <c r="AJ97" s="110"/>
      <c r="AK97" s="111"/>
      <c r="AL97" s="110"/>
      <c r="AM97" s="110"/>
      <c r="AN97" s="111"/>
      <c r="AO97" s="110"/>
      <c r="AP97" s="110"/>
      <c r="AQ97" s="111"/>
      <c r="AR97" s="110"/>
      <c r="AS97" s="110"/>
      <c r="AT97" s="111"/>
      <c r="AU97" s="110"/>
      <c r="AV97" s="110"/>
      <c r="AW97" s="111"/>
      <c r="AX97" s="110"/>
      <c r="AY97" s="110"/>
      <c r="AZ97" s="111"/>
      <c r="BA97" s="110"/>
      <c r="BB97" s="110"/>
      <c r="BC97" s="111"/>
      <c r="BD97" s="110"/>
      <c r="BE97" s="110"/>
      <c r="BF97" s="111"/>
      <c r="BG97" s="110"/>
      <c r="BH97" s="110"/>
      <c r="BI97" s="111"/>
      <c r="BJ97" s="110"/>
      <c r="BK97" s="110"/>
      <c r="BL97" s="111"/>
      <c r="BM97" s="110"/>
      <c r="BN97" s="110"/>
      <c r="BO97" s="111"/>
      <c r="BP97" s="110"/>
      <c r="BQ97" s="110"/>
      <c r="BR97" s="111"/>
      <c r="BS97" s="110"/>
      <c r="BT97" s="110"/>
      <c r="BU97" s="111"/>
      <c r="BV97" s="110"/>
      <c r="BW97" s="110"/>
      <c r="BX97" s="111"/>
      <c r="BY97" s="110"/>
      <c r="BZ97" s="110"/>
      <c r="CA97" s="111"/>
      <c r="CB97" s="110"/>
      <c r="CC97" s="110"/>
      <c r="CD97" s="111"/>
      <c r="CE97" s="110">
        <v>227903</v>
      </c>
      <c r="CF97" s="110"/>
      <c r="CG97" s="111"/>
      <c r="CH97" s="110"/>
      <c r="CI97" s="110"/>
      <c r="CJ97" s="111"/>
      <c r="CK97" s="110"/>
      <c r="CL97" s="110"/>
      <c r="CM97" s="111"/>
      <c r="CN97" s="110"/>
      <c r="CO97" s="110"/>
      <c r="CP97" s="111"/>
      <c r="CQ97" s="110"/>
      <c r="CR97" s="110"/>
      <c r="CS97" s="111"/>
      <c r="CT97" s="110"/>
      <c r="CU97" s="110"/>
      <c r="CV97" s="111"/>
      <c r="CW97" s="110"/>
      <c r="CX97" s="110"/>
      <c r="CY97" s="111"/>
      <c r="CZ97" s="110"/>
      <c r="DA97" s="110"/>
      <c r="DB97" s="111"/>
      <c r="DC97" s="110"/>
      <c r="DD97" s="110"/>
      <c r="DE97" s="111"/>
      <c r="DF97" s="110"/>
      <c r="DG97" s="110"/>
      <c r="DH97" s="111"/>
      <c r="DI97" s="110"/>
      <c r="DJ97" s="110"/>
      <c r="DK97" s="111"/>
      <c r="DL97" s="111"/>
      <c r="DM97" s="111"/>
      <c r="DN97" s="111"/>
      <c r="DO97" s="110"/>
      <c r="DP97" s="110"/>
      <c r="DQ97" s="111"/>
      <c r="DR97" s="110"/>
      <c r="DS97" s="110"/>
      <c r="DT97" s="111"/>
      <c r="DU97" s="110"/>
      <c r="DV97" s="110"/>
      <c r="DW97" s="111"/>
      <c r="DX97" s="103">
        <f t="shared" si="16"/>
        <v>227903</v>
      </c>
      <c r="DY97" s="103">
        <f t="shared" si="17"/>
        <v>0</v>
      </c>
      <c r="DZ97" s="103">
        <f t="shared" si="18"/>
        <v>0</v>
      </c>
    </row>
    <row r="98" spans="1:130">
      <c r="A98" s="101"/>
      <c r="E98" s="102">
        <v>2</v>
      </c>
      <c r="F98" s="1011" t="s">
        <v>690</v>
      </c>
      <c r="G98" s="1011"/>
      <c r="H98" s="1011"/>
      <c r="I98" s="92" t="s">
        <v>691</v>
      </c>
      <c r="J98" s="103">
        <f t="shared" si="14"/>
        <v>0</v>
      </c>
      <c r="K98" s="103">
        <f t="shared" si="15"/>
        <v>0</v>
      </c>
      <c r="L98" s="103">
        <f t="shared" si="12"/>
        <v>0</v>
      </c>
      <c r="M98" s="104">
        <f t="shared" si="13"/>
        <v>0</v>
      </c>
      <c r="N98" s="110"/>
      <c r="O98" s="110"/>
      <c r="P98" s="111"/>
      <c r="Q98" s="110"/>
      <c r="R98" s="110"/>
      <c r="S98" s="111"/>
      <c r="T98" s="108">
        <f t="shared" si="20"/>
        <v>0</v>
      </c>
      <c r="U98" s="110"/>
      <c r="V98" s="111"/>
      <c r="W98" s="110"/>
      <c r="X98" s="110"/>
      <c r="Y98" s="111"/>
      <c r="Z98" s="110"/>
      <c r="AA98" s="110"/>
      <c r="AB98" s="111"/>
      <c r="AC98" s="110"/>
      <c r="AD98" s="110"/>
      <c r="AE98" s="111"/>
      <c r="AF98" s="108">
        <f t="shared" si="21"/>
        <v>0</v>
      </c>
      <c r="AG98" s="110"/>
      <c r="AH98" s="111"/>
      <c r="AI98" s="110"/>
      <c r="AJ98" s="110"/>
      <c r="AK98" s="111"/>
      <c r="AL98" s="110"/>
      <c r="AM98" s="110"/>
      <c r="AN98" s="111"/>
      <c r="AO98" s="110"/>
      <c r="AP98" s="110"/>
      <c r="AQ98" s="111"/>
      <c r="AR98" s="110"/>
      <c r="AS98" s="110"/>
      <c r="AT98" s="111"/>
      <c r="AU98" s="110"/>
      <c r="AV98" s="110"/>
      <c r="AW98" s="111"/>
      <c r="AX98" s="110"/>
      <c r="AY98" s="110"/>
      <c r="AZ98" s="111"/>
      <c r="BA98" s="110"/>
      <c r="BB98" s="110"/>
      <c r="BC98" s="111"/>
      <c r="BD98" s="110"/>
      <c r="BE98" s="110"/>
      <c r="BF98" s="111"/>
      <c r="BG98" s="110"/>
      <c r="BH98" s="110"/>
      <c r="BI98" s="111"/>
      <c r="BJ98" s="110"/>
      <c r="BK98" s="110"/>
      <c r="BL98" s="111"/>
      <c r="BM98" s="110"/>
      <c r="BN98" s="110"/>
      <c r="BO98" s="111"/>
      <c r="BP98" s="110"/>
      <c r="BQ98" s="110"/>
      <c r="BR98" s="111"/>
      <c r="BS98" s="110"/>
      <c r="BT98" s="110"/>
      <c r="BU98" s="111"/>
      <c r="BV98" s="110"/>
      <c r="BW98" s="110"/>
      <c r="BX98" s="111"/>
      <c r="BY98" s="110"/>
      <c r="BZ98" s="110"/>
      <c r="CA98" s="111"/>
      <c r="CB98" s="110"/>
      <c r="CC98" s="110"/>
      <c r="CD98" s="111"/>
      <c r="CE98" s="110"/>
      <c r="CF98" s="110"/>
      <c r="CG98" s="111"/>
      <c r="CH98" s="110"/>
      <c r="CI98" s="110"/>
      <c r="CJ98" s="111"/>
      <c r="CK98" s="110"/>
      <c r="CL98" s="110"/>
      <c r="CM98" s="111"/>
      <c r="CN98" s="110"/>
      <c r="CO98" s="110"/>
      <c r="CP98" s="111"/>
      <c r="CQ98" s="110"/>
      <c r="CR98" s="110"/>
      <c r="CS98" s="111"/>
      <c r="CT98" s="110"/>
      <c r="CU98" s="110"/>
      <c r="CV98" s="111"/>
      <c r="CW98" s="110"/>
      <c r="CX98" s="110"/>
      <c r="CY98" s="111"/>
      <c r="CZ98" s="110"/>
      <c r="DA98" s="110"/>
      <c r="DB98" s="111"/>
      <c r="DC98" s="110"/>
      <c r="DD98" s="110"/>
      <c r="DE98" s="111"/>
      <c r="DF98" s="110"/>
      <c r="DG98" s="110"/>
      <c r="DH98" s="111"/>
      <c r="DI98" s="110"/>
      <c r="DJ98" s="110"/>
      <c r="DK98" s="111"/>
      <c r="DL98" s="111"/>
      <c r="DM98" s="111"/>
      <c r="DN98" s="111"/>
      <c r="DO98" s="110"/>
      <c r="DP98" s="110"/>
      <c r="DQ98" s="111"/>
      <c r="DR98" s="110"/>
      <c r="DS98" s="110"/>
      <c r="DT98" s="111"/>
      <c r="DU98" s="110"/>
      <c r="DV98" s="110"/>
      <c r="DW98" s="111"/>
      <c r="DX98" s="103">
        <f t="shared" si="16"/>
        <v>0</v>
      </c>
      <c r="DY98" s="103">
        <f t="shared" si="17"/>
        <v>0</v>
      </c>
      <c r="DZ98" s="103">
        <f t="shared" si="18"/>
        <v>0</v>
      </c>
    </row>
    <row r="99" spans="1:130">
      <c r="A99" s="101"/>
      <c r="D99" s="102">
        <v>4</v>
      </c>
      <c r="E99" s="92" t="s">
        <v>692</v>
      </c>
      <c r="F99" s="107"/>
      <c r="G99" s="107"/>
      <c r="H99" s="107"/>
      <c r="I99" s="107" t="s">
        <v>693</v>
      </c>
      <c r="J99" s="103">
        <f t="shared" si="14"/>
        <v>92764</v>
      </c>
      <c r="K99" s="103">
        <f t="shared" si="15"/>
        <v>0</v>
      </c>
      <c r="L99" s="103">
        <f t="shared" si="12"/>
        <v>0</v>
      </c>
      <c r="M99" s="104">
        <f t="shared" si="13"/>
        <v>92764</v>
      </c>
      <c r="N99" s="108">
        <v>34436</v>
      </c>
      <c r="O99" s="108"/>
      <c r="P99" s="109"/>
      <c r="Q99" s="108">
        <v>8330</v>
      </c>
      <c r="R99" s="108"/>
      <c r="S99" s="109"/>
      <c r="T99" s="108">
        <f t="shared" si="20"/>
        <v>42766</v>
      </c>
      <c r="U99" s="108"/>
      <c r="V99" s="109"/>
      <c r="W99" s="108">
        <v>1195</v>
      </c>
      <c r="X99" s="108"/>
      <c r="Y99" s="109"/>
      <c r="Z99" s="108">
        <v>26835</v>
      </c>
      <c r="AA99" s="108"/>
      <c r="AB99" s="109"/>
      <c r="AC99" s="108">
        <v>21968</v>
      </c>
      <c r="AD99" s="108"/>
      <c r="AE99" s="109"/>
      <c r="AF99" s="108">
        <f t="shared" si="21"/>
        <v>49998</v>
      </c>
      <c r="AG99" s="108"/>
      <c r="AH99" s="109"/>
      <c r="AI99" s="108"/>
      <c r="AJ99" s="108"/>
      <c r="AK99" s="109"/>
      <c r="AL99" s="108"/>
      <c r="AM99" s="108"/>
      <c r="AN99" s="109"/>
      <c r="AO99" s="108"/>
      <c r="AP99" s="108"/>
      <c r="AQ99" s="109"/>
      <c r="AR99" s="108"/>
      <c r="AS99" s="108"/>
      <c r="AT99" s="109"/>
      <c r="AU99" s="108"/>
      <c r="AV99" s="108"/>
      <c r="AW99" s="109"/>
      <c r="AX99" s="108"/>
      <c r="AY99" s="108"/>
      <c r="AZ99" s="109"/>
      <c r="BA99" s="108"/>
      <c r="BB99" s="108"/>
      <c r="BC99" s="109"/>
      <c r="BD99" s="108"/>
      <c r="BE99" s="108"/>
      <c r="BF99" s="109"/>
      <c r="BG99" s="108"/>
      <c r="BH99" s="108"/>
      <c r="BI99" s="109"/>
      <c r="BJ99" s="108"/>
      <c r="BK99" s="108"/>
      <c r="BL99" s="109"/>
      <c r="BM99" s="108"/>
      <c r="BN99" s="108"/>
      <c r="BO99" s="109"/>
      <c r="BP99" s="108"/>
      <c r="BQ99" s="108"/>
      <c r="BR99" s="109"/>
      <c r="BS99" s="108"/>
      <c r="BT99" s="108"/>
      <c r="BU99" s="109"/>
      <c r="BV99" s="108"/>
      <c r="BW99" s="108"/>
      <c r="BX99" s="109"/>
      <c r="BY99" s="108"/>
      <c r="BZ99" s="108"/>
      <c r="CA99" s="109"/>
      <c r="CB99" s="108"/>
      <c r="CC99" s="108"/>
      <c r="CD99" s="109"/>
      <c r="CE99" s="108"/>
      <c r="CF99" s="108"/>
      <c r="CG99" s="109"/>
      <c r="CH99" s="108"/>
      <c r="CI99" s="108"/>
      <c r="CJ99" s="109"/>
      <c r="CK99" s="108"/>
      <c r="CL99" s="108"/>
      <c r="CM99" s="109"/>
      <c r="CN99" s="108"/>
      <c r="CO99" s="108"/>
      <c r="CP99" s="109"/>
      <c r="CQ99" s="108"/>
      <c r="CR99" s="108"/>
      <c r="CS99" s="109"/>
      <c r="CT99" s="108"/>
      <c r="CU99" s="108"/>
      <c r="CV99" s="109"/>
      <c r="CW99" s="108"/>
      <c r="CX99" s="108"/>
      <c r="CY99" s="109"/>
      <c r="CZ99" s="108"/>
      <c r="DA99" s="108"/>
      <c r="DB99" s="109"/>
      <c r="DC99" s="108"/>
      <c r="DD99" s="108"/>
      <c r="DE99" s="109"/>
      <c r="DF99" s="108"/>
      <c r="DG99" s="108"/>
      <c r="DH99" s="109"/>
      <c r="DI99" s="108"/>
      <c r="DJ99" s="108"/>
      <c r="DK99" s="109"/>
      <c r="DL99" s="109"/>
      <c r="DM99" s="109"/>
      <c r="DN99" s="109"/>
      <c r="DO99" s="108"/>
      <c r="DP99" s="108"/>
      <c r="DQ99" s="109"/>
      <c r="DR99" s="108"/>
      <c r="DS99" s="108"/>
      <c r="DT99" s="109"/>
      <c r="DU99" s="108"/>
      <c r="DV99" s="108"/>
      <c r="DW99" s="109"/>
      <c r="DX99" s="103">
        <f t="shared" si="16"/>
        <v>0</v>
      </c>
      <c r="DY99" s="103">
        <f t="shared" si="17"/>
        <v>0</v>
      </c>
      <c r="DZ99" s="103">
        <f t="shared" si="18"/>
        <v>0</v>
      </c>
    </row>
    <row r="100" spans="1:130" ht="14.25" customHeight="1">
      <c r="A100" s="101"/>
      <c r="D100" s="102">
        <v>5</v>
      </c>
      <c r="E100" s="92" t="s">
        <v>694</v>
      </c>
      <c r="F100" s="107"/>
      <c r="G100" s="107"/>
      <c r="H100" s="107"/>
      <c r="I100" s="107" t="s">
        <v>695</v>
      </c>
      <c r="J100" s="103">
        <f t="shared" si="14"/>
        <v>0</v>
      </c>
      <c r="K100" s="103">
        <f t="shared" si="15"/>
        <v>0</v>
      </c>
      <c r="L100" s="103">
        <f t="shared" si="12"/>
        <v>0</v>
      </c>
      <c r="M100" s="104">
        <f t="shared" si="13"/>
        <v>0</v>
      </c>
      <c r="N100" s="108"/>
      <c r="O100" s="108"/>
      <c r="P100" s="109"/>
      <c r="Q100" s="108"/>
      <c r="R100" s="108"/>
      <c r="S100" s="109"/>
      <c r="T100" s="108">
        <f t="shared" si="20"/>
        <v>0</v>
      </c>
      <c r="U100" s="108"/>
      <c r="V100" s="109"/>
      <c r="W100" s="108"/>
      <c r="X100" s="108"/>
      <c r="Y100" s="109"/>
      <c r="Z100" s="108"/>
      <c r="AA100" s="108"/>
      <c r="AB100" s="109"/>
      <c r="AC100" s="108"/>
      <c r="AD100" s="108"/>
      <c r="AE100" s="109"/>
      <c r="AF100" s="108">
        <f t="shared" si="21"/>
        <v>0</v>
      </c>
      <c r="AG100" s="108"/>
      <c r="AH100" s="109"/>
      <c r="AI100" s="108"/>
      <c r="AJ100" s="108"/>
      <c r="AK100" s="109"/>
      <c r="AL100" s="108"/>
      <c r="AM100" s="108"/>
      <c r="AN100" s="109"/>
      <c r="AO100" s="108"/>
      <c r="AP100" s="108"/>
      <c r="AQ100" s="109"/>
      <c r="AR100" s="108"/>
      <c r="AS100" s="108"/>
      <c r="AT100" s="109"/>
      <c r="AU100" s="108"/>
      <c r="AV100" s="108"/>
      <c r="AW100" s="109"/>
      <c r="AX100" s="108"/>
      <c r="AY100" s="108"/>
      <c r="AZ100" s="109"/>
      <c r="BA100" s="108"/>
      <c r="BB100" s="108"/>
      <c r="BC100" s="109"/>
      <c r="BD100" s="108"/>
      <c r="BE100" s="108"/>
      <c r="BF100" s="109"/>
      <c r="BG100" s="108"/>
      <c r="BH100" s="108"/>
      <c r="BI100" s="109"/>
      <c r="BJ100" s="108"/>
      <c r="BK100" s="108"/>
      <c r="BL100" s="109"/>
      <c r="BM100" s="108"/>
      <c r="BN100" s="108"/>
      <c r="BO100" s="109"/>
      <c r="BP100" s="108"/>
      <c r="BQ100" s="108"/>
      <c r="BR100" s="109"/>
      <c r="BS100" s="108"/>
      <c r="BT100" s="108"/>
      <c r="BU100" s="109"/>
      <c r="BV100" s="108"/>
      <c r="BW100" s="108"/>
      <c r="BX100" s="109"/>
      <c r="BY100" s="108"/>
      <c r="BZ100" s="108"/>
      <c r="CA100" s="109"/>
      <c r="CB100" s="108"/>
      <c r="CC100" s="108"/>
      <c r="CD100" s="109"/>
      <c r="CE100" s="108"/>
      <c r="CF100" s="108"/>
      <c r="CG100" s="109"/>
      <c r="CH100" s="108"/>
      <c r="CI100" s="108"/>
      <c r="CJ100" s="109"/>
      <c r="CK100" s="108"/>
      <c r="CL100" s="108"/>
      <c r="CM100" s="109"/>
      <c r="CN100" s="108"/>
      <c r="CO100" s="108"/>
      <c r="CP100" s="109"/>
      <c r="CQ100" s="108"/>
      <c r="CR100" s="108"/>
      <c r="CS100" s="109"/>
      <c r="CT100" s="108"/>
      <c r="CU100" s="108"/>
      <c r="CV100" s="109"/>
      <c r="CW100" s="108"/>
      <c r="CX100" s="108"/>
      <c r="CY100" s="109"/>
      <c r="CZ100" s="108"/>
      <c r="DA100" s="108"/>
      <c r="DB100" s="109"/>
      <c r="DC100" s="108"/>
      <c r="DD100" s="108"/>
      <c r="DE100" s="109"/>
      <c r="DF100" s="108"/>
      <c r="DG100" s="108"/>
      <c r="DH100" s="109"/>
      <c r="DI100" s="108"/>
      <c r="DJ100" s="108"/>
      <c r="DK100" s="109"/>
      <c r="DL100" s="109"/>
      <c r="DM100" s="109"/>
      <c r="DN100" s="109"/>
      <c r="DO100" s="108"/>
      <c r="DP100" s="108"/>
      <c r="DQ100" s="109"/>
      <c r="DR100" s="108"/>
      <c r="DS100" s="108"/>
      <c r="DT100" s="109"/>
      <c r="DU100" s="108"/>
      <c r="DV100" s="108"/>
      <c r="DW100" s="109"/>
      <c r="DX100" s="103">
        <f t="shared" si="16"/>
        <v>0</v>
      </c>
      <c r="DY100" s="103">
        <f t="shared" si="17"/>
        <v>0</v>
      </c>
      <c r="DZ100" s="103">
        <f t="shared" si="18"/>
        <v>0</v>
      </c>
    </row>
    <row r="101" spans="1:130" ht="15" hidden="1" customHeight="1">
      <c r="A101" s="101"/>
      <c r="B101" s="134"/>
      <c r="C101" s="102">
        <v>2</v>
      </c>
      <c r="D101" s="92"/>
      <c r="E101" s="107"/>
      <c r="F101" s="107"/>
      <c r="G101" s="107"/>
      <c r="H101" s="107"/>
      <c r="I101" s="107" t="s">
        <v>696</v>
      </c>
      <c r="J101" s="103">
        <f t="shared" si="14"/>
        <v>0</v>
      </c>
      <c r="K101" s="103">
        <f t="shared" si="15"/>
        <v>0</v>
      </c>
      <c r="L101" s="103">
        <f t="shared" si="12"/>
        <v>0</v>
      </c>
      <c r="M101" s="104">
        <f>SUM(J101:L101)</f>
        <v>0</v>
      </c>
      <c r="N101" s="108"/>
      <c r="O101" s="108"/>
      <c r="P101" s="109"/>
      <c r="Q101" s="108"/>
      <c r="R101" s="108"/>
      <c r="S101" s="109"/>
      <c r="T101" s="108"/>
      <c r="U101" s="108"/>
      <c r="V101" s="109"/>
      <c r="W101" s="108"/>
      <c r="X101" s="108"/>
      <c r="Y101" s="109"/>
      <c r="Z101" s="108"/>
      <c r="AA101" s="108"/>
      <c r="AB101" s="109"/>
      <c r="AC101" s="108"/>
      <c r="AD101" s="108"/>
      <c r="AE101" s="109"/>
      <c r="AF101" s="108">
        <f>AC101+Z101</f>
        <v>0</v>
      </c>
      <c r="AG101" s="108"/>
      <c r="AH101" s="109"/>
      <c r="AI101" s="108"/>
      <c r="AJ101" s="108"/>
      <c r="AK101" s="109"/>
      <c r="AL101" s="108"/>
      <c r="AM101" s="108"/>
      <c r="AN101" s="109"/>
      <c r="AO101" s="108"/>
      <c r="AP101" s="108"/>
      <c r="AQ101" s="109"/>
      <c r="AR101" s="108"/>
      <c r="AS101" s="108"/>
      <c r="AT101" s="109"/>
      <c r="AU101" s="108"/>
      <c r="AV101" s="108"/>
      <c r="AW101" s="109"/>
      <c r="AX101" s="108"/>
      <c r="AY101" s="108"/>
      <c r="AZ101" s="109"/>
      <c r="BA101" s="108"/>
      <c r="BB101" s="108"/>
      <c r="BC101" s="109"/>
      <c r="BD101" s="108"/>
      <c r="BE101" s="108"/>
      <c r="BF101" s="109"/>
      <c r="BG101" s="108"/>
      <c r="BH101" s="108"/>
      <c r="BI101" s="109"/>
      <c r="BJ101" s="108"/>
      <c r="BK101" s="108"/>
      <c r="BL101" s="109"/>
      <c r="BM101" s="108"/>
      <c r="BN101" s="108"/>
      <c r="BO101" s="109"/>
      <c r="BP101" s="108"/>
      <c r="BQ101" s="108"/>
      <c r="BR101" s="109"/>
      <c r="BS101" s="108"/>
      <c r="BT101" s="108"/>
      <c r="BU101" s="109"/>
      <c r="BV101" s="108"/>
      <c r="BW101" s="108"/>
      <c r="BX101" s="109"/>
      <c r="BY101" s="108"/>
      <c r="BZ101" s="108"/>
      <c r="CA101" s="109"/>
      <c r="CB101" s="108"/>
      <c r="CC101" s="108"/>
      <c r="CD101" s="109"/>
      <c r="CE101" s="108"/>
      <c r="CF101" s="108"/>
      <c r="CG101" s="109"/>
      <c r="CH101" s="108"/>
      <c r="CI101" s="108"/>
      <c r="CJ101" s="109"/>
      <c r="CK101" s="108"/>
      <c r="CL101" s="108"/>
      <c r="CM101" s="109"/>
      <c r="CN101" s="108"/>
      <c r="CO101" s="108"/>
      <c r="CP101" s="109"/>
      <c r="CQ101" s="108"/>
      <c r="CR101" s="108"/>
      <c r="CS101" s="109"/>
      <c r="CT101" s="108"/>
      <c r="CU101" s="108"/>
      <c r="CV101" s="109"/>
      <c r="CW101" s="108"/>
      <c r="CX101" s="108"/>
      <c r="CY101" s="109"/>
      <c r="CZ101" s="108"/>
      <c r="DA101" s="108"/>
      <c r="DB101" s="109"/>
      <c r="DC101" s="108"/>
      <c r="DD101" s="108"/>
      <c r="DE101" s="109"/>
      <c r="DF101" s="108"/>
      <c r="DG101" s="108"/>
      <c r="DH101" s="109"/>
      <c r="DI101" s="108"/>
      <c r="DJ101" s="108"/>
      <c r="DK101" s="109"/>
      <c r="DL101" s="109"/>
      <c r="DM101" s="109"/>
      <c r="DN101" s="109"/>
      <c r="DO101" s="108"/>
      <c r="DP101" s="108"/>
      <c r="DQ101" s="109"/>
      <c r="DR101" s="108"/>
      <c r="DS101" s="108"/>
      <c r="DT101" s="109"/>
      <c r="DU101" s="108"/>
      <c r="DV101" s="108"/>
      <c r="DW101" s="109"/>
      <c r="DX101" s="103">
        <f t="shared" si="16"/>
        <v>0</v>
      </c>
      <c r="DY101" s="103">
        <f t="shared" si="17"/>
        <v>0</v>
      </c>
      <c r="DZ101" s="103">
        <f t="shared" si="18"/>
        <v>0</v>
      </c>
    </row>
    <row r="102" spans="1:130" ht="27" customHeight="1">
      <c r="A102" s="1014" t="s">
        <v>697</v>
      </c>
      <c r="B102" s="1015"/>
      <c r="C102" s="1015"/>
      <c r="D102" s="1015"/>
      <c r="E102" s="1015"/>
      <c r="F102" s="1015"/>
      <c r="G102" s="1015"/>
      <c r="H102" s="1015"/>
      <c r="I102" s="128"/>
      <c r="J102" s="129">
        <f>SUMIF($N$4:$DZ$4,"Kötelező feladatok",N102:DZ102)-T102-AF102-DX102-J99</f>
        <v>1667186</v>
      </c>
      <c r="K102" s="129">
        <f t="shared" si="15"/>
        <v>4400</v>
      </c>
      <c r="L102" s="129">
        <f>SUMIF($N$4:$DZ$4,"Államigazgatási felagatpk",N102:DZ102)</f>
        <v>0</v>
      </c>
      <c r="M102" s="130">
        <f>SUM(J102:L102)</f>
        <v>1671586</v>
      </c>
      <c r="N102" s="131">
        <f>N87+N89</f>
        <v>139798</v>
      </c>
      <c r="O102" s="131">
        <f>O87+O89</f>
        <v>0</v>
      </c>
      <c r="P102" s="132"/>
      <c r="Q102" s="131">
        <f>Q87+Q89</f>
        <v>8330</v>
      </c>
      <c r="R102" s="131">
        <f>R87+R89</f>
        <v>0</v>
      </c>
      <c r="S102" s="132"/>
      <c r="T102" s="131">
        <f>T87+T89</f>
        <v>148128</v>
      </c>
      <c r="U102" s="131">
        <f>U87+U89</f>
        <v>0</v>
      </c>
      <c r="V102" s="132"/>
      <c r="W102" s="131">
        <f>W87+W89</f>
        <v>6672</v>
      </c>
      <c r="X102" s="131">
        <f>X87+X89</f>
        <v>0</v>
      </c>
      <c r="Y102" s="132"/>
      <c r="Z102" s="131">
        <f>Z87+Z89</f>
        <v>29609</v>
      </c>
      <c r="AA102" s="131">
        <f>AA87+AA89</f>
        <v>0</v>
      </c>
      <c r="AB102" s="132"/>
      <c r="AC102" s="131">
        <f>AC87+AC89</f>
        <v>24368</v>
      </c>
      <c r="AD102" s="131">
        <f>AD87+AD89</f>
        <v>0</v>
      </c>
      <c r="AE102" s="132"/>
      <c r="AF102" s="315">
        <f>AC102+Z102+W102</f>
        <v>60649</v>
      </c>
      <c r="AG102" s="131">
        <f>AG87+AG89</f>
        <v>0</v>
      </c>
      <c r="AH102" s="132"/>
      <c r="AI102" s="131">
        <f>AI87+AI89</f>
        <v>0</v>
      </c>
      <c r="AJ102" s="131">
        <f>AJ87+AJ89</f>
        <v>0</v>
      </c>
      <c r="AK102" s="132"/>
      <c r="AL102" s="131">
        <f>AL87+AL89</f>
        <v>0</v>
      </c>
      <c r="AM102" s="131">
        <f>AM87+AM89</f>
        <v>0</v>
      </c>
      <c r="AN102" s="132"/>
      <c r="AO102" s="131">
        <f>AO87+AO89</f>
        <v>9300</v>
      </c>
      <c r="AP102" s="131">
        <f>AP87+AP89</f>
        <v>0</v>
      </c>
      <c r="AQ102" s="132"/>
      <c r="AR102" s="131">
        <f>AR87+AR89</f>
        <v>8500</v>
      </c>
      <c r="AS102" s="131">
        <f>AS87+AS89</f>
        <v>0</v>
      </c>
      <c r="AT102" s="132"/>
      <c r="AU102" s="131">
        <f>AU87+AU89</f>
        <v>0</v>
      </c>
      <c r="AV102" s="131">
        <f>AV87+AV89</f>
        <v>0</v>
      </c>
      <c r="AW102" s="132"/>
      <c r="AX102" s="131">
        <f>AX87+AX89</f>
        <v>0</v>
      </c>
      <c r="AY102" s="131">
        <f>AY87+AY89</f>
        <v>0</v>
      </c>
      <c r="AZ102" s="132"/>
      <c r="BA102" s="131">
        <f>BA87+BA89</f>
        <v>15967</v>
      </c>
      <c r="BB102" s="131">
        <f>BB87+BB89</f>
        <v>0</v>
      </c>
      <c r="BC102" s="132"/>
      <c r="BD102" s="131">
        <f>BD87+BD89</f>
        <v>32450</v>
      </c>
      <c r="BE102" s="131">
        <f>BE87+BE89</f>
        <v>0</v>
      </c>
      <c r="BF102" s="132"/>
      <c r="BG102" s="131">
        <f>BG87+BG89</f>
        <v>0</v>
      </c>
      <c r="BH102" s="131">
        <f>BH87+BH89</f>
        <v>0</v>
      </c>
      <c r="BI102" s="132"/>
      <c r="BJ102" s="131">
        <f>BJ87+BJ89</f>
        <v>0</v>
      </c>
      <c r="BK102" s="131">
        <f>BK87+BK89</f>
        <v>0</v>
      </c>
      <c r="BL102" s="132"/>
      <c r="BM102" s="131">
        <f>BM87+BM89</f>
        <v>600</v>
      </c>
      <c r="BN102" s="131">
        <f>BN87+BN89</f>
        <v>0</v>
      </c>
      <c r="BO102" s="132"/>
      <c r="BP102" s="131">
        <f>BP87+BP89</f>
        <v>37000</v>
      </c>
      <c r="BQ102" s="131">
        <f>BQ87+BQ89</f>
        <v>0</v>
      </c>
      <c r="BR102" s="132"/>
      <c r="BS102" s="131">
        <f>BS87+BS89</f>
        <v>2000</v>
      </c>
      <c r="BT102" s="131">
        <f>BT87+BT89</f>
        <v>0</v>
      </c>
      <c r="BU102" s="132"/>
      <c r="BV102" s="131">
        <f>BV87+BV89</f>
        <v>4500</v>
      </c>
      <c r="BW102" s="131">
        <f>BW87+BW89</f>
        <v>0</v>
      </c>
      <c r="BX102" s="132"/>
      <c r="BY102" s="131">
        <f>BY87+BY89</f>
        <v>204</v>
      </c>
      <c r="BZ102" s="131">
        <f>BZ87+BZ89</f>
        <v>0</v>
      </c>
      <c r="CA102" s="132"/>
      <c r="CB102" s="131">
        <f>CB87+CB89</f>
        <v>0</v>
      </c>
      <c r="CC102" s="131">
        <f>CC87+CC89</f>
        <v>0</v>
      </c>
      <c r="CD102" s="132"/>
      <c r="CE102" s="131">
        <f>CE87+CE89</f>
        <v>607633</v>
      </c>
      <c r="CF102" s="131">
        <f>CF87+CF89</f>
        <v>0</v>
      </c>
      <c r="CG102" s="132"/>
      <c r="CH102" s="131">
        <f>CH87+CH89</f>
        <v>0</v>
      </c>
      <c r="CI102" s="131">
        <f>CI87+CI89</f>
        <v>0</v>
      </c>
      <c r="CJ102" s="132"/>
      <c r="CK102" s="131">
        <f>CK87+CK89</f>
        <v>28500</v>
      </c>
      <c r="CL102" s="131">
        <f>CL87+CL89</f>
        <v>0</v>
      </c>
      <c r="CM102" s="132"/>
      <c r="CN102" s="131">
        <f>CN87+CN89</f>
        <v>730762</v>
      </c>
      <c r="CO102" s="131">
        <f>CO87+CO89</f>
        <v>0</v>
      </c>
      <c r="CP102" s="132"/>
      <c r="CQ102" s="131">
        <f>CQ87+CQ89</f>
        <v>0</v>
      </c>
      <c r="CR102" s="131">
        <f>CR87+CR89</f>
        <v>0</v>
      </c>
      <c r="CS102" s="132"/>
      <c r="CT102" s="131">
        <f>CT87+CT89</f>
        <v>0</v>
      </c>
      <c r="CU102" s="131">
        <f>CU87+CU89</f>
        <v>0</v>
      </c>
      <c r="CV102" s="132"/>
      <c r="CW102" s="131">
        <f>CW87+CW89</f>
        <v>0</v>
      </c>
      <c r="CX102" s="131">
        <f>CX87+CX89</f>
        <v>0</v>
      </c>
      <c r="CY102" s="132"/>
      <c r="CZ102" s="131">
        <f>CZ87+CZ89</f>
        <v>5188</v>
      </c>
      <c r="DA102" s="131">
        <f>DA87+DA89</f>
        <v>0</v>
      </c>
      <c r="DB102" s="132"/>
      <c r="DC102" s="131">
        <f>DC87+DC89</f>
        <v>0</v>
      </c>
      <c r="DD102" s="131">
        <f>DD87+DD89</f>
        <v>0</v>
      </c>
      <c r="DE102" s="132"/>
      <c r="DF102" s="131">
        <f>DF87+DF89</f>
        <v>0</v>
      </c>
      <c r="DG102" s="131">
        <f>DG87+DG89</f>
        <v>0</v>
      </c>
      <c r="DH102" s="132"/>
      <c r="DI102" s="131">
        <f>DI87+DI89</f>
        <v>56569</v>
      </c>
      <c r="DJ102" s="131">
        <f>DJ87+DJ89</f>
        <v>0</v>
      </c>
      <c r="DK102" s="131"/>
      <c r="DL102" s="131">
        <f>DL87+DL89</f>
        <v>2000</v>
      </c>
      <c r="DM102" s="131">
        <f>DM87+DM89</f>
        <v>0</v>
      </c>
      <c r="DN102" s="132"/>
      <c r="DO102" s="131">
        <f>DO87+DO89</f>
        <v>10000</v>
      </c>
      <c r="DP102" s="131">
        <f>DP87+DP89</f>
        <v>0</v>
      </c>
      <c r="DQ102" s="132"/>
      <c r="DR102" s="131">
        <f>DR87+DR89</f>
        <v>0</v>
      </c>
      <c r="DS102" s="131">
        <f>DS87+DS89</f>
        <v>2700</v>
      </c>
      <c r="DT102" s="132"/>
      <c r="DU102" s="131">
        <f>DU87+DU89</f>
        <v>0</v>
      </c>
      <c r="DV102" s="131">
        <f>DV87+DV89</f>
        <v>1700</v>
      </c>
      <c r="DW102" s="132"/>
      <c r="DX102" s="129">
        <f t="shared" si="16"/>
        <v>1551173</v>
      </c>
      <c r="DY102" s="129">
        <f t="shared" si="17"/>
        <v>4400</v>
      </c>
      <c r="DZ102" s="129">
        <f t="shared" si="18"/>
        <v>0</v>
      </c>
    </row>
    <row r="103" spans="1:130" ht="23.25" customHeight="1">
      <c r="A103" s="1111" t="s">
        <v>698</v>
      </c>
      <c r="B103" s="1111"/>
      <c r="C103" s="1111"/>
      <c r="D103" s="1111"/>
      <c r="E103" s="1111"/>
      <c r="F103" s="1111"/>
      <c r="G103" s="1111"/>
      <c r="H103" s="1111"/>
      <c r="I103" s="144"/>
      <c r="J103" s="103">
        <f t="shared" si="14"/>
        <v>0</v>
      </c>
      <c r="K103" s="103">
        <f t="shared" si="15"/>
        <v>0</v>
      </c>
      <c r="L103" s="121"/>
      <c r="M103" s="145">
        <v>0</v>
      </c>
      <c r="N103" s="120"/>
      <c r="O103" s="120"/>
      <c r="P103" s="121"/>
      <c r="Q103" s="120"/>
      <c r="R103" s="120"/>
      <c r="S103" s="121"/>
      <c r="T103" s="120"/>
      <c r="U103" s="120"/>
      <c r="V103" s="121"/>
      <c r="W103" s="120"/>
      <c r="X103" s="120"/>
      <c r="Y103" s="121"/>
      <c r="Z103" s="120"/>
      <c r="AA103" s="120"/>
      <c r="AB103" s="121"/>
      <c r="AC103" s="120"/>
      <c r="AD103" s="120"/>
      <c r="AE103" s="121"/>
      <c r="AF103" s="108">
        <f>AC103+Z103+W103</f>
        <v>0</v>
      </c>
      <c r="AG103" s="120"/>
      <c r="AH103" s="121"/>
      <c r="AI103" s="120"/>
      <c r="AJ103" s="120"/>
      <c r="AK103" s="121"/>
      <c r="AL103" s="120"/>
      <c r="AM103" s="120"/>
      <c r="AN103" s="121"/>
      <c r="AO103" s="120"/>
      <c r="AP103" s="120"/>
      <c r="AQ103" s="121"/>
      <c r="AR103" s="120"/>
      <c r="AS103" s="120"/>
      <c r="AT103" s="121"/>
      <c r="AU103" s="120"/>
      <c r="AV103" s="120"/>
      <c r="AW103" s="121"/>
      <c r="AX103" s="120"/>
      <c r="AY103" s="120"/>
      <c r="AZ103" s="121"/>
      <c r="BA103" s="120"/>
      <c r="BB103" s="120"/>
      <c r="BC103" s="121"/>
      <c r="BD103" s="120"/>
      <c r="BE103" s="120"/>
      <c r="BF103" s="121"/>
      <c r="BG103" s="120"/>
      <c r="BH103" s="120"/>
      <c r="BI103" s="121"/>
      <c r="BJ103" s="120"/>
      <c r="BK103" s="120"/>
      <c r="BL103" s="121"/>
      <c r="BM103" s="120"/>
      <c r="BN103" s="120"/>
      <c r="BO103" s="121"/>
      <c r="BP103" s="120"/>
      <c r="BQ103" s="120"/>
      <c r="BR103" s="121"/>
      <c r="BS103" s="120"/>
      <c r="BT103" s="120"/>
      <c r="BU103" s="121"/>
      <c r="BV103" s="120"/>
      <c r="BW103" s="120"/>
      <c r="BX103" s="121"/>
      <c r="BY103" s="120"/>
      <c r="BZ103" s="120"/>
      <c r="CA103" s="121"/>
      <c r="CB103" s="120"/>
      <c r="CC103" s="120"/>
      <c r="CD103" s="121"/>
      <c r="CE103" s="120"/>
      <c r="CF103" s="120"/>
      <c r="CG103" s="121"/>
      <c r="CH103" s="120"/>
      <c r="CI103" s="120"/>
      <c r="CJ103" s="121"/>
      <c r="CK103" s="120"/>
      <c r="CL103" s="120"/>
      <c r="CM103" s="121"/>
      <c r="CN103" s="120"/>
      <c r="CO103" s="120"/>
      <c r="CP103" s="121"/>
      <c r="CQ103" s="120"/>
      <c r="CR103" s="120"/>
      <c r="CS103" s="121"/>
      <c r="CT103" s="120"/>
      <c r="CU103" s="120"/>
      <c r="CV103" s="121"/>
      <c r="CW103" s="120"/>
      <c r="CX103" s="120"/>
      <c r="CY103" s="121"/>
      <c r="CZ103" s="120"/>
      <c r="DA103" s="120"/>
      <c r="DB103" s="121"/>
      <c r="DC103" s="120"/>
      <c r="DD103" s="120"/>
      <c r="DE103" s="121"/>
      <c r="DF103" s="120"/>
      <c r="DG103" s="120"/>
      <c r="DH103" s="121"/>
      <c r="DI103" s="120"/>
      <c r="DJ103" s="120"/>
      <c r="DK103" s="121"/>
      <c r="DL103" s="121"/>
      <c r="DM103" s="121"/>
      <c r="DN103" s="121"/>
      <c r="DO103" s="120"/>
      <c r="DP103" s="120"/>
      <c r="DQ103" s="121"/>
      <c r="DR103" s="120"/>
      <c r="DS103" s="120"/>
      <c r="DT103" s="121"/>
      <c r="DU103" s="120"/>
      <c r="DV103" s="120"/>
      <c r="DW103" s="121"/>
      <c r="DX103" s="103">
        <f t="shared" si="16"/>
        <v>0</v>
      </c>
      <c r="DY103" s="103">
        <f t="shared" si="17"/>
        <v>0</v>
      </c>
      <c r="DZ103" s="103">
        <f t="shared" si="18"/>
        <v>0</v>
      </c>
    </row>
    <row r="104" spans="1:130">
      <c r="A104" s="101"/>
      <c r="J104" s="110"/>
      <c r="K104" s="110"/>
      <c r="L104" s="111"/>
      <c r="M104" s="146"/>
      <c r="N104" s="110"/>
      <c r="O104" s="110"/>
      <c r="P104" s="111"/>
      <c r="Q104" s="110"/>
      <c r="R104" s="110"/>
      <c r="S104" s="111"/>
      <c r="T104" s="110"/>
      <c r="U104" s="110"/>
      <c r="V104" s="111"/>
      <c r="W104" s="110"/>
      <c r="X104" s="110"/>
      <c r="Y104" s="111"/>
      <c r="Z104" s="110"/>
      <c r="AA104" s="110"/>
      <c r="AB104" s="111"/>
      <c r="AC104" s="110"/>
      <c r="AD104" s="110"/>
      <c r="AE104" s="111"/>
      <c r="AF104" s="110"/>
      <c r="AG104" s="110"/>
      <c r="AH104" s="111"/>
      <c r="AI104" s="110"/>
      <c r="AJ104" s="110"/>
      <c r="AK104" s="111"/>
      <c r="AL104" s="110"/>
      <c r="AM104" s="110"/>
      <c r="AN104" s="111"/>
      <c r="AO104" s="110"/>
      <c r="AP104" s="110"/>
      <c r="AQ104" s="111"/>
      <c r="AR104" s="110"/>
      <c r="AS104" s="110"/>
      <c r="AT104" s="111"/>
      <c r="AU104" s="110"/>
      <c r="AV104" s="110"/>
      <c r="AW104" s="111"/>
      <c r="AX104" s="110"/>
      <c r="AY104" s="110"/>
      <c r="AZ104" s="111"/>
      <c r="BA104" s="110"/>
      <c r="BB104" s="110"/>
      <c r="BC104" s="111"/>
      <c r="BD104" s="110"/>
      <c r="BE104" s="110"/>
      <c r="BF104" s="111"/>
      <c r="BG104" s="110"/>
      <c r="BH104" s="110"/>
      <c r="BI104" s="111"/>
      <c r="BJ104" s="110"/>
      <c r="BK104" s="110"/>
      <c r="BL104" s="111"/>
      <c r="BM104" s="110"/>
      <c r="BN104" s="110"/>
      <c r="BO104" s="111"/>
      <c r="BP104" s="110"/>
      <c r="BQ104" s="110"/>
      <c r="BR104" s="111"/>
      <c r="BS104" s="110"/>
      <c r="BT104" s="110"/>
      <c r="BU104" s="111"/>
      <c r="BV104" s="110"/>
      <c r="BW104" s="110"/>
      <c r="BX104" s="111"/>
      <c r="BY104" s="110"/>
      <c r="BZ104" s="110"/>
      <c r="CA104" s="111"/>
      <c r="CB104" s="110"/>
      <c r="CC104" s="110"/>
      <c r="CD104" s="111"/>
      <c r="CE104" s="110"/>
      <c r="CF104" s="110"/>
      <c r="CG104" s="111"/>
      <c r="CH104" s="110"/>
      <c r="CI104" s="110"/>
      <c r="CJ104" s="111"/>
      <c r="CK104" s="110"/>
      <c r="CL104" s="110"/>
      <c r="CM104" s="111"/>
      <c r="CN104" s="110"/>
      <c r="CO104" s="110"/>
      <c r="CP104" s="111"/>
      <c r="CQ104" s="110"/>
      <c r="CR104" s="110"/>
      <c r="CS104" s="111"/>
      <c r="CT104" s="110"/>
      <c r="CU104" s="110"/>
      <c r="CV104" s="111"/>
      <c r="CW104" s="110"/>
      <c r="CX104" s="110"/>
      <c r="CY104" s="111"/>
      <c r="CZ104" s="110"/>
      <c r="DA104" s="110"/>
      <c r="DB104" s="111"/>
      <c r="DC104" s="110"/>
      <c r="DD104" s="110"/>
      <c r="DE104" s="111"/>
      <c r="DF104" s="110"/>
      <c r="DG104" s="110"/>
      <c r="DH104" s="111"/>
      <c r="DI104" s="110"/>
      <c r="DJ104" s="110"/>
      <c r="DK104" s="111"/>
      <c r="DL104" s="111"/>
      <c r="DM104" s="111"/>
      <c r="DN104" s="111"/>
      <c r="DO104" s="110"/>
      <c r="DP104" s="110"/>
      <c r="DQ104" s="111"/>
      <c r="DR104" s="110"/>
      <c r="DS104" s="110"/>
      <c r="DT104" s="111"/>
      <c r="DU104" s="110"/>
      <c r="DV104" s="110"/>
      <c r="DW104" s="111"/>
      <c r="DX104" s="110"/>
      <c r="DY104" s="110"/>
      <c r="DZ104" s="111"/>
    </row>
    <row r="105" spans="1:130" ht="15.75" thickBot="1">
      <c r="A105" s="147"/>
      <c r="B105" s="148"/>
      <c r="C105" s="148"/>
      <c r="D105" s="148"/>
      <c r="E105" s="148"/>
      <c r="F105" s="148"/>
      <c r="G105" s="148"/>
      <c r="H105" s="148"/>
      <c r="I105" s="148"/>
      <c r="J105" s="149"/>
      <c r="K105" s="149"/>
      <c r="L105" s="150"/>
      <c r="M105" s="151"/>
      <c r="N105" s="149"/>
      <c r="O105" s="149"/>
      <c r="P105" s="150"/>
      <c r="Q105" s="149"/>
      <c r="R105" s="149"/>
      <c r="S105" s="150"/>
      <c r="T105" s="105"/>
      <c r="U105" s="149"/>
      <c r="V105" s="150"/>
      <c r="W105" s="149"/>
      <c r="X105" s="149"/>
      <c r="Y105" s="150"/>
      <c r="Z105" s="149"/>
      <c r="AA105" s="149"/>
      <c r="AB105" s="150"/>
      <c r="AC105" s="149"/>
      <c r="AD105" s="149"/>
      <c r="AE105" s="150"/>
      <c r="AF105" s="149"/>
      <c r="AG105" s="149"/>
      <c r="AH105" s="150"/>
      <c r="AI105" s="149"/>
      <c r="AJ105" s="149"/>
      <c r="AK105" s="150"/>
      <c r="AL105" s="149"/>
      <c r="AM105" s="149"/>
      <c r="AN105" s="150"/>
      <c r="AO105" s="149"/>
      <c r="AP105" s="149"/>
      <c r="AQ105" s="150"/>
      <c r="AR105" s="149"/>
      <c r="AS105" s="149"/>
      <c r="AT105" s="150"/>
      <c r="AU105" s="149"/>
      <c r="AV105" s="149"/>
      <c r="AW105" s="150"/>
      <c r="AX105" s="149"/>
      <c r="AY105" s="149"/>
      <c r="AZ105" s="150"/>
      <c r="BA105" s="149"/>
      <c r="BB105" s="149"/>
      <c r="BC105" s="150"/>
      <c r="BD105" s="149"/>
      <c r="BE105" s="149"/>
      <c r="BF105" s="150"/>
      <c r="BG105" s="149"/>
      <c r="BH105" s="149"/>
      <c r="BI105" s="150"/>
      <c r="BJ105" s="149"/>
      <c r="BK105" s="149"/>
      <c r="BL105" s="150"/>
      <c r="BM105" s="149"/>
      <c r="BN105" s="149"/>
      <c r="BO105" s="150"/>
      <c r="BP105" s="149"/>
      <c r="BQ105" s="149"/>
      <c r="BR105" s="150"/>
      <c r="BS105" s="149"/>
      <c r="BT105" s="149"/>
      <c r="BU105" s="150"/>
      <c r="BV105" s="149"/>
      <c r="BW105" s="149"/>
      <c r="BX105" s="150"/>
      <c r="BY105" s="149"/>
      <c r="BZ105" s="149"/>
      <c r="CA105" s="150"/>
      <c r="CB105" s="149"/>
      <c r="CC105" s="149"/>
      <c r="CD105" s="150"/>
      <c r="CE105" s="149"/>
      <c r="CF105" s="149"/>
      <c r="CG105" s="150"/>
      <c r="CH105" s="149"/>
      <c r="CI105" s="149"/>
      <c r="CJ105" s="150"/>
      <c r="CK105" s="149"/>
      <c r="CL105" s="149"/>
      <c r="CM105" s="150"/>
      <c r="CN105" s="149"/>
      <c r="CO105" s="149"/>
      <c r="CP105" s="150"/>
      <c r="CQ105" s="149"/>
      <c r="CR105" s="149"/>
      <c r="CS105" s="150"/>
      <c r="CT105" s="149"/>
      <c r="CU105" s="149"/>
      <c r="CV105" s="150"/>
      <c r="CW105" s="149"/>
      <c r="CX105" s="149"/>
      <c r="CY105" s="150"/>
      <c r="CZ105" s="149"/>
      <c r="DA105" s="149"/>
      <c r="DB105" s="150"/>
      <c r="DC105" s="149"/>
      <c r="DD105" s="149"/>
      <c r="DE105" s="150"/>
      <c r="DF105" s="149"/>
      <c r="DG105" s="149"/>
      <c r="DH105" s="150"/>
      <c r="DI105" s="149"/>
      <c r="DJ105" s="149"/>
      <c r="DK105" s="150"/>
      <c r="DL105" s="150"/>
      <c r="DM105" s="150"/>
      <c r="DN105" s="150"/>
      <c r="DO105" s="149"/>
      <c r="DP105" s="149"/>
      <c r="DQ105" s="150"/>
      <c r="DR105" s="149"/>
      <c r="DS105" s="149"/>
      <c r="DT105" s="150"/>
      <c r="DU105" s="149"/>
      <c r="DV105" s="149"/>
      <c r="DW105" s="150"/>
      <c r="DX105" s="149"/>
      <c r="DY105" s="149"/>
      <c r="DZ105" s="150"/>
    </row>
    <row r="106" spans="1:130">
      <c r="A106" s="152"/>
      <c r="B106" s="152"/>
      <c r="C106" s="152"/>
      <c r="D106" s="152"/>
      <c r="E106" s="152"/>
      <c r="F106" s="152"/>
      <c r="G106" s="152"/>
      <c r="H106" s="152"/>
      <c r="I106" s="152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>
        <f>8500/1.27</f>
        <v>6692.9133858267714</v>
      </c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  <c r="CH106" s="153"/>
      <c r="CI106" s="153"/>
      <c r="CJ106" s="153"/>
      <c r="CK106" s="153"/>
      <c r="CL106" s="153"/>
      <c r="CM106" s="153"/>
      <c r="CN106" s="153"/>
      <c r="CO106" s="153"/>
      <c r="CP106" s="153"/>
      <c r="CQ106" s="153"/>
      <c r="CR106" s="153"/>
      <c r="CS106" s="153"/>
      <c r="CT106" s="153"/>
      <c r="CU106" s="153"/>
      <c r="CV106" s="153"/>
      <c r="CW106" s="153"/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/>
      <c r="DK106" s="153"/>
      <c r="DL106" s="153"/>
      <c r="DM106" s="153"/>
      <c r="DN106" s="153"/>
      <c r="DO106" s="153"/>
      <c r="DP106" s="153"/>
      <c r="DQ106" s="153"/>
      <c r="DR106" s="153"/>
      <c r="DS106" s="153"/>
      <c r="DT106" s="153"/>
      <c r="DU106" s="153"/>
      <c r="DV106" s="153"/>
      <c r="DW106" s="153"/>
      <c r="DX106" s="153"/>
      <c r="DY106" s="153"/>
      <c r="DZ106" s="153"/>
    </row>
    <row r="107" spans="1:130"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>
        <f>8500-6693</f>
        <v>1807</v>
      </c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</row>
    <row r="108" spans="1:130" s="115" customFormat="1">
      <c r="B108" s="81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</row>
    <row r="109" spans="1:130" ht="15" customHeight="1">
      <c r="B109" s="115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</row>
    <row r="110" spans="1:130">
      <c r="B110" s="115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</row>
    <row r="111" spans="1:130">
      <c r="M111" s="81"/>
    </row>
    <row r="112" spans="1:130">
      <c r="B112" s="115"/>
      <c r="M112" s="81"/>
    </row>
    <row r="113" spans="1:130" ht="27" customHeight="1">
      <c r="B113" s="115"/>
      <c r="M113" s="81"/>
    </row>
    <row r="114" spans="1:130" ht="23.25" customHeight="1">
      <c r="B114" s="115"/>
      <c r="M114" s="81"/>
    </row>
    <row r="115" spans="1:130" ht="24" customHeight="1">
      <c r="A115" s="134"/>
      <c r="B115" s="115"/>
      <c r="M115" s="81"/>
    </row>
    <row r="116" spans="1:130" s="100" customFormat="1" ht="17.25" customHeight="1">
      <c r="B116" s="115"/>
    </row>
    <row r="117" spans="1:130">
      <c r="B117" s="115"/>
      <c r="M117" s="81"/>
    </row>
    <row r="118" spans="1:130">
      <c r="B118" s="115"/>
      <c r="M118" s="81"/>
    </row>
    <row r="119" spans="1:130" s="115" customFormat="1"/>
    <row r="120" spans="1:130" s="115" customFormat="1"/>
    <row r="121" spans="1:130" s="115" customFormat="1">
      <c r="C121" s="81"/>
      <c r="D121" s="1017"/>
      <c r="E121" s="1017"/>
      <c r="F121" s="1017"/>
      <c r="G121" s="1017"/>
      <c r="H121" s="1017"/>
      <c r="I121" s="133"/>
      <c r="J121" s="133"/>
      <c r="K121" s="133"/>
      <c r="L121" s="133"/>
      <c r="M121" s="154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</row>
    <row r="122" spans="1:130">
      <c r="D122" s="1017"/>
      <c r="E122" s="1017"/>
      <c r="F122" s="1017"/>
      <c r="G122" s="1017"/>
      <c r="H122" s="1017"/>
      <c r="I122" s="133"/>
      <c r="J122" s="133"/>
      <c r="K122" s="133"/>
      <c r="L122" s="133"/>
      <c r="M122" s="154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133"/>
      <c r="DE122" s="133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3"/>
      <c r="DU122" s="133"/>
      <c r="DV122" s="133"/>
      <c r="DW122" s="133"/>
      <c r="DX122" s="133"/>
      <c r="DY122" s="133"/>
      <c r="DZ122" s="133"/>
    </row>
    <row r="123" spans="1:130" s="115" customFormat="1" ht="27" customHeight="1">
      <c r="A123" s="1110"/>
      <c r="B123" s="1110"/>
      <c r="C123" s="1110"/>
      <c r="D123" s="1110"/>
      <c r="E123" s="1110"/>
      <c r="F123" s="1110"/>
      <c r="G123" s="1110"/>
      <c r="H123" s="1110"/>
      <c r="I123" s="134"/>
      <c r="J123" s="134"/>
      <c r="K123" s="134"/>
      <c r="L123" s="134"/>
      <c r="M123" s="155"/>
      <c r="N123" s="134"/>
      <c r="O123" s="134"/>
      <c r="P123" s="134"/>
      <c r="Q123" s="134"/>
      <c r="R123" s="134"/>
      <c r="S123" s="134"/>
      <c r="T123" s="134"/>
      <c r="U123" s="134"/>
      <c r="V123" s="134">
        <v>9100</v>
      </c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</row>
    <row r="124" spans="1:130" s="100" customFormat="1" ht="23.25" customHeight="1">
      <c r="A124" s="1111"/>
      <c r="B124" s="1111"/>
      <c r="C124" s="1111"/>
      <c r="D124" s="1111"/>
      <c r="E124" s="1111"/>
      <c r="F124" s="1111"/>
      <c r="G124" s="1111"/>
      <c r="H124" s="1111"/>
      <c r="I124" s="156"/>
      <c r="J124" s="156"/>
      <c r="K124" s="156"/>
      <c r="L124" s="156"/>
      <c r="M124" s="157"/>
      <c r="N124" s="156"/>
      <c r="O124" s="156"/>
      <c r="P124" s="156"/>
      <c r="Q124" s="156"/>
      <c r="R124" s="156"/>
      <c r="S124" s="156"/>
      <c r="T124" s="156"/>
      <c r="U124" s="156"/>
      <c r="V124" s="156">
        <v>4100</v>
      </c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</row>
    <row r="125" spans="1:130">
      <c r="V125" s="81">
        <f>SUM(V123:V124)</f>
        <v>13200</v>
      </c>
      <c r="W125" s="81">
        <f>V125*8</f>
        <v>105600</v>
      </c>
    </row>
    <row r="126" spans="1:130">
      <c r="Y126" s="81">
        <f>134-105</f>
        <v>29</v>
      </c>
    </row>
    <row r="127" spans="1:130">
      <c r="V127" s="81">
        <v>1107</v>
      </c>
    </row>
    <row r="128" spans="1:130" ht="12.75" hidden="1" customHeight="1"/>
    <row r="129" spans="1:130" s="158" customFormat="1" ht="15" hidden="1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</row>
    <row r="130" spans="1:130" s="158" customFormat="1" ht="15" hidden="1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</row>
    <row r="131" spans="1:130" s="158" customFormat="1" ht="15" hidden="1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</row>
    <row r="132" spans="1:130" s="158" customFormat="1" ht="15" hidden="1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</row>
    <row r="133" spans="1:130" s="158" customFormat="1" ht="15" hidden="1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</row>
    <row r="134" spans="1:130" s="158" customFormat="1" ht="15" hidden="1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</row>
    <row r="135" spans="1:130" s="158" customFormat="1" ht="15" hidden="1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</row>
    <row r="136" spans="1:130" s="158" customFormat="1" ht="15" hidden="1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</row>
    <row r="137" spans="1:130" s="158" customFormat="1" ht="15" hidden="1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</row>
    <row r="138" spans="1:130" s="158" customFormat="1" ht="15" hidden="1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</row>
    <row r="139" spans="1:130" s="158" customFormat="1" ht="15" hidden="1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</row>
    <row r="140" spans="1:130" s="158" customFormat="1" ht="15" hidden="1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</row>
    <row r="141" spans="1:130">
      <c r="V141" s="81">
        <v>2457</v>
      </c>
    </row>
    <row r="142" spans="1:130">
      <c r="V142" s="81">
        <f>SUM(V127:V141)</f>
        <v>3564</v>
      </c>
      <c r="W142" s="81">
        <f>V142*8</f>
        <v>28512</v>
      </c>
    </row>
    <row r="143" spans="1:130">
      <c r="W143" s="81">
        <f>SUM(W125:W142)</f>
        <v>134112</v>
      </c>
    </row>
    <row r="144" spans="1:130"/>
    <row r="145"/>
  </sheetData>
  <mergeCells count="203">
    <mergeCell ref="N1:P1"/>
    <mergeCell ref="T1:V1"/>
    <mergeCell ref="W1:Y1"/>
    <mergeCell ref="Z1:AB1"/>
    <mergeCell ref="AC1:AE1"/>
    <mergeCell ref="AF1:AH1"/>
    <mergeCell ref="BA1:BC1"/>
    <mergeCell ref="BD1:BF1"/>
    <mergeCell ref="BG1:BI1"/>
    <mergeCell ref="BJ1:BL1"/>
    <mergeCell ref="BM1:BO1"/>
    <mergeCell ref="BP1:BR1"/>
    <mergeCell ref="AI1:AK1"/>
    <mergeCell ref="AL1:AN1"/>
    <mergeCell ref="AO1:AQ1"/>
    <mergeCell ref="AR1:AT1"/>
    <mergeCell ref="AU1:AW1"/>
    <mergeCell ref="AX1:AZ1"/>
    <mergeCell ref="CK1:CM1"/>
    <mergeCell ref="CN1:CP1"/>
    <mergeCell ref="CQ1:CS1"/>
    <mergeCell ref="CT1:CV1"/>
    <mergeCell ref="CW1:CY1"/>
    <mergeCell ref="CZ1:DB1"/>
    <mergeCell ref="BS1:BU1"/>
    <mergeCell ref="BV1:BX1"/>
    <mergeCell ref="BY1:CA1"/>
    <mergeCell ref="CB1:CD1"/>
    <mergeCell ref="CE1:CG1"/>
    <mergeCell ref="CH1:CJ1"/>
    <mergeCell ref="EA1:EC1"/>
    <mergeCell ref="ED1:EF1"/>
    <mergeCell ref="EG1:EI1"/>
    <mergeCell ref="EJ1:EL1"/>
    <mergeCell ref="DC1:DE1"/>
    <mergeCell ref="DF1:DH1"/>
    <mergeCell ref="DI1:DK1"/>
    <mergeCell ref="DL1:DN1"/>
    <mergeCell ref="DO1:DQ1"/>
    <mergeCell ref="DR1:DT1"/>
    <mergeCell ref="FW1:FY1"/>
    <mergeCell ref="FZ1:GB1"/>
    <mergeCell ref="GC1:GE1"/>
    <mergeCell ref="GF1:GH1"/>
    <mergeCell ref="GI1:GK1"/>
    <mergeCell ref="A2:A4"/>
    <mergeCell ref="B2:B4"/>
    <mergeCell ref="C2:C4"/>
    <mergeCell ref="D2:D4"/>
    <mergeCell ref="E2:H4"/>
    <mergeCell ref="FE1:FG1"/>
    <mergeCell ref="FH1:FJ1"/>
    <mergeCell ref="FK1:FM1"/>
    <mergeCell ref="FN1:FP1"/>
    <mergeCell ref="FQ1:FS1"/>
    <mergeCell ref="FT1:FV1"/>
    <mergeCell ref="EM1:EO1"/>
    <mergeCell ref="EP1:ER1"/>
    <mergeCell ref="ES1:EU1"/>
    <mergeCell ref="EV1:EX1"/>
    <mergeCell ref="EY1:FA1"/>
    <mergeCell ref="FB1:FD1"/>
    <mergeCell ref="DU1:DW1"/>
    <mergeCell ref="DX1:DZ1"/>
    <mergeCell ref="Z2:AB2"/>
    <mergeCell ref="AC2:AE2"/>
    <mergeCell ref="AF2:AH2"/>
    <mergeCell ref="AI2:AK2"/>
    <mergeCell ref="AL2:AN2"/>
    <mergeCell ref="AO2:AQ2"/>
    <mergeCell ref="I2:I4"/>
    <mergeCell ref="J2:M2"/>
    <mergeCell ref="N2:P2"/>
    <mergeCell ref="Q2:S2"/>
    <mergeCell ref="T2:V2"/>
    <mergeCell ref="W2:Y2"/>
    <mergeCell ref="BP2:BR2"/>
    <mergeCell ref="BS2:BU2"/>
    <mergeCell ref="BV2:BX2"/>
    <mergeCell ref="BY2:CA2"/>
    <mergeCell ref="AR2:AT2"/>
    <mergeCell ref="AU2:AW2"/>
    <mergeCell ref="AX2:AZ2"/>
    <mergeCell ref="BA2:BC2"/>
    <mergeCell ref="BD2:BF2"/>
    <mergeCell ref="BG2:BI2"/>
    <mergeCell ref="DL2:DN2"/>
    <mergeCell ref="DO2:DQ2"/>
    <mergeCell ref="DR2:DT2"/>
    <mergeCell ref="DU2:DW2"/>
    <mergeCell ref="DX2:DZ2"/>
    <mergeCell ref="N3:P3"/>
    <mergeCell ref="Q3:S3"/>
    <mergeCell ref="T3:V3"/>
    <mergeCell ref="W3:Y3"/>
    <mergeCell ref="Z3:AB3"/>
    <mergeCell ref="CT2:CV2"/>
    <mergeCell ref="CW2:CY2"/>
    <mergeCell ref="CZ2:DB2"/>
    <mergeCell ref="DC2:DE2"/>
    <mergeCell ref="DF2:DH2"/>
    <mergeCell ref="DI2:DK2"/>
    <mergeCell ref="CB2:CD2"/>
    <mergeCell ref="CE2:CG2"/>
    <mergeCell ref="CH2:CJ2"/>
    <mergeCell ref="CK2:CM2"/>
    <mergeCell ref="CN2:CP2"/>
    <mergeCell ref="CQ2:CS2"/>
    <mergeCell ref="BJ2:BL2"/>
    <mergeCell ref="BM2:BO2"/>
    <mergeCell ref="AU3:AW3"/>
    <mergeCell ref="AX3:AZ3"/>
    <mergeCell ref="BA3:BC3"/>
    <mergeCell ref="BD3:BF3"/>
    <mergeCell ref="BG3:BI3"/>
    <mergeCell ref="BJ3:BL3"/>
    <mergeCell ref="AC3:AE3"/>
    <mergeCell ref="AF3:AH3"/>
    <mergeCell ref="AI3:AK3"/>
    <mergeCell ref="AL3:AN3"/>
    <mergeCell ref="AO3:AQ3"/>
    <mergeCell ref="AR3:AT3"/>
    <mergeCell ref="CE3:CG3"/>
    <mergeCell ref="CH3:CJ3"/>
    <mergeCell ref="CK3:CM3"/>
    <mergeCell ref="CN3:CP3"/>
    <mergeCell ref="CQ3:CS3"/>
    <mergeCell ref="CZ3:DB3"/>
    <mergeCell ref="BM3:BO3"/>
    <mergeCell ref="BP3:BR3"/>
    <mergeCell ref="BS3:BU3"/>
    <mergeCell ref="BV3:BX3"/>
    <mergeCell ref="BY3:CA3"/>
    <mergeCell ref="CB3:CD3"/>
    <mergeCell ref="DU3:DW3"/>
    <mergeCell ref="DX3:DZ3"/>
    <mergeCell ref="EA4:EC4"/>
    <mergeCell ref="ED4:EF4"/>
    <mergeCell ref="EG4:EI4"/>
    <mergeCell ref="EJ4:EL4"/>
    <mergeCell ref="DC3:DE3"/>
    <mergeCell ref="DF3:DH3"/>
    <mergeCell ref="DI3:DK3"/>
    <mergeCell ref="DL3:DN3"/>
    <mergeCell ref="DO3:DQ3"/>
    <mergeCell ref="DR3:DT3"/>
    <mergeCell ref="FE4:FG4"/>
    <mergeCell ref="FH4:FJ4"/>
    <mergeCell ref="FK4:FM4"/>
    <mergeCell ref="FN4:FP4"/>
    <mergeCell ref="FQ4:FS4"/>
    <mergeCell ref="FT4:FV4"/>
    <mergeCell ref="EM4:EO4"/>
    <mergeCell ref="EP4:ER4"/>
    <mergeCell ref="ES4:EU4"/>
    <mergeCell ref="EV4:EX4"/>
    <mergeCell ref="EY4:FA4"/>
    <mergeCell ref="FB4:FD4"/>
    <mergeCell ref="GO4:GQ4"/>
    <mergeCell ref="GR4:GT4"/>
    <mergeCell ref="GU4:GW4"/>
    <mergeCell ref="GX4:GZ4"/>
    <mergeCell ref="HA4:HC4"/>
    <mergeCell ref="HD4:HF4"/>
    <mergeCell ref="FW4:FY4"/>
    <mergeCell ref="FZ4:GB4"/>
    <mergeCell ref="GC4:GE4"/>
    <mergeCell ref="GF4:GH4"/>
    <mergeCell ref="GI4:GK4"/>
    <mergeCell ref="GL4:GN4"/>
    <mergeCell ref="E81:H81"/>
    <mergeCell ref="A87:H87"/>
    <mergeCell ref="A88:H88"/>
    <mergeCell ref="D90:H90"/>
    <mergeCell ref="F92:H92"/>
    <mergeCell ref="F93:H93"/>
    <mergeCell ref="IQ4:IS4"/>
    <mergeCell ref="G22:H22"/>
    <mergeCell ref="G40:H40"/>
    <mergeCell ref="G41:H41"/>
    <mergeCell ref="G42:H42"/>
    <mergeCell ref="E78:H78"/>
    <mergeCell ref="HY4:IA4"/>
    <mergeCell ref="IB4:ID4"/>
    <mergeCell ref="IE4:IG4"/>
    <mergeCell ref="IH4:IJ4"/>
    <mergeCell ref="IK4:IM4"/>
    <mergeCell ref="IN4:IP4"/>
    <mergeCell ref="HG4:HI4"/>
    <mergeCell ref="HJ4:HL4"/>
    <mergeCell ref="HM4:HO4"/>
    <mergeCell ref="HP4:HR4"/>
    <mergeCell ref="HS4:HU4"/>
    <mergeCell ref="HV4:HX4"/>
    <mergeCell ref="F94:H94"/>
    <mergeCell ref="A123:H123"/>
    <mergeCell ref="A124:H124"/>
    <mergeCell ref="F97:H97"/>
    <mergeCell ref="F98:H98"/>
    <mergeCell ref="A102:H102"/>
    <mergeCell ref="A103:H103"/>
    <mergeCell ref="D121:H121"/>
    <mergeCell ref="D122:H122"/>
  </mergeCells>
  <pageMargins left="0.70866141732283472" right="0.70866141732283472" top="0.74803149606299213" bottom="0.74803149606299213" header="0.31496062992125984" footer="0.31496062992125984"/>
  <pageSetup paperSize="8" scale="46" orientation="landscape" r:id="rId1"/>
  <headerFooter>
    <oddHeader>&amp;L2/2016. (II.26.) sz. rendelet a 19/2016.(X.12.) számú módosítással egységes szerkezetben&amp;CHarkány Város Önkormányzat 2016 . évi költségvetésének módosított bevételei kormányzati funkciónkénti részletezettségben&amp;R4/a sz. melléklet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IY146"/>
  <sheetViews>
    <sheetView zoomScaleNormal="100" zoomScaleSheetLayoutView="80" workbookViewId="0">
      <pane xSplit="9" ySplit="5" topLeftCell="EE90" activePane="bottomRight" state="frozen"/>
      <selection pane="topRight" activeCell="J1" sqref="J1"/>
      <selection pane="bottomLeft" activeCell="A6" sqref="A6"/>
      <selection pane="bottomRight" sqref="A1:EG105"/>
    </sheetView>
  </sheetViews>
  <sheetFormatPr defaultColWidth="13.42578125" defaultRowHeight="0" customHeight="1" zeroHeight="1"/>
  <cols>
    <col min="1" max="1" width="5.140625" style="81" customWidth="1"/>
    <col min="2" max="4" width="3.42578125" style="81" customWidth="1"/>
    <col min="5" max="5" width="3.5703125" style="81" customWidth="1"/>
    <col min="6" max="6" width="5.85546875" style="81" customWidth="1"/>
    <col min="7" max="7" width="0.28515625" style="81" customWidth="1"/>
    <col min="8" max="8" width="80.42578125" style="81" customWidth="1"/>
    <col min="9" max="9" width="6.85546875" style="81" customWidth="1"/>
    <col min="10" max="10" width="14.28515625" style="81" bestFit="1" customWidth="1"/>
    <col min="11" max="11" width="11.5703125" style="81" customWidth="1"/>
    <col min="12" max="12" width="14.140625" style="81" customWidth="1"/>
    <col min="13" max="13" width="14.7109375" style="158" customWidth="1"/>
    <col min="14" max="14" width="11.42578125" style="81" customWidth="1"/>
    <col min="15" max="15" width="10.7109375" style="81" customWidth="1"/>
    <col min="16" max="16" width="14.85546875" style="81" customWidth="1"/>
    <col min="17" max="18" width="10.7109375" style="81" customWidth="1"/>
    <col min="19" max="19" width="14.85546875" style="81" customWidth="1"/>
    <col min="20" max="21" width="10.7109375" style="81" customWidth="1"/>
    <col min="22" max="22" width="14.85546875" style="81" customWidth="1"/>
    <col min="23" max="24" width="12.140625" style="81" customWidth="1"/>
    <col min="25" max="25" width="14.5703125" style="81" customWidth="1"/>
    <col min="26" max="27" width="12.140625" style="81" customWidth="1"/>
    <col min="28" max="28" width="14.5703125" style="81" customWidth="1"/>
    <col min="29" max="30" width="10.7109375" style="81" customWidth="1"/>
    <col min="31" max="31" width="14.85546875" style="81" customWidth="1"/>
    <col min="32" max="33" width="10.7109375" style="81" customWidth="1"/>
    <col min="34" max="34" width="14.85546875" style="81" customWidth="1"/>
    <col min="35" max="36" width="10.7109375" style="81" customWidth="1"/>
    <col min="37" max="37" width="14.85546875" style="81" customWidth="1"/>
    <col min="38" max="39" width="10.7109375" style="81" customWidth="1"/>
    <col min="40" max="40" width="14.85546875" style="81" customWidth="1"/>
    <col min="41" max="42" width="10.7109375" style="81" customWidth="1"/>
    <col min="43" max="43" width="14.85546875" style="81" customWidth="1"/>
    <col min="44" max="45" width="10.7109375" style="81" customWidth="1"/>
    <col min="46" max="46" width="14.85546875" style="81" customWidth="1"/>
    <col min="47" max="48" width="10.7109375" style="81" customWidth="1"/>
    <col min="49" max="49" width="14.85546875" style="81" customWidth="1"/>
    <col min="50" max="51" width="10.7109375" style="81" customWidth="1"/>
    <col min="52" max="52" width="14.85546875" style="81" customWidth="1"/>
    <col min="53" max="54" width="10.7109375" style="81" customWidth="1"/>
    <col min="55" max="55" width="14.85546875" style="81" customWidth="1"/>
    <col min="56" max="57" width="10.7109375" style="81" customWidth="1"/>
    <col min="58" max="58" width="14.85546875" style="81" customWidth="1"/>
    <col min="59" max="60" width="10.7109375" style="81" customWidth="1"/>
    <col min="61" max="61" width="14.85546875" style="81" customWidth="1"/>
    <col min="62" max="63" width="10.7109375" style="81" customWidth="1"/>
    <col min="64" max="64" width="14.85546875" style="81" customWidth="1"/>
    <col min="65" max="66" width="10.7109375" style="81" customWidth="1"/>
    <col min="67" max="67" width="14.85546875" style="81" customWidth="1"/>
    <col min="68" max="69" width="10.7109375" style="81" customWidth="1"/>
    <col min="70" max="70" width="14.85546875" style="81" customWidth="1"/>
    <col min="71" max="72" width="10.7109375" style="81" customWidth="1"/>
    <col min="73" max="73" width="14.85546875" style="81" customWidth="1"/>
    <col min="74" max="75" width="10.7109375" style="81" customWidth="1"/>
    <col min="76" max="76" width="14.85546875" style="81" customWidth="1"/>
    <col min="77" max="78" width="10.7109375" style="81" customWidth="1"/>
    <col min="79" max="79" width="14.85546875" style="81" customWidth="1"/>
    <col min="80" max="80" width="12.85546875" style="81" customWidth="1"/>
    <col min="81" max="81" width="11.5703125" style="81" customWidth="1"/>
    <col min="82" max="82" width="14.85546875" style="81" customWidth="1"/>
    <col min="83" max="84" width="10.7109375" style="81" customWidth="1"/>
    <col min="85" max="85" width="14.85546875" style="81" customWidth="1"/>
    <col min="86" max="86" width="12.140625" style="81" customWidth="1"/>
    <col min="87" max="87" width="13.42578125" style="81" customWidth="1"/>
    <col min="88" max="88" width="14.85546875" style="81" customWidth="1"/>
    <col min="89" max="90" width="10.7109375" style="81" customWidth="1"/>
    <col min="91" max="91" width="14.85546875" style="81" customWidth="1"/>
    <col min="92" max="93" width="10.7109375" style="81" customWidth="1"/>
    <col min="94" max="94" width="14.85546875" style="81" customWidth="1"/>
    <col min="95" max="96" width="10.7109375" style="81" customWidth="1"/>
    <col min="97" max="97" width="14.85546875" style="81" customWidth="1"/>
    <col min="98" max="98" width="13.140625" style="81" customWidth="1"/>
    <col min="99" max="99" width="10.7109375" style="81" customWidth="1"/>
    <col min="100" max="100" width="14.85546875" style="81" customWidth="1"/>
    <col min="101" max="102" width="10.7109375" style="81" customWidth="1"/>
    <col min="103" max="103" width="14.85546875" style="81" customWidth="1"/>
    <col min="104" max="105" width="10.7109375" style="81" customWidth="1"/>
    <col min="106" max="106" width="14.85546875" style="81" customWidth="1"/>
    <col min="107" max="108" width="10.7109375" style="81" customWidth="1"/>
    <col min="109" max="109" width="14.85546875" style="81" customWidth="1"/>
    <col min="110" max="111" width="10.7109375" style="81" customWidth="1"/>
    <col min="112" max="112" width="14.85546875" style="81" customWidth="1"/>
    <col min="113" max="114" width="10.7109375" style="81" customWidth="1"/>
    <col min="115" max="115" width="14.85546875" style="81" customWidth="1"/>
    <col min="116" max="117" width="10.7109375" style="81" customWidth="1"/>
    <col min="118" max="118" width="14.85546875" style="81" customWidth="1"/>
    <col min="119" max="120" width="10.7109375" style="81" customWidth="1"/>
    <col min="121" max="121" width="14.85546875" style="81" customWidth="1"/>
    <col min="122" max="123" width="10.7109375" style="81" customWidth="1"/>
    <col min="124" max="124" width="14.85546875" style="81" customWidth="1"/>
    <col min="125" max="126" width="10.7109375" style="81" customWidth="1"/>
    <col min="127" max="127" width="14.85546875" style="81" customWidth="1"/>
    <col min="128" max="129" width="10.7109375" style="81" customWidth="1"/>
    <col min="130" max="130" width="14.85546875" style="81" customWidth="1"/>
    <col min="131" max="132" width="10.7109375" style="81" customWidth="1"/>
    <col min="133" max="133" width="14.85546875" style="81" customWidth="1"/>
    <col min="134" max="135" width="10.7109375" style="81" customWidth="1"/>
    <col min="136" max="136" width="14.85546875" style="237" customWidth="1"/>
    <col min="137" max="16384" width="13.42578125" style="262"/>
  </cols>
  <sheetData>
    <row r="1" spans="1:259" s="279" customFormat="1" ht="15" customHeight="1" thickBot="1">
      <c r="A1" s="576"/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8"/>
      <c r="N1" s="1111" t="s">
        <v>413</v>
      </c>
      <c r="O1" s="1125"/>
      <c r="P1" s="1126"/>
      <c r="Q1" s="303" t="s">
        <v>414</v>
      </c>
      <c r="R1" s="301"/>
      <c r="S1" s="302"/>
      <c r="T1" s="1124" t="s">
        <v>441</v>
      </c>
      <c r="U1" s="1125"/>
      <c r="V1" s="1126"/>
      <c r="W1" s="1124"/>
      <c r="X1" s="1125"/>
      <c r="Y1" s="1126"/>
      <c r="Z1" s="1124" t="s">
        <v>415</v>
      </c>
      <c r="AA1" s="1125"/>
      <c r="AB1" s="1126"/>
      <c r="AC1" s="1124" t="s">
        <v>416</v>
      </c>
      <c r="AD1" s="1125"/>
      <c r="AE1" s="1126"/>
      <c r="AF1" s="1124">
        <v>81030</v>
      </c>
      <c r="AG1" s="1125"/>
      <c r="AH1" s="1126"/>
      <c r="AI1" s="1124" t="s">
        <v>983</v>
      </c>
      <c r="AJ1" s="1125"/>
      <c r="AK1" s="1126"/>
      <c r="AL1" s="816"/>
      <c r="AM1" s="817"/>
      <c r="AN1" s="818"/>
      <c r="AO1" s="1124" t="s">
        <v>417</v>
      </c>
      <c r="AP1" s="1125"/>
      <c r="AQ1" s="1126"/>
      <c r="AR1" s="1124" t="s">
        <v>417</v>
      </c>
      <c r="AS1" s="1125"/>
      <c r="AT1" s="1126"/>
      <c r="AU1" s="1124" t="s">
        <v>418</v>
      </c>
      <c r="AV1" s="1125"/>
      <c r="AW1" s="1126"/>
      <c r="AX1" s="1124" t="s">
        <v>419</v>
      </c>
      <c r="AY1" s="1125"/>
      <c r="AZ1" s="1126"/>
      <c r="BA1" s="1124" t="s">
        <v>420</v>
      </c>
      <c r="BB1" s="1125"/>
      <c r="BC1" s="1126"/>
      <c r="BD1" s="1124" t="s">
        <v>417</v>
      </c>
      <c r="BE1" s="1125"/>
      <c r="BF1" s="1126"/>
      <c r="BG1" s="1124" t="s">
        <v>421</v>
      </c>
      <c r="BH1" s="1125"/>
      <c r="BI1" s="1126"/>
      <c r="BJ1" s="1124" t="s">
        <v>422</v>
      </c>
      <c r="BK1" s="1125"/>
      <c r="BL1" s="1126"/>
      <c r="BM1" s="1124" t="s">
        <v>423</v>
      </c>
      <c r="BN1" s="1125"/>
      <c r="BO1" s="1126"/>
      <c r="BP1" s="1124" t="s">
        <v>424</v>
      </c>
      <c r="BQ1" s="1125"/>
      <c r="BR1" s="1126"/>
      <c r="BS1" s="1124" t="s">
        <v>425</v>
      </c>
      <c r="BT1" s="1125"/>
      <c r="BU1" s="1126"/>
      <c r="BV1" s="1124" t="s">
        <v>426</v>
      </c>
      <c r="BW1" s="1125"/>
      <c r="BX1" s="1126"/>
      <c r="BY1" s="1124" t="s">
        <v>427</v>
      </c>
      <c r="BZ1" s="1125"/>
      <c r="CA1" s="1126"/>
      <c r="CB1" s="1124" t="s">
        <v>427</v>
      </c>
      <c r="CC1" s="1125"/>
      <c r="CD1" s="1126"/>
      <c r="CE1" s="1124" t="s">
        <v>439</v>
      </c>
      <c r="CF1" s="1125"/>
      <c r="CG1" s="1126"/>
      <c r="CH1" s="1124" t="s">
        <v>427</v>
      </c>
      <c r="CI1" s="1125"/>
      <c r="CJ1" s="1126"/>
      <c r="CK1" s="1124" t="s">
        <v>428</v>
      </c>
      <c r="CL1" s="1125"/>
      <c r="CM1" s="1126"/>
      <c r="CN1" s="1124" t="s">
        <v>429</v>
      </c>
      <c r="CO1" s="1125"/>
      <c r="CP1" s="1126"/>
      <c r="CQ1" s="1124" t="s">
        <v>429</v>
      </c>
      <c r="CR1" s="1125"/>
      <c r="CS1" s="1126"/>
      <c r="CT1" s="1124" t="s">
        <v>430</v>
      </c>
      <c r="CU1" s="1125"/>
      <c r="CV1" s="1126"/>
      <c r="CW1" s="1124" t="s">
        <v>431</v>
      </c>
      <c r="CX1" s="1125"/>
      <c r="CY1" s="1126"/>
      <c r="CZ1" s="1124"/>
      <c r="DA1" s="1125"/>
      <c r="DB1" s="1126"/>
      <c r="DC1" s="1124"/>
      <c r="DD1" s="1125"/>
      <c r="DE1" s="1126"/>
      <c r="DF1" s="1124" t="s">
        <v>432</v>
      </c>
      <c r="DG1" s="1125"/>
      <c r="DH1" s="1126"/>
      <c r="DI1" s="1124" t="s">
        <v>996</v>
      </c>
      <c r="DJ1" s="1125"/>
      <c r="DK1" s="1126"/>
      <c r="DL1" s="1124" t="s">
        <v>442</v>
      </c>
      <c r="DM1" s="1125"/>
      <c r="DN1" s="1126"/>
      <c r="DO1" s="1124" t="s">
        <v>434</v>
      </c>
      <c r="DP1" s="1125"/>
      <c r="DQ1" s="1126"/>
      <c r="DR1" s="1124" t="s">
        <v>423</v>
      </c>
      <c r="DS1" s="1125"/>
      <c r="DT1" s="1126"/>
      <c r="DU1" s="1124" t="s">
        <v>1008</v>
      </c>
      <c r="DV1" s="1125"/>
      <c r="DW1" s="1126"/>
      <c r="DX1" s="1124" t="s">
        <v>435</v>
      </c>
      <c r="DY1" s="1125"/>
      <c r="DZ1" s="1126"/>
      <c r="EA1" s="1124" t="s">
        <v>1011</v>
      </c>
      <c r="EB1" s="1125"/>
      <c r="EC1" s="1126"/>
      <c r="ED1" s="1127" t="s">
        <v>503</v>
      </c>
      <c r="EE1" s="1128"/>
      <c r="EF1" s="1129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806"/>
      <c r="FE1" s="806"/>
      <c r="FF1" s="806"/>
      <c r="FG1" s="806"/>
      <c r="FH1" s="806"/>
      <c r="FI1" s="806"/>
      <c r="FJ1" s="806"/>
      <c r="FK1" s="806"/>
      <c r="FL1" s="806"/>
      <c r="FM1" s="806"/>
      <c r="FN1" s="806"/>
      <c r="FO1" s="806"/>
      <c r="FP1" s="806"/>
      <c r="FQ1" s="806"/>
      <c r="FR1" s="806"/>
      <c r="FS1" s="806"/>
      <c r="FT1" s="806"/>
      <c r="FU1" s="806"/>
      <c r="FV1" s="806"/>
      <c r="FW1" s="806"/>
      <c r="FX1" s="806"/>
      <c r="FY1" s="806"/>
      <c r="FZ1" s="806"/>
      <c r="GA1" s="806"/>
      <c r="GB1" s="806"/>
      <c r="GC1" s="806"/>
      <c r="GD1" s="806"/>
      <c r="GE1" s="806"/>
      <c r="GF1" s="806"/>
      <c r="GG1" s="806"/>
      <c r="GH1" s="806"/>
      <c r="GI1" s="806"/>
      <c r="GJ1" s="806"/>
      <c r="GK1" s="806"/>
      <c r="GL1" s="806"/>
      <c r="GM1" s="806"/>
      <c r="GN1" s="806"/>
      <c r="GO1" s="806"/>
      <c r="GP1" s="806"/>
      <c r="GQ1" s="806"/>
      <c r="GR1" s="806"/>
      <c r="GS1" s="806"/>
      <c r="GT1" s="806"/>
      <c r="GU1" s="806"/>
      <c r="GV1" s="806"/>
      <c r="GW1" s="806"/>
      <c r="GX1" s="806"/>
      <c r="GY1" s="806"/>
      <c r="GZ1" s="806"/>
      <c r="HA1" s="806"/>
      <c r="HB1" s="806"/>
      <c r="HC1" s="806"/>
      <c r="HD1" s="806"/>
      <c r="HE1" s="806"/>
      <c r="HF1" s="806"/>
      <c r="HG1" s="806"/>
      <c r="HH1" s="806"/>
      <c r="HI1" s="806"/>
      <c r="HJ1" s="806"/>
      <c r="HK1" s="806"/>
      <c r="HL1" s="806"/>
      <c r="HM1" s="806"/>
      <c r="HN1" s="806"/>
      <c r="HO1" s="806"/>
      <c r="HP1" s="806"/>
      <c r="HQ1" s="806"/>
      <c r="HR1" s="806"/>
      <c r="HS1" s="806"/>
      <c r="HT1" s="806"/>
      <c r="HU1" s="806"/>
      <c r="HV1" s="806"/>
      <c r="HW1" s="806"/>
      <c r="HX1" s="806"/>
      <c r="HY1" s="806"/>
      <c r="HZ1" s="806"/>
      <c r="IA1" s="806"/>
      <c r="IB1" s="806"/>
      <c r="IC1" s="806"/>
      <c r="ID1" s="806"/>
      <c r="IE1" s="806"/>
      <c r="IF1" s="806"/>
      <c r="IG1" s="806"/>
      <c r="IH1" s="806"/>
      <c r="II1" s="806"/>
      <c r="IJ1" s="806"/>
      <c r="IK1" s="806"/>
      <c r="IL1" s="806"/>
      <c r="IM1" s="806"/>
      <c r="IN1" s="806"/>
      <c r="IO1" s="806"/>
      <c r="IP1" s="806"/>
      <c r="IQ1" s="806"/>
      <c r="IR1" s="806"/>
      <c r="IS1" s="806"/>
      <c r="IT1" s="806"/>
      <c r="IU1" s="806"/>
      <c r="IV1" s="806"/>
      <c r="IW1" s="806"/>
      <c r="IX1" s="806"/>
      <c r="IY1" s="806"/>
    </row>
    <row r="2" spans="1:259" ht="18.75" customHeight="1">
      <c r="A2" s="1003" t="s">
        <v>508</v>
      </c>
      <c r="B2" s="1019" t="s">
        <v>509</v>
      </c>
      <c r="C2" s="1019" t="s">
        <v>510</v>
      </c>
      <c r="D2" s="1019" t="s">
        <v>511</v>
      </c>
      <c r="E2" s="1122" t="s">
        <v>512</v>
      </c>
      <c r="F2" s="1122"/>
      <c r="G2" s="1122"/>
      <c r="H2" s="1122"/>
      <c r="I2" s="1112" t="s">
        <v>513</v>
      </c>
      <c r="J2" s="1115" t="s">
        <v>936</v>
      </c>
      <c r="K2" s="1116"/>
      <c r="L2" s="1116"/>
      <c r="M2" s="1117"/>
      <c r="N2" s="1118">
        <v>841126</v>
      </c>
      <c r="O2" s="1108"/>
      <c r="P2" s="1109"/>
      <c r="Q2" s="1107">
        <v>841133</v>
      </c>
      <c r="R2" s="1108"/>
      <c r="S2" s="1109"/>
      <c r="T2" s="1107"/>
      <c r="U2" s="1108"/>
      <c r="V2" s="1109"/>
      <c r="W2" s="1104" t="s">
        <v>121</v>
      </c>
      <c r="X2" s="1105"/>
      <c r="Y2" s="1106"/>
      <c r="Z2" s="1104" t="s">
        <v>412</v>
      </c>
      <c r="AA2" s="1105"/>
      <c r="AB2" s="1106"/>
      <c r="AC2" s="1107">
        <v>910502</v>
      </c>
      <c r="AD2" s="1108"/>
      <c r="AE2" s="1109"/>
      <c r="AF2" s="1107">
        <v>931102</v>
      </c>
      <c r="AG2" s="1108"/>
      <c r="AH2" s="1109"/>
      <c r="AI2" s="1132" t="s">
        <v>1016</v>
      </c>
      <c r="AJ2" s="1133"/>
      <c r="AK2" s="1134"/>
      <c r="AL2" s="1138" t="s">
        <v>661</v>
      </c>
      <c r="AM2" s="1139"/>
      <c r="AN2" s="1140"/>
      <c r="AO2" s="1107">
        <v>862101</v>
      </c>
      <c r="AP2" s="1108"/>
      <c r="AQ2" s="1109"/>
      <c r="AR2" s="1107">
        <v>862101</v>
      </c>
      <c r="AS2" s="1108"/>
      <c r="AT2" s="1109"/>
      <c r="AU2" s="1107">
        <v>862102</v>
      </c>
      <c r="AV2" s="1108"/>
      <c r="AW2" s="1109"/>
      <c r="AX2" s="1107">
        <v>869041</v>
      </c>
      <c r="AY2" s="1108"/>
      <c r="AZ2" s="1109"/>
      <c r="BA2" s="1107">
        <v>862211</v>
      </c>
      <c r="BB2" s="1108"/>
      <c r="BC2" s="1109"/>
      <c r="BD2" s="1107">
        <v>862101</v>
      </c>
      <c r="BE2" s="1108"/>
      <c r="BF2" s="1109"/>
      <c r="BG2" s="1107">
        <v>360000</v>
      </c>
      <c r="BH2" s="1108"/>
      <c r="BI2" s="1109"/>
      <c r="BJ2" s="1107">
        <v>370000</v>
      </c>
      <c r="BK2" s="1108"/>
      <c r="BL2" s="1109"/>
      <c r="BM2" s="1107">
        <v>381103</v>
      </c>
      <c r="BN2" s="1108"/>
      <c r="BO2" s="1109"/>
      <c r="BP2" s="1107">
        <v>421100</v>
      </c>
      <c r="BQ2" s="1108"/>
      <c r="BR2" s="1109"/>
      <c r="BS2" s="1107">
        <v>5220011</v>
      </c>
      <c r="BT2" s="1108"/>
      <c r="BU2" s="1109"/>
      <c r="BV2" s="1107">
        <v>522003</v>
      </c>
      <c r="BW2" s="1108"/>
      <c r="BX2" s="1109"/>
      <c r="BY2" s="1107">
        <v>680001</v>
      </c>
      <c r="BZ2" s="1108"/>
      <c r="CA2" s="1109"/>
      <c r="CB2" s="1107">
        <v>680002</v>
      </c>
      <c r="CC2" s="1108"/>
      <c r="CD2" s="1109"/>
      <c r="CE2" s="1107">
        <v>813000</v>
      </c>
      <c r="CF2" s="1108"/>
      <c r="CG2" s="1109"/>
      <c r="CH2" s="1107">
        <v>841154</v>
      </c>
      <c r="CI2" s="1108"/>
      <c r="CJ2" s="1109"/>
      <c r="CK2" s="1107">
        <v>841112</v>
      </c>
      <c r="CL2" s="1108"/>
      <c r="CM2" s="1109"/>
      <c r="CN2" s="1107">
        <v>841403</v>
      </c>
      <c r="CO2" s="1108"/>
      <c r="CP2" s="1109"/>
      <c r="CQ2" s="1107">
        <v>841403</v>
      </c>
      <c r="CR2" s="1108"/>
      <c r="CS2" s="1109"/>
      <c r="CT2" s="1107">
        <v>841901</v>
      </c>
      <c r="CU2" s="1108"/>
      <c r="CV2" s="1109"/>
      <c r="CW2" s="1107">
        <v>841906</v>
      </c>
      <c r="CX2" s="1108"/>
      <c r="CY2" s="1109"/>
      <c r="CZ2" s="1107" t="s">
        <v>654</v>
      </c>
      <c r="DA2" s="1108"/>
      <c r="DB2" s="1109"/>
      <c r="DC2" s="1107" t="s">
        <v>655</v>
      </c>
      <c r="DD2" s="1108"/>
      <c r="DE2" s="1109"/>
      <c r="DF2" s="1107">
        <v>889921</v>
      </c>
      <c r="DG2" s="1108"/>
      <c r="DH2" s="1109"/>
      <c r="DI2" s="1132" t="s">
        <v>997</v>
      </c>
      <c r="DJ2" s="1133"/>
      <c r="DK2" s="1134"/>
      <c r="DL2" s="1107"/>
      <c r="DM2" s="1108"/>
      <c r="DN2" s="1109"/>
      <c r="DO2" s="1107" t="s">
        <v>517</v>
      </c>
      <c r="DP2" s="1108"/>
      <c r="DQ2" s="1109"/>
      <c r="DR2" s="1132" t="s">
        <v>1013</v>
      </c>
      <c r="DS2" s="1133"/>
      <c r="DT2" s="1134"/>
      <c r="DU2" s="1132" t="s">
        <v>1009</v>
      </c>
      <c r="DV2" s="1133"/>
      <c r="DW2" s="1134"/>
      <c r="DX2" s="1107">
        <v>562917</v>
      </c>
      <c r="DY2" s="1108"/>
      <c r="DZ2" s="1109"/>
      <c r="EA2" s="1132" t="s">
        <v>1012</v>
      </c>
      <c r="EB2" s="1133"/>
      <c r="EC2" s="1134"/>
      <c r="ED2" s="1104" t="s">
        <v>199</v>
      </c>
      <c r="EE2" s="1105"/>
      <c r="EF2" s="1106"/>
    </row>
    <row r="3" spans="1:259" ht="18.75" customHeight="1">
      <c r="A3" s="1004"/>
      <c r="B3" s="1020"/>
      <c r="C3" s="1020"/>
      <c r="D3" s="1020"/>
      <c r="E3" s="1114"/>
      <c r="F3" s="1114"/>
      <c r="G3" s="1114"/>
      <c r="H3" s="1114"/>
      <c r="I3" s="1113"/>
      <c r="J3" s="231"/>
      <c r="K3" s="232"/>
      <c r="L3" s="232"/>
      <c r="M3" s="233"/>
      <c r="N3" s="986" t="s">
        <v>195</v>
      </c>
      <c r="O3" s="987"/>
      <c r="P3" s="1099"/>
      <c r="Q3" s="1100" t="s">
        <v>196</v>
      </c>
      <c r="R3" s="987"/>
      <c r="S3" s="1099"/>
      <c r="T3" s="1100" t="s">
        <v>1010</v>
      </c>
      <c r="U3" s="987"/>
      <c r="V3" s="1099"/>
      <c r="W3" s="1101"/>
      <c r="X3" s="1102"/>
      <c r="Y3" s="1103"/>
      <c r="Z3" s="1101" t="s">
        <v>197</v>
      </c>
      <c r="AA3" s="1102"/>
      <c r="AB3" s="1103"/>
      <c r="AC3" s="1100" t="s">
        <v>275</v>
      </c>
      <c r="AD3" s="987"/>
      <c r="AE3" s="1099"/>
      <c r="AF3" s="1100" t="s">
        <v>198</v>
      </c>
      <c r="AG3" s="987"/>
      <c r="AH3" s="1099"/>
      <c r="AI3" s="1135"/>
      <c r="AJ3" s="1136"/>
      <c r="AK3" s="1137"/>
      <c r="AL3" s="819"/>
      <c r="AM3" s="820"/>
      <c r="AN3" s="821"/>
      <c r="AO3" s="1100" t="s">
        <v>648</v>
      </c>
      <c r="AP3" s="987"/>
      <c r="AQ3" s="1099"/>
      <c r="AR3" s="1100" t="s">
        <v>648</v>
      </c>
      <c r="AS3" s="987"/>
      <c r="AT3" s="1099"/>
      <c r="AU3" s="1100" t="s">
        <v>649</v>
      </c>
      <c r="AV3" s="987"/>
      <c r="AW3" s="1099"/>
      <c r="AX3" s="1100" t="s">
        <v>201</v>
      </c>
      <c r="AY3" s="987"/>
      <c r="AZ3" s="1099"/>
      <c r="BA3" s="1100" t="s">
        <v>202</v>
      </c>
      <c r="BB3" s="987"/>
      <c r="BC3" s="1099"/>
      <c r="BD3" s="1100" t="s">
        <v>650</v>
      </c>
      <c r="BE3" s="987"/>
      <c r="BF3" s="1099"/>
      <c r="BG3" s="1100" t="s">
        <v>213</v>
      </c>
      <c r="BH3" s="987"/>
      <c r="BI3" s="1099"/>
      <c r="BJ3" s="1100" t="s">
        <v>211</v>
      </c>
      <c r="BK3" s="987"/>
      <c r="BL3" s="1099"/>
      <c r="BM3" s="1100" t="s">
        <v>212</v>
      </c>
      <c r="BN3" s="987"/>
      <c r="BO3" s="1099"/>
      <c r="BP3" s="1100" t="s">
        <v>651</v>
      </c>
      <c r="BQ3" s="987"/>
      <c r="BR3" s="1099"/>
      <c r="BS3" s="1100" t="s">
        <v>652</v>
      </c>
      <c r="BT3" s="987"/>
      <c r="BU3" s="1099"/>
      <c r="BV3" s="1100" t="s">
        <v>374</v>
      </c>
      <c r="BW3" s="987"/>
      <c r="BX3" s="1099"/>
      <c r="BY3" s="1100" t="s">
        <v>204</v>
      </c>
      <c r="BZ3" s="987"/>
      <c r="CA3" s="1099"/>
      <c r="CB3" s="1100" t="s">
        <v>205</v>
      </c>
      <c r="CC3" s="987"/>
      <c r="CD3" s="1099"/>
      <c r="CE3" s="1100" t="s">
        <v>653</v>
      </c>
      <c r="CF3" s="987"/>
      <c r="CG3" s="1099"/>
      <c r="CH3" s="1100" t="s">
        <v>379</v>
      </c>
      <c r="CI3" s="987"/>
      <c r="CJ3" s="1099"/>
      <c r="CK3" s="1100" t="s">
        <v>216</v>
      </c>
      <c r="CL3" s="987"/>
      <c r="CM3" s="1099"/>
      <c r="CN3" s="1100" t="s">
        <v>207</v>
      </c>
      <c r="CO3" s="987"/>
      <c r="CP3" s="1099"/>
      <c r="CQ3" s="1100" t="s">
        <v>208</v>
      </c>
      <c r="CR3" s="987"/>
      <c r="CS3" s="1099"/>
      <c r="CT3" s="1100" t="s">
        <v>215</v>
      </c>
      <c r="CU3" s="987"/>
      <c r="CV3" s="1099"/>
      <c r="CW3" s="1100" t="s">
        <v>214</v>
      </c>
      <c r="CX3" s="987"/>
      <c r="CY3" s="1099"/>
      <c r="CZ3" s="80"/>
      <c r="DA3" s="78"/>
      <c r="DB3" s="79"/>
      <c r="DC3" s="80"/>
      <c r="DD3" s="78"/>
      <c r="DE3" s="79"/>
      <c r="DF3" s="1100" t="s">
        <v>344</v>
      </c>
      <c r="DG3" s="987"/>
      <c r="DH3" s="1099"/>
      <c r="DI3" s="1135"/>
      <c r="DJ3" s="1136"/>
      <c r="DK3" s="1137"/>
      <c r="DL3" s="1100" t="s">
        <v>1014</v>
      </c>
      <c r="DM3" s="987"/>
      <c r="DN3" s="1099"/>
      <c r="DO3" s="1100" t="s">
        <v>345</v>
      </c>
      <c r="DP3" s="987"/>
      <c r="DQ3" s="1099"/>
      <c r="DR3" s="1135"/>
      <c r="DS3" s="1136"/>
      <c r="DT3" s="1137"/>
      <c r="DU3" s="1135"/>
      <c r="DV3" s="1136"/>
      <c r="DW3" s="1137"/>
      <c r="DX3" s="1100" t="s">
        <v>193</v>
      </c>
      <c r="DY3" s="987"/>
      <c r="DZ3" s="1099"/>
      <c r="EA3" s="1135"/>
      <c r="EB3" s="1136"/>
      <c r="EC3" s="1137"/>
      <c r="ED3" s="1101"/>
      <c r="EE3" s="1102"/>
      <c r="EF3" s="1103"/>
    </row>
    <row r="4" spans="1:259" s="84" customFormat="1" ht="53.25" customHeight="1">
      <c r="A4" s="1005"/>
      <c r="B4" s="1021"/>
      <c r="C4" s="1021"/>
      <c r="D4" s="1021"/>
      <c r="E4" s="1123"/>
      <c r="F4" s="1123"/>
      <c r="G4" s="1123"/>
      <c r="H4" s="1123"/>
      <c r="I4" s="1114"/>
      <c r="J4" s="82" t="s">
        <v>518</v>
      </c>
      <c r="K4" s="82" t="s">
        <v>519</v>
      </c>
      <c r="L4" s="82" t="s">
        <v>520</v>
      </c>
      <c r="M4" s="83" t="s">
        <v>217</v>
      </c>
      <c r="N4" s="82" t="s">
        <v>518</v>
      </c>
      <c r="O4" s="82" t="s">
        <v>519</v>
      </c>
      <c r="P4" s="82" t="s">
        <v>520</v>
      </c>
      <c r="Q4" s="82" t="s">
        <v>518</v>
      </c>
      <c r="R4" s="82" t="s">
        <v>519</v>
      </c>
      <c r="S4" s="82" t="s">
        <v>520</v>
      </c>
      <c r="T4" s="82" t="s">
        <v>518</v>
      </c>
      <c r="U4" s="82" t="s">
        <v>519</v>
      </c>
      <c r="V4" s="82" t="s">
        <v>520</v>
      </c>
      <c r="W4" s="82" t="s">
        <v>518</v>
      </c>
      <c r="X4" s="82" t="s">
        <v>519</v>
      </c>
      <c r="Y4" s="82" t="s">
        <v>520</v>
      </c>
      <c r="Z4" s="82" t="s">
        <v>518</v>
      </c>
      <c r="AA4" s="82" t="s">
        <v>519</v>
      </c>
      <c r="AB4" s="82" t="s">
        <v>520</v>
      </c>
      <c r="AC4" s="82" t="s">
        <v>518</v>
      </c>
      <c r="AD4" s="82" t="s">
        <v>519</v>
      </c>
      <c r="AE4" s="82" t="s">
        <v>520</v>
      </c>
      <c r="AF4" s="82" t="s">
        <v>518</v>
      </c>
      <c r="AG4" s="82" t="s">
        <v>519</v>
      </c>
      <c r="AH4" s="82" t="s">
        <v>520</v>
      </c>
      <c r="AI4" s="82" t="s">
        <v>518</v>
      </c>
      <c r="AJ4" s="82" t="s">
        <v>519</v>
      </c>
      <c r="AK4" s="82" t="s">
        <v>520</v>
      </c>
      <c r="AL4" s="815" t="s">
        <v>518</v>
      </c>
      <c r="AM4" s="815" t="s">
        <v>519</v>
      </c>
      <c r="AN4" s="815" t="s">
        <v>520</v>
      </c>
      <c r="AO4" s="82" t="s">
        <v>518</v>
      </c>
      <c r="AP4" s="82" t="s">
        <v>519</v>
      </c>
      <c r="AQ4" s="82" t="s">
        <v>520</v>
      </c>
      <c r="AR4" s="82" t="s">
        <v>518</v>
      </c>
      <c r="AS4" s="82" t="s">
        <v>519</v>
      </c>
      <c r="AT4" s="82" t="s">
        <v>520</v>
      </c>
      <c r="AU4" s="82" t="s">
        <v>518</v>
      </c>
      <c r="AV4" s="82" t="s">
        <v>519</v>
      </c>
      <c r="AW4" s="82" t="s">
        <v>520</v>
      </c>
      <c r="AX4" s="82" t="s">
        <v>518</v>
      </c>
      <c r="AY4" s="82" t="s">
        <v>519</v>
      </c>
      <c r="AZ4" s="82" t="s">
        <v>520</v>
      </c>
      <c r="BA4" s="82" t="s">
        <v>518</v>
      </c>
      <c r="BB4" s="82" t="s">
        <v>519</v>
      </c>
      <c r="BC4" s="82" t="s">
        <v>520</v>
      </c>
      <c r="BD4" s="82" t="s">
        <v>518</v>
      </c>
      <c r="BE4" s="82" t="s">
        <v>519</v>
      </c>
      <c r="BF4" s="82" t="s">
        <v>520</v>
      </c>
      <c r="BG4" s="82" t="s">
        <v>518</v>
      </c>
      <c r="BH4" s="82" t="s">
        <v>519</v>
      </c>
      <c r="BI4" s="82" t="s">
        <v>520</v>
      </c>
      <c r="BJ4" s="82" t="s">
        <v>518</v>
      </c>
      <c r="BK4" s="82" t="s">
        <v>519</v>
      </c>
      <c r="BL4" s="82" t="s">
        <v>520</v>
      </c>
      <c r="BM4" s="82" t="s">
        <v>518</v>
      </c>
      <c r="BN4" s="82" t="s">
        <v>519</v>
      </c>
      <c r="BO4" s="82" t="s">
        <v>520</v>
      </c>
      <c r="BP4" s="82" t="s">
        <v>518</v>
      </c>
      <c r="BQ4" s="82" t="s">
        <v>519</v>
      </c>
      <c r="BR4" s="82" t="s">
        <v>520</v>
      </c>
      <c r="BS4" s="82" t="s">
        <v>518</v>
      </c>
      <c r="BT4" s="82" t="s">
        <v>519</v>
      </c>
      <c r="BU4" s="82" t="s">
        <v>520</v>
      </c>
      <c r="BV4" s="82" t="s">
        <v>518</v>
      </c>
      <c r="BW4" s="82" t="s">
        <v>519</v>
      </c>
      <c r="BX4" s="82" t="s">
        <v>520</v>
      </c>
      <c r="BY4" s="82" t="s">
        <v>518</v>
      </c>
      <c r="BZ4" s="82" t="s">
        <v>519</v>
      </c>
      <c r="CA4" s="82" t="s">
        <v>520</v>
      </c>
      <c r="CB4" s="82" t="s">
        <v>518</v>
      </c>
      <c r="CC4" s="82" t="s">
        <v>519</v>
      </c>
      <c r="CD4" s="82" t="s">
        <v>520</v>
      </c>
      <c r="CE4" s="82" t="s">
        <v>518</v>
      </c>
      <c r="CF4" s="82" t="s">
        <v>519</v>
      </c>
      <c r="CG4" s="82" t="s">
        <v>520</v>
      </c>
      <c r="CH4" s="82" t="s">
        <v>518</v>
      </c>
      <c r="CI4" s="82" t="s">
        <v>519</v>
      </c>
      <c r="CJ4" s="82" t="s">
        <v>520</v>
      </c>
      <c r="CK4" s="82" t="s">
        <v>518</v>
      </c>
      <c r="CL4" s="82" t="s">
        <v>519</v>
      </c>
      <c r="CM4" s="82" t="s">
        <v>520</v>
      </c>
      <c r="CN4" s="82" t="s">
        <v>518</v>
      </c>
      <c r="CO4" s="82" t="s">
        <v>519</v>
      </c>
      <c r="CP4" s="82" t="s">
        <v>520</v>
      </c>
      <c r="CQ4" s="82" t="s">
        <v>518</v>
      </c>
      <c r="CR4" s="82" t="s">
        <v>519</v>
      </c>
      <c r="CS4" s="82" t="s">
        <v>520</v>
      </c>
      <c r="CT4" s="82" t="s">
        <v>518</v>
      </c>
      <c r="CU4" s="82" t="s">
        <v>519</v>
      </c>
      <c r="CV4" s="82" t="s">
        <v>520</v>
      </c>
      <c r="CW4" s="82" t="s">
        <v>518</v>
      </c>
      <c r="CX4" s="82" t="s">
        <v>519</v>
      </c>
      <c r="CY4" s="82" t="s">
        <v>520</v>
      </c>
      <c r="CZ4" s="82" t="s">
        <v>518</v>
      </c>
      <c r="DA4" s="82" t="s">
        <v>519</v>
      </c>
      <c r="DB4" s="82" t="s">
        <v>520</v>
      </c>
      <c r="DC4" s="82" t="s">
        <v>518</v>
      </c>
      <c r="DD4" s="82" t="s">
        <v>519</v>
      </c>
      <c r="DE4" s="82" t="s">
        <v>520</v>
      </c>
      <c r="DF4" s="82" t="s">
        <v>518</v>
      </c>
      <c r="DG4" s="82" t="s">
        <v>519</v>
      </c>
      <c r="DH4" s="82" t="s">
        <v>520</v>
      </c>
      <c r="DI4" s="82" t="s">
        <v>518</v>
      </c>
      <c r="DJ4" s="82" t="s">
        <v>519</v>
      </c>
      <c r="DK4" s="82" t="s">
        <v>520</v>
      </c>
      <c r="DL4" s="82" t="s">
        <v>518</v>
      </c>
      <c r="DM4" s="82" t="s">
        <v>519</v>
      </c>
      <c r="DN4" s="82" t="s">
        <v>520</v>
      </c>
      <c r="DO4" s="82" t="s">
        <v>518</v>
      </c>
      <c r="DP4" s="82" t="s">
        <v>519</v>
      </c>
      <c r="DQ4" s="82" t="s">
        <v>520</v>
      </c>
      <c r="DR4" s="82" t="s">
        <v>518</v>
      </c>
      <c r="DS4" s="82" t="s">
        <v>519</v>
      </c>
      <c r="DT4" s="82" t="s">
        <v>520</v>
      </c>
      <c r="DU4" s="815" t="s">
        <v>518</v>
      </c>
      <c r="DV4" s="815" t="s">
        <v>519</v>
      </c>
      <c r="DW4" s="815" t="s">
        <v>520</v>
      </c>
      <c r="DX4" s="82" t="s">
        <v>518</v>
      </c>
      <c r="DY4" s="82" t="s">
        <v>519</v>
      </c>
      <c r="DZ4" s="82" t="s">
        <v>520</v>
      </c>
      <c r="EA4" s="82" t="s">
        <v>518</v>
      </c>
      <c r="EB4" s="82" t="s">
        <v>519</v>
      </c>
      <c r="EC4" s="82" t="s">
        <v>520</v>
      </c>
      <c r="ED4" s="82" t="s">
        <v>518</v>
      </c>
      <c r="EE4" s="82" t="s">
        <v>519</v>
      </c>
      <c r="EF4" s="234" t="s">
        <v>520</v>
      </c>
      <c r="EG4" s="807"/>
      <c r="EH4" s="807"/>
      <c r="EI4" s="807"/>
      <c r="EJ4" s="807"/>
      <c r="EK4" s="807"/>
      <c r="EL4" s="807"/>
      <c r="EM4" s="807"/>
      <c r="EN4" s="807"/>
      <c r="EO4" s="807"/>
      <c r="EP4" s="807"/>
      <c r="EQ4" s="807"/>
      <c r="ER4" s="807"/>
      <c r="ES4" s="807"/>
      <c r="ET4" s="807"/>
      <c r="EU4" s="807"/>
      <c r="EV4" s="807"/>
      <c r="EW4" s="807"/>
      <c r="EX4" s="807"/>
      <c r="EY4" s="807"/>
      <c r="EZ4" s="807"/>
      <c r="FA4" s="807"/>
      <c r="FB4" s="807"/>
      <c r="FC4" s="807"/>
      <c r="FD4" s="807"/>
      <c r="FE4" s="807"/>
      <c r="FF4" s="807"/>
      <c r="FG4" s="807"/>
      <c r="FH4" s="807"/>
      <c r="FI4" s="807"/>
      <c r="FJ4" s="807"/>
      <c r="FK4" s="807"/>
      <c r="FL4" s="807"/>
      <c r="FM4" s="807"/>
      <c r="FN4" s="807"/>
      <c r="FO4" s="807"/>
      <c r="FP4" s="807"/>
      <c r="FQ4" s="807"/>
      <c r="FR4" s="807"/>
      <c r="FS4" s="807"/>
      <c r="FT4" s="807"/>
      <c r="FU4" s="807"/>
      <c r="FV4" s="807"/>
      <c r="FW4" s="807"/>
      <c r="FX4" s="807"/>
      <c r="FY4" s="807"/>
      <c r="FZ4" s="807"/>
      <c r="GA4" s="807"/>
      <c r="GB4" s="807"/>
      <c r="GC4" s="807"/>
      <c r="GD4" s="807"/>
      <c r="GE4" s="807"/>
      <c r="GF4" s="807"/>
      <c r="GG4" s="807"/>
      <c r="GH4" s="807"/>
      <c r="GI4" s="807"/>
      <c r="GJ4" s="807"/>
      <c r="GK4" s="807"/>
      <c r="GL4" s="807"/>
      <c r="GM4" s="807"/>
      <c r="GN4" s="807"/>
      <c r="GO4" s="807"/>
      <c r="GP4" s="807"/>
      <c r="GQ4" s="807"/>
      <c r="GR4" s="807"/>
      <c r="GS4" s="807"/>
      <c r="GT4" s="807"/>
      <c r="GU4" s="807"/>
      <c r="GV4" s="807"/>
      <c r="GW4" s="807"/>
      <c r="GX4" s="807"/>
      <c r="GY4" s="807"/>
      <c r="GZ4" s="807"/>
      <c r="HA4" s="807"/>
      <c r="HB4" s="807"/>
      <c r="HC4" s="807"/>
      <c r="HD4" s="807"/>
      <c r="HE4" s="807"/>
      <c r="HF4" s="807"/>
      <c r="HG4" s="807"/>
      <c r="HH4" s="807"/>
      <c r="HI4" s="807"/>
      <c r="HJ4" s="807"/>
      <c r="HK4" s="807"/>
      <c r="HL4" s="807"/>
      <c r="HM4" s="807"/>
      <c r="HN4" s="807"/>
      <c r="HO4" s="807"/>
      <c r="HP4" s="807"/>
      <c r="HQ4" s="807"/>
      <c r="HR4" s="807"/>
      <c r="HS4" s="807"/>
      <c r="HT4" s="807"/>
      <c r="HU4" s="807"/>
      <c r="HV4" s="807"/>
      <c r="HW4" s="807"/>
      <c r="HX4" s="807"/>
      <c r="HY4" s="807"/>
      <c r="HZ4" s="807"/>
      <c r="IA4" s="807"/>
      <c r="IB4" s="807"/>
      <c r="IC4" s="807"/>
      <c r="ID4" s="807"/>
      <c r="IE4" s="807"/>
      <c r="IF4" s="807"/>
      <c r="IG4" s="807"/>
      <c r="IH4" s="807"/>
      <c r="II4" s="807"/>
      <c r="IJ4" s="807"/>
      <c r="IK4" s="807"/>
      <c r="IL4" s="807"/>
      <c r="IM4" s="807"/>
      <c r="IN4" s="807"/>
      <c r="IO4" s="807"/>
      <c r="IP4" s="807"/>
      <c r="IQ4" s="807"/>
      <c r="IR4" s="807"/>
      <c r="IS4" s="807"/>
      <c r="IT4" s="807"/>
      <c r="IU4" s="807"/>
      <c r="IV4" s="807"/>
      <c r="IW4" s="807"/>
      <c r="IX4" s="807"/>
      <c r="IY4" s="807"/>
    </row>
    <row r="5" spans="1:259" s="84" customFormat="1" ht="24.75" customHeight="1">
      <c r="A5" s="85">
        <v>101</v>
      </c>
      <c r="B5" s="86">
        <v>1</v>
      </c>
      <c r="C5" s="87" t="s">
        <v>521</v>
      </c>
      <c r="D5" s="87"/>
      <c r="E5" s="87"/>
      <c r="F5" s="87"/>
      <c r="G5" s="87"/>
      <c r="H5" s="87"/>
      <c r="I5" s="87"/>
      <c r="J5" s="88">
        <f>SUMIF($N$4:$EF$4,"Kötelező feladatok",N5:EF5)-W5-AI5-ED5</f>
        <v>1111031</v>
      </c>
      <c r="K5" s="88">
        <f t="shared" ref="K5:K36" si="0">SUMIF($N$4:$EF$4,"Önként vállalt feladatok",N5:EF5)-EE5</f>
        <v>44624</v>
      </c>
      <c r="L5" s="88">
        <f t="shared" ref="L5:L36" si="1">SUMIF($N$4:$EF$4,"Államigazgatási felagatpk",N5:EF5)</f>
        <v>0</v>
      </c>
      <c r="M5" s="89">
        <f t="shared" ref="M5:M68" si="2">SUM(J5:L5)</f>
        <v>1155655</v>
      </c>
      <c r="N5" s="88">
        <f>N6+N19+N45+N62</f>
        <v>101035</v>
      </c>
      <c r="O5" s="88">
        <f>O6+O19+O45+O62</f>
        <v>0</v>
      </c>
      <c r="P5" s="90"/>
      <c r="Q5" s="88">
        <f>Q6+Q19+Q45+Q62</f>
        <v>0</v>
      </c>
      <c r="R5" s="88">
        <f>R6+R19+R45+R62</f>
        <v>0</v>
      </c>
      <c r="S5" s="90"/>
      <c r="T5" s="88">
        <f>T6+T19+T45+T62</f>
        <v>0</v>
      </c>
      <c r="U5" s="88">
        <f>U6+U19+U45+U62</f>
        <v>0</v>
      </c>
      <c r="V5" s="90"/>
      <c r="W5" s="88">
        <f>W6+W19+W45+W62</f>
        <v>101035</v>
      </c>
      <c r="X5" s="88">
        <f>X6+X19+X45+X62</f>
        <v>0</v>
      </c>
      <c r="Y5" s="90"/>
      <c r="Z5" s="88">
        <f>Z6+Z19+Z45+Z62</f>
        <v>5808</v>
      </c>
      <c r="AA5" s="88">
        <f>AA6+AA19+AA45+AA62</f>
        <v>0</v>
      </c>
      <c r="AB5" s="90"/>
      <c r="AC5" s="88">
        <f>AC6+AC19+AC45+AC62</f>
        <v>7707</v>
      </c>
      <c r="AD5" s="88">
        <f>AD6+AD19+AD45+AD62</f>
        <v>0</v>
      </c>
      <c r="AE5" s="90"/>
      <c r="AF5" s="88">
        <f>AF6+AF19+AF45+AF62</f>
        <v>1729</v>
      </c>
      <c r="AG5" s="88">
        <f>AG6+AG19+AG45+AG62</f>
        <v>0</v>
      </c>
      <c r="AH5" s="90"/>
      <c r="AI5" s="88">
        <f>AI6+AI19+AI45+AI62</f>
        <v>162</v>
      </c>
      <c r="AJ5" s="88">
        <f>AJ6+AJ19+AJ45+AJ62</f>
        <v>0</v>
      </c>
      <c r="AK5" s="90"/>
      <c r="AL5" s="88">
        <f>AL6+AL19+AL45+AL62</f>
        <v>15406</v>
      </c>
      <c r="AM5" s="88">
        <f>AM6+AM19+AM45+AM62</f>
        <v>0</v>
      </c>
      <c r="AN5" s="90"/>
      <c r="AO5" s="88">
        <f>AO6+AO19+AO45+AO62</f>
        <v>520</v>
      </c>
      <c r="AP5" s="88">
        <f>AP6+AP19+AP45+AP62</f>
        <v>0</v>
      </c>
      <c r="AQ5" s="90"/>
      <c r="AR5" s="88">
        <f>AR6+AR19+AR45+AR62</f>
        <v>0</v>
      </c>
      <c r="AS5" s="88">
        <f>AS6+AS19+AS45+AS62</f>
        <v>0</v>
      </c>
      <c r="AT5" s="90"/>
      <c r="AU5" s="88">
        <f>AU6+AU19+AU45+AU62</f>
        <v>7077</v>
      </c>
      <c r="AV5" s="88">
        <f>AV6+AV19+AV45+AV62</f>
        <v>0</v>
      </c>
      <c r="AW5" s="90"/>
      <c r="AX5" s="88">
        <f>AX6+AX19+AX45+AX62</f>
        <v>9355</v>
      </c>
      <c r="AY5" s="88">
        <f>AY6+AY19+AY45+AY62</f>
        <v>0</v>
      </c>
      <c r="AZ5" s="90"/>
      <c r="BA5" s="88">
        <f>BA6+BA19+BA45+BA62</f>
        <v>0</v>
      </c>
      <c r="BB5" s="88">
        <f>BB6+BB19+BB45+BB62</f>
        <v>0</v>
      </c>
      <c r="BC5" s="90"/>
      <c r="BD5" s="88">
        <f>BD6+BD19+BD45+BD62</f>
        <v>120</v>
      </c>
      <c r="BE5" s="88">
        <f>BE6+BE19+BE45+BE62</f>
        <v>0</v>
      </c>
      <c r="BF5" s="90"/>
      <c r="BG5" s="88">
        <f>BG6+BG19+BG45+BG62</f>
        <v>9982</v>
      </c>
      <c r="BH5" s="88">
        <f>BH6+BH19+BH45+BH62</f>
        <v>0</v>
      </c>
      <c r="BI5" s="90"/>
      <c r="BJ5" s="88">
        <f>BJ6+BJ19+BJ45+BJ62</f>
        <v>2767</v>
      </c>
      <c r="BK5" s="88">
        <f>BK6+BK19+BK45+BK62</f>
        <v>0</v>
      </c>
      <c r="BL5" s="90"/>
      <c r="BM5" s="88">
        <f>BM6+BM19+BM45+BM62</f>
        <v>0</v>
      </c>
      <c r="BN5" s="88">
        <f>BN6+BN19+BN45+BN62</f>
        <v>0</v>
      </c>
      <c r="BO5" s="90"/>
      <c r="BP5" s="88">
        <f>BP6+BP19+BP45+BP62</f>
        <v>128</v>
      </c>
      <c r="BQ5" s="88">
        <f>BQ6+BQ19+BQ45+BQ62</f>
        <v>0</v>
      </c>
      <c r="BR5" s="90"/>
      <c r="BS5" s="88">
        <f>BS6+BS19+BS45+BS62</f>
        <v>0</v>
      </c>
      <c r="BT5" s="88">
        <f>BT6+BT19+BT45+BT62</f>
        <v>0</v>
      </c>
      <c r="BU5" s="90"/>
      <c r="BV5" s="88">
        <f>BV6+BV19+BV45+BV62</f>
        <v>55074</v>
      </c>
      <c r="BW5" s="88">
        <f>BW6+BW19+BW45+BW62</f>
        <v>0</v>
      </c>
      <c r="BX5" s="90"/>
      <c r="BY5" s="88">
        <f>BY6+BY19+BY45+BY62</f>
        <v>3593</v>
      </c>
      <c r="BZ5" s="88">
        <f>BZ6+BZ19+BZ45+BZ62</f>
        <v>0</v>
      </c>
      <c r="CA5" s="90"/>
      <c r="CB5" s="88">
        <f>CB6+CB19+CB45+CB62</f>
        <v>0</v>
      </c>
      <c r="CC5" s="88">
        <f>CC6+CC19+CC45+CC62</f>
        <v>0</v>
      </c>
      <c r="CD5" s="90"/>
      <c r="CE5" s="88">
        <f>CE6+CE19+CE45+CE62</f>
        <v>434</v>
      </c>
      <c r="CF5" s="88">
        <f>CF6+CF19+CF45+CF62</f>
        <v>0</v>
      </c>
      <c r="CG5" s="90"/>
      <c r="CH5" s="88">
        <f>CH6+CH19+CH45+CH62</f>
        <v>29064</v>
      </c>
      <c r="CI5" s="88">
        <f>CI6+CI19+CI45+CI62</f>
        <v>0</v>
      </c>
      <c r="CJ5" s="90"/>
      <c r="CK5" s="88">
        <f>CK6+CK19+CK45+CK62</f>
        <v>17741</v>
      </c>
      <c r="CL5" s="88">
        <f>CL6+CL19+CL45+CL62</f>
        <v>0</v>
      </c>
      <c r="CM5" s="90"/>
      <c r="CN5" s="88">
        <f>CN6+CN19+CN45+CN62</f>
        <v>7646</v>
      </c>
      <c r="CO5" s="88">
        <f>CO6+CO19+CO45+CO62</f>
        <v>0</v>
      </c>
      <c r="CP5" s="90"/>
      <c r="CQ5" s="88">
        <f>CQ6+CQ19+CQ45+CQ62</f>
        <v>0</v>
      </c>
      <c r="CR5" s="88">
        <f>CR6+CR19+CR45+CR62</f>
        <v>41379</v>
      </c>
      <c r="CS5" s="90"/>
      <c r="CT5" s="88">
        <f>CT6+CT19+CT45+CT62</f>
        <v>742711</v>
      </c>
      <c r="CU5" s="88">
        <f>CU6+CU19+CU45+CU62</f>
        <v>0</v>
      </c>
      <c r="CV5" s="90"/>
      <c r="CW5" s="88">
        <f>CW6+CW19+CW45+CW62</f>
        <v>10520</v>
      </c>
      <c r="CX5" s="88">
        <f>CX6+CX19+CX45+CX62</f>
        <v>0</v>
      </c>
      <c r="CY5" s="90"/>
      <c r="CZ5" s="88">
        <f>CZ6+CZ19+CZ45+CZ62</f>
        <v>0</v>
      </c>
      <c r="DA5" s="88">
        <f>DA6+DA19+DA45+DA62</f>
        <v>0</v>
      </c>
      <c r="DB5" s="90"/>
      <c r="DC5" s="88">
        <f>DC6+DC19+DC45+DC62</f>
        <v>0</v>
      </c>
      <c r="DD5" s="88">
        <f>DD6+DD19+DD45+DD62</f>
        <v>0</v>
      </c>
      <c r="DE5" s="90"/>
      <c r="DF5" s="88">
        <f>DF6+DF19+DF45+DF62</f>
        <v>6188</v>
      </c>
      <c r="DG5" s="88">
        <f>DG6+DG19+DG45+DG62</f>
        <v>0</v>
      </c>
      <c r="DH5" s="90"/>
      <c r="DI5" s="88">
        <f>DI6+DI19+DI45+DI62</f>
        <v>13538</v>
      </c>
      <c r="DJ5" s="88">
        <f>DJ6+DJ19+DJ45+DJ62</f>
        <v>0</v>
      </c>
      <c r="DK5" s="90"/>
      <c r="DL5" s="88">
        <f>DL6+DL19+DL45+DL62</f>
        <v>23</v>
      </c>
      <c r="DM5" s="88">
        <f>DM6+DM19+DM45+DM62</f>
        <v>0</v>
      </c>
      <c r="DN5" s="90"/>
      <c r="DO5" s="88">
        <f>DO6+DO19+DO45+DO62</f>
        <v>62429</v>
      </c>
      <c r="DP5" s="88">
        <f>DP6+DP19+DP45+DP62</f>
        <v>0</v>
      </c>
      <c r="DQ5" s="88"/>
      <c r="DR5" s="88">
        <f>DR6+DR19+DR45+DR62</f>
        <v>396</v>
      </c>
      <c r="DS5" s="88">
        <f>DS6+DS19+DS45+DS62</f>
        <v>0</v>
      </c>
      <c r="DT5" s="88">
        <f>DT6+DT19+DT45+DT62</f>
        <v>0</v>
      </c>
      <c r="DU5" s="88">
        <f>DU6+DU19+DU45+DU62</f>
        <v>0</v>
      </c>
      <c r="DV5" s="88">
        <f>DV6+DV19+DV45+DV62</f>
        <v>402</v>
      </c>
      <c r="DW5" s="90"/>
      <c r="DX5" s="88">
        <f>DX6+DX19+DX45+DX62</f>
        <v>0</v>
      </c>
      <c r="DY5" s="88">
        <f>DY6+DY19+DY45+DY62</f>
        <v>2843</v>
      </c>
      <c r="DZ5" s="90"/>
      <c r="EA5" s="88">
        <f>EA6+EA19+EA45+EA62</f>
        <v>40</v>
      </c>
      <c r="EB5" s="88">
        <f>EB6+EB19+EB45+EB62</f>
        <v>0</v>
      </c>
      <c r="EC5" s="88"/>
      <c r="ED5" s="88">
        <f t="shared" ref="ED5:ED36" si="3">SUMIF($AO$4:$EC$4,"Kötelező feladatok",AO5:EC5)</f>
        <v>979346</v>
      </c>
      <c r="EE5" s="88">
        <f t="shared" ref="EE5:EE36" si="4">SUMIF($AO$4:$EC$4,"Önként vállalt feladatok",AO5:EC5)</f>
        <v>44624</v>
      </c>
      <c r="EF5" s="90">
        <f t="shared" ref="EF5:EF36" si="5">SUMIF($AO$4:$EC$4,"Államigazgatási feladatok",AO5:EC5)</f>
        <v>0</v>
      </c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807"/>
      <c r="EV5" s="807"/>
      <c r="EW5" s="807"/>
      <c r="EX5" s="807"/>
      <c r="EY5" s="807"/>
      <c r="EZ5" s="807"/>
      <c r="FA5" s="807"/>
      <c r="FB5" s="807"/>
      <c r="FC5" s="807"/>
      <c r="FD5" s="807"/>
      <c r="FE5" s="807"/>
      <c r="FF5" s="807"/>
      <c r="FG5" s="807"/>
      <c r="FH5" s="807"/>
      <c r="FI5" s="807"/>
      <c r="FJ5" s="807"/>
      <c r="FK5" s="807"/>
      <c r="FL5" s="807"/>
      <c r="FM5" s="807"/>
      <c r="FN5" s="807"/>
      <c r="FO5" s="807"/>
      <c r="FP5" s="807"/>
      <c r="FQ5" s="807"/>
      <c r="FR5" s="807"/>
      <c r="FS5" s="807"/>
      <c r="FT5" s="807"/>
      <c r="FU5" s="807"/>
      <c r="FV5" s="807"/>
      <c r="FW5" s="807"/>
      <c r="FX5" s="807"/>
      <c r="FY5" s="807"/>
      <c r="FZ5" s="807"/>
      <c r="GA5" s="807"/>
      <c r="GB5" s="807"/>
      <c r="GC5" s="807"/>
      <c r="GD5" s="807"/>
      <c r="GE5" s="807"/>
      <c r="GF5" s="807"/>
      <c r="GG5" s="807"/>
      <c r="GH5" s="807"/>
      <c r="GI5" s="807"/>
      <c r="GJ5" s="807"/>
      <c r="GK5" s="807"/>
      <c r="GL5" s="807"/>
      <c r="GM5" s="807"/>
      <c r="GN5" s="807"/>
      <c r="GO5" s="807"/>
      <c r="GP5" s="807"/>
      <c r="GQ5" s="807"/>
      <c r="GR5" s="807"/>
      <c r="GS5" s="807"/>
      <c r="GT5" s="807"/>
      <c r="GU5" s="807"/>
      <c r="GV5" s="807"/>
      <c r="GW5" s="807"/>
      <c r="GX5" s="807"/>
      <c r="GY5" s="807"/>
      <c r="GZ5" s="807"/>
      <c r="HA5" s="807"/>
      <c r="HB5" s="807"/>
      <c r="HC5" s="807"/>
      <c r="HD5" s="807"/>
      <c r="HE5" s="807"/>
      <c r="HF5" s="807"/>
      <c r="HG5" s="807"/>
      <c r="HH5" s="807"/>
      <c r="HI5" s="807"/>
      <c r="HJ5" s="807"/>
      <c r="HK5" s="807"/>
      <c r="HL5" s="807"/>
      <c r="HM5" s="807"/>
      <c r="HN5" s="807"/>
      <c r="HO5" s="807"/>
      <c r="HP5" s="807"/>
      <c r="HQ5" s="807"/>
      <c r="HR5" s="807"/>
      <c r="HS5" s="807"/>
      <c r="HT5" s="807"/>
      <c r="HU5" s="807"/>
      <c r="HV5" s="807"/>
      <c r="HW5" s="807"/>
      <c r="HX5" s="807"/>
      <c r="HY5" s="807"/>
      <c r="HZ5" s="807"/>
      <c r="IA5" s="807"/>
      <c r="IB5" s="807"/>
      <c r="IC5" s="807"/>
      <c r="ID5" s="807"/>
      <c r="IE5" s="807"/>
      <c r="IF5" s="807"/>
      <c r="IG5" s="807"/>
      <c r="IH5" s="807"/>
      <c r="II5" s="807"/>
      <c r="IJ5" s="807"/>
      <c r="IK5" s="807"/>
      <c r="IL5" s="807"/>
      <c r="IM5" s="807"/>
      <c r="IN5" s="807"/>
      <c r="IO5" s="807"/>
      <c r="IP5" s="807"/>
      <c r="IQ5" s="807"/>
      <c r="IR5" s="807"/>
      <c r="IS5" s="807"/>
      <c r="IT5" s="807"/>
      <c r="IU5" s="807"/>
      <c r="IV5" s="807"/>
      <c r="IW5" s="807"/>
      <c r="IX5" s="807"/>
      <c r="IY5" s="807"/>
    </row>
    <row r="6" spans="1:259" s="100" customFormat="1" ht="17.25" customHeight="1">
      <c r="A6" s="91"/>
      <c r="B6" s="92"/>
      <c r="C6" s="93">
        <v>1</v>
      </c>
      <c r="D6" s="94" t="s">
        <v>522</v>
      </c>
      <c r="E6" s="93"/>
      <c r="F6" s="93"/>
      <c r="G6" s="93"/>
      <c r="H6" s="93"/>
      <c r="I6" s="95" t="s">
        <v>523</v>
      </c>
      <c r="J6" s="96">
        <f>SUMIF($N$4:$EF$4,"Kötelező feladatok",N6:EF6)-W6-AI6-ED6</f>
        <v>531140</v>
      </c>
      <c r="K6" s="96">
        <f t="shared" si="0"/>
        <v>0</v>
      </c>
      <c r="L6" s="96">
        <f t="shared" si="1"/>
        <v>0</v>
      </c>
      <c r="M6" s="97">
        <f>SUM(J6:L6)</f>
        <v>531140</v>
      </c>
      <c r="N6" s="98">
        <f>N7+N14+N15+N16+N17+N18</f>
        <v>99294</v>
      </c>
      <c r="O6" s="98">
        <f>O7+O14+O15+O16+O17+O18</f>
        <v>0</v>
      </c>
      <c r="P6" s="99"/>
      <c r="Q6" s="98">
        <f>Q7+Q14+Q15+Q16+Q17+Q18</f>
        <v>0</v>
      </c>
      <c r="R6" s="98">
        <f>R7+R14+R15+R16+R17+R18</f>
        <v>0</v>
      </c>
      <c r="S6" s="99"/>
      <c r="T6" s="98">
        <f>T7+T14+T15+T16+T17+T18</f>
        <v>0</v>
      </c>
      <c r="U6" s="98">
        <f>U7+U14+U15+U16+U17+U18</f>
        <v>0</v>
      </c>
      <c r="V6" s="99"/>
      <c r="W6" s="98">
        <f>W7+W14+W15+W16+W17+W18</f>
        <v>99294</v>
      </c>
      <c r="X6" s="98">
        <f>X7+X14+X15+X16+X17+X18</f>
        <v>0</v>
      </c>
      <c r="Y6" s="99"/>
      <c r="Z6" s="98">
        <f>Z7+Z14+Z15+Z16+Z17+Z18</f>
        <v>5262</v>
      </c>
      <c r="AA6" s="98">
        <f>AA7+AA14+AA15+AA16+AA17+AA18</f>
        <v>0</v>
      </c>
      <c r="AB6" s="99"/>
      <c r="AC6" s="98">
        <f>AC7+AC14+AC15+AC16+AC17+AC18</f>
        <v>4500</v>
      </c>
      <c r="AD6" s="98">
        <f>AD7+AD14+AD15+AD16+AD17+AD18</f>
        <v>0</v>
      </c>
      <c r="AE6" s="99"/>
      <c r="AF6" s="98">
        <f>AF7+AF14+AF15+AF16+AF17+AF18</f>
        <v>0</v>
      </c>
      <c r="AG6" s="98">
        <f>AG7+AG14+AG15+AG16+AG17+AG18</f>
        <v>0</v>
      </c>
      <c r="AH6" s="99"/>
      <c r="AI6" s="98">
        <f>AI7+AI14+AI15+AI16+AI17+AI18</f>
        <v>0</v>
      </c>
      <c r="AJ6" s="98">
        <f>AJ7+AJ14+AJ15+AJ16+AJ17+AJ18</f>
        <v>0</v>
      </c>
      <c r="AK6" s="99"/>
      <c r="AL6" s="98">
        <f>AL7+AL14+AL15+AL16+AL17+AL18</f>
        <v>9762</v>
      </c>
      <c r="AM6" s="98">
        <f>AM7+AM14+AM15+AM16+AM17+AM18</f>
        <v>0</v>
      </c>
      <c r="AN6" s="99"/>
      <c r="AO6" s="98">
        <f>AO7+AO14+AO15+AO16+AO17+AO18</f>
        <v>0</v>
      </c>
      <c r="AP6" s="98">
        <f>AP7+AP14+AP15+AP16+AP17+AP18</f>
        <v>0</v>
      </c>
      <c r="AQ6" s="99"/>
      <c r="AR6" s="98">
        <f>AR7+AR14+AR15+AR16+AR17+AR18</f>
        <v>0</v>
      </c>
      <c r="AS6" s="98">
        <f>AS7+AS14+AS15+AS16+AS17+AS18</f>
        <v>0</v>
      </c>
      <c r="AT6" s="99"/>
      <c r="AU6" s="98">
        <f>AU7+AU14+AU15+AU16+AU17+AU18</f>
        <v>6991</v>
      </c>
      <c r="AV6" s="98">
        <f>AV7+AV14+AV15+AV16+AV17+AV18</f>
        <v>0</v>
      </c>
      <c r="AW6" s="99"/>
      <c r="AX6" s="98">
        <f>AX7+AX14+AX15+AX16+AX17+AX18</f>
        <v>9355</v>
      </c>
      <c r="AY6" s="98">
        <f>AY7+AY14+AY15+AY16+AY17+AY18</f>
        <v>0</v>
      </c>
      <c r="AZ6" s="99"/>
      <c r="BA6" s="98">
        <f>BA7+BA14+BA15+BA16+BA17+BA18</f>
        <v>0</v>
      </c>
      <c r="BB6" s="98">
        <f>BB7+BB14+BB15+BB16+BB17+BB18</f>
        <v>0</v>
      </c>
      <c r="BC6" s="99"/>
      <c r="BD6" s="98">
        <f>BD7+BD14+BD15+BD16+BD17+BD18</f>
        <v>0</v>
      </c>
      <c r="BE6" s="98">
        <f>BE7+BE14+BE15+BE16+BE17+BE18</f>
        <v>0</v>
      </c>
      <c r="BF6" s="99"/>
      <c r="BG6" s="98">
        <f>BG7+BG14+BG15+BG16+BG17+BG18</f>
        <v>0</v>
      </c>
      <c r="BH6" s="98">
        <f>BH7+BH14+BH15+BH16+BH17+BH18</f>
        <v>0</v>
      </c>
      <c r="BI6" s="99"/>
      <c r="BJ6" s="98">
        <f>BJ7+BJ14+BJ15+BJ16+BJ17+BJ18</f>
        <v>0</v>
      </c>
      <c r="BK6" s="98">
        <f>BK7+BK14+BK15+BK16+BK17+BK18</f>
        <v>0</v>
      </c>
      <c r="BL6" s="99"/>
      <c r="BM6" s="98">
        <f>BM7+BM14+BM15+BM16+BM17+BM18</f>
        <v>0</v>
      </c>
      <c r="BN6" s="98">
        <f>BN7+BN14+BN15+BN16+BN17+BN18</f>
        <v>0</v>
      </c>
      <c r="BO6" s="99"/>
      <c r="BP6" s="98">
        <f>BP7+BP14+BP15+BP16+BP17+BP18</f>
        <v>0</v>
      </c>
      <c r="BQ6" s="98">
        <f>BQ7+BQ14+BQ15+BQ16+BQ17+BQ18</f>
        <v>0</v>
      </c>
      <c r="BR6" s="99"/>
      <c r="BS6" s="98">
        <f>BS7+BS14+BS15+BS16+BS17+BS18</f>
        <v>0</v>
      </c>
      <c r="BT6" s="98">
        <f>BT7+BT14+BT15+BT16+BT17+BT18</f>
        <v>0</v>
      </c>
      <c r="BU6" s="99"/>
      <c r="BV6" s="98">
        <f>BV7+BV14+BV15+BV16+BV17+BV18</f>
        <v>0</v>
      </c>
      <c r="BW6" s="98">
        <f>BW7+BW14+BW15+BW16+BW17+BW18</f>
        <v>0</v>
      </c>
      <c r="BX6" s="99"/>
      <c r="BY6" s="98">
        <f>BY7+BY14+BY15+BY16+BY17+BY18</f>
        <v>0</v>
      </c>
      <c r="BZ6" s="98">
        <f>BZ7+BZ14+BZ15+BZ16+BZ17+BZ18</f>
        <v>0</v>
      </c>
      <c r="CA6" s="99"/>
      <c r="CB6" s="98">
        <f>CB7+CB14+CB15+CB16+CB17+CB18</f>
        <v>0</v>
      </c>
      <c r="CC6" s="98">
        <f>CC7+CC14+CC15+CC16+CC17+CC18</f>
        <v>0</v>
      </c>
      <c r="CD6" s="99"/>
      <c r="CE6" s="98">
        <f>CE7+CE14+CE15+CE16+CE17+CE18</f>
        <v>432</v>
      </c>
      <c r="CF6" s="98">
        <f>CF7+CF14+CF15+CF16+CF17+CF18</f>
        <v>0</v>
      </c>
      <c r="CG6" s="99"/>
      <c r="CH6" s="98">
        <f>CH7+CH14+CH15+CH16+CH17+CH18</f>
        <v>0</v>
      </c>
      <c r="CI6" s="98">
        <f>CI7+CI14+CI15+CI16+CI17+CI18</f>
        <v>0</v>
      </c>
      <c r="CJ6" s="99"/>
      <c r="CK6" s="98">
        <f>CK7+CK14+CK15+CK16+CK17+CK18</f>
        <v>3850</v>
      </c>
      <c r="CL6" s="98">
        <f>CL7+CL14+CL15+CL16+CL17+CL18</f>
        <v>0</v>
      </c>
      <c r="CM6" s="99"/>
      <c r="CN6" s="98">
        <f>CN7+CN14+CN15+CN16+CN17+CN18</f>
        <v>0</v>
      </c>
      <c r="CO6" s="98">
        <f>CO7+CO14+CO15+CO16+CO17+CO18</f>
        <v>0</v>
      </c>
      <c r="CP6" s="99"/>
      <c r="CQ6" s="98">
        <f>CQ7+CQ14+CQ15+CQ16+CQ17+CQ18</f>
        <v>0</v>
      </c>
      <c r="CR6" s="98">
        <f>CR7+CR14+CR15+CR16+CR17+CR18</f>
        <v>0</v>
      </c>
      <c r="CS6" s="99"/>
      <c r="CT6" s="98">
        <f>CT7+CT14+CT15+CT16+CT17+CT18</f>
        <v>316921</v>
      </c>
      <c r="CU6" s="98">
        <f>CU7+CU14+CU15+CU16+CU17+CU18</f>
        <v>0</v>
      </c>
      <c r="CV6" s="99"/>
      <c r="CW6" s="98">
        <f>CW7+CW14+CW15+CW16+CW17+CW18</f>
        <v>10520</v>
      </c>
      <c r="CX6" s="98">
        <f>CX7+CX14+CX15+CX16+CX17+CX18</f>
        <v>0</v>
      </c>
      <c r="CY6" s="99"/>
      <c r="CZ6" s="98">
        <f>CZ7+CZ14+CZ15+CZ16+CZ17+CZ18</f>
        <v>0</v>
      </c>
      <c r="DA6" s="98">
        <f>DA7+DA14+DA15+DA16+DA17+DA18</f>
        <v>0</v>
      </c>
      <c r="DB6" s="99"/>
      <c r="DC6" s="98">
        <f>DC7+DC14+DC15+DC16+DC17+DC18</f>
        <v>0</v>
      </c>
      <c r="DD6" s="98">
        <f>DD7+DD14+DD15+DD16+DD17+DD18</f>
        <v>0</v>
      </c>
      <c r="DE6" s="99"/>
      <c r="DF6" s="98">
        <f>DF7+DF14+DF15+DF16+DF17+DF18</f>
        <v>1938</v>
      </c>
      <c r="DG6" s="98">
        <f>DG7+DG14+DG15+DG16+DG17+DG18</f>
        <v>0</v>
      </c>
      <c r="DH6" s="99"/>
      <c r="DI6" s="98">
        <f>DI7+DI14+DI15+DI16+DI17+DI18</f>
        <v>0</v>
      </c>
      <c r="DJ6" s="98">
        <f>DJ7+DJ14+DJ15+DJ16+DJ17+DJ18</f>
        <v>0</v>
      </c>
      <c r="DK6" s="99"/>
      <c r="DL6" s="98">
        <f>DL7+DL14+DL15+DL16+DL17+DL18</f>
        <v>0</v>
      </c>
      <c r="DM6" s="98">
        <f>DM7+DM14+DM15+DM16+DM17+DM18</f>
        <v>0</v>
      </c>
      <c r="DN6" s="99"/>
      <c r="DO6" s="98">
        <f>DO7+DO14+DO15+DO16+DO17+DO18</f>
        <v>62315</v>
      </c>
      <c r="DP6" s="98">
        <f>DP7+DP14+DP15+DP16+DP17+DP18</f>
        <v>0</v>
      </c>
      <c r="DQ6" s="98"/>
      <c r="DR6" s="98">
        <f t="shared" ref="DR6:DX6" si="6">DR7+DR14+DR15+DR16+DR17+DR18</f>
        <v>0</v>
      </c>
      <c r="DS6" s="98">
        <f t="shared" si="6"/>
        <v>0</v>
      </c>
      <c r="DT6" s="98">
        <f t="shared" si="6"/>
        <v>0</v>
      </c>
      <c r="DU6" s="98">
        <f t="shared" si="6"/>
        <v>0</v>
      </c>
      <c r="DV6" s="98">
        <f t="shared" si="6"/>
        <v>0</v>
      </c>
      <c r="DW6" s="98">
        <f t="shared" si="6"/>
        <v>0</v>
      </c>
      <c r="DX6" s="98">
        <f t="shared" si="6"/>
        <v>0</v>
      </c>
      <c r="DY6" s="98">
        <f>DY7+DY14+DY15+DY16+DY17+DY18</f>
        <v>0</v>
      </c>
      <c r="DZ6" s="99"/>
      <c r="EA6" s="98">
        <f>EA7+EA14+EA15+EA16+EA17+EA18</f>
        <v>0</v>
      </c>
      <c r="EB6" s="98">
        <f>EB7+EB14+EB15+EB16+EB17+EB18</f>
        <v>0</v>
      </c>
      <c r="EC6" s="98"/>
      <c r="ED6" s="96">
        <f t="shared" si="3"/>
        <v>412322</v>
      </c>
      <c r="EE6" s="96">
        <f t="shared" si="4"/>
        <v>0</v>
      </c>
      <c r="EF6" s="803">
        <f t="shared" si="5"/>
        <v>0</v>
      </c>
      <c r="EG6" s="265"/>
      <c r="EH6" s="826">
        <f>SUM(N6:EG6)-ED6-AL6-W6</f>
        <v>521378</v>
      </c>
      <c r="EI6" s="265"/>
      <c r="EJ6" s="265"/>
      <c r="EK6" s="265"/>
      <c r="EL6" s="265"/>
      <c r="EM6" s="265"/>
      <c r="EN6" s="265"/>
      <c r="EO6" s="265"/>
      <c r="EP6" s="265"/>
      <c r="EQ6" s="265"/>
      <c r="ER6" s="265"/>
      <c r="ES6" s="265"/>
      <c r="ET6" s="265"/>
      <c r="EU6" s="265"/>
      <c r="EV6" s="265"/>
      <c r="EW6" s="265"/>
      <c r="EX6" s="265"/>
      <c r="EY6" s="265"/>
      <c r="EZ6" s="265"/>
      <c r="FA6" s="265"/>
      <c r="FB6" s="265"/>
      <c r="FC6" s="265"/>
      <c r="FD6" s="265"/>
      <c r="FE6" s="265"/>
      <c r="FF6" s="265"/>
      <c r="FG6" s="265"/>
      <c r="FH6" s="265"/>
      <c r="FI6" s="265"/>
      <c r="FJ6" s="265"/>
      <c r="FK6" s="265"/>
      <c r="FL6" s="265"/>
      <c r="FM6" s="265"/>
      <c r="FN6" s="265"/>
      <c r="FO6" s="265"/>
      <c r="FP6" s="265"/>
      <c r="FQ6" s="265"/>
      <c r="FR6" s="265"/>
      <c r="FS6" s="265"/>
      <c r="FT6" s="265"/>
      <c r="FU6" s="265"/>
      <c r="FV6" s="265"/>
      <c r="FW6" s="265"/>
      <c r="FX6" s="265"/>
      <c r="FY6" s="265"/>
      <c r="FZ6" s="265"/>
      <c r="GA6" s="265"/>
      <c r="GB6" s="265"/>
      <c r="GC6" s="265"/>
      <c r="GD6" s="265"/>
      <c r="GE6" s="265"/>
      <c r="GF6" s="265"/>
      <c r="GG6" s="265"/>
      <c r="GH6" s="265"/>
      <c r="GI6" s="265"/>
      <c r="GJ6" s="265"/>
      <c r="GK6" s="265"/>
      <c r="GL6" s="265"/>
      <c r="GM6" s="265"/>
      <c r="GN6" s="265"/>
      <c r="GO6" s="265"/>
      <c r="GP6" s="265"/>
      <c r="GQ6" s="265"/>
      <c r="GR6" s="265"/>
      <c r="GS6" s="265"/>
      <c r="GT6" s="265"/>
      <c r="GU6" s="265"/>
      <c r="GV6" s="265"/>
      <c r="GW6" s="265"/>
      <c r="GX6" s="265"/>
      <c r="GY6" s="265"/>
      <c r="GZ6" s="265"/>
      <c r="HA6" s="265"/>
      <c r="HB6" s="265"/>
      <c r="HC6" s="265"/>
      <c r="HD6" s="265"/>
      <c r="HE6" s="265"/>
      <c r="HF6" s="265"/>
      <c r="HG6" s="265"/>
      <c r="HH6" s="265"/>
      <c r="HI6" s="265"/>
      <c r="HJ6" s="265"/>
      <c r="HK6" s="265"/>
      <c r="HL6" s="265"/>
      <c r="HM6" s="265"/>
      <c r="HN6" s="265"/>
      <c r="HO6" s="265"/>
      <c r="HP6" s="265"/>
      <c r="HQ6" s="265"/>
      <c r="HR6" s="265"/>
      <c r="HS6" s="265"/>
      <c r="HT6" s="265"/>
      <c r="HU6" s="265"/>
      <c r="HV6" s="265"/>
      <c r="HW6" s="265"/>
      <c r="HX6" s="265"/>
      <c r="HY6" s="265"/>
      <c r="HZ6" s="265"/>
      <c r="IA6" s="265"/>
      <c r="IB6" s="265"/>
      <c r="IC6" s="265"/>
      <c r="ID6" s="265"/>
      <c r="IE6" s="265"/>
      <c r="IF6" s="265"/>
      <c r="IG6" s="265"/>
      <c r="IH6" s="265"/>
      <c r="II6" s="265"/>
      <c r="IJ6" s="265"/>
      <c r="IK6" s="265"/>
      <c r="IL6" s="265"/>
      <c r="IM6" s="265"/>
      <c r="IN6" s="265"/>
      <c r="IO6" s="265"/>
      <c r="IP6" s="265"/>
      <c r="IQ6" s="265"/>
      <c r="IR6" s="265"/>
      <c r="IS6" s="265"/>
      <c r="IT6" s="265"/>
      <c r="IU6" s="265"/>
      <c r="IV6" s="265"/>
      <c r="IW6" s="265"/>
      <c r="IX6" s="265"/>
      <c r="IY6" s="265"/>
    </row>
    <row r="7" spans="1:259" ht="15" customHeight="1">
      <c r="A7" s="101"/>
      <c r="D7" s="102">
        <v>1</v>
      </c>
      <c r="E7" s="81" t="s">
        <v>524</v>
      </c>
      <c r="F7" s="102"/>
      <c r="G7" s="102"/>
      <c r="H7" s="102"/>
      <c r="I7" s="92" t="s">
        <v>525</v>
      </c>
      <c r="J7" s="103">
        <f>SUMIF($N$4:$EF$4,"Kötelező feladatok",N7:EF7)-W7-AL7-ED7</f>
        <v>422027</v>
      </c>
      <c r="K7" s="103">
        <f t="shared" si="0"/>
        <v>0</v>
      </c>
      <c r="L7" s="103">
        <f t="shared" si="1"/>
        <v>0</v>
      </c>
      <c r="M7" s="104">
        <f t="shared" si="2"/>
        <v>422027</v>
      </c>
      <c r="N7" s="105">
        <f>SUM(N8:N13)</f>
        <v>99294</v>
      </c>
      <c r="O7" s="105">
        <f>SUM(O8:O13)</f>
        <v>0</v>
      </c>
      <c r="P7" s="106"/>
      <c r="Q7" s="105">
        <f>SUM(Q8:Q13)</f>
        <v>0</v>
      </c>
      <c r="R7" s="105">
        <f>SUM(R8:R13)</f>
        <v>0</v>
      </c>
      <c r="S7" s="106"/>
      <c r="T7" s="105">
        <f>SUM(T8:T13)</f>
        <v>0</v>
      </c>
      <c r="U7" s="105">
        <f>SUM(U8:U13)</f>
        <v>0</v>
      </c>
      <c r="V7" s="106"/>
      <c r="W7" s="105">
        <f>SUM(W8:W13)</f>
        <v>99294</v>
      </c>
      <c r="X7" s="105">
        <f>SUM(X8:X13)</f>
        <v>0</v>
      </c>
      <c r="Y7" s="106"/>
      <c r="Z7" s="105">
        <f>SUM(Z8:Z13)</f>
        <v>5262</v>
      </c>
      <c r="AA7" s="105">
        <f>SUM(AA8:AA13)</f>
        <v>0</v>
      </c>
      <c r="AB7" s="106"/>
      <c r="AC7" s="105">
        <f>SUM(AC8:AC13)</f>
        <v>0</v>
      </c>
      <c r="AD7" s="105">
        <f>SUM(AD8:AD13)</f>
        <v>0</v>
      </c>
      <c r="AE7" s="106"/>
      <c r="AF7" s="105">
        <f>SUM(AF8:AF13)</f>
        <v>0</v>
      </c>
      <c r="AG7" s="105">
        <f>SUM(AG8:AG13)</f>
        <v>0</v>
      </c>
      <c r="AH7" s="106"/>
      <c r="AI7" s="105">
        <f>SUM(AI8:AI13)</f>
        <v>0</v>
      </c>
      <c r="AJ7" s="105">
        <f>SUM(AJ8:AJ13)</f>
        <v>0</v>
      </c>
      <c r="AK7" s="106"/>
      <c r="AL7" s="105">
        <f>SUM(AL8:AL13)</f>
        <v>5262</v>
      </c>
      <c r="AM7" s="105">
        <f>SUM(AM8:AM13)</f>
        <v>0</v>
      </c>
      <c r="AN7" s="106"/>
      <c r="AO7" s="105">
        <f>SUM(AO8:AO13)</f>
        <v>0</v>
      </c>
      <c r="AP7" s="105">
        <f>SUM(AP8:AP13)</f>
        <v>0</v>
      </c>
      <c r="AQ7" s="106"/>
      <c r="AR7" s="105">
        <f>SUM(AR8:AR13)</f>
        <v>0</v>
      </c>
      <c r="AS7" s="105">
        <f>SUM(AS8:AS13)</f>
        <v>0</v>
      </c>
      <c r="AT7" s="106"/>
      <c r="AU7" s="105">
        <f>SUM(AU8:AU13)</f>
        <v>0</v>
      </c>
      <c r="AV7" s="105">
        <f>SUM(AV8:AV13)</f>
        <v>0</v>
      </c>
      <c r="AW7" s="106"/>
      <c r="AX7" s="105">
        <f>SUM(AX8:AX13)</f>
        <v>0</v>
      </c>
      <c r="AY7" s="105">
        <f>SUM(AY8:AY13)</f>
        <v>0</v>
      </c>
      <c r="AZ7" s="106"/>
      <c r="BA7" s="105">
        <f>SUM(BA8:BA13)</f>
        <v>0</v>
      </c>
      <c r="BB7" s="105">
        <f>SUM(BB8:BB13)</f>
        <v>0</v>
      </c>
      <c r="BC7" s="106"/>
      <c r="BD7" s="105">
        <f>SUM(BD8:BD13)</f>
        <v>0</v>
      </c>
      <c r="BE7" s="105">
        <f>SUM(BE8:BE13)</f>
        <v>0</v>
      </c>
      <c r="BF7" s="106"/>
      <c r="BG7" s="105">
        <f>SUM(BG8:BG13)</f>
        <v>0</v>
      </c>
      <c r="BH7" s="105">
        <f>SUM(BH8:BH13)</f>
        <v>0</v>
      </c>
      <c r="BI7" s="106"/>
      <c r="BJ7" s="105">
        <f>SUM(BJ8:BJ13)</f>
        <v>0</v>
      </c>
      <c r="BK7" s="105">
        <f>SUM(BK8:BK13)</f>
        <v>0</v>
      </c>
      <c r="BL7" s="106"/>
      <c r="BM7" s="105">
        <f>SUM(BM8:BM13)</f>
        <v>0</v>
      </c>
      <c r="BN7" s="105">
        <f>SUM(BN8:BN13)</f>
        <v>0</v>
      </c>
      <c r="BO7" s="106"/>
      <c r="BP7" s="105">
        <f>SUM(BP8:BP13)</f>
        <v>0</v>
      </c>
      <c r="BQ7" s="105">
        <f>SUM(BQ8:BQ13)</f>
        <v>0</v>
      </c>
      <c r="BR7" s="106"/>
      <c r="BS7" s="105">
        <f>SUM(BS8:BS13)</f>
        <v>0</v>
      </c>
      <c r="BT7" s="105">
        <f>SUM(BT8:BT13)</f>
        <v>0</v>
      </c>
      <c r="BU7" s="106"/>
      <c r="BV7" s="105">
        <f>SUM(BV8:BV13)</f>
        <v>0</v>
      </c>
      <c r="BW7" s="105">
        <f>SUM(BW8:BW13)</f>
        <v>0</v>
      </c>
      <c r="BX7" s="106"/>
      <c r="BY7" s="105">
        <f>SUM(BY8:BY13)</f>
        <v>0</v>
      </c>
      <c r="BZ7" s="105">
        <f>SUM(BZ8:BZ13)</f>
        <v>0</v>
      </c>
      <c r="CA7" s="106"/>
      <c r="CB7" s="105">
        <f>SUM(CB8:CB13)</f>
        <v>0</v>
      </c>
      <c r="CC7" s="105">
        <f>SUM(CC8:CC13)</f>
        <v>0</v>
      </c>
      <c r="CD7" s="106"/>
      <c r="CE7" s="105">
        <f>SUM(CE8:CE13)</f>
        <v>0</v>
      </c>
      <c r="CF7" s="105">
        <f>SUM(CF8:CF13)</f>
        <v>0</v>
      </c>
      <c r="CG7" s="106"/>
      <c r="CH7" s="105">
        <f>SUM(CH8:CH13)</f>
        <v>0</v>
      </c>
      <c r="CI7" s="105">
        <f>SUM(CI8:CI13)</f>
        <v>0</v>
      </c>
      <c r="CJ7" s="106"/>
      <c r="CK7" s="105">
        <f>SUM(CK8:CK13)</f>
        <v>0</v>
      </c>
      <c r="CL7" s="105">
        <f>SUM(CL8:CL13)</f>
        <v>0</v>
      </c>
      <c r="CM7" s="106"/>
      <c r="CN7" s="105">
        <f>SUM(CN8:CN13)</f>
        <v>0</v>
      </c>
      <c r="CO7" s="105">
        <f>SUM(CO8:CO13)</f>
        <v>0</v>
      </c>
      <c r="CP7" s="106"/>
      <c r="CQ7" s="105">
        <f>SUM(CQ8:CQ13)</f>
        <v>0</v>
      </c>
      <c r="CR7" s="105">
        <f>SUM(CR8:CR13)</f>
        <v>0</v>
      </c>
      <c r="CS7" s="106"/>
      <c r="CT7" s="105">
        <f>SUM(CT8:CT13)</f>
        <v>315533</v>
      </c>
      <c r="CU7" s="105">
        <f>SUM(CU8:CU13)</f>
        <v>0</v>
      </c>
      <c r="CV7" s="106"/>
      <c r="CW7" s="105">
        <f>SUM(CW8:CW13)</f>
        <v>0</v>
      </c>
      <c r="CX7" s="105">
        <f>SUM(CX8:CX13)</f>
        <v>0</v>
      </c>
      <c r="CY7" s="106"/>
      <c r="CZ7" s="105">
        <f>SUM(CZ8:CZ13)</f>
        <v>0</v>
      </c>
      <c r="DA7" s="105">
        <f>SUM(DA8:DA13)</f>
        <v>0</v>
      </c>
      <c r="DB7" s="106"/>
      <c r="DC7" s="105">
        <f>SUM(DC8:DC13)</f>
        <v>0</v>
      </c>
      <c r="DD7" s="105">
        <f>SUM(DD8:DD13)</f>
        <v>0</v>
      </c>
      <c r="DE7" s="106"/>
      <c r="DF7" s="105">
        <f>SUM(DF8:DF13)</f>
        <v>1938</v>
      </c>
      <c r="DG7" s="105">
        <f>SUM(DG8:DG13)</f>
        <v>0</v>
      </c>
      <c r="DH7" s="106"/>
      <c r="DI7" s="105">
        <f>SUM(DI8:DI13)</f>
        <v>0</v>
      </c>
      <c r="DJ7" s="105">
        <f>SUM(DJ8:DJ13)</f>
        <v>0</v>
      </c>
      <c r="DK7" s="106"/>
      <c r="DL7" s="105">
        <f>SUM(DL8:DL13)</f>
        <v>0</v>
      </c>
      <c r="DM7" s="105">
        <f>SUM(DM8:DM13)</f>
        <v>0</v>
      </c>
      <c r="DN7" s="106"/>
      <c r="DO7" s="105">
        <f>SUM(DO8:DO13)</f>
        <v>0</v>
      </c>
      <c r="DP7" s="105">
        <f>SUM(DP8:DP13)</f>
        <v>0</v>
      </c>
      <c r="DQ7" s="105"/>
      <c r="DR7" s="105">
        <f>SUM(DR8:DR13)</f>
        <v>0</v>
      </c>
      <c r="DS7" s="105">
        <f>SUM(DS8:DS13)</f>
        <v>0</v>
      </c>
      <c r="DT7" s="106"/>
      <c r="DU7" s="105">
        <f>SUM(DU8:DU13)</f>
        <v>0</v>
      </c>
      <c r="DV7" s="105">
        <f>SUM(DV8:DV13)</f>
        <v>0</v>
      </c>
      <c r="DW7" s="106"/>
      <c r="DX7" s="105">
        <f>SUM(DX8:DX13)</f>
        <v>0</v>
      </c>
      <c r="DY7" s="105">
        <f>SUM(DY8:DY13)</f>
        <v>0</v>
      </c>
      <c r="DZ7" s="106"/>
      <c r="EA7" s="105">
        <f>SUM(EA8:EA13)</f>
        <v>0</v>
      </c>
      <c r="EB7" s="105">
        <f>SUM(EB8:EB13)</f>
        <v>0</v>
      </c>
      <c r="EC7" s="105"/>
      <c r="ED7" s="103">
        <f t="shared" si="3"/>
        <v>317471</v>
      </c>
      <c r="EE7" s="103">
        <f t="shared" si="4"/>
        <v>0</v>
      </c>
      <c r="EF7" s="804">
        <f t="shared" si="5"/>
        <v>0</v>
      </c>
    </row>
    <row r="8" spans="1:259" ht="15" customHeight="1">
      <c r="A8" s="101"/>
      <c r="D8" s="92"/>
      <c r="E8" s="102">
        <v>1</v>
      </c>
      <c r="F8" s="81" t="s">
        <v>530</v>
      </c>
      <c r="G8" s="102"/>
      <c r="H8" s="102"/>
      <c r="I8" s="107" t="s">
        <v>531</v>
      </c>
      <c r="J8" s="103">
        <f t="shared" ref="J8:J71" si="7">SUMIF($N$4:$EF$4,"Kötelező feladatok",N8:EF8)-W8-AL8-ED8</f>
        <v>250671</v>
      </c>
      <c r="K8" s="103">
        <f t="shared" si="0"/>
        <v>0</v>
      </c>
      <c r="L8" s="103">
        <f t="shared" si="1"/>
        <v>0</v>
      </c>
      <c r="M8" s="104">
        <f t="shared" si="2"/>
        <v>250671</v>
      </c>
      <c r="N8" s="108">
        <v>99294</v>
      </c>
      <c r="O8" s="108"/>
      <c r="P8" s="109"/>
      <c r="Q8" s="108"/>
      <c r="R8" s="108"/>
      <c r="S8" s="109"/>
      <c r="T8" s="108"/>
      <c r="U8" s="108"/>
      <c r="V8" s="109"/>
      <c r="W8" s="108">
        <f>N8+Q8</f>
        <v>99294</v>
      </c>
      <c r="X8" s="108"/>
      <c r="Y8" s="109"/>
      <c r="Z8" s="108"/>
      <c r="AA8" s="108"/>
      <c r="AB8" s="109"/>
      <c r="AC8" s="108"/>
      <c r="AD8" s="108"/>
      <c r="AE8" s="109"/>
      <c r="AF8" s="108"/>
      <c r="AG8" s="108"/>
      <c r="AH8" s="109"/>
      <c r="AI8" s="108"/>
      <c r="AJ8" s="108"/>
      <c r="AK8" s="109"/>
      <c r="AL8" s="108">
        <f>Z8+AC8+AF8+AI8</f>
        <v>0</v>
      </c>
      <c r="AM8" s="108"/>
      <c r="AN8" s="109"/>
      <c r="AO8" s="108"/>
      <c r="AP8" s="108"/>
      <c r="AQ8" s="109"/>
      <c r="AR8" s="108"/>
      <c r="AS8" s="108"/>
      <c r="AT8" s="109"/>
      <c r="AU8" s="108"/>
      <c r="AV8" s="108"/>
      <c r="AW8" s="109"/>
      <c r="AX8" s="108"/>
      <c r="AY8" s="108"/>
      <c r="AZ8" s="109"/>
      <c r="BA8" s="108"/>
      <c r="BB8" s="108"/>
      <c r="BC8" s="109"/>
      <c r="BD8" s="108"/>
      <c r="BE8" s="108"/>
      <c r="BF8" s="109"/>
      <c r="BG8" s="108"/>
      <c r="BH8" s="108"/>
      <c r="BI8" s="109"/>
      <c r="BJ8" s="108"/>
      <c r="BK8" s="108"/>
      <c r="BL8" s="109"/>
      <c r="BM8" s="108"/>
      <c r="BN8" s="108"/>
      <c r="BO8" s="109"/>
      <c r="BP8" s="108"/>
      <c r="BQ8" s="108"/>
      <c r="BR8" s="109"/>
      <c r="BS8" s="108"/>
      <c r="BT8" s="108"/>
      <c r="BU8" s="109"/>
      <c r="BV8" s="108"/>
      <c r="BW8" s="108"/>
      <c r="BX8" s="109"/>
      <c r="BY8" s="108"/>
      <c r="BZ8" s="108"/>
      <c r="CA8" s="109"/>
      <c r="CB8" s="108"/>
      <c r="CC8" s="108"/>
      <c r="CD8" s="109"/>
      <c r="CE8" s="108"/>
      <c r="CF8" s="108"/>
      <c r="CG8" s="109"/>
      <c r="CH8" s="108"/>
      <c r="CI8" s="108"/>
      <c r="CJ8" s="109"/>
      <c r="CK8" s="108"/>
      <c r="CL8" s="108"/>
      <c r="CM8" s="109"/>
      <c r="CN8" s="108"/>
      <c r="CO8" s="108"/>
      <c r="CP8" s="109"/>
      <c r="CQ8" s="108"/>
      <c r="CR8" s="108"/>
      <c r="CS8" s="109"/>
      <c r="CT8" s="108">
        <v>151377</v>
      </c>
      <c r="CU8" s="108"/>
      <c r="CV8" s="109"/>
      <c r="CW8" s="108"/>
      <c r="CX8" s="108"/>
      <c r="CY8" s="109"/>
      <c r="CZ8" s="108"/>
      <c r="DA8" s="108"/>
      <c r="DB8" s="109"/>
      <c r="DC8" s="108"/>
      <c r="DD8" s="108"/>
      <c r="DE8" s="109"/>
      <c r="DF8" s="108"/>
      <c r="DG8" s="108"/>
      <c r="DH8" s="109"/>
      <c r="DI8" s="108"/>
      <c r="DJ8" s="108"/>
      <c r="DK8" s="109"/>
      <c r="DL8" s="108"/>
      <c r="DM8" s="108"/>
      <c r="DN8" s="109"/>
      <c r="DO8" s="108"/>
      <c r="DP8" s="108"/>
      <c r="DQ8" s="109"/>
      <c r="DR8" s="109"/>
      <c r="DS8" s="109"/>
      <c r="DT8" s="109"/>
      <c r="DU8" s="108"/>
      <c r="DV8" s="108"/>
      <c r="DW8" s="109"/>
      <c r="DX8" s="108"/>
      <c r="DY8" s="108"/>
      <c r="DZ8" s="109"/>
      <c r="EA8" s="108"/>
      <c r="EB8" s="108"/>
      <c r="EC8" s="108"/>
      <c r="ED8" s="103">
        <f t="shared" si="3"/>
        <v>151377</v>
      </c>
      <c r="EE8" s="103">
        <f t="shared" si="4"/>
        <v>0</v>
      </c>
      <c r="EF8" s="804">
        <f t="shared" si="5"/>
        <v>0</v>
      </c>
    </row>
    <row r="9" spans="1:259" ht="15" customHeight="1">
      <c r="A9" s="101"/>
      <c r="D9" s="92"/>
      <c r="E9" s="102">
        <v>2</v>
      </c>
      <c r="F9" s="81" t="s">
        <v>532</v>
      </c>
      <c r="G9" s="102"/>
      <c r="H9" s="102"/>
      <c r="I9" s="107" t="s">
        <v>533</v>
      </c>
      <c r="J9" s="103">
        <f t="shared" si="7"/>
        <v>106090</v>
      </c>
      <c r="K9" s="103">
        <f t="shared" si="0"/>
        <v>0</v>
      </c>
      <c r="L9" s="103">
        <f t="shared" si="1"/>
        <v>0</v>
      </c>
      <c r="M9" s="104">
        <f t="shared" si="2"/>
        <v>106090</v>
      </c>
      <c r="N9" s="108"/>
      <c r="O9" s="108"/>
      <c r="P9" s="109"/>
      <c r="Q9" s="108"/>
      <c r="R9" s="108"/>
      <c r="S9" s="109"/>
      <c r="T9" s="108"/>
      <c r="U9" s="108"/>
      <c r="V9" s="109"/>
      <c r="W9" s="108">
        <f t="shared" ref="W9:W60" si="8">N9+Q9</f>
        <v>0</v>
      </c>
      <c r="X9" s="108"/>
      <c r="Y9" s="109"/>
      <c r="Z9" s="108"/>
      <c r="AA9" s="108"/>
      <c r="AB9" s="109"/>
      <c r="AC9" s="108"/>
      <c r="AD9" s="108"/>
      <c r="AE9" s="109"/>
      <c r="AF9" s="108"/>
      <c r="AG9" s="108"/>
      <c r="AH9" s="109"/>
      <c r="AI9" s="108"/>
      <c r="AJ9" s="108"/>
      <c r="AK9" s="109"/>
      <c r="AL9" s="108">
        <f t="shared" ref="AL9:AL18" si="9">Z9+AC9+AF9+AI9</f>
        <v>0</v>
      </c>
      <c r="AM9" s="108"/>
      <c r="AN9" s="109"/>
      <c r="AO9" s="108"/>
      <c r="AP9" s="108"/>
      <c r="AQ9" s="109"/>
      <c r="AR9" s="108"/>
      <c r="AS9" s="108"/>
      <c r="AT9" s="109"/>
      <c r="AU9" s="108"/>
      <c r="AV9" s="108"/>
      <c r="AW9" s="109"/>
      <c r="AX9" s="108"/>
      <c r="AY9" s="108"/>
      <c r="AZ9" s="109"/>
      <c r="BA9" s="108"/>
      <c r="BB9" s="108"/>
      <c r="BC9" s="109"/>
      <c r="BD9" s="108"/>
      <c r="BE9" s="108"/>
      <c r="BF9" s="109"/>
      <c r="BG9" s="108"/>
      <c r="BH9" s="108"/>
      <c r="BI9" s="109"/>
      <c r="BJ9" s="108"/>
      <c r="BK9" s="108"/>
      <c r="BL9" s="109"/>
      <c r="BM9" s="108"/>
      <c r="BN9" s="108"/>
      <c r="BO9" s="109"/>
      <c r="BP9" s="108"/>
      <c r="BQ9" s="108"/>
      <c r="BR9" s="109"/>
      <c r="BS9" s="108"/>
      <c r="BT9" s="108"/>
      <c r="BU9" s="109"/>
      <c r="BV9" s="108"/>
      <c r="BW9" s="108"/>
      <c r="BX9" s="109"/>
      <c r="BY9" s="108"/>
      <c r="BZ9" s="108"/>
      <c r="CA9" s="109"/>
      <c r="CB9" s="108"/>
      <c r="CC9" s="108"/>
      <c r="CD9" s="109"/>
      <c r="CE9" s="108"/>
      <c r="CF9" s="108"/>
      <c r="CG9" s="109"/>
      <c r="CH9" s="108"/>
      <c r="CI9" s="108"/>
      <c r="CJ9" s="109"/>
      <c r="CK9" s="108"/>
      <c r="CL9" s="108"/>
      <c r="CM9" s="109"/>
      <c r="CN9" s="108"/>
      <c r="CO9" s="108"/>
      <c r="CP9" s="109"/>
      <c r="CQ9" s="108"/>
      <c r="CR9" s="108"/>
      <c r="CS9" s="109"/>
      <c r="CT9" s="108">
        <v>106090</v>
      </c>
      <c r="CU9" s="108"/>
      <c r="CV9" s="109"/>
      <c r="CW9" s="108"/>
      <c r="CX9" s="108"/>
      <c r="CY9" s="109"/>
      <c r="CZ9" s="108"/>
      <c r="DA9" s="108"/>
      <c r="DB9" s="109"/>
      <c r="DC9" s="108"/>
      <c r="DD9" s="108"/>
      <c r="DE9" s="109"/>
      <c r="DF9" s="108"/>
      <c r="DG9" s="108"/>
      <c r="DH9" s="109"/>
      <c r="DI9" s="108"/>
      <c r="DJ9" s="108"/>
      <c r="DK9" s="109"/>
      <c r="DL9" s="108"/>
      <c r="DM9" s="108"/>
      <c r="DN9" s="109"/>
      <c r="DO9" s="108"/>
      <c r="DP9" s="108"/>
      <c r="DQ9" s="109"/>
      <c r="DR9" s="109"/>
      <c r="DS9" s="109"/>
      <c r="DT9" s="109"/>
      <c r="DU9" s="108"/>
      <c r="DV9" s="108"/>
      <c r="DW9" s="109"/>
      <c r="DX9" s="108"/>
      <c r="DY9" s="108"/>
      <c r="DZ9" s="109"/>
      <c r="EA9" s="108"/>
      <c r="EB9" s="108"/>
      <c r="EC9" s="108"/>
      <c r="ED9" s="103">
        <f t="shared" si="3"/>
        <v>106090</v>
      </c>
      <c r="EE9" s="103">
        <f t="shared" si="4"/>
        <v>0</v>
      </c>
      <c r="EF9" s="804">
        <f t="shared" si="5"/>
        <v>0</v>
      </c>
    </row>
    <row r="10" spans="1:259" ht="15" customHeight="1">
      <c r="A10" s="101"/>
      <c r="D10" s="92"/>
      <c r="E10" s="102">
        <v>3</v>
      </c>
      <c r="F10" s="81" t="s">
        <v>534</v>
      </c>
      <c r="G10" s="102"/>
      <c r="H10" s="102"/>
      <c r="I10" s="107" t="s">
        <v>535</v>
      </c>
      <c r="J10" s="103">
        <f t="shared" si="7"/>
        <v>50536</v>
      </c>
      <c r="K10" s="103">
        <f t="shared" si="0"/>
        <v>0</v>
      </c>
      <c r="L10" s="103">
        <f t="shared" si="1"/>
        <v>0</v>
      </c>
      <c r="M10" s="104">
        <f t="shared" si="2"/>
        <v>50536</v>
      </c>
      <c r="N10" s="108"/>
      <c r="O10" s="108"/>
      <c r="P10" s="109"/>
      <c r="Q10" s="108"/>
      <c r="R10" s="108"/>
      <c r="S10" s="109"/>
      <c r="T10" s="108"/>
      <c r="U10" s="108"/>
      <c r="V10" s="109"/>
      <c r="W10" s="108">
        <f t="shared" si="8"/>
        <v>0</v>
      </c>
      <c r="X10" s="108"/>
      <c r="Y10" s="109"/>
      <c r="Z10" s="108"/>
      <c r="AA10" s="108"/>
      <c r="AB10" s="109"/>
      <c r="AC10" s="108"/>
      <c r="AD10" s="108"/>
      <c r="AE10" s="109"/>
      <c r="AF10" s="108"/>
      <c r="AG10" s="108"/>
      <c r="AH10" s="109"/>
      <c r="AI10" s="108"/>
      <c r="AJ10" s="108"/>
      <c r="AK10" s="109"/>
      <c r="AL10" s="108">
        <f t="shared" si="9"/>
        <v>0</v>
      </c>
      <c r="AM10" s="108"/>
      <c r="AN10" s="109"/>
      <c r="AO10" s="108"/>
      <c r="AP10" s="108"/>
      <c r="AQ10" s="109"/>
      <c r="AR10" s="108"/>
      <c r="AS10" s="108"/>
      <c r="AT10" s="109"/>
      <c r="AU10" s="108"/>
      <c r="AV10" s="108"/>
      <c r="AW10" s="109"/>
      <c r="AX10" s="108"/>
      <c r="AY10" s="108"/>
      <c r="AZ10" s="109"/>
      <c r="BA10" s="108"/>
      <c r="BB10" s="108"/>
      <c r="BC10" s="109"/>
      <c r="BD10" s="108"/>
      <c r="BE10" s="108"/>
      <c r="BF10" s="109"/>
      <c r="BG10" s="108"/>
      <c r="BH10" s="108"/>
      <c r="BI10" s="109"/>
      <c r="BJ10" s="108"/>
      <c r="BK10" s="108"/>
      <c r="BL10" s="109"/>
      <c r="BM10" s="108"/>
      <c r="BN10" s="108"/>
      <c r="BO10" s="109"/>
      <c r="BP10" s="108"/>
      <c r="BQ10" s="108"/>
      <c r="BR10" s="109"/>
      <c r="BS10" s="108"/>
      <c r="BT10" s="108"/>
      <c r="BU10" s="109"/>
      <c r="BV10" s="108"/>
      <c r="BW10" s="108"/>
      <c r="BX10" s="109"/>
      <c r="BY10" s="108"/>
      <c r="BZ10" s="108"/>
      <c r="CA10" s="109"/>
      <c r="CB10" s="108"/>
      <c r="CC10" s="108"/>
      <c r="CD10" s="109"/>
      <c r="CE10" s="108"/>
      <c r="CF10" s="108"/>
      <c r="CG10" s="109"/>
      <c r="CH10" s="108"/>
      <c r="CI10" s="108"/>
      <c r="CJ10" s="109"/>
      <c r="CK10" s="108"/>
      <c r="CL10" s="108"/>
      <c r="CM10" s="109"/>
      <c r="CN10" s="108"/>
      <c r="CO10" s="108"/>
      <c r="CP10" s="109"/>
      <c r="CQ10" s="108"/>
      <c r="CR10" s="108"/>
      <c r="CS10" s="109"/>
      <c r="CT10" s="108">
        <v>48598</v>
      </c>
      <c r="CU10" s="108"/>
      <c r="CV10" s="109"/>
      <c r="CW10" s="108"/>
      <c r="CX10" s="108"/>
      <c r="CY10" s="109"/>
      <c r="CZ10" s="108"/>
      <c r="DA10" s="108"/>
      <c r="DB10" s="109"/>
      <c r="DC10" s="108"/>
      <c r="DD10" s="108"/>
      <c r="DE10" s="109"/>
      <c r="DF10" s="108">
        <v>1938</v>
      </c>
      <c r="DG10" s="108"/>
      <c r="DH10" s="109"/>
      <c r="DI10" s="108"/>
      <c r="DJ10" s="108"/>
      <c r="DK10" s="109"/>
      <c r="DL10" s="108"/>
      <c r="DM10" s="108"/>
      <c r="DN10" s="109"/>
      <c r="DO10" s="108"/>
      <c r="DP10" s="108"/>
      <c r="DQ10" s="109"/>
      <c r="DR10" s="109"/>
      <c r="DS10" s="109"/>
      <c r="DT10" s="109"/>
      <c r="DU10" s="108"/>
      <c r="DV10" s="108"/>
      <c r="DW10" s="109"/>
      <c r="DX10" s="108"/>
      <c r="DY10" s="108"/>
      <c r="DZ10" s="109"/>
      <c r="EA10" s="108"/>
      <c r="EB10" s="108"/>
      <c r="EC10" s="108"/>
      <c r="ED10" s="103">
        <f t="shared" si="3"/>
        <v>50536</v>
      </c>
      <c r="EE10" s="103">
        <f t="shared" si="4"/>
        <v>0</v>
      </c>
      <c r="EF10" s="804">
        <f t="shared" si="5"/>
        <v>0</v>
      </c>
    </row>
    <row r="11" spans="1:259" ht="15" customHeight="1">
      <c r="A11" s="101"/>
      <c r="D11" s="92"/>
      <c r="E11" s="102">
        <v>4</v>
      </c>
      <c r="F11" s="81" t="s">
        <v>536</v>
      </c>
      <c r="G11" s="102"/>
      <c r="H11" s="102"/>
      <c r="I11" s="107" t="s">
        <v>537</v>
      </c>
      <c r="J11" s="103">
        <f t="shared" si="7"/>
        <v>5262</v>
      </c>
      <c r="K11" s="103">
        <f t="shared" si="0"/>
        <v>0</v>
      </c>
      <c r="L11" s="103">
        <f t="shared" si="1"/>
        <v>0</v>
      </c>
      <c r="M11" s="104">
        <f t="shared" si="2"/>
        <v>5262</v>
      </c>
      <c r="N11" s="108"/>
      <c r="O11" s="108"/>
      <c r="P11" s="109"/>
      <c r="Q11" s="108"/>
      <c r="R11" s="108"/>
      <c r="S11" s="109"/>
      <c r="T11" s="108"/>
      <c r="U11" s="108"/>
      <c r="V11" s="109"/>
      <c r="W11" s="108">
        <f t="shared" si="8"/>
        <v>0</v>
      </c>
      <c r="X11" s="108"/>
      <c r="Y11" s="109"/>
      <c r="Z11" s="108">
        <v>5262</v>
      </c>
      <c r="AA11" s="108"/>
      <c r="AB11" s="109"/>
      <c r="AC11" s="108"/>
      <c r="AD11" s="108"/>
      <c r="AE11" s="109"/>
      <c r="AF11" s="108"/>
      <c r="AG11" s="108"/>
      <c r="AH11" s="109"/>
      <c r="AI11" s="108"/>
      <c r="AJ11" s="108"/>
      <c r="AK11" s="109"/>
      <c r="AL11" s="108">
        <f t="shared" si="9"/>
        <v>5262</v>
      </c>
      <c r="AM11" s="108"/>
      <c r="AN11" s="109"/>
      <c r="AO11" s="108"/>
      <c r="AP11" s="108"/>
      <c r="AQ11" s="109"/>
      <c r="AR11" s="108"/>
      <c r="AS11" s="108"/>
      <c r="AT11" s="109"/>
      <c r="AU11" s="108"/>
      <c r="AV11" s="108"/>
      <c r="AW11" s="109"/>
      <c r="AX11" s="108"/>
      <c r="AY11" s="108"/>
      <c r="AZ11" s="109"/>
      <c r="BA11" s="108"/>
      <c r="BB11" s="108"/>
      <c r="BC11" s="109"/>
      <c r="BD11" s="108"/>
      <c r="BE11" s="108"/>
      <c r="BF11" s="109"/>
      <c r="BG11" s="108"/>
      <c r="BH11" s="108"/>
      <c r="BI11" s="109"/>
      <c r="BJ11" s="108"/>
      <c r="BK11" s="108"/>
      <c r="BL11" s="109"/>
      <c r="BM11" s="108"/>
      <c r="BN11" s="108"/>
      <c r="BO11" s="109"/>
      <c r="BP11" s="108"/>
      <c r="BQ11" s="108"/>
      <c r="BR11" s="109"/>
      <c r="BS11" s="108"/>
      <c r="BT11" s="108"/>
      <c r="BU11" s="109"/>
      <c r="BV11" s="108"/>
      <c r="BW11" s="108"/>
      <c r="BX11" s="109"/>
      <c r="BY11" s="108"/>
      <c r="BZ11" s="108"/>
      <c r="CA11" s="109"/>
      <c r="CB11" s="108"/>
      <c r="CC11" s="108"/>
      <c r="CD11" s="109"/>
      <c r="CE11" s="108"/>
      <c r="CF11" s="108"/>
      <c r="CG11" s="109"/>
      <c r="CH11" s="108"/>
      <c r="CI11" s="108"/>
      <c r="CJ11" s="109"/>
      <c r="CK11" s="108"/>
      <c r="CL11" s="108"/>
      <c r="CM11" s="109"/>
      <c r="CN11" s="108"/>
      <c r="CO11" s="108"/>
      <c r="CP11" s="109"/>
      <c r="CQ11" s="108"/>
      <c r="CR11" s="108"/>
      <c r="CS11" s="109"/>
      <c r="CT11" s="108"/>
      <c r="CU11" s="108"/>
      <c r="CV11" s="109"/>
      <c r="CW11" s="108"/>
      <c r="CX11" s="108"/>
      <c r="CY11" s="109"/>
      <c r="CZ11" s="108"/>
      <c r="DA11" s="108"/>
      <c r="DB11" s="109"/>
      <c r="DC11" s="108"/>
      <c r="DD11" s="108"/>
      <c r="DE11" s="109"/>
      <c r="DF11" s="108"/>
      <c r="DG11" s="108"/>
      <c r="DH11" s="109"/>
      <c r="DI11" s="108"/>
      <c r="DJ11" s="108"/>
      <c r="DK11" s="109"/>
      <c r="DL11" s="108"/>
      <c r="DM11" s="108"/>
      <c r="DN11" s="109"/>
      <c r="DO11" s="108"/>
      <c r="DP11" s="108"/>
      <c r="DQ11" s="109"/>
      <c r="DR11" s="109"/>
      <c r="DS11" s="109"/>
      <c r="DT11" s="109"/>
      <c r="DU11" s="108"/>
      <c r="DV11" s="108"/>
      <c r="DW11" s="109"/>
      <c r="DX11" s="108"/>
      <c r="DY11" s="108"/>
      <c r="DZ11" s="109"/>
      <c r="EA11" s="108"/>
      <c r="EB11" s="108"/>
      <c r="EC11" s="108"/>
      <c r="ED11" s="103">
        <f t="shared" si="3"/>
        <v>0</v>
      </c>
      <c r="EE11" s="103">
        <f t="shared" si="4"/>
        <v>0</v>
      </c>
      <c r="EF11" s="804">
        <f t="shared" si="5"/>
        <v>0</v>
      </c>
    </row>
    <row r="12" spans="1:259" ht="15" customHeight="1">
      <c r="A12" s="101"/>
      <c r="D12" s="92"/>
      <c r="E12" s="102">
        <v>5</v>
      </c>
      <c r="F12" s="81" t="s">
        <v>538</v>
      </c>
      <c r="G12" s="102"/>
      <c r="H12" s="102"/>
      <c r="I12" s="107" t="s">
        <v>539</v>
      </c>
      <c r="J12" s="103">
        <f t="shared" si="7"/>
        <v>0</v>
      </c>
      <c r="K12" s="103">
        <f t="shared" si="0"/>
        <v>0</v>
      </c>
      <c r="L12" s="103">
        <f t="shared" si="1"/>
        <v>0</v>
      </c>
      <c r="M12" s="104">
        <f t="shared" si="2"/>
        <v>0</v>
      </c>
      <c r="N12" s="846"/>
      <c r="O12" s="108"/>
      <c r="P12" s="109"/>
      <c r="Q12" s="108"/>
      <c r="R12" s="108"/>
      <c r="S12" s="109"/>
      <c r="T12" s="108"/>
      <c r="U12" s="108"/>
      <c r="V12" s="109"/>
      <c r="W12" s="108">
        <f t="shared" si="8"/>
        <v>0</v>
      </c>
      <c r="X12" s="108"/>
      <c r="Y12" s="109"/>
      <c r="Z12" s="108"/>
      <c r="AA12" s="108"/>
      <c r="AB12" s="109"/>
      <c r="AC12" s="108"/>
      <c r="AD12" s="108"/>
      <c r="AE12" s="109"/>
      <c r="AF12" s="108"/>
      <c r="AG12" s="108"/>
      <c r="AH12" s="109"/>
      <c r="AI12" s="108"/>
      <c r="AJ12" s="108"/>
      <c r="AK12" s="109"/>
      <c r="AL12" s="108">
        <f t="shared" si="9"/>
        <v>0</v>
      </c>
      <c r="AM12" s="108"/>
      <c r="AN12" s="109"/>
      <c r="AO12" s="108"/>
      <c r="AP12" s="108"/>
      <c r="AQ12" s="109"/>
      <c r="AR12" s="108"/>
      <c r="AS12" s="108"/>
      <c r="AT12" s="109"/>
      <c r="AU12" s="108"/>
      <c r="AV12" s="108"/>
      <c r="AW12" s="109"/>
      <c r="AX12" s="108"/>
      <c r="AY12" s="108"/>
      <c r="AZ12" s="109"/>
      <c r="BA12" s="108"/>
      <c r="BB12" s="108"/>
      <c r="BC12" s="109"/>
      <c r="BD12" s="108"/>
      <c r="BE12" s="108"/>
      <c r="BF12" s="109"/>
      <c r="BG12" s="108"/>
      <c r="BH12" s="108"/>
      <c r="BI12" s="109"/>
      <c r="BJ12" s="108"/>
      <c r="BK12" s="108"/>
      <c r="BL12" s="109"/>
      <c r="BM12" s="108"/>
      <c r="BN12" s="108"/>
      <c r="BO12" s="109"/>
      <c r="BP12" s="108"/>
      <c r="BQ12" s="108"/>
      <c r="BR12" s="109"/>
      <c r="BS12" s="108"/>
      <c r="BT12" s="108"/>
      <c r="BU12" s="109"/>
      <c r="BV12" s="108"/>
      <c r="BW12" s="108"/>
      <c r="BX12" s="109"/>
      <c r="BY12" s="108"/>
      <c r="BZ12" s="108"/>
      <c r="CA12" s="109"/>
      <c r="CB12" s="108"/>
      <c r="CC12" s="108"/>
      <c r="CD12" s="109"/>
      <c r="CE12" s="108"/>
      <c r="CF12" s="108"/>
      <c r="CG12" s="109"/>
      <c r="CH12" s="108"/>
      <c r="CI12" s="108"/>
      <c r="CJ12" s="109"/>
      <c r="CK12" s="108"/>
      <c r="CL12" s="108"/>
      <c r="CM12" s="109"/>
      <c r="CN12" s="108"/>
      <c r="CO12" s="108"/>
      <c r="CP12" s="109"/>
      <c r="CQ12" s="108"/>
      <c r="CR12" s="108"/>
      <c r="CS12" s="109"/>
      <c r="CT12" s="108"/>
      <c r="CU12" s="108"/>
      <c r="CV12" s="109"/>
      <c r="CW12" s="108"/>
      <c r="CX12" s="108"/>
      <c r="CY12" s="109"/>
      <c r="CZ12" s="108"/>
      <c r="DA12" s="108"/>
      <c r="DB12" s="109"/>
      <c r="DC12" s="108"/>
      <c r="DD12" s="108"/>
      <c r="DE12" s="109"/>
      <c r="DF12" s="108"/>
      <c r="DG12" s="108"/>
      <c r="DH12" s="109"/>
      <c r="DI12" s="108"/>
      <c r="DJ12" s="108"/>
      <c r="DK12" s="109"/>
      <c r="DL12" s="108"/>
      <c r="DM12" s="108"/>
      <c r="DN12" s="109"/>
      <c r="DO12" s="108"/>
      <c r="DP12" s="108"/>
      <c r="DQ12" s="109"/>
      <c r="DR12" s="109"/>
      <c r="DS12" s="109"/>
      <c r="DT12" s="109"/>
      <c r="DU12" s="108"/>
      <c r="DV12" s="108"/>
      <c r="DW12" s="109"/>
      <c r="DX12" s="108"/>
      <c r="DY12" s="108"/>
      <c r="DZ12" s="109"/>
      <c r="EA12" s="108"/>
      <c r="EB12" s="108"/>
      <c r="EC12" s="108"/>
      <c r="ED12" s="103">
        <f t="shared" si="3"/>
        <v>0</v>
      </c>
      <c r="EE12" s="103">
        <f t="shared" si="4"/>
        <v>0</v>
      </c>
      <c r="EF12" s="804">
        <f t="shared" si="5"/>
        <v>0</v>
      </c>
    </row>
    <row r="13" spans="1:259" ht="15" customHeight="1">
      <c r="A13" s="101"/>
      <c r="D13" s="92"/>
      <c r="E13" s="102">
        <v>6</v>
      </c>
      <c r="F13" s="81" t="s">
        <v>540</v>
      </c>
      <c r="G13" s="102"/>
      <c r="H13" s="102"/>
      <c r="I13" s="107" t="s">
        <v>541</v>
      </c>
      <c r="J13" s="103">
        <f t="shared" si="7"/>
        <v>9468</v>
      </c>
      <c r="K13" s="103">
        <f t="shared" si="0"/>
        <v>0</v>
      </c>
      <c r="L13" s="103">
        <f t="shared" si="1"/>
        <v>0</v>
      </c>
      <c r="M13" s="104">
        <f t="shared" si="2"/>
        <v>9468</v>
      </c>
      <c r="N13" s="108"/>
      <c r="O13" s="108"/>
      <c r="P13" s="109"/>
      <c r="Q13" s="108"/>
      <c r="R13" s="108"/>
      <c r="S13" s="109"/>
      <c r="T13" s="108"/>
      <c r="U13" s="108"/>
      <c r="V13" s="109"/>
      <c r="W13" s="108">
        <f t="shared" si="8"/>
        <v>0</v>
      </c>
      <c r="X13" s="108"/>
      <c r="Y13" s="109"/>
      <c r="Z13" s="108"/>
      <c r="AA13" s="108"/>
      <c r="AB13" s="109"/>
      <c r="AC13" s="108"/>
      <c r="AD13" s="108"/>
      <c r="AE13" s="109"/>
      <c r="AF13" s="108"/>
      <c r="AG13" s="108"/>
      <c r="AH13" s="109"/>
      <c r="AI13" s="108"/>
      <c r="AJ13" s="108"/>
      <c r="AK13" s="109"/>
      <c r="AL13" s="108">
        <f t="shared" si="9"/>
        <v>0</v>
      </c>
      <c r="AM13" s="108"/>
      <c r="AN13" s="109"/>
      <c r="AO13" s="108"/>
      <c r="AP13" s="108"/>
      <c r="AQ13" s="109"/>
      <c r="AR13" s="108"/>
      <c r="AS13" s="108"/>
      <c r="AT13" s="109"/>
      <c r="AU13" s="108"/>
      <c r="AV13" s="108"/>
      <c r="AW13" s="109"/>
      <c r="AX13" s="108"/>
      <c r="AY13" s="108"/>
      <c r="AZ13" s="109"/>
      <c r="BA13" s="108"/>
      <c r="BB13" s="108"/>
      <c r="BC13" s="109"/>
      <c r="BD13" s="108"/>
      <c r="BE13" s="108"/>
      <c r="BF13" s="109"/>
      <c r="BG13" s="108"/>
      <c r="BH13" s="108"/>
      <c r="BI13" s="109"/>
      <c r="BJ13" s="108"/>
      <c r="BK13" s="108"/>
      <c r="BL13" s="109"/>
      <c r="BM13" s="108"/>
      <c r="BN13" s="108"/>
      <c r="BO13" s="109"/>
      <c r="BP13" s="108"/>
      <c r="BQ13" s="108"/>
      <c r="BR13" s="109"/>
      <c r="BS13" s="108"/>
      <c r="BT13" s="108"/>
      <c r="BU13" s="109"/>
      <c r="BV13" s="108"/>
      <c r="BW13" s="108"/>
      <c r="BX13" s="109"/>
      <c r="BY13" s="108"/>
      <c r="BZ13" s="108"/>
      <c r="CA13" s="109"/>
      <c r="CB13" s="108"/>
      <c r="CC13" s="108"/>
      <c r="CD13" s="109"/>
      <c r="CE13" s="108"/>
      <c r="CF13" s="108"/>
      <c r="CG13" s="109"/>
      <c r="CH13" s="108"/>
      <c r="CI13" s="108"/>
      <c r="CJ13" s="109"/>
      <c r="CK13" s="108"/>
      <c r="CL13" s="108"/>
      <c r="CM13" s="109"/>
      <c r="CN13" s="108"/>
      <c r="CO13" s="108"/>
      <c r="CP13" s="109"/>
      <c r="CQ13" s="108"/>
      <c r="CR13" s="108"/>
      <c r="CS13" s="109"/>
      <c r="CT13" s="108">
        <v>9468</v>
      </c>
      <c r="CU13" s="108"/>
      <c r="CV13" s="109"/>
      <c r="CW13" s="108"/>
      <c r="CX13" s="108"/>
      <c r="CY13" s="109"/>
      <c r="CZ13" s="108"/>
      <c r="DA13" s="108"/>
      <c r="DB13" s="109"/>
      <c r="DC13" s="108"/>
      <c r="DD13" s="108"/>
      <c r="DE13" s="109"/>
      <c r="DF13" s="108"/>
      <c r="DG13" s="108"/>
      <c r="DH13" s="109"/>
      <c r="DI13" s="108"/>
      <c r="DJ13" s="108"/>
      <c r="DK13" s="109"/>
      <c r="DL13" s="108"/>
      <c r="DM13" s="108"/>
      <c r="DN13" s="109"/>
      <c r="DO13" s="108"/>
      <c r="DP13" s="108"/>
      <c r="DQ13" s="109"/>
      <c r="DR13" s="109"/>
      <c r="DS13" s="109"/>
      <c r="DT13" s="109"/>
      <c r="DU13" s="108"/>
      <c r="DV13" s="108"/>
      <c r="DW13" s="109"/>
      <c r="DX13" s="108"/>
      <c r="DY13" s="108"/>
      <c r="DZ13" s="109"/>
      <c r="EA13" s="108"/>
      <c r="EB13" s="108"/>
      <c r="EC13" s="108"/>
      <c r="ED13" s="103">
        <f t="shared" si="3"/>
        <v>9468</v>
      </c>
      <c r="EE13" s="103">
        <f t="shared" si="4"/>
        <v>0</v>
      </c>
      <c r="EF13" s="804">
        <f t="shared" si="5"/>
        <v>0</v>
      </c>
    </row>
    <row r="14" spans="1:259" ht="15" customHeight="1">
      <c r="A14" s="101"/>
      <c r="D14" s="102">
        <v>2</v>
      </c>
      <c r="E14" s="81" t="s">
        <v>542</v>
      </c>
      <c r="F14" s="102"/>
      <c r="G14" s="102"/>
      <c r="H14" s="102"/>
      <c r="I14" s="81" t="s">
        <v>543</v>
      </c>
      <c r="J14" s="103">
        <f t="shared" si="7"/>
        <v>1388</v>
      </c>
      <c r="K14" s="103">
        <f t="shared" si="0"/>
        <v>0</v>
      </c>
      <c r="L14" s="103">
        <f t="shared" si="1"/>
        <v>0</v>
      </c>
      <c r="M14" s="104">
        <f t="shared" si="2"/>
        <v>1388</v>
      </c>
      <c r="N14" s="110"/>
      <c r="O14" s="110"/>
      <c r="P14" s="111"/>
      <c r="Q14" s="110"/>
      <c r="R14" s="110"/>
      <c r="S14" s="111"/>
      <c r="T14" s="110"/>
      <c r="U14" s="110"/>
      <c r="V14" s="111"/>
      <c r="W14" s="108">
        <f t="shared" si="8"/>
        <v>0</v>
      </c>
      <c r="X14" s="108"/>
      <c r="Y14" s="111"/>
      <c r="Z14" s="110"/>
      <c r="AA14" s="110"/>
      <c r="AB14" s="111"/>
      <c r="AC14" s="110"/>
      <c r="AD14" s="110"/>
      <c r="AE14" s="111"/>
      <c r="AF14" s="110"/>
      <c r="AG14" s="110"/>
      <c r="AH14" s="111"/>
      <c r="AI14" s="110"/>
      <c r="AJ14" s="110"/>
      <c r="AK14" s="111"/>
      <c r="AL14" s="108">
        <f t="shared" si="9"/>
        <v>0</v>
      </c>
      <c r="AM14" s="110"/>
      <c r="AN14" s="111"/>
      <c r="AO14" s="110"/>
      <c r="AP14" s="110"/>
      <c r="AQ14" s="111"/>
      <c r="AR14" s="110"/>
      <c r="AS14" s="110"/>
      <c r="AT14" s="111"/>
      <c r="AU14" s="110"/>
      <c r="AV14" s="110"/>
      <c r="AW14" s="111"/>
      <c r="AX14" s="110"/>
      <c r="AY14" s="110"/>
      <c r="AZ14" s="111"/>
      <c r="BA14" s="110"/>
      <c r="BB14" s="110"/>
      <c r="BC14" s="111"/>
      <c r="BD14" s="110"/>
      <c r="BE14" s="110"/>
      <c r="BF14" s="111"/>
      <c r="BG14" s="110"/>
      <c r="BH14" s="110"/>
      <c r="BI14" s="111"/>
      <c r="BJ14" s="110"/>
      <c r="BK14" s="110"/>
      <c r="BL14" s="111"/>
      <c r="BM14" s="110"/>
      <c r="BN14" s="110"/>
      <c r="BO14" s="111"/>
      <c r="BP14" s="110"/>
      <c r="BQ14" s="110"/>
      <c r="BR14" s="111"/>
      <c r="BS14" s="110"/>
      <c r="BT14" s="110"/>
      <c r="BU14" s="111"/>
      <c r="BV14" s="110"/>
      <c r="BW14" s="110"/>
      <c r="BX14" s="111"/>
      <c r="BY14" s="110"/>
      <c r="BZ14" s="110"/>
      <c r="CA14" s="111"/>
      <c r="CB14" s="110"/>
      <c r="CC14" s="110"/>
      <c r="CD14" s="111"/>
      <c r="CE14" s="110"/>
      <c r="CF14" s="110"/>
      <c r="CG14" s="111"/>
      <c r="CH14" s="110"/>
      <c r="CI14" s="110"/>
      <c r="CJ14" s="111"/>
      <c r="CK14" s="110"/>
      <c r="CL14" s="110"/>
      <c r="CM14" s="111"/>
      <c r="CN14" s="110"/>
      <c r="CO14" s="110"/>
      <c r="CP14" s="111"/>
      <c r="CQ14" s="110"/>
      <c r="CR14" s="110"/>
      <c r="CS14" s="111"/>
      <c r="CT14" s="110">
        <f>28749-27361</f>
        <v>1388</v>
      </c>
      <c r="CU14" s="110"/>
      <c r="CV14" s="111"/>
      <c r="CW14" s="110"/>
      <c r="CX14" s="110"/>
      <c r="CY14" s="111"/>
      <c r="CZ14" s="110"/>
      <c r="DA14" s="110"/>
      <c r="DB14" s="111"/>
      <c r="DC14" s="110"/>
      <c r="DD14" s="110"/>
      <c r="DE14" s="111"/>
      <c r="DF14" s="110"/>
      <c r="DG14" s="110"/>
      <c r="DH14" s="111"/>
      <c r="DI14" s="110"/>
      <c r="DJ14" s="110"/>
      <c r="DK14" s="111"/>
      <c r="DL14" s="110"/>
      <c r="DM14" s="110"/>
      <c r="DN14" s="111"/>
      <c r="DO14" s="110"/>
      <c r="DP14" s="110"/>
      <c r="DQ14" s="111"/>
      <c r="DR14" s="111"/>
      <c r="DS14" s="111"/>
      <c r="DT14" s="111"/>
      <c r="DU14" s="110"/>
      <c r="DV14" s="110"/>
      <c r="DW14" s="111"/>
      <c r="DX14" s="110"/>
      <c r="DY14" s="110"/>
      <c r="DZ14" s="111"/>
      <c r="EA14" s="110"/>
      <c r="EB14" s="110"/>
      <c r="EC14" s="110"/>
      <c r="ED14" s="103">
        <f t="shared" si="3"/>
        <v>1388</v>
      </c>
      <c r="EE14" s="103">
        <f t="shared" si="4"/>
        <v>0</v>
      </c>
      <c r="EF14" s="804">
        <f t="shared" si="5"/>
        <v>0</v>
      </c>
    </row>
    <row r="15" spans="1:259" ht="15" customHeight="1">
      <c r="A15" s="101"/>
      <c r="D15" s="102">
        <v>3</v>
      </c>
      <c r="E15" s="81" t="s">
        <v>544</v>
      </c>
      <c r="F15" s="112"/>
      <c r="G15" s="112"/>
      <c r="H15" s="112"/>
      <c r="I15" s="107" t="s">
        <v>545</v>
      </c>
      <c r="J15" s="103">
        <f t="shared" si="7"/>
        <v>0</v>
      </c>
      <c r="K15" s="103">
        <f t="shared" si="0"/>
        <v>0</v>
      </c>
      <c r="L15" s="103">
        <f t="shared" si="1"/>
        <v>0</v>
      </c>
      <c r="M15" s="104">
        <f t="shared" si="2"/>
        <v>0</v>
      </c>
      <c r="N15" s="108"/>
      <c r="O15" s="108"/>
      <c r="P15" s="109"/>
      <c r="Q15" s="108"/>
      <c r="R15" s="108"/>
      <c r="S15" s="109"/>
      <c r="T15" s="108"/>
      <c r="U15" s="108"/>
      <c r="V15" s="109"/>
      <c r="W15" s="108">
        <f t="shared" si="8"/>
        <v>0</v>
      </c>
      <c r="X15" s="108"/>
      <c r="Y15" s="109"/>
      <c r="Z15" s="108"/>
      <c r="AA15" s="108"/>
      <c r="AB15" s="109"/>
      <c r="AC15" s="108"/>
      <c r="AD15" s="108"/>
      <c r="AE15" s="109"/>
      <c r="AF15" s="108"/>
      <c r="AG15" s="108"/>
      <c r="AH15" s="109"/>
      <c r="AI15" s="108"/>
      <c r="AJ15" s="108"/>
      <c r="AK15" s="109"/>
      <c r="AL15" s="108">
        <f t="shared" si="9"/>
        <v>0</v>
      </c>
      <c r="AM15" s="108"/>
      <c r="AN15" s="109"/>
      <c r="AO15" s="108"/>
      <c r="AP15" s="108"/>
      <c r="AQ15" s="109"/>
      <c r="AR15" s="108"/>
      <c r="AS15" s="108"/>
      <c r="AT15" s="109"/>
      <c r="AU15" s="108"/>
      <c r="AV15" s="108"/>
      <c r="AW15" s="109"/>
      <c r="AX15" s="108"/>
      <c r="AY15" s="108"/>
      <c r="AZ15" s="109"/>
      <c r="BA15" s="108"/>
      <c r="BB15" s="108"/>
      <c r="BC15" s="109"/>
      <c r="BD15" s="108"/>
      <c r="BE15" s="108"/>
      <c r="BF15" s="109"/>
      <c r="BG15" s="108"/>
      <c r="BH15" s="108"/>
      <c r="BI15" s="109"/>
      <c r="BJ15" s="108"/>
      <c r="BK15" s="108"/>
      <c r="BL15" s="109"/>
      <c r="BM15" s="108"/>
      <c r="BN15" s="108"/>
      <c r="BO15" s="109"/>
      <c r="BP15" s="108"/>
      <c r="BQ15" s="108"/>
      <c r="BR15" s="109"/>
      <c r="BS15" s="108"/>
      <c r="BT15" s="108"/>
      <c r="BU15" s="109"/>
      <c r="BV15" s="108"/>
      <c r="BW15" s="108"/>
      <c r="BX15" s="109"/>
      <c r="BY15" s="108"/>
      <c r="BZ15" s="108"/>
      <c r="CA15" s="109"/>
      <c r="CB15" s="108"/>
      <c r="CC15" s="108"/>
      <c r="CD15" s="109"/>
      <c r="CE15" s="108"/>
      <c r="CF15" s="108"/>
      <c r="CG15" s="109"/>
      <c r="CH15" s="108"/>
      <c r="CI15" s="108"/>
      <c r="CJ15" s="109"/>
      <c r="CK15" s="108"/>
      <c r="CL15" s="108"/>
      <c r="CM15" s="109"/>
      <c r="CN15" s="108"/>
      <c r="CO15" s="108"/>
      <c r="CP15" s="109"/>
      <c r="CQ15" s="108"/>
      <c r="CR15" s="108"/>
      <c r="CS15" s="109"/>
      <c r="CT15" s="108"/>
      <c r="CU15" s="108"/>
      <c r="CV15" s="109"/>
      <c r="CW15" s="108"/>
      <c r="CX15" s="108"/>
      <c r="CY15" s="109"/>
      <c r="CZ15" s="108"/>
      <c r="DA15" s="108"/>
      <c r="DB15" s="109"/>
      <c r="DC15" s="108"/>
      <c r="DD15" s="108"/>
      <c r="DE15" s="109"/>
      <c r="DF15" s="108"/>
      <c r="DG15" s="108"/>
      <c r="DH15" s="109"/>
      <c r="DI15" s="108"/>
      <c r="DJ15" s="108"/>
      <c r="DK15" s="109"/>
      <c r="DL15" s="108"/>
      <c r="DM15" s="108"/>
      <c r="DN15" s="109"/>
      <c r="DO15" s="108"/>
      <c r="DP15" s="108"/>
      <c r="DQ15" s="109"/>
      <c r="DR15" s="109"/>
      <c r="DS15" s="109"/>
      <c r="DT15" s="109"/>
      <c r="DU15" s="108"/>
      <c r="DV15" s="108"/>
      <c r="DW15" s="109"/>
      <c r="DX15" s="108"/>
      <c r="DY15" s="108"/>
      <c r="DZ15" s="109"/>
      <c r="EA15" s="108"/>
      <c r="EB15" s="108"/>
      <c r="EC15" s="108"/>
      <c r="ED15" s="103">
        <f t="shared" si="3"/>
        <v>0</v>
      </c>
      <c r="EE15" s="103">
        <f t="shared" si="4"/>
        <v>0</v>
      </c>
      <c r="EF15" s="804">
        <f t="shared" si="5"/>
        <v>0</v>
      </c>
    </row>
    <row r="16" spans="1:259" ht="15" customHeight="1">
      <c r="A16" s="101"/>
      <c r="D16" s="102">
        <v>4</v>
      </c>
      <c r="E16" s="81" t="s">
        <v>546</v>
      </c>
      <c r="F16" s="112"/>
      <c r="G16" s="112"/>
      <c r="H16" s="112"/>
      <c r="I16" s="107" t="s">
        <v>547</v>
      </c>
      <c r="J16" s="103">
        <f t="shared" si="7"/>
        <v>0</v>
      </c>
      <c r="K16" s="103">
        <f t="shared" si="0"/>
        <v>0</v>
      </c>
      <c r="L16" s="103">
        <f t="shared" si="1"/>
        <v>0</v>
      </c>
      <c r="M16" s="104">
        <f t="shared" si="2"/>
        <v>0</v>
      </c>
      <c r="N16" s="108"/>
      <c r="O16" s="108"/>
      <c r="P16" s="109"/>
      <c r="Q16" s="108"/>
      <c r="R16" s="108"/>
      <c r="S16" s="109"/>
      <c r="T16" s="108"/>
      <c r="U16" s="108"/>
      <c r="V16" s="109"/>
      <c r="W16" s="108">
        <f t="shared" si="8"/>
        <v>0</v>
      </c>
      <c r="X16" s="108"/>
      <c r="Y16" s="109"/>
      <c r="Z16" s="108"/>
      <c r="AA16" s="108"/>
      <c r="AB16" s="109"/>
      <c r="AC16" s="108"/>
      <c r="AD16" s="108"/>
      <c r="AE16" s="109"/>
      <c r="AF16" s="108"/>
      <c r="AG16" s="108"/>
      <c r="AH16" s="109"/>
      <c r="AI16" s="108"/>
      <c r="AJ16" s="108"/>
      <c r="AK16" s="109"/>
      <c r="AL16" s="108">
        <f t="shared" si="9"/>
        <v>0</v>
      </c>
      <c r="AM16" s="108"/>
      <c r="AN16" s="109"/>
      <c r="AO16" s="108"/>
      <c r="AP16" s="108"/>
      <c r="AQ16" s="109"/>
      <c r="AR16" s="108"/>
      <c r="AS16" s="108"/>
      <c r="AT16" s="109"/>
      <c r="AU16" s="108"/>
      <c r="AV16" s="108"/>
      <c r="AW16" s="109"/>
      <c r="AX16" s="108"/>
      <c r="AY16" s="108"/>
      <c r="AZ16" s="109"/>
      <c r="BA16" s="108"/>
      <c r="BB16" s="108"/>
      <c r="BC16" s="109"/>
      <c r="BD16" s="108"/>
      <c r="BE16" s="108"/>
      <c r="BF16" s="109"/>
      <c r="BG16" s="108"/>
      <c r="BH16" s="108"/>
      <c r="BI16" s="109"/>
      <c r="BJ16" s="108"/>
      <c r="BK16" s="108"/>
      <c r="BL16" s="109"/>
      <c r="BM16" s="108"/>
      <c r="BN16" s="108"/>
      <c r="BO16" s="109"/>
      <c r="BP16" s="108"/>
      <c r="BQ16" s="108"/>
      <c r="BR16" s="109"/>
      <c r="BS16" s="108"/>
      <c r="BT16" s="108"/>
      <c r="BU16" s="109"/>
      <c r="BV16" s="108"/>
      <c r="BW16" s="108"/>
      <c r="BX16" s="109"/>
      <c r="BY16" s="108"/>
      <c r="BZ16" s="108"/>
      <c r="CA16" s="109"/>
      <c r="CB16" s="108"/>
      <c r="CC16" s="108"/>
      <c r="CD16" s="109"/>
      <c r="CE16" s="108"/>
      <c r="CF16" s="108"/>
      <c r="CG16" s="109"/>
      <c r="CH16" s="108"/>
      <c r="CI16" s="108"/>
      <c r="CJ16" s="109"/>
      <c r="CK16" s="108"/>
      <c r="CL16" s="108"/>
      <c r="CM16" s="109"/>
      <c r="CN16" s="108"/>
      <c r="CO16" s="108"/>
      <c r="CP16" s="109"/>
      <c r="CQ16" s="108"/>
      <c r="CR16" s="108"/>
      <c r="CS16" s="109"/>
      <c r="CT16" s="108"/>
      <c r="CU16" s="108"/>
      <c r="CV16" s="109"/>
      <c r="CW16" s="108"/>
      <c r="CX16" s="108"/>
      <c r="CY16" s="109"/>
      <c r="CZ16" s="108"/>
      <c r="DA16" s="108"/>
      <c r="DB16" s="109"/>
      <c r="DC16" s="108"/>
      <c r="DD16" s="108"/>
      <c r="DE16" s="109"/>
      <c r="DF16" s="108"/>
      <c r="DG16" s="108"/>
      <c r="DH16" s="109"/>
      <c r="DI16" s="108"/>
      <c r="DJ16" s="108"/>
      <c r="DK16" s="109"/>
      <c r="DL16" s="108"/>
      <c r="DM16" s="108"/>
      <c r="DN16" s="109"/>
      <c r="DO16" s="108"/>
      <c r="DP16" s="108"/>
      <c r="DQ16" s="109"/>
      <c r="DR16" s="109"/>
      <c r="DS16" s="109"/>
      <c r="DT16" s="109"/>
      <c r="DU16" s="108"/>
      <c r="DV16" s="108"/>
      <c r="DW16" s="109"/>
      <c r="DX16" s="108"/>
      <c r="DY16" s="108"/>
      <c r="DZ16" s="109"/>
      <c r="EA16" s="108"/>
      <c r="EB16" s="108"/>
      <c r="EC16" s="108"/>
      <c r="ED16" s="103">
        <f t="shared" si="3"/>
        <v>0</v>
      </c>
      <c r="EE16" s="103">
        <f t="shared" si="4"/>
        <v>0</v>
      </c>
      <c r="EF16" s="804">
        <f t="shared" si="5"/>
        <v>0</v>
      </c>
    </row>
    <row r="17" spans="1:259" ht="15" customHeight="1">
      <c r="A17" s="101"/>
      <c r="D17" s="102">
        <v>5</v>
      </c>
      <c r="E17" s="81" t="s">
        <v>548</v>
      </c>
      <c r="F17" s="112"/>
      <c r="G17" s="112"/>
      <c r="H17" s="112"/>
      <c r="I17" s="107" t="s">
        <v>549</v>
      </c>
      <c r="J17" s="103">
        <f t="shared" si="7"/>
        <v>0</v>
      </c>
      <c r="K17" s="103">
        <f t="shared" si="0"/>
        <v>0</v>
      </c>
      <c r="L17" s="103">
        <f t="shared" si="1"/>
        <v>0</v>
      </c>
      <c r="M17" s="104">
        <f t="shared" si="2"/>
        <v>0</v>
      </c>
      <c r="N17" s="108"/>
      <c r="O17" s="108"/>
      <c r="P17" s="109"/>
      <c r="Q17" s="108"/>
      <c r="R17" s="108"/>
      <c r="S17" s="109"/>
      <c r="T17" s="108"/>
      <c r="U17" s="108"/>
      <c r="V17" s="109"/>
      <c r="W17" s="108">
        <f t="shared" si="8"/>
        <v>0</v>
      </c>
      <c r="X17" s="108"/>
      <c r="Y17" s="109"/>
      <c r="Z17" s="108"/>
      <c r="AA17" s="108"/>
      <c r="AB17" s="109"/>
      <c r="AC17" s="108"/>
      <c r="AD17" s="108"/>
      <c r="AE17" s="109"/>
      <c r="AF17" s="108"/>
      <c r="AG17" s="108"/>
      <c r="AH17" s="109"/>
      <c r="AI17" s="108"/>
      <c r="AJ17" s="108"/>
      <c r="AK17" s="109"/>
      <c r="AL17" s="108">
        <f t="shared" si="9"/>
        <v>0</v>
      </c>
      <c r="AM17" s="108"/>
      <c r="AN17" s="109"/>
      <c r="AO17" s="108"/>
      <c r="AP17" s="108"/>
      <c r="AQ17" s="109"/>
      <c r="AR17" s="108"/>
      <c r="AS17" s="108"/>
      <c r="AT17" s="109"/>
      <c r="AU17" s="108"/>
      <c r="AV17" s="108"/>
      <c r="AW17" s="109"/>
      <c r="AX17" s="108"/>
      <c r="AY17" s="108"/>
      <c r="AZ17" s="109"/>
      <c r="BA17" s="108"/>
      <c r="BB17" s="108"/>
      <c r="BC17" s="109"/>
      <c r="BD17" s="108"/>
      <c r="BE17" s="108"/>
      <c r="BF17" s="109"/>
      <c r="BG17" s="108"/>
      <c r="BH17" s="108"/>
      <c r="BI17" s="109"/>
      <c r="BJ17" s="108"/>
      <c r="BK17" s="108"/>
      <c r="BL17" s="109"/>
      <c r="BM17" s="108"/>
      <c r="BN17" s="108"/>
      <c r="BO17" s="109"/>
      <c r="BP17" s="108"/>
      <c r="BQ17" s="108"/>
      <c r="BR17" s="109"/>
      <c r="BS17" s="108"/>
      <c r="BT17" s="108"/>
      <c r="BU17" s="109"/>
      <c r="BV17" s="108"/>
      <c r="BW17" s="108"/>
      <c r="BX17" s="109"/>
      <c r="BY17" s="108"/>
      <c r="BZ17" s="108"/>
      <c r="CA17" s="109"/>
      <c r="CB17" s="108"/>
      <c r="CC17" s="108"/>
      <c r="CD17" s="109"/>
      <c r="CE17" s="108"/>
      <c r="CF17" s="108"/>
      <c r="CG17" s="109"/>
      <c r="CH17" s="108"/>
      <c r="CI17" s="108"/>
      <c r="CJ17" s="109"/>
      <c r="CK17" s="108"/>
      <c r="CL17" s="108"/>
      <c r="CM17" s="109"/>
      <c r="CN17" s="108"/>
      <c r="CO17" s="108"/>
      <c r="CP17" s="109"/>
      <c r="CQ17" s="108"/>
      <c r="CR17" s="108"/>
      <c r="CS17" s="109"/>
      <c r="CT17" s="108"/>
      <c r="CU17" s="108"/>
      <c r="CV17" s="109"/>
      <c r="CW17" s="108"/>
      <c r="CX17" s="108"/>
      <c r="CY17" s="109"/>
      <c r="CZ17" s="108"/>
      <c r="DA17" s="108"/>
      <c r="DB17" s="109"/>
      <c r="DC17" s="108"/>
      <c r="DD17" s="108"/>
      <c r="DE17" s="109"/>
      <c r="DF17" s="108"/>
      <c r="DG17" s="108"/>
      <c r="DH17" s="109"/>
      <c r="DI17" s="108"/>
      <c r="DJ17" s="108"/>
      <c r="DK17" s="109"/>
      <c r="DL17" s="108"/>
      <c r="DM17" s="108"/>
      <c r="DN17" s="109"/>
      <c r="DO17" s="108"/>
      <c r="DP17" s="108"/>
      <c r="DQ17" s="109"/>
      <c r="DR17" s="109"/>
      <c r="DS17" s="109"/>
      <c r="DT17" s="109"/>
      <c r="DU17" s="108"/>
      <c r="DV17" s="108"/>
      <c r="DW17" s="109"/>
      <c r="DX17" s="108"/>
      <c r="DY17" s="108"/>
      <c r="DZ17" s="109"/>
      <c r="EA17" s="108"/>
      <c r="EB17" s="108"/>
      <c r="EC17" s="108"/>
      <c r="ED17" s="103">
        <f t="shared" si="3"/>
        <v>0</v>
      </c>
      <c r="EE17" s="103">
        <f t="shared" si="4"/>
        <v>0</v>
      </c>
      <c r="EF17" s="804">
        <f t="shared" si="5"/>
        <v>0</v>
      </c>
    </row>
    <row r="18" spans="1:259" ht="15" customHeight="1">
      <c r="A18" s="101"/>
      <c r="D18" s="102">
        <v>6</v>
      </c>
      <c r="E18" s="81" t="s">
        <v>550</v>
      </c>
      <c r="F18" s="112"/>
      <c r="G18" s="112"/>
      <c r="H18" s="112"/>
      <c r="I18" s="107" t="s">
        <v>551</v>
      </c>
      <c r="J18" s="103">
        <f t="shared" si="7"/>
        <v>97963</v>
      </c>
      <c r="K18" s="103">
        <f t="shared" si="0"/>
        <v>0</v>
      </c>
      <c r="L18" s="103">
        <f t="shared" si="1"/>
        <v>0</v>
      </c>
      <c r="M18" s="104">
        <f t="shared" si="2"/>
        <v>97963</v>
      </c>
      <c r="N18" s="108"/>
      <c r="O18" s="108"/>
      <c r="P18" s="109"/>
      <c r="Q18" s="108"/>
      <c r="R18" s="108"/>
      <c r="S18" s="109"/>
      <c r="T18" s="108"/>
      <c r="U18" s="108"/>
      <c r="V18" s="109"/>
      <c r="W18" s="108">
        <f t="shared" si="8"/>
        <v>0</v>
      </c>
      <c r="X18" s="108"/>
      <c r="Y18" s="109"/>
      <c r="Z18" s="108"/>
      <c r="AA18" s="108"/>
      <c r="AB18" s="109"/>
      <c r="AC18" s="108">
        <v>4500</v>
      </c>
      <c r="AD18" s="108"/>
      <c r="AE18" s="109"/>
      <c r="AF18" s="108"/>
      <c r="AG18" s="108"/>
      <c r="AH18" s="109"/>
      <c r="AI18" s="108"/>
      <c r="AJ18" s="108"/>
      <c r="AK18" s="109"/>
      <c r="AL18" s="108">
        <f t="shared" si="9"/>
        <v>4500</v>
      </c>
      <c r="AM18" s="108"/>
      <c r="AN18" s="109"/>
      <c r="AO18" s="108"/>
      <c r="AP18" s="108"/>
      <c r="AQ18" s="109"/>
      <c r="AR18" s="108"/>
      <c r="AS18" s="108"/>
      <c r="AT18" s="109"/>
      <c r="AU18" s="108">
        <v>6991</v>
      </c>
      <c r="AV18" s="108"/>
      <c r="AW18" s="109"/>
      <c r="AX18" s="108">
        <v>9355</v>
      </c>
      <c r="AY18" s="108"/>
      <c r="AZ18" s="109"/>
      <c r="BA18" s="108"/>
      <c r="BB18" s="108"/>
      <c r="BC18" s="109"/>
      <c r="BD18" s="108"/>
      <c r="BE18" s="108"/>
      <c r="BF18" s="109"/>
      <c r="BG18" s="108"/>
      <c r="BH18" s="108"/>
      <c r="BI18" s="109"/>
      <c r="BJ18" s="108"/>
      <c r="BK18" s="108"/>
      <c r="BL18" s="109"/>
      <c r="BM18" s="108"/>
      <c r="BN18" s="108"/>
      <c r="BO18" s="109"/>
      <c r="BP18" s="108"/>
      <c r="BQ18" s="108"/>
      <c r="BR18" s="109"/>
      <c r="BS18" s="108"/>
      <c r="BT18" s="108"/>
      <c r="BU18" s="109"/>
      <c r="BV18" s="108"/>
      <c r="BW18" s="108"/>
      <c r="BX18" s="109"/>
      <c r="BY18" s="108"/>
      <c r="BZ18" s="108"/>
      <c r="CA18" s="109"/>
      <c r="CB18" s="108"/>
      <c r="CC18" s="108"/>
      <c r="CD18" s="109"/>
      <c r="CE18" s="108">
        <v>432</v>
      </c>
      <c r="CF18" s="108"/>
      <c r="CG18" s="109"/>
      <c r="CH18" s="108"/>
      <c r="CI18" s="108"/>
      <c r="CJ18" s="109"/>
      <c r="CK18" s="108">
        <v>3850</v>
      </c>
      <c r="CL18" s="108"/>
      <c r="CM18" s="109"/>
      <c r="CN18" s="108"/>
      <c r="CO18" s="108"/>
      <c r="CP18" s="109"/>
      <c r="CQ18" s="108"/>
      <c r="CR18" s="108"/>
      <c r="CS18" s="109"/>
      <c r="CT18" s="108"/>
      <c r="CU18" s="108"/>
      <c r="CV18" s="109"/>
      <c r="CW18" s="108">
        <v>10520</v>
      </c>
      <c r="CX18" s="108"/>
      <c r="CY18" s="109"/>
      <c r="CZ18" s="108"/>
      <c r="DA18" s="108"/>
      <c r="DB18" s="109"/>
      <c r="DC18" s="108"/>
      <c r="DD18" s="108"/>
      <c r="DE18" s="109"/>
      <c r="DF18" s="108"/>
      <c r="DG18" s="108"/>
      <c r="DH18" s="109"/>
      <c r="DI18" s="108"/>
      <c r="DJ18" s="108"/>
      <c r="DK18" s="109"/>
      <c r="DL18" s="108"/>
      <c r="DM18" s="108"/>
      <c r="DN18" s="109"/>
      <c r="DO18" s="108">
        <v>62315</v>
      </c>
      <c r="DP18" s="108"/>
      <c r="DQ18" s="109"/>
      <c r="DR18" s="109"/>
      <c r="DS18" s="109"/>
      <c r="DT18" s="109"/>
      <c r="DU18" s="108"/>
      <c r="DV18" s="108"/>
      <c r="DW18" s="109"/>
      <c r="DX18" s="108"/>
      <c r="DY18" s="108"/>
      <c r="DZ18" s="109"/>
      <c r="EA18" s="108"/>
      <c r="EB18" s="108"/>
      <c r="EC18" s="108"/>
      <c r="ED18" s="103">
        <f t="shared" si="3"/>
        <v>93463</v>
      </c>
      <c r="EE18" s="103">
        <f t="shared" si="4"/>
        <v>0</v>
      </c>
      <c r="EF18" s="804">
        <f t="shared" si="5"/>
        <v>0</v>
      </c>
    </row>
    <row r="19" spans="1:259" ht="17.25" customHeight="1">
      <c r="A19" s="101"/>
      <c r="B19" s="92"/>
      <c r="C19" s="93">
        <v>2</v>
      </c>
      <c r="D19" s="94" t="s">
        <v>367</v>
      </c>
      <c r="E19" s="93"/>
      <c r="F19" s="93"/>
      <c r="G19" s="93"/>
      <c r="H19" s="93"/>
      <c r="I19" s="95" t="s">
        <v>552</v>
      </c>
      <c r="J19" s="823">
        <f t="shared" si="7"/>
        <v>435951</v>
      </c>
      <c r="K19" s="96">
        <f t="shared" si="0"/>
        <v>0</v>
      </c>
      <c r="L19" s="96">
        <f t="shared" si="1"/>
        <v>0</v>
      </c>
      <c r="M19" s="97">
        <f t="shared" si="2"/>
        <v>435951</v>
      </c>
      <c r="N19" s="113">
        <f>N20+N23++N28+N39</f>
        <v>0</v>
      </c>
      <c r="O19" s="113">
        <f>O20+O23++O28+O39</f>
        <v>0</v>
      </c>
      <c r="P19" s="114"/>
      <c r="Q19" s="113">
        <f>Q20+Q23++Q28+Q39</f>
        <v>0</v>
      </c>
      <c r="R19" s="113">
        <f>R20+R23++R28+R39</f>
        <v>0</v>
      </c>
      <c r="S19" s="114"/>
      <c r="T19" s="113">
        <f>T20+T23++T28+T39</f>
        <v>0</v>
      </c>
      <c r="U19" s="113">
        <f>U20+U23++U28+U39</f>
        <v>0</v>
      </c>
      <c r="V19" s="114"/>
      <c r="W19" s="113">
        <f>W20+W23++W28+W39</f>
        <v>0</v>
      </c>
      <c r="X19" s="113">
        <f>X20+X23++X28+X39</f>
        <v>0</v>
      </c>
      <c r="Y19" s="114"/>
      <c r="Z19" s="113">
        <f>Z20+Z23++Z28+Z39</f>
        <v>0</v>
      </c>
      <c r="AA19" s="113">
        <f>AA20+AA23++AA28+AA39</f>
        <v>0</v>
      </c>
      <c r="AB19" s="114"/>
      <c r="AC19" s="113">
        <f>AC20+AC23++AC28+AC39</f>
        <v>0</v>
      </c>
      <c r="AD19" s="113">
        <f>AD20+AD23++AD28+AD39</f>
        <v>0</v>
      </c>
      <c r="AE19" s="114"/>
      <c r="AF19" s="113">
        <f>AF20+AF23++AF28+AF39</f>
        <v>0</v>
      </c>
      <c r="AG19" s="113">
        <f>AG20+AG23++AG28+AG39</f>
        <v>0</v>
      </c>
      <c r="AH19" s="114"/>
      <c r="AI19" s="113">
        <f>AI20+AI23++AI28+AI39</f>
        <v>0</v>
      </c>
      <c r="AJ19" s="113">
        <f>AJ20+AJ23++AJ28+AJ39</f>
        <v>0</v>
      </c>
      <c r="AK19" s="114"/>
      <c r="AL19" s="113">
        <f>AL20+AL23++AL28+AL39</f>
        <v>0</v>
      </c>
      <c r="AM19" s="113">
        <f>AM20+AM23++AM28+AM39</f>
        <v>0</v>
      </c>
      <c r="AN19" s="114"/>
      <c r="AO19" s="113">
        <f>AO20+AO23++AO28+AO39</f>
        <v>0</v>
      </c>
      <c r="AP19" s="113">
        <f>AP20+AP23++AP28+AP39</f>
        <v>0</v>
      </c>
      <c r="AQ19" s="114"/>
      <c r="AR19" s="113">
        <f>AR20+AR23++AR28+AR39</f>
        <v>0</v>
      </c>
      <c r="AS19" s="113">
        <f>AS20+AS23++AS28+AS39</f>
        <v>0</v>
      </c>
      <c r="AT19" s="114"/>
      <c r="AU19" s="113">
        <f>AU20+AU23++AU28+AU39</f>
        <v>0</v>
      </c>
      <c r="AV19" s="113">
        <f>AV20+AV23++AV28+AV39</f>
        <v>0</v>
      </c>
      <c r="AW19" s="114"/>
      <c r="AX19" s="113">
        <f>AX20+AX23++AX28+AX39</f>
        <v>0</v>
      </c>
      <c r="AY19" s="113">
        <f>AY20+AY23++AY28+AY39</f>
        <v>0</v>
      </c>
      <c r="AZ19" s="114"/>
      <c r="BA19" s="113">
        <f>BA20+BA23++BA28+BA39</f>
        <v>0</v>
      </c>
      <c r="BB19" s="113">
        <f>BB20+BB23++BB28+BB39</f>
        <v>0</v>
      </c>
      <c r="BC19" s="114"/>
      <c r="BD19" s="113">
        <f>BD20+BD23++BD28+BD39</f>
        <v>0</v>
      </c>
      <c r="BE19" s="113">
        <f>BE20+BE23++BE28+BE39</f>
        <v>0</v>
      </c>
      <c r="BF19" s="114"/>
      <c r="BG19" s="113">
        <f>BG20+BG23++BG28+BG39</f>
        <v>0</v>
      </c>
      <c r="BH19" s="113">
        <f>BH20+BH23++BH28+BH39</f>
        <v>0</v>
      </c>
      <c r="BI19" s="114"/>
      <c r="BJ19" s="113">
        <f>BJ20+BJ23++BJ28+BJ39</f>
        <v>0</v>
      </c>
      <c r="BK19" s="113">
        <f>BK20+BK23++BK28+BK39</f>
        <v>0</v>
      </c>
      <c r="BL19" s="114"/>
      <c r="BM19" s="113">
        <f>BM20+BM23++BM28+BM39</f>
        <v>0</v>
      </c>
      <c r="BN19" s="113">
        <f>BN20+BN23++BN28+BN39</f>
        <v>0</v>
      </c>
      <c r="BO19" s="114"/>
      <c r="BP19" s="113">
        <f>BP20+BP23++BP28+BP39</f>
        <v>0</v>
      </c>
      <c r="BQ19" s="113">
        <f>BQ20+BQ23++BQ28+BQ39</f>
        <v>0</v>
      </c>
      <c r="BR19" s="114"/>
      <c r="BS19" s="113">
        <f>BS20+BS23++BS28+BS39</f>
        <v>0</v>
      </c>
      <c r="BT19" s="113">
        <f>BT20+BT23++BT28+BT39</f>
        <v>0</v>
      </c>
      <c r="BU19" s="114"/>
      <c r="BV19" s="113">
        <f>BV20+BV23++BV28+BV39</f>
        <v>11076</v>
      </c>
      <c r="BW19" s="113">
        <f>BW20+BW23++BW28+BW39</f>
        <v>0</v>
      </c>
      <c r="BX19" s="114"/>
      <c r="BY19" s="113">
        <f>BY20+BY23++BY28+BY39</f>
        <v>0</v>
      </c>
      <c r="BZ19" s="113">
        <f>BZ20+BZ23++BZ28+BZ39</f>
        <v>0</v>
      </c>
      <c r="CA19" s="114"/>
      <c r="CB19" s="113">
        <f>CB20+CB23++CB28+CB39</f>
        <v>0</v>
      </c>
      <c r="CC19" s="113">
        <f>CC20+CC23++CC28+CC39</f>
        <v>0</v>
      </c>
      <c r="CD19" s="114"/>
      <c r="CE19" s="113">
        <f>CE20+CE23++CE28+CE39</f>
        <v>0</v>
      </c>
      <c r="CF19" s="113">
        <f>CF20+CF23++CF28+CF39</f>
        <v>0</v>
      </c>
      <c r="CG19" s="114"/>
      <c r="CH19" s="113">
        <f>CH20+CH23++CH28+CH39</f>
        <v>0</v>
      </c>
      <c r="CI19" s="113">
        <f>CI20+CI23++CI28+CI39</f>
        <v>0</v>
      </c>
      <c r="CJ19" s="114"/>
      <c r="CK19" s="113">
        <f>CK20+CK23++CK28+CK39</f>
        <v>60</v>
      </c>
      <c r="CL19" s="113">
        <f>CL20+CL23++CL28+CL39</f>
        <v>0</v>
      </c>
      <c r="CM19" s="114"/>
      <c r="CN19" s="113">
        <f>CN20+CN23++CN28+CN39</f>
        <v>0</v>
      </c>
      <c r="CO19" s="113">
        <f>CO20+CO23++CO28+CO39</f>
        <v>0</v>
      </c>
      <c r="CP19" s="114"/>
      <c r="CQ19" s="113">
        <f>CQ20+CQ23++CQ28+CQ39</f>
        <v>0</v>
      </c>
      <c r="CR19" s="113">
        <f>CR20+CR23++CR28+CR39</f>
        <v>0</v>
      </c>
      <c r="CS19" s="114"/>
      <c r="CT19" s="113">
        <f>CT20+CT23++CT28+CT39</f>
        <v>424815</v>
      </c>
      <c r="CU19" s="113">
        <f>CU20+CU23++CU28+CU39</f>
        <v>0</v>
      </c>
      <c r="CV19" s="114"/>
      <c r="CW19" s="113">
        <f>CW20+CW23++CW28+CW39</f>
        <v>0</v>
      </c>
      <c r="CX19" s="113">
        <f>CX20+CX23++CX28+CX39</f>
        <v>0</v>
      </c>
      <c r="CY19" s="114"/>
      <c r="CZ19" s="113">
        <f>CZ20+CZ23++CZ28+CZ39</f>
        <v>0</v>
      </c>
      <c r="DA19" s="113">
        <f>DA20+DA23++DA28+DA39</f>
        <v>0</v>
      </c>
      <c r="DB19" s="114"/>
      <c r="DC19" s="113">
        <f>DC20+DC23++DC28+DC39</f>
        <v>0</v>
      </c>
      <c r="DD19" s="113">
        <f>DD20+DD23++DD28+DD39</f>
        <v>0</v>
      </c>
      <c r="DE19" s="114"/>
      <c r="DF19" s="113">
        <f>DF20+DF23++DF28+DF39</f>
        <v>0</v>
      </c>
      <c r="DG19" s="113">
        <f>DG20+DG23++DG28+DG39</f>
        <v>0</v>
      </c>
      <c r="DH19" s="114"/>
      <c r="DI19" s="113">
        <f>DI20+DI23++DI28+DI39</f>
        <v>0</v>
      </c>
      <c r="DJ19" s="113">
        <f>DJ20+DJ23++DJ28+DJ39</f>
        <v>0</v>
      </c>
      <c r="DK19" s="114"/>
      <c r="DL19" s="113">
        <f>DL20+DL23++DL28+DL39</f>
        <v>0</v>
      </c>
      <c r="DM19" s="113">
        <f>DM20+DM23++DM28+DM39</f>
        <v>0</v>
      </c>
      <c r="DN19" s="114"/>
      <c r="DO19" s="113">
        <f>DO20+DO23++DO28+DO39</f>
        <v>0</v>
      </c>
      <c r="DP19" s="113">
        <f>DP20+DP23++DP28+DP39</f>
        <v>0</v>
      </c>
      <c r="DQ19" s="113"/>
      <c r="DR19" s="113">
        <f>DR20+DR23++DR28+DR39</f>
        <v>0</v>
      </c>
      <c r="DS19" s="113">
        <f>DS20+DS23++DS28+DS39</f>
        <v>0</v>
      </c>
      <c r="DT19" s="114"/>
      <c r="DU19" s="113">
        <f>DU20+DU23++DU28+DU39</f>
        <v>0</v>
      </c>
      <c r="DV19" s="113">
        <f>DV20+DV23++DV28+DV39</f>
        <v>0</v>
      </c>
      <c r="DW19" s="114"/>
      <c r="DX19" s="113">
        <f>DX20+DX23++DX28+DX39</f>
        <v>0</v>
      </c>
      <c r="DY19" s="113">
        <f>DY20+DY23++DY28+DY39</f>
        <v>0</v>
      </c>
      <c r="DZ19" s="114"/>
      <c r="EA19" s="113">
        <f>EA20+EA23++EA28+EA39</f>
        <v>0</v>
      </c>
      <c r="EB19" s="113">
        <f>EB20+EB23++EB28+EB39</f>
        <v>0</v>
      </c>
      <c r="EC19" s="114"/>
      <c r="ED19" s="96">
        <f t="shared" si="3"/>
        <v>435951</v>
      </c>
      <c r="EE19" s="96">
        <f t="shared" si="4"/>
        <v>0</v>
      </c>
      <c r="EF19" s="803">
        <f t="shared" si="5"/>
        <v>0</v>
      </c>
    </row>
    <row r="20" spans="1:259" ht="15" customHeight="1">
      <c r="A20" s="101"/>
      <c r="B20" s="115"/>
      <c r="D20" s="102">
        <v>1</v>
      </c>
      <c r="E20" s="81" t="s">
        <v>553</v>
      </c>
      <c r="F20" s="102"/>
      <c r="G20" s="102"/>
      <c r="H20" s="102"/>
      <c r="I20" s="92" t="s">
        <v>554</v>
      </c>
      <c r="J20" s="103">
        <f t="shared" si="7"/>
        <v>4</v>
      </c>
      <c r="K20" s="103">
        <f t="shared" si="0"/>
        <v>0</v>
      </c>
      <c r="L20" s="103">
        <f t="shared" si="1"/>
        <v>0</v>
      </c>
      <c r="M20" s="104">
        <f t="shared" si="2"/>
        <v>4</v>
      </c>
      <c r="N20" s="116">
        <f>N21</f>
        <v>0</v>
      </c>
      <c r="O20" s="116">
        <f>O21</f>
        <v>0</v>
      </c>
      <c r="P20" s="117"/>
      <c r="Q20" s="116">
        <f>Q21</f>
        <v>0</v>
      </c>
      <c r="R20" s="116">
        <f>R21</f>
        <v>0</v>
      </c>
      <c r="S20" s="117"/>
      <c r="T20" s="116">
        <f>T21</f>
        <v>0</v>
      </c>
      <c r="U20" s="116">
        <f>U21</f>
        <v>0</v>
      </c>
      <c r="V20" s="117"/>
      <c r="W20" s="108">
        <f t="shared" si="8"/>
        <v>0</v>
      </c>
      <c r="X20" s="116">
        <f>X21</f>
        <v>0</v>
      </c>
      <c r="Y20" s="117"/>
      <c r="Z20" s="116">
        <f>Z21</f>
        <v>0</v>
      </c>
      <c r="AA20" s="116">
        <f>AA21</f>
        <v>0</v>
      </c>
      <c r="AB20" s="117"/>
      <c r="AC20" s="116">
        <f>AC21</f>
        <v>0</v>
      </c>
      <c r="AD20" s="116">
        <f>AD21</f>
        <v>0</v>
      </c>
      <c r="AE20" s="117"/>
      <c r="AF20" s="116">
        <f>AF21</f>
        <v>0</v>
      </c>
      <c r="AG20" s="116">
        <f>AG21</f>
        <v>0</v>
      </c>
      <c r="AH20" s="117"/>
      <c r="AI20" s="116">
        <f>AI21</f>
        <v>0</v>
      </c>
      <c r="AJ20" s="116">
        <f>AJ21</f>
        <v>0</v>
      </c>
      <c r="AK20" s="117"/>
      <c r="AL20" s="116">
        <f>AL21</f>
        <v>0</v>
      </c>
      <c r="AM20" s="116">
        <f>AM21</f>
        <v>0</v>
      </c>
      <c r="AN20" s="117"/>
      <c r="AO20" s="116">
        <f>AO21</f>
        <v>0</v>
      </c>
      <c r="AP20" s="116">
        <f>AP21</f>
        <v>0</v>
      </c>
      <c r="AQ20" s="117"/>
      <c r="AR20" s="116">
        <f>AR21</f>
        <v>0</v>
      </c>
      <c r="AS20" s="116">
        <f>AS21</f>
        <v>0</v>
      </c>
      <c r="AT20" s="117"/>
      <c r="AU20" s="116">
        <f>AU21</f>
        <v>0</v>
      </c>
      <c r="AV20" s="116">
        <f>AV21</f>
        <v>0</v>
      </c>
      <c r="AW20" s="117"/>
      <c r="AX20" s="116">
        <f>AX21</f>
        <v>0</v>
      </c>
      <c r="AY20" s="116">
        <f>AY21</f>
        <v>0</v>
      </c>
      <c r="AZ20" s="117"/>
      <c r="BA20" s="116">
        <f>BA21</f>
        <v>0</v>
      </c>
      <c r="BB20" s="116">
        <f>BB21</f>
        <v>0</v>
      </c>
      <c r="BC20" s="117"/>
      <c r="BD20" s="116">
        <f>BD21</f>
        <v>0</v>
      </c>
      <c r="BE20" s="116">
        <f>BE21</f>
        <v>0</v>
      </c>
      <c r="BF20" s="117"/>
      <c r="BG20" s="116">
        <f>BG21</f>
        <v>0</v>
      </c>
      <c r="BH20" s="116">
        <f>BH21</f>
        <v>0</v>
      </c>
      <c r="BI20" s="117"/>
      <c r="BJ20" s="116">
        <f>BJ21</f>
        <v>0</v>
      </c>
      <c r="BK20" s="116">
        <f>BK21</f>
        <v>0</v>
      </c>
      <c r="BL20" s="117"/>
      <c r="BM20" s="116">
        <f>BM21</f>
        <v>0</v>
      </c>
      <c r="BN20" s="116">
        <f>BN21</f>
        <v>0</v>
      </c>
      <c r="BO20" s="117"/>
      <c r="BP20" s="116">
        <f>BP21</f>
        <v>0</v>
      </c>
      <c r="BQ20" s="116">
        <f>BQ21</f>
        <v>0</v>
      </c>
      <c r="BR20" s="117"/>
      <c r="BS20" s="116">
        <f>BS21</f>
        <v>0</v>
      </c>
      <c r="BT20" s="116">
        <f>BT21</f>
        <v>0</v>
      </c>
      <c r="BU20" s="117"/>
      <c r="BV20" s="116">
        <f>BV21</f>
        <v>0</v>
      </c>
      <c r="BW20" s="116">
        <f>BW21</f>
        <v>0</v>
      </c>
      <c r="BX20" s="117"/>
      <c r="BY20" s="116">
        <f>BY21</f>
        <v>0</v>
      </c>
      <c r="BZ20" s="116">
        <f>BZ21</f>
        <v>0</v>
      </c>
      <c r="CA20" s="117"/>
      <c r="CB20" s="116">
        <f>CB21</f>
        <v>0</v>
      </c>
      <c r="CC20" s="116">
        <f>CC21</f>
        <v>0</v>
      </c>
      <c r="CD20" s="117"/>
      <c r="CE20" s="116">
        <f>CE21</f>
        <v>0</v>
      </c>
      <c r="CF20" s="116">
        <f>CF21</f>
        <v>0</v>
      </c>
      <c r="CG20" s="117"/>
      <c r="CH20" s="116">
        <f>CH21</f>
        <v>0</v>
      </c>
      <c r="CI20" s="116">
        <f>CI21</f>
        <v>0</v>
      </c>
      <c r="CJ20" s="117"/>
      <c r="CK20" s="116">
        <f>CK21</f>
        <v>0</v>
      </c>
      <c r="CL20" s="116">
        <f>CL21</f>
        <v>0</v>
      </c>
      <c r="CM20" s="117"/>
      <c r="CN20" s="116">
        <f>CN21</f>
        <v>0</v>
      </c>
      <c r="CO20" s="116">
        <f>CO21</f>
        <v>0</v>
      </c>
      <c r="CP20" s="117"/>
      <c r="CQ20" s="116">
        <f>CQ21</f>
        <v>0</v>
      </c>
      <c r="CR20" s="116">
        <f>CR21</f>
        <v>0</v>
      </c>
      <c r="CS20" s="117"/>
      <c r="CT20" s="116">
        <f>CT21</f>
        <v>4</v>
      </c>
      <c r="CU20" s="116">
        <f>CU21</f>
        <v>0</v>
      </c>
      <c r="CV20" s="117"/>
      <c r="CW20" s="116">
        <f>CW21</f>
        <v>0</v>
      </c>
      <c r="CX20" s="116">
        <f>CX21</f>
        <v>0</v>
      </c>
      <c r="CY20" s="117"/>
      <c r="CZ20" s="116">
        <f>CZ21</f>
        <v>0</v>
      </c>
      <c r="DA20" s="116">
        <f>DA21</f>
        <v>0</v>
      </c>
      <c r="DB20" s="117"/>
      <c r="DC20" s="116">
        <f>DC21</f>
        <v>0</v>
      </c>
      <c r="DD20" s="116">
        <f>DD21</f>
        <v>0</v>
      </c>
      <c r="DE20" s="117"/>
      <c r="DF20" s="116">
        <f>DF21</f>
        <v>0</v>
      </c>
      <c r="DG20" s="116">
        <f>DG21</f>
        <v>0</v>
      </c>
      <c r="DH20" s="117"/>
      <c r="DI20" s="116">
        <f>DI21</f>
        <v>0</v>
      </c>
      <c r="DJ20" s="116">
        <f>DJ21</f>
        <v>0</v>
      </c>
      <c r="DK20" s="117"/>
      <c r="DL20" s="116">
        <f>DL21</f>
        <v>0</v>
      </c>
      <c r="DM20" s="116">
        <f>DM21</f>
        <v>0</v>
      </c>
      <c r="DN20" s="117"/>
      <c r="DO20" s="116">
        <f>DO21</f>
        <v>0</v>
      </c>
      <c r="DP20" s="116">
        <f>DP21</f>
        <v>0</v>
      </c>
      <c r="DQ20" s="117"/>
      <c r="DR20" s="117"/>
      <c r="DS20" s="117"/>
      <c r="DT20" s="117"/>
      <c r="DU20" s="116">
        <f>DU21</f>
        <v>0</v>
      </c>
      <c r="DV20" s="116">
        <f>DV21</f>
        <v>0</v>
      </c>
      <c r="DW20" s="117"/>
      <c r="DX20" s="116">
        <f>DX21</f>
        <v>0</v>
      </c>
      <c r="DY20" s="116">
        <f>DY21</f>
        <v>0</v>
      </c>
      <c r="DZ20" s="117"/>
      <c r="EA20" s="116">
        <f>EA21</f>
        <v>0</v>
      </c>
      <c r="EB20" s="116">
        <f>EB21</f>
        <v>0</v>
      </c>
      <c r="EC20" s="117"/>
      <c r="ED20" s="103">
        <f t="shared" si="3"/>
        <v>4</v>
      </c>
      <c r="EE20" s="103">
        <f t="shared" si="4"/>
        <v>0</v>
      </c>
      <c r="EF20" s="804">
        <f t="shared" si="5"/>
        <v>0</v>
      </c>
    </row>
    <row r="21" spans="1:259" ht="15" customHeight="1">
      <c r="A21" s="101"/>
      <c r="B21" s="115"/>
      <c r="C21" s="115"/>
      <c r="E21" s="102">
        <v>1</v>
      </c>
      <c r="F21" s="81" t="s">
        <v>556</v>
      </c>
      <c r="G21" s="102"/>
      <c r="H21" s="102"/>
      <c r="I21" s="92" t="s">
        <v>557</v>
      </c>
      <c r="J21" s="103">
        <f t="shared" si="7"/>
        <v>4</v>
      </c>
      <c r="K21" s="103">
        <f t="shared" si="0"/>
        <v>0</v>
      </c>
      <c r="L21" s="103">
        <f t="shared" si="1"/>
        <v>0</v>
      </c>
      <c r="M21" s="104">
        <f t="shared" si="2"/>
        <v>4</v>
      </c>
      <c r="N21" s="116">
        <f>N22</f>
        <v>0</v>
      </c>
      <c r="O21" s="116">
        <f>O22</f>
        <v>0</v>
      </c>
      <c r="P21" s="117"/>
      <c r="Q21" s="116">
        <f>Q22</f>
        <v>0</v>
      </c>
      <c r="R21" s="116">
        <f>R22</f>
        <v>0</v>
      </c>
      <c r="S21" s="117"/>
      <c r="T21" s="116">
        <f>T22</f>
        <v>0</v>
      </c>
      <c r="U21" s="116">
        <f>U22</f>
        <v>0</v>
      </c>
      <c r="V21" s="117"/>
      <c r="W21" s="108">
        <f t="shared" si="8"/>
        <v>0</v>
      </c>
      <c r="X21" s="116">
        <f>X22</f>
        <v>0</v>
      </c>
      <c r="Y21" s="117"/>
      <c r="Z21" s="116">
        <f>Z22</f>
        <v>0</v>
      </c>
      <c r="AA21" s="116">
        <f>AA22</f>
        <v>0</v>
      </c>
      <c r="AB21" s="117"/>
      <c r="AC21" s="116">
        <f>AC22</f>
        <v>0</v>
      </c>
      <c r="AD21" s="116">
        <f>AD22</f>
        <v>0</v>
      </c>
      <c r="AE21" s="117"/>
      <c r="AF21" s="116">
        <f>AF22</f>
        <v>0</v>
      </c>
      <c r="AG21" s="116">
        <f>AG22</f>
        <v>0</v>
      </c>
      <c r="AH21" s="117"/>
      <c r="AI21" s="116">
        <f>AI22</f>
        <v>0</v>
      </c>
      <c r="AJ21" s="116">
        <f>AJ22</f>
        <v>0</v>
      </c>
      <c r="AK21" s="117"/>
      <c r="AL21" s="116">
        <f>AL22</f>
        <v>0</v>
      </c>
      <c r="AM21" s="116">
        <f>AM22</f>
        <v>0</v>
      </c>
      <c r="AN21" s="117"/>
      <c r="AO21" s="116">
        <f>AO22</f>
        <v>0</v>
      </c>
      <c r="AP21" s="116">
        <f>AP22</f>
        <v>0</v>
      </c>
      <c r="AQ21" s="117"/>
      <c r="AR21" s="116">
        <f>AR22</f>
        <v>0</v>
      </c>
      <c r="AS21" s="116">
        <f>AS22</f>
        <v>0</v>
      </c>
      <c r="AT21" s="117"/>
      <c r="AU21" s="116">
        <f>AU22</f>
        <v>0</v>
      </c>
      <c r="AV21" s="116">
        <f>AV22</f>
        <v>0</v>
      </c>
      <c r="AW21" s="117"/>
      <c r="AX21" s="116">
        <f>AX22</f>
        <v>0</v>
      </c>
      <c r="AY21" s="116">
        <f>AY22</f>
        <v>0</v>
      </c>
      <c r="AZ21" s="117"/>
      <c r="BA21" s="116">
        <f>BA22</f>
        <v>0</v>
      </c>
      <c r="BB21" s="116">
        <f>BB22</f>
        <v>0</v>
      </c>
      <c r="BC21" s="117"/>
      <c r="BD21" s="116">
        <f>BD22</f>
        <v>0</v>
      </c>
      <c r="BE21" s="116">
        <f>BE22</f>
        <v>0</v>
      </c>
      <c r="BF21" s="117"/>
      <c r="BG21" s="116">
        <f>BG22</f>
        <v>0</v>
      </c>
      <c r="BH21" s="116">
        <f>BH22</f>
        <v>0</v>
      </c>
      <c r="BI21" s="117"/>
      <c r="BJ21" s="116">
        <f>BJ22</f>
        <v>0</v>
      </c>
      <c r="BK21" s="116">
        <f>BK22</f>
        <v>0</v>
      </c>
      <c r="BL21" s="117"/>
      <c r="BM21" s="116">
        <f>BM22</f>
        <v>0</v>
      </c>
      <c r="BN21" s="116">
        <f>BN22</f>
        <v>0</v>
      </c>
      <c r="BO21" s="117"/>
      <c r="BP21" s="116">
        <f>BP22</f>
        <v>0</v>
      </c>
      <c r="BQ21" s="116">
        <f>BQ22</f>
        <v>0</v>
      </c>
      <c r="BR21" s="117"/>
      <c r="BS21" s="116">
        <f>BS22</f>
        <v>0</v>
      </c>
      <c r="BT21" s="116">
        <f>BT22</f>
        <v>0</v>
      </c>
      <c r="BU21" s="117"/>
      <c r="BV21" s="116">
        <f>BV22</f>
        <v>0</v>
      </c>
      <c r="BW21" s="116">
        <f>BW22</f>
        <v>0</v>
      </c>
      <c r="BX21" s="117"/>
      <c r="BY21" s="116">
        <f>BY22</f>
        <v>0</v>
      </c>
      <c r="BZ21" s="116">
        <f>BZ22</f>
        <v>0</v>
      </c>
      <c r="CA21" s="117"/>
      <c r="CB21" s="116">
        <f>CB22</f>
        <v>0</v>
      </c>
      <c r="CC21" s="116">
        <f>CC22</f>
        <v>0</v>
      </c>
      <c r="CD21" s="117"/>
      <c r="CE21" s="116">
        <f>CE22</f>
        <v>0</v>
      </c>
      <c r="CF21" s="116">
        <f>CF22</f>
        <v>0</v>
      </c>
      <c r="CG21" s="117"/>
      <c r="CH21" s="116">
        <f>CH22</f>
        <v>0</v>
      </c>
      <c r="CI21" s="116">
        <f>CI22</f>
        <v>0</v>
      </c>
      <c r="CJ21" s="117"/>
      <c r="CK21" s="116">
        <f>CK22</f>
        <v>0</v>
      </c>
      <c r="CL21" s="116">
        <f>CL22</f>
        <v>0</v>
      </c>
      <c r="CM21" s="117"/>
      <c r="CN21" s="116">
        <f>CN22</f>
        <v>0</v>
      </c>
      <c r="CO21" s="116">
        <f>CO22</f>
        <v>0</v>
      </c>
      <c r="CP21" s="117"/>
      <c r="CQ21" s="116">
        <f>CQ22</f>
        <v>0</v>
      </c>
      <c r="CR21" s="116">
        <f>CR22</f>
        <v>0</v>
      </c>
      <c r="CS21" s="117"/>
      <c r="CT21" s="116">
        <f>CT22</f>
        <v>4</v>
      </c>
      <c r="CU21" s="116">
        <f>CU22</f>
        <v>0</v>
      </c>
      <c r="CV21" s="117"/>
      <c r="CW21" s="116">
        <f>CW22</f>
        <v>0</v>
      </c>
      <c r="CX21" s="116">
        <f>CX22</f>
        <v>0</v>
      </c>
      <c r="CY21" s="117"/>
      <c r="CZ21" s="116">
        <f>CZ22</f>
        <v>0</v>
      </c>
      <c r="DA21" s="116">
        <f>DA22</f>
        <v>0</v>
      </c>
      <c r="DB21" s="117"/>
      <c r="DC21" s="116">
        <f>DC22</f>
        <v>0</v>
      </c>
      <c r="DD21" s="116">
        <f>DD22</f>
        <v>0</v>
      </c>
      <c r="DE21" s="117"/>
      <c r="DF21" s="116">
        <f>DF22</f>
        <v>0</v>
      </c>
      <c r="DG21" s="116">
        <f>DG22</f>
        <v>0</v>
      </c>
      <c r="DH21" s="117"/>
      <c r="DI21" s="116">
        <f>DI22</f>
        <v>0</v>
      </c>
      <c r="DJ21" s="116">
        <f>DJ22</f>
        <v>0</v>
      </c>
      <c r="DK21" s="117"/>
      <c r="DL21" s="116">
        <f>DL22</f>
        <v>0</v>
      </c>
      <c r="DM21" s="116">
        <f>DM22</f>
        <v>0</v>
      </c>
      <c r="DN21" s="117"/>
      <c r="DO21" s="116">
        <f>DO22</f>
        <v>0</v>
      </c>
      <c r="DP21" s="116">
        <f>DP22</f>
        <v>0</v>
      </c>
      <c r="DQ21" s="117"/>
      <c r="DR21" s="117"/>
      <c r="DS21" s="117"/>
      <c r="DT21" s="117"/>
      <c r="DU21" s="116">
        <f>DU22</f>
        <v>0</v>
      </c>
      <c r="DV21" s="116">
        <f>DV22</f>
        <v>0</v>
      </c>
      <c r="DW21" s="117"/>
      <c r="DX21" s="116">
        <f>DX22</f>
        <v>0</v>
      </c>
      <c r="DY21" s="116">
        <f>DY22</f>
        <v>0</v>
      </c>
      <c r="DZ21" s="117"/>
      <c r="EA21" s="116">
        <f>EA22</f>
        <v>0</v>
      </c>
      <c r="EB21" s="116">
        <f>EB22</f>
        <v>0</v>
      </c>
      <c r="EC21" s="117"/>
      <c r="ED21" s="103">
        <f t="shared" si="3"/>
        <v>4</v>
      </c>
      <c r="EE21" s="103">
        <f t="shared" si="4"/>
        <v>0</v>
      </c>
      <c r="EF21" s="804">
        <f t="shared" si="5"/>
        <v>0</v>
      </c>
    </row>
    <row r="22" spans="1:259" ht="15" customHeight="1">
      <c r="A22" s="101"/>
      <c r="B22" s="115"/>
      <c r="C22" s="115"/>
      <c r="E22" s="115"/>
      <c r="F22" s="115" t="s">
        <v>558</v>
      </c>
      <c r="G22" s="1006" t="s">
        <v>559</v>
      </c>
      <c r="H22" s="1007"/>
      <c r="I22" s="92" t="s">
        <v>557</v>
      </c>
      <c r="J22" s="103">
        <f t="shared" si="7"/>
        <v>4</v>
      </c>
      <c r="K22" s="103">
        <f t="shared" si="0"/>
        <v>0</v>
      </c>
      <c r="L22" s="103">
        <f t="shared" si="1"/>
        <v>0</v>
      </c>
      <c r="M22" s="104">
        <f t="shared" si="2"/>
        <v>4</v>
      </c>
      <c r="N22" s="110"/>
      <c r="O22" s="110"/>
      <c r="P22" s="111"/>
      <c r="Q22" s="110"/>
      <c r="R22" s="110"/>
      <c r="S22" s="111"/>
      <c r="T22" s="110"/>
      <c r="U22" s="110"/>
      <c r="V22" s="111"/>
      <c r="W22" s="108">
        <f t="shared" si="8"/>
        <v>0</v>
      </c>
      <c r="X22" s="110"/>
      <c r="Y22" s="111"/>
      <c r="Z22" s="110"/>
      <c r="AA22" s="110"/>
      <c r="AB22" s="111"/>
      <c r="AC22" s="110"/>
      <c r="AD22" s="110"/>
      <c r="AE22" s="111"/>
      <c r="AF22" s="110"/>
      <c r="AG22" s="110"/>
      <c r="AH22" s="111"/>
      <c r="AI22" s="110"/>
      <c r="AJ22" s="110"/>
      <c r="AK22" s="111"/>
      <c r="AL22" s="108">
        <f t="shared" ref="AL22" si="10">Z22+AC22+AF22+AI22</f>
        <v>0</v>
      </c>
      <c r="AM22" s="110"/>
      <c r="AN22" s="111"/>
      <c r="AO22" s="110"/>
      <c r="AP22" s="110"/>
      <c r="AQ22" s="111"/>
      <c r="AR22" s="110"/>
      <c r="AS22" s="110"/>
      <c r="AT22" s="111"/>
      <c r="AU22" s="110"/>
      <c r="AV22" s="110"/>
      <c r="AW22" s="111"/>
      <c r="AX22" s="110"/>
      <c r="AY22" s="110"/>
      <c r="AZ22" s="111"/>
      <c r="BA22" s="110"/>
      <c r="BB22" s="110"/>
      <c r="BC22" s="111"/>
      <c r="BD22" s="110"/>
      <c r="BE22" s="110"/>
      <c r="BF22" s="111"/>
      <c r="BG22" s="110"/>
      <c r="BH22" s="110"/>
      <c r="BI22" s="111"/>
      <c r="BJ22" s="110"/>
      <c r="BK22" s="110"/>
      <c r="BL22" s="111"/>
      <c r="BM22" s="110"/>
      <c r="BN22" s="110"/>
      <c r="BO22" s="111"/>
      <c r="BP22" s="110"/>
      <c r="BQ22" s="110"/>
      <c r="BR22" s="111"/>
      <c r="BS22" s="110"/>
      <c r="BT22" s="110"/>
      <c r="BU22" s="111"/>
      <c r="BV22" s="110"/>
      <c r="BW22" s="110"/>
      <c r="BX22" s="111"/>
      <c r="BY22" s="110"/>
      <c r="BZ22" s="110"/>
      <c r="CA22" s="111"/>
      <c r="CB22" s="110"/>
      <c r="CC22" s="110"/>
      <c r="CD22" s="111"/>
      <c r="CE22" s="110"/>
      <c r="CF22" s="110"/>
      <c r="CG22" s="111"/>
      <c r="CH22" s="110"/>
      <c r="CI22" s="110"/>
      <c r="CJ22" s="111"/>
      <c r="CK22" s="110"/>
      <c r="CL22" s="110"/>
      <c r="CM22" s="111"/>
      <c r="CN22" s="110"/>
      <c r="CO22" s="110"/>
      <c r="CP22" s="111"/>
      <c r="CQ22" s="110"/>
      <c r="CR22" s="110"/>
      <c r="CS22" s="111"/>
      <c r="CT22" s="110">
        <v>4</v>
      </c>
      <c r="CU22" s="110"/>
      <c r="CV22" s="111"/>
      <c r="CW22" s="110"/>
      <c r="CX22" s="110"/>
      <c r="CY22" s="111"/>
      <c r="CZ22" s="110"/>
      <c r="DA22" s="110"/>
      <c r="DB22" s="111"/>
      <c r="DC22" s="110"/>
      <c r="DD22" s="110"/>
      <c r="DE22" s="111"/>
      <c r="DF22" s="110"/>
      <c r="DG22" s="110"/>
      <c r="DH22" s="111"/>
      <c r="DI22" s="110"/>
      <c r="DJ22" s="110"/>
      <c r="DK22" s="111"/>
      <c r="DL22" s="110"/>
      <c r="DM22" s="110"/>
      <c r="DN22" s="111"/>
      <c r="DO22" s="110"/>
      <c r="DP22" s="110"/>
      <c r="DQ22" s="111"/>
      <c r="DR22" s="111"/>
      <c r="DS22" s="111"/>
      <c r="DT22" s="111"/>
      <c r="DU22" s="110"/>
      <c r="DV22" s="110"/>
      <c r="DW22" s="111"/>
      <c r="DX22" s="110"/>
      <c r="DY22" s="110"/>
      <c r="DZ22" s="111"/>
      <c r="EA22" s="110"/>
      <c r="EB22" s="110"/>
      <c r="EC22" s="111"/>
      <c r="ED22" s="103">
        <f t="shared" si="3"/>
        <v>4</v>
      </c>
      <c r="EE22" s="103">
        <f t="shared" si="4"/>
        <v>0</v>
      </c>
      <c r="EF22" s="804">
        <f t="shared" si="5"/>
        <v>0</v>
      </c>
    </row>
    <row r="23" spans="1:259" ht="15" customHeight="1">
      <c r="A23" s="101"/>
      <c r="B23" s="115"/>
      <c r="D23" s="102">
        <v>2</v>
      </c>
      <c r="E23" s="81" t="s">
        <v>560</v>
      </c>
      <c r="F23" s="102"/>
      <c r="G23" s="102"/>
      <c r="H23" s="102"/>
      <c r="I23" s="92" t="s">
        <v>561</v>
      </c>
      <c r="J23" s="103">
        <f t="shared" si="7"/>
        <v>193000</v>
      </c>
      <c r="K23" s="103">
        <f t="shared" si="0"/>
        <v>0</v>
      </c>
      <c r="L23" s="103">
        <f t="shared" si="1"/>
        <v>0</v>
      </c>
      <c r="M23" s="104">
        <f t="shared" si="2"/>
        <v>193000</v>
      </c>
      <c r="N23" s="116">
        <f>SUM(N24:N27)</f>
        <v>0</v>
      </c>
      <c r="O23" s="116">
        <f>SUM(O24:O27)</f>
        <v>0</v>
      </c>
      <c r="P23" s="117"/>
      <c r="Q23" s="116">
        <f>SUM(Q24:Q27)</f>
        <v>0</v>
      </c>
      <c r="R23" s="116">
        <f>SUM(R24:R27)</f>
        <v>0</v>
      </c>
      <c r="S23" s="117"/>
      <c r="T23" s="116">
        <f>SUM(T24:T27)</f>
        <v>0</v>
      </c>
      <c r="U23" s="116">
        <f>SUM(U24:U27)</f>
        <v>0</v>
      </c>
      <c r="V23" s="117"/>
      <c r="W23" s="108">
        <f t="shared" si="8"/>
        <v>0</v>
      </c>
      <c r="X23" s="116">
        <f>SUM(X24:X27)</f>
        <v>0</v>
      </c>
      <c r="Y23" s="117"/>
      <c r="Z23" s="116">
        <f>SUM(Z24:Z27)</f>
        <v>0</v>
      </c>
      <c r="AA23" s="116">
        <f>SUM(AA24:AA27)</f>
        <v>0</v>
      </c>
      <c r="AB23" s="117"/>
      <c r="AC23" s="116">
        <f>SUM(AC24:AC27)</f>
        <v>0</v>
      </c>
      <c r="AD23" s="116">
        <f>SUM(AD24:AD27)</f>
        <v>0</v>
      </c>
      <c r="AE23" s="117"/>
      <c r="AF23" s="116">
        <f>SUM(AF24:AF27)</f>
        <v>0</v>
      </c>
      <c r="AG23" s="116">
        <f>SUM(AG24:AG27)</f>
        <v>0</v>
      </c>
      <c r="AH23" s="117"/>
      <c r="AI23" s="116">
        <f>SUM(AI24:AI27)</f>
        <v>0</v>
      </c>
      <c r="AJ23" s="116">
        <f>SUM(AJ24:AJ27)</f>
        <v>0</v>
      </c>
      <c r="AK23" s="117"/>
      <c r="AL23" s="116">
        <f>SUM(AL24:AL27)</f>
        <v>0</v>
      </c>
      <c r="AM23" s="116">
        <f>SUM(AM24:AM27)</f>
        <v>0</v>
      </c>
      <c r="AN23" s="117"/>
      <c r="AO23" s="116">
        <f>SUM(AO24:AO27)</f>
        <v>0</v>
      </c>
      <c r="AP23" s="116">
        <f>SUM(AP24:AP27)</f>
        <v>0</v>
      </c>
      <c r="AQ23" s="117"/>
      <c r="AR23" s="116">
        <f>SUM(AR24:AR27)</f>
        <v>0</v>
      </c>
      <c r="AS23" s="116">
        <f>SUM(AS24:AS27)</f>
        <v>0</v>
      </c>
      <c r="AT23" s="117"/>
      <c r="AU23" s="116">
        <f>SUM(AU24:AU27)</f>
        <v>0</v>
      </c>
      <c r="AV23" s="116">
        <f>SUM(AV24:AV27)</f>
        <v>0</v>
      </c>
      <c r="AW23" s="117"/>
      <c r="AX23" s="116">
        <f>SUM(AX24:AX27)</f>
        <v>0</v>
      </c>
      <c r="AY23" s="116">
        <f>SUM(AY24:AY27)</f>
        <v>0</v>
      </c>
      <c r="AZ23" s="117"/>
      <c r="BA23" s="116">
        <f>SUM(BA24:BA27)</f>
        <v>0</v>
      </c>
      <c r="BB23" s="116">
        <f>SUM(BB24:BB27)</f>
        <v>0</v>
      </c>
      <c r="BC23" s="117"/>
      <c r="BD23" s="116">
        <f>SUM(BD24:BD27)</f>
        <v>0</v>
      </c>
      <c r="BE23" s="116">
        <f>SUM(BE24:BE27)</f>
        <v>0</v>
      </c>
      <c r="BF23" s="117"/>
      <c r="BG23" s="116">
        <f>SUM(BG24:BG27)</f>
        <v>0</v>
      </c>
      <c r="BH23" s="116">
        <f>SUM(BH24:BH27)</f>
        <v>0</v>
      </c>
      <c r="BI23" s="117"/>
      <c r="BJ23" s="116">
        <f>SUM(BJ24:BJ27)</f>
        <v>0</v>
      </c>
      <c r="BK23" s="116">
        <f>SUM(BK24:BK27)</f>
        <v>0</v>
      </c>
      <c r="BL23" s="117"/>
      <c r="BM23" s="116">
        <f>SUM(BM24:BM27)</f>
        <v>0</v>
      </c>
      <c r="BN23" s="116">
        <f>SUM(BN24:BN27)</f>
        <v>0</v>
      </c>
      <c r="BO23" s="117"/>
      <c r="BP23" s="116">
        <f>SUM(BP24:BP27)</f>
        <v>0</v>
      </c>
      <c r="BQ23" s="116">
        <f>SUM(BQ24:BQ27)</f>
        <v>0</v>
      </c>
      <c r="BR23" s="117"/>
      <c r="BS23" s="116">
        <f>SUM(BS24:BS27)</f>
        <v>0</v>
      </c>
      <c r="BT23" s="116">
        <f>SUM(BT24:BT27)</f>
        <v>0</v>
      </c>
      <c r="BU23" s="117"/>
      <c r="BV23" s="116">
        <f>SUM(BV24:BV27)</f>
        <v>0</v>
      </c>
      <c r="BW23" s="116">
        <f>SUM(BW24:BW27)</f>
        <v>0</v>
      </c>
      <c r="BX23" s="117"/>
      <c r="BY23" s="116">
        <f>SUM(BY24:BY27)</f>
        <v>0</v>
      </c>
      <c r="BZ23" s="116">
        <f>SUM(BZ24:BZ27)</f>
        <v>0</v>
      </c>
      <c r="CA23" s="117"/>
      <c r="CB23" s="116">
        <f>SUM(CB24:CB27)</f>
        <v>0</v>
      </c>
      <c r="CC23" s="116">
        <f>SUM(CC24:CC27)</f>
        <v>0</v>
      </c>
      <c r="CD23" s="117"/>
      <c r="CE23" s="116">
        <f>SUM(CE24:CE27)</f>
        <v>0</v>
      </c>
      <c r="CF23" s="116">
        <f>SUM(CF24:CF27)</f>
        <v>0</v>
      </c>
      <c r="CG23" s="117"/>
      <c r="CH23" s="116">
        <f>SUM(CH24:CH27)</f>
        <v>0</v>
      </c>
      <c r="CI23" s="116">
        <f>SUM(CI24:CI27)</f>
        <v>0</v>
      </c>
      <c r="CJ23" s="117"/>
      <c r="CK23" s="116">
        <f>SUM(CK24:CK27)</f>
        <v>0</v>
      </c>
      <c r="CL23" s="116">
        <f>SUM(CL24:CL27)</f>
        <v>0</v>
      </c>
      <c r="CM23" s="117"/>
      <c r="CN23" s="116">
        <f>SUM(CN24:CN27)</f>
        <v>0</v>
      </c>
      <c r="CO23" s="116">
        <f>SUM(CO24:CO27)</f>
        <v>0</v>
      </c>
      <c r="CP23" s="117"/>
      <c r="CQ23" s="116">
        <f>SUM(CQ24:CQ27)</f>
        <v>0</v>
      </c>
      <c r="CR23" s="116">
        <f>SUM(CR24:CR27)</f>
        <v>0</v>
      </c>
      <c r="CS23" s="117"/>
      <c r="CT23" s="116">
        <f>SUM(CT24:CT27)</f>
        <v>193000</v>
      </c>
      <c r="CU23" s="116">
        <f>SUM(CU24:CU27)</f>
        <v>0</v>
      </c>
      <c r="CV23" s="117"/>
      <c r="CW23" s="116">
        <f>SUM(CW24:CW27)</f>
        <v>0</v>
      </c>
      <c r="CX23" s="116">
        <f>SUM(CX24:CX27)</f>
        <v>0</v>
      </c>
      <c r="CY23" s="117"/>
      <c r="CZ23" s="116">
        <f>SUM(CZ24:CZ27)</f>
        <v>0</v>
      </c>
      <c r="DA23" s="116">
        <f>SUM(DA24:DA27)</f>
        <v>0</v>
      </c>
      <c r="DB23" s="117"/>
      <c r="DC23" s="116">
        <f>SUM(DC24:DC27)</f>
        <v>0</v>
      </c>
      <c r="DD23" s="116">
        <f>SUM(DD24:DD27)</f>
        <v>0</v>
      </c>
      <c r="DE23" s="117"/>
      <c r="DF23" s="116">
        <f>SUM(DF24:DF27)</f>
        <v>0</v>
      </c>
      <c r="DG23" s="116">
        <f>SUM(DG24:DG27)</f>
        <v>0</v>
      </c>
      <c r="DH23" s="117"/>
      <c r="DI23" s="116">
        <f>SUM(DI24:DI27)</f>
        <v>0</v>
      </c>
      <c r="DJ23" s="116">
        <f>SUM(DJ24:DJ27)</f>
        <v>0</v>
      </c>
      <c r="DK23" s="117"/>
      <c r="DL23" s="116">
        <f>SUM(DL24:DL27)</f>
        <v>0</v>
      </c>
      <c r="DM23" s="116">
        <f>SUM(DM24:DM27)</f>
        <v>0</v>
      </c>
      <c r="DN23" s="117"/>
      <c r="DO23" s="116">
        <f>SUM(DO24:DO27)</f>
        <v>0</v>
      </c>
      <c r="DP23" s="116">
        <f>SUM(DP24:DP27)</f>
        <v>0</v>
      </c>
      <c r="DQ23" s="117"/>
      <c r="DR23" s="117"/>
      <c r="DS23" s="117"/>
      <c r="DT23" s="117"/>
      <c r="DU23" s="116">
        <f>SUM(DU24:DU27)</f>
        <v>0</v>
      </c>
      <c r="DV23" s="116">
        <f>SUM(DV24:DV27)</f>
        <v>0</v>
      </c>
      <c r="DW23" s="117"/>
      <c r="DX23" s="116">
        <f>SUM(DX24:DX27)</f>
        <v>0</v>
      </c>
      <c r="DY23" s="116">
        <f>SUM(DY24:DY27)</f>
        <v>0</v>
      </c>
      <c r="DZ23" s="117"/>
      <c r="EA23" s="116">
        <f>SUM(EA24:EA27)</f>
        <v>0</v>
      </c>
      <c r="EB23" s="116">
        <f>SUM(EB24:EB27)</f>
        <v>0</v>
      </c>
      <c r="EC23" s="117"/>
      <c r="ED23" s="103">
        <f t="shared" si="3"/>
        <v>193000</v>
      </c>
      <c r="EE23" s="103">
        <f t="shared" si="4"/>
        <v>0</v>
      </c>
      <c r="EF23" s="804">
        <f t="shared" si="5"/>
        <v>0</v>
      </c>
    </row>
    <row r="24" spans="1:259" s="115" customFormat="1" ht="15" customHeight="1">
      <c r="A24" s="118"/>
      <c r="D24" s="81"/>
      <c r="F24" s="115" t="s">
        <v>558</v>
      </c>
      <c r="G24" s="119" t="s">
        <v>562</v>
      </c>
      <c r="H24" s="119"/>
      <c r="I24" s="92" t="s">
        <v>561</v>
      </c>
      <c r="J24" s="103">
        <f t="shared" si="7"/>
        <v>166817</v>
      </c>
      <c r="K24" s="103">
        <f t="shared" si="0"/>
        <v>0</v>
      </c>
      <c r="L24" s="103">
        <f t="shared" si="1"/>
        <v>0</v>
      </c>
      <c r="M24" s="104">
        <f t="shared" si="2"/>
        <v>166817</v>
      </c>
      <c r="N24" s="110"/>
      <c r="O24" s="110"/>
      <c r="P24" s="111"/>
      <c r="Q24" s="110"/>
      <c r="R24" s="110"/>
      <c r="S24" s="111"/>
      <c r="T24" s="110"/>
      <c r="U24" s="110"/>
      <c r="V24" s="111"/>
      <c r="W24" s="108">
        <f t="shared" si="8"/>
        <v>0</v>
      </c>
      <c r="X24" s="110"/>
      <c r="Y24" s="111"/>
      <c r="Z24" s="110"/>
      <c r="AA24" s="110"/>
      <c r="AB24" s="111"/>
      <c r="AC24" s="110"/>
      <c r="AD24" s="110"/>
      <c r="AE24" s="111"/>
      <c r="AF24" s="110"/>
      <c r="AG24" s="110"/>
      <c r="AH24" s="111"/>
      <c r="AI24" s="110"/>
      <c r="AJ24" s="110"/>
      <c r="AK24" s="111"/>
      <c r="AL24" s="108">
        <f t="shared" ref="AL24:AL27" si="11">Z24+AC24+AF24+AI24</f>
        <v>0</v>
      </c>
      <c r="AM24" s="110"/>
      <c r="AN24" s="111"/>
      <c r="AO24" s="110"/>
      <c r="AP24" s="110"/>
      <c r="AQ24" s="111"/>
      <c r="AR24" s="110"/>
      <c r="AS24" s="110"/>
      <c r="AT24" s="111"/>
      <c r="AU24" s="110"/>
      <c r="AV24" s="110"/>
      <c r="AW24" s="111"/>
      <c r="AX24" s="110"/>
      <c r="AY24" s="110"/>
      <c r="AZ24" s="111"/>
      <c r="BA24" s="110"/>
      <c r="BB24" s="110"/>
      <c r="BC24" s="111"/>
      <c r="BD24" s="110"/>
      <c r="BE24" s="110"/>
      <c r="BF24" s="111"/>
      <c r="BG24" s="110"/>
      <c r="BH24" s="110"/>
      <c r="BI24" s="111"/>
      <c r="BJ24" s="110"/>
      <c r="BK24" s="110"/>
      <c r="BL24" s="111"/>
      <c r="BM24" s="110"/>
      <c r="BN24" s="110"/>
      <c r="BO24" s="111"/>
      <c r="BP24" s="110"/>
      <c r="BQ24" s="110"/>
      <c r="BR24" s="111"/>
      <c r="BS24" s="110"/>
      <c r="BT24" s="110"/>
      <c r="BU24" s="111"/>
      <c r="BV24" s="110"/>
      <c r="BW24" s="110"/>
      <c r="BX24" s="111"/>
      <c r="BY24" s="110"/>
      <c r="BZ24" s="110"/>
      <c r="CA24" s="111"/>
      <c r="CB24" s="110"/>
      <c r="CC24" s="110"/>
      <c r="CD24" s="111"/>
      <c r="CE24" s="110"/>
      <c r="CF24" s="110"/>
      <c r="CG24" s="111"/>
      <c r="CH24" s="110"/>
      <c r="CI24" s="110"/>
      <c r="CJ24" s="111"/>
      <c r="CK24" s="110"/>
      <c r="CL24" s="110"/>
      <c r="CM24" s="111"/>
      <c r="CN24" s="110"/>
      <c r="CO24" s="110"/>
      <c r="CP24" s="111"/>
      <c r="CQ24" s="110"/>
      <c r="CR24" s="110"/>
      <c r="CS24" s="111"/>
      <c r="CT24" s="110">
        <v>166817</v>
      </c>
      <c r="CU24" s="110"/>
      <c r="CV24" s="111"/>
      <c r="CW24" s="110"/>
      <c r="CX24" s="110"/>
      <c r="CY24" s="111"/>
      <c r="CZ24" s="110"/>
      <c r="DA24" s="110"/>
      <c r="DB24" s="111"/>
      <c r="DC24" s="110"/>
      <c r="DD24" s="110"/>
      <c r="DE24" s="111"/>
      <c r="DF24" s="110"/>
      <c r="DG24" s="110"/>
      <c r="DH24" s="111"/>
      <c r="DI24" s="110"/>
      <c r="DJ24" s="110"/>
      <c r="DK24" s="111"/>
      <c r="DL24" s="110"/>
      <c r="DM24" s="110"/>
      <c r="DN24" s="111"/>
      <c r="DO24" s="110"/>
      <c r="DP24" s="110"/>
      <c r="DQ24" s="111"/>
      <c r="DR24" s="111"/>
      <c r="DS24" s="111"/>
      <c r="DT24" s="111"/>
      <c r="DU24" s="110"/>
      <c r="DV24" s="110"/>
      <c r="DW24" s="111"/>
      <c r="DX24" s="110"/>
      <c r="DY24" s="110"/>
      <c r="DZ24" s="111"/>
      <c r="EA24" s="110"/>
      <c r="EB24" s="110"/>
      <c r="EC24" s="111"/>
      <c r="ED24" s="103">
        <f t="shared" si="3"/>
        <v>166817</v>
      </c>
      <c r="EE24" s="103">
        <f t="shared" si="4"/>
        <v>0</v>
      </c>
      <c r="EF24" s="804">
        <f t="shared" si="5"/>
        <v>0</v>
      </c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V24" s="264"/>
      <c r="EW24" s="264"/>
      <c r="EX24" s="264"/>
      <c r="EY24" s="264"/>
      <c r="EZ24" s="264"/>
      <c r="FA24" s="264"/>
      <c r="FB24" s="264"/>
      <c r="FC24" s="264"/>
      <c r="FD24" s="264"/>
      <c r="FE24" s="264"/>
      <c r="FF24" s="264"/>
      <c r="FG24" s="264"/>
      <c r="FH24" s="264"/>
      <c r="FI24" s="264"/>
      <c r="FJ24" s="264"/>
      <c r="FK24" s="264"/>
      <c r="FL24" s="264"/>
      <c r="FM24" s="264"/>
      <c r="FN24" s="264"/>
      <c r="FO24" s="264"/>
      <c r="FP24" s="264"/>
      <c r="FQ24" s="264"/>
      <c r="FR24" s="264"/>
      <c r="FS24" s="264"/>
      <c r="FT24" s="264"/>
      <c r="FU24" s="264"/>
      <c r="FV24" s="264"/>
      <c r="FW24" s="264"/>
      <c r="FX24" s="264"/>
      <c r="FY24" s="264"/>
      <c r="FZ24" s="264"/>
      <c r="GA24" s="264"/>
      <c r="GB24" s="264"/>
      <c r="GC24" s="264"/>
      <c r="GD24" s="264"/>
      <c r="GE24" s="264"/>
      <c r="GF24" s="264"/>
      <c r="GG24" s="264"/>
      <c r="GH24" s="264"/>
      <c r="GI24" s="264"/>
      <c r="GJ24" s="264"/>
      <c r="GK24" s="264"/>
      <c r="GL24" s="264"/>
      <c r="GM24" s="264"/>
      <c r="GN24" s="264"/>
      <c r="GO24" s="264"/>
      <c r="GP24" s="264"/>
      <c r="GQ24" s="264"/>
      <c r="GR24" s="264"/>
      <c r="GS24" s="264"/>
      <c r="GT24" s="264"/>
      <c r="GU24" s="264"/>
      <c r="GV24" s="264"/>
      <c r="GW24" s="264"/>
      <c r="GX24" s="264"/>
      <c r="GY24" s="264"/>
      <c r="GZ24" s="264"/>
      <c r="HA24" s="264"/>
      <c r="HB24" s="264"/>
      <c r="HC24" s="264"/>
      <c r="HD24" s="264"/>
      <c r="HE24" s="264"/>
      <c r="HF24" s="264"/>
      <c r="HG24" s="264"/>
      <c r="HH24" s="264"/>
      <c r="HI24" s="264"/>
      <c r="HJ24" s="264"/>
      <c r="HK24" s="264"/>
      <c r="HL24" s="264"/>
      <c r="HM24" s="264"/>
      <c r="HN24" s="264"/>
      <c r="HO24" s="264"/>
      <c r="HP24" s="264"/>
      <c r="HQ24" s="264"/>
      <c r="HR24" s="264"/>
      <c r="HS24" s="264"/>
      <c r="HT24" s="264"/>
      <c r="HU24" s="264"/>
      <c r="HV24" s="264"/>
      <c r="HW24" s="264"/>
      <c r="HX24" s="264"/>
      <c r="HY24" s="264"/>
      <c r="HZ24" s="264"/>
      <c r="IA24" s="264"/>
      <c r="IB24" s="264"/>
      <c r="IC24" s="264"/>
      <c r="ID24" s="264"/>
      <c r="IE24" s="264"/>
      <c r="IF24" s="264"/>
      <c r="IG24" s="264"/>
      <c r="IH24" s="264"/>
      <c r="II24" s="264"/>
      <c r="IJ24" s="264"/>
      <c r="IK24" s="264"/>
      <c r="IL24" s="264"/>
      <c r="IM24" s="264"/>
      <c r="IN24" s="264"/>
      <c r="IO24" s="264"/>
      <c r="IP24" s="264"/>
      <c r="IQ24" s="264"/>
      <c r="IR24" s="264"/>
      <c r="IS24" s="264"/>
      <c r="IT24" s="264"/>
      <c r="IU24" s="264"/>
      <c r="IV24" s="264"/>
      <c r="IW24" s="264"/>
      <c r="IX24" s="264"/>
      <c r="IY24" s="264"/>
    </row>
    <row r="25" spans="1:259" s="115" customFormat="1" ht="15" customHeight="1">
      <c r="A25" s="118"/>
      <c r="D25" s="81"/>
      <c r="F25" s="115" t="s">
        <v>558</v>
      </c>
      <c r="G25" s="119" t="s">
        <v>563</v>
      </c>
      <c r="H25" s="119"/>
      <c r="I25" s="92" t="s">
        <v>561</v>
      </c>
      <c r="J25" s="103">
        <f t="shared" si="7"/>
        <v>0</v>
      </c>
      <c r="K25" s="103">
        <f t="shared" si="0"/>
        <v>0</v>
      </c>
      <c r="L25" s="103">
        <f t="shared" si="1"/>
        <v>0</v>
      </c>
      <c r="M25" s="104">
        <f t="shared" si="2"/>
        <v>0</v>
      </c>
      <c r="N25" s="110"/>
      <c r="O25" s="110"/>
      <c r="P25" s="111"/>
      <c r="Q25" s="110"/>
      <c r="R25" s="110"/>
      <c r="S25" s="111"/>
      <c r="T25" s="110"/>
      <c r="U25" s="110"/>
      <c r="V25" s="111"/>
      <c r="W25" s="108">
        <f t="shared" si="8"/>
        <v>0</v>
      </c>
      <c r="X25" s="110"/>
      <c r="Y25" s="111"/>
      <c r="Z25" s="110"/>
      <c r="AA25" s="110"/>
      <c r="AB25" s="111"/>
      <c r="AC25" s="110"/>
      <c r="AD25" s="110"/>
      <c r="AE25" s="111"/>
      <c r="AF25" s="110"/>
      <c r="AG25" s="110"/>
      <c r="AH25" s="111"/>
      <c r="AI25" s="110"/>
      <c r="AJ25" s="110"/>
      <c r="AK25" s="111"/>
      <c r="AL25" s="108">
        <f t="shared" si="11"/>
        <v>0</v>
      </c>
      <c r="AM25" s="110"/>
      <c r="AN25" s="111"/>
      <c r="AO25" s="110"/>
      <c r="AP25" s="110"/>
      <c r="AQ25" s="111"/>
      <c r="AR25" s="110"/>
      <c r="AS25" s="110"/>
      <c r="AT25" s="111"/>
      <c r="AU25" s="110"/>
      <c r="AV25" s="110"/>
      <c r="AW25" s="111"/>
      <c r="AX25" s="110"/>
      <c r="AY25" s="110"/>
      <c r="AZ25" s="111"/>
      <c r="BA25" s="110"/>
      <c r="BB25" s="110"/>
      <c r="BC25" s="111"/>
      <c r="BD25" s="110"/>
      <c r="BE25" s="110"/>
      <c r="BF25" s="111"/>
      <c r="BG25" s="110"/>
      <c r="BH25" s="110"/>
      <c r="BI25" s="111"/>
      <c r="BJ25" s="110"/>
      <c r="BK25" s="110"/>
      <c r="BL25" s="111"/>
      <c r="BM25" s="110"/>
      <c r="BN25" s="110"/>
      <c r="BO25" s="111"/>
      <c r="BP25" s="110"/>
      <c r="BQ25" s="110"/>
      <c r="BR25" s="111"/>
      <c r="BS25" s="110"/>
      <c r="BT25" s="110"/>
      <c r="BU25" s="111"/>
      <c r="BV25" s="110"/>
      <c r="BW25" s="110"/>
      <c r="BX25" s="111"/>
      <c r="BY25" s="110"/>
      <c r="BZ25" s="110"/>
      <c r="CA25" s="111"/>
      <c r="CB25" s="110"/>
      <c r="CC25" s="110"/>
      <c r="CD25" s="111"/>
      <c r="CE25" s="110"/>
      <c r="CF25" s="110"/>
      <c r="CG25" s="111"/>
      <c r="CH25" s="110"/>
      <c r="CI25" s="110"/>
      <c r="CJ25" s="111"/>
      <c r="CK25" s="110"/>
      <c r="CL25" s="110"/>
      <c r="CM25" s="111"/>
      <c r="CN25" s="110"/>
      <c r="CO25" s="110"/>
      <c r="CP25" s="111"/>
      <c r="CQ25" s="110"/>
      <c r="CR25" s="110"/>
      <c r="CS25" s="111"/>
      <c r="CT25" s="110"/>
      <c r="CU25" s="110"/>
      <c r="CV25" s="111"/>
      <c r="CW25" s="110"/>
      <c r="CX25" s="110"/>
      <c r="CY25" s="111"/>
      <c r="CZ25" s="110"/>
      <c r="DA25" s="110"/>
      <c r="DB25" s="111"/>
      <c r="DC25" s="110"/>
      <c r="DD25" s="110"/>
      <c r="DE25" s="111"/>
      <c r="DF25" s="110"/>
      <c r="DG25" s="110"/>
      <c r="DH25" s="111"/>
      <c r="DI25" s="110"/>
      <c r="DJ25" s="110"/>
      <c r="DK25" s="111"/>
      <c r="DL25" s="110"/>
      <c r="DM25" s="110"/>
      <c r="DN25" s="111"/>
      <c r="DO25" s="110"/>
      <c r="DP25" s="110"/>
      <c r="DQ25" s="111"/>
      <c r="DR25" s="111"/>
      <c r="DS25" s="111"/>
      <c r="DT25" s="111"/>
      <c r="DU25" s="110"/>
      <c r="DV25" s="110"/>
      <c r="DW25" s="111"/>
      <c r="DX25" s="110"/>
      <c r="DY25" s="110"/>
      <c r="DZ25" s="111"/>
      <c r="EA25" s="110"/>
      <c r="EB25" s="110"/>
      <c r="EC25" s="111"/>
      <c r="ED25" s="103">
        <f t="shared" si="3"/>
        <v>0</v>
      </c>
      <c r="EE25" s="103">
        <f t="shared" si="4"/>
        <v>0</v>
      </c>
      <c r="EF25" s="804">
        <f t="shared" si="5"/>
        <v>0</v>
      </c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  <c r="EY25" s="264"/>
      <c r="EZ25" s="264"/>
      <c r="FA25" s="264"/>
      <c r="FB25" s="264"/>
      <c r="FC25" s="264"/>
      <c r="FD25" s="264"/>
      <c r="FE25" s="264"/>
      <c r="FF25" s="264"/>
      <c r="FG25" s="264"/>
      <c r="FH25" s="264"/>
      <c r="FI25" s="264"/>
      <c r="FJ25" s="264"/>
      <c r="FK25" s="264"/>
      <c r="FL25" s="264"/>
      <c r="FM25" s="264"/>
      <c r="FN25" s="264"/>
      <c r="FO25" s="264"/>
      <c r="FP25" s="264"/>
      <c r="FQ25" s="264"/>
      <c r="FR25" s="264"/>
      <c r="FS25" s="264"/>
      <c r="FT25" s="264"/>
      <c r="FU25" s="264"/>
      <c r="FV25" s="264"/>
      <c r="FW25" s="264"/>
      <c r="FX25" s="264"/>
      <c r="FY25" s="264"/>
      <c r="FZ25" s="264"/>
      <c r="GA25" s="264"/>
      <c r="GB25" s="264"/>
      <c r="GC25" s="264"/>
      <c r="GD25" s="264"/>
      <c r="GE25" s="264"/>
      <c r="GF25" s="264"/>
      <c r="GG25" s="264"/>
      <c r="GH25" s="264"/>
      <c r="GI25" s="264"/>
      <c r="GJ25" s="264"/>
      <c r="GK25" s="264"/>
      <c r="GL25" s="264"/>
      <c r="GM25" s="264"/>
      <c r="GN25" s="264"/>
      <c r="GO25" s="264"/>
      <c r="GP25" s="264"/>
      <c r="GQ25" s="264"/>
      <c r="GR25" s="264"/>
      <c r="GS25" s="264"/>
      <c r="GT25" s="264"/>
      <c r="GU25" s="264"/>
      <c r="GV25" s="264"/>
      <c r="GW25" s="264"/>
      <c r="GX25" s="264"/>
      <c r="GY25" s="264"/>
      <c r="GZ25" s="264"/>
      <c r="HA25" s="264"/>
      <c r="HB25" s="264"/>
      <c r="HC25" s="264"/>
      <c r="HD25" s="264"/>
      <c r="HE25" s="264"/>
      <c r="HF25" s="264"/>
      <c r="HG25" s="264"/>
      <c r="HH25" s="264"/>
      <c r="HI25" s="264"/>
      <c r="HJ25" s="264"/>
      <c r="HK25" s="264"/>
      <c r="HL25" s="264"/>
      <c r="HM25" s="264"/>
      <c r="HN25" s="264"/>
      <c r="HO25" s="264"/>
      <c r="HP25" s="264"/>
      <c r="HQ25" s="264"/>
      <c r="HR25" s="264"/>
      <c r="HS25" s="264"/>
      <c r="HT25" s="264"/>
      <c r="HU25" s="264"/>
      <c r="HV25" s="264"/>
      <c r="HW25" s="264"/>
      <c r="HX25" s="264"/>
      <c r="HY25" s="264"/>
      <c r="HZ25" s="264"/>
      <c r="IA25" s="264"/>
      <c r="IB25" s="264"/>
      <c r="IC25" s="264"/>
      <c r="ID25" s="264"/>
      <c r="IE25" s="264"/>
      <c r="IF25" s="264"/>
      <c r="IG25" s="264"/>
      <c r="IH25" s="264"/>
      <c r="II25" s="264"/>
      <c r="IJ25" s="264"/>
      <c r="IK25" s="264"/>
      <c r="IL25" s="264"/>
      <c r="IM25" s="264"/>
      <c r="IN25" s="264"/>
      <c r="IO25" s="264"/>
      <c r="IP25" s="264"/>
      <c r="IQ25" s="264"/>
      <c r="IR25" s="264"/>
      <c r="IS25" s="264"/>
      <c r="IT25" s="264"/>
      <c r="IU25" s="264"/>
      <c r="IV25" s="264"/>
      <c r="IW25" s="264"/>
      <c r="IX25" s="264"/>
      <c r="IY25" s="264"/>
    </row>
    <row r="26" spans="1:259" s="115" customFormat="1" ht="15" customHeight="1">
      <c r="A26" s="118"/>
      <c r="D26" s="81"/>
      <c r="F26" s="115" t="s">
        <v>558</v>
      </c>
      <c r="G26" s="119" t="s">
        <v>564</v>
      </c>
      <c r="H26" s="119"/>
      <c r="I26" s="92" t="s">
        <v>561</v>
      </c>
      <c r="J26" s="103">
        <f t="shared" si="7"/>
        <v>0</v>
      </c>
      <c r="K26" s="103">
        <f t="shared" si="0"/>
        <v>0</v>
      </c>
      <c r="L26" s="103">
        <f t="shared" si="1"/>
        <v>0</v>
      </c>
      <c r="M26" s="104">
        <f t="shared" si="2"/>
        <v>0</v>
      </c>
      <c r="N26" s="110"/>
      <c r="O26" s="110"/>
      <c r="P26" s="111"/>
      <c r="Q26" s="110"/>
      <c r="R26" s="110"/>
      <c r="S26" s="111"/>
      <c r="T26" s="110"/>
      <c r="U26" s="110"/>
      <c r="V26" s="111"/>
      <c r="W26" s="108">
        <f t="shared" si="8"/>
        <v>0</v>
      </c>
      <c r="X26" s="110"/>
      <c r="Y26" s="111"/>
      <c r="Z26" s="110"/>
      <c r="AA26" s="110"/>
      <c r="AB26" s="111"/>
      <c r="AC26" s="110"/>
      <c r="AD26" s="110"/>
      <c r="AE26" s="111"/>
      <c r="AF26" s="110"/>
      <c r="AG26" s="110"/>
      <c r="AH26" s="111"/>
      <c r="AI26" s="110"/>
      <c r="AJ26" s="110"/>
      <c r="AK26" s="111"/>
      <c r="AL26" s="108">
        <f t="shared" si="11"/>
        <v>0</v>
      </c>
      <c r="AM26" s="110"/>
      <c r="AN26" s="111"/>
      <c r="AO26" s="110"/>
      <c r="AP26" s="110"/>
      <c r="AQ26" s="111"/>
      <c r="AR26" s="110"/>
      <c r="AS26" s="110"/>
      <c r="AT26" s="111"/>
      <c r="AU26" s="110"/>
      <c r="AV26" s="110"/>
      <c r="AW26" s="111"/>
      <c r="AX26" s="110"/>
      <c r="AY26" s="110"/>
      <c r="AZ26" s="111"/>
      <c r="BA26" s="110"/>
      <c r="BB26" s="110"/>
      <c r="BC26" s="111"/>
      <c r="BD26" s="110"/>
      <c r="BE26" s="110"/>
      <c r="BF26" s="111"/>
      <c r="BG26" s="110"/>
      <c r="BH26" s="110"/>
      <c r="BI26" s="111"/>
      <c r="BJ26" s="110"/>
      <c r="BK26" s="110"/>
      <c r="BL26" s="111"/>
      <c r="BM26" s="110"/>
      <c r="BN26" s="110"/>
      <c r="BO26" s="111"/>
      <c r="BP26" s="110"/>
      <c r="BQ26" s="110"/>
      <c r="BR26" s="111"/>
      <c r="BS26" s="110"/>
      <c r="BT26" s="110"/>
      <c r="BU26" s="111"/>
      <c r="BV26" s="110"/>
      <c r="BW26" s="110"/>
      <c r="BX26" s="111"/>
      <c r="BY26" s="110"/>
      <c r="BZ26" s="110"/>
      <c r="CA26" s="111"/>
      <c r="CB26" s="110"/>
      <c r="CC26" s="110"/>
      <c r="CD26" s="111"/>
      <c r="CE26" s="110"/>
      <c r="CF26" s="110"/>
      <c r="CG26" s="111"/>
      <c r="CH26" s="110"/>
      <c r="CI26" s="110"/>
      <c r="CJ26" s="111"/>
      <c r="CK26" s="110"/>
      <c r="CL26" s="110"/>
      <c r="CM26" s="111"/>
      <c r="CN26" s="110"/>
      <c r="CO26" s="110"/>
      <c r="CP26" s="111"/>
      <c r="CQ26" s="110"/>
      <c r="CR26" s="110"/>
      <c r="CS26" s="111"/>
      <c r="CT26" s="110"/>
      <c r="CU26" s="110"/>
      <c r="CV26" s="111"/>
      <c r="CW26" s="110"/>
      <c r="CX26" s="110"/>
      <c r="CY26" s="111"/>
      <c r="CZ26" s="110"/>
      <c r="DA26" s="110"/>
      <c r="DB26" s="111"/>
      <c r="DC26" s="110"/>
      <c r="DD26" s="110"/>
      <c r="DE26" s="111"/>
      <c r="DF26" s="110"/>
      <c r="DG26" s="110"/>
      <c r="DH26" s="111"/>
      <c r="DI26" s="110"/>
      <c r="DJ26" s="110"/>
      <c r="DK26" s="111"/>
      <c r="DL26" s="110"/>
      <c r="DM26" s="110"/>
      <c r="DN26" s="111"/>
      <c r="DO26" s="110"/>
      <c r="DP26" s="110"/>
      <c r="DQ26" s="111"/>
      <c r="DR26" s="111"/>
      <c r="DS26" s="111"/>
      <c r="DT26" s="111"/>
      <c r="DU26" s="110"/>
      <c r="DV26" s="110"/>
      <c r="DW26" s="111"/>
      <c r="DX26" s="110"/>
      <c r="DY26" s="110"/>
      <c r="DZ26" s="111"/>
      <c r="EA26" s="110"/>
      <c r="EB26" s="110"/>
      <c r="EC26" s="111"/>
      <c r="ED26" s="103">
        <f t="shared" si="3"/>
        <v>0</v>
      </c>
      <c r="EE26" s="103">
        <f t="shared" si="4"/>
        <v>0</v>
      </c>
      <c r="EF26" s="804">
        <f t="shared" si="5"/>
        <v>0</v>
      </c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V26" s="264"/>
      <c r="EW26" s="264"/>
      <c r="EX26" s="264"/>
      <c r="EY26" s="264"/>
      <c r="EZ26" s="264"/>
      <c r="FA26" s="264"/>
      <c r="FB26" s="264"/>
      <c r="FC26" s="264"/>
      <c r="FD26" s="264"/>
      <c r="FE26" s="264"/>
      <c r="FF26" s="264"/>
      <c r="FG26" s="264"/>
      <c r="FH26" s="264"/>
      <c r="FI26" s="264"/>
      <c r="FJ26" s="264"/>
      <c r="FK26" s="264"/>
      <c r="FL26" s="264"/>
      <c r="FM26" s="264"/>
      <c r="FN26" s="264"/>
      <c r="FO26" s="264"/>
      <c r="FP26" s="264"/>
      <c r="FQ26" s="264"/>
      <c r="FR26" s="264"/>
      <c r="FS26" s="264"/>
      <c r="FT26" s="264"/>
      <c r="FU26" s="264"/>
      <c r="FV26" s="264"/>
      <c r="FW26" s="264"/>
      <c r="FX26" s="264"/>
      <c r="FY26" s="264"/>
      <c r="FZ26" s="264"/>
      <c r="GA26" s="264"/>
      <c r="GB26" s="264"/>
      <c r="GC26" s="264"/>
      <c r="GD26" s="264"/>
      <c r="GE26" s="264"/>
      <c r="GF26" s="264"/>
      <c r="GG26" s="264"/>
      <c r="GH26" s="264"/>
      <c r="GI26" s="264"/>
      <c r="GJ26" s="264"/>
      <c r="GK26" s="264"/>
      <c r="GL26" s="264"/>
      <c r="GM26" s="264"/>
      <c r="GN26" s="264"/>
      <c r="GO26" s="264"/>
      <c r="GP26" s="264"/>
      <c r="GQ26" s="264"/>
      <c r="GR26" s="264"/>
      <c r="GS26" s="264"/>
      <c r="GT26" s="264"/>
      <c r="GU26" s="264"/>
      <c r="GV26" s="264"/>
      <c r="GW26" s="264"/>
      <c r="GX26" s="264"/>
      <c r="GY26" s="264"/>
      <c r="GZ26" s="264"/>
      <c r="HA26" s="264"/>
      <c r="HB26" s="264"/>
      <c r="HC26" s="264"/>
      <c r="HD26" s="264"/>
      <c r="HE26" s="264"/>
      <c r="HF26" s="264"/>
      <c r="HG26" s="264"/>
      <c r="HH26" s="264"/>
      <c r="HI26" s="264"/>
      <c r="HJ26" s="264"/>
      <c r="HK26" s="264"/>
      <c r="HL26" s="264"/>
      <c r="HM26" s="264"/>
      <c r="HN26" s="264"/>
      <c r="HO26" s="264"/>
      <c r="HP26" s="264"/>
      <c r="HQ26" s="264"/>
      <c r="HR26" s="264"/>
      <c r="HS26" s="264"/>
      <c r="HT26" s="264"/>
      <c r="HU26" s="264"/>
      <c r="HV26" s="264"/>
      <c r="HW26" s="264"/>
      <c r="HX26" s="264"/>
      <c r="HY26" s="264"/>
      <c r="HZ26" s="264"/>
      <c r="IA26" s="264"/>
      <c r="IB26" s="264"/>
      <c r="IC26" s="264"/>
      <c r="ID26" s="264"/>
      <c r="IE26" s="264"/>
      <c r="IF26" s="264"/>
      <c r="IG26" s="264"/>
      <c r="IH26" s="264"/>
      <c r="II26" s="264"/>
      <c r="IJ26" s="264"/>
      <c r="IK26" s="264"/>
      <c r="IL26" s="264"/>
      <c r="IM26" s="264"/>
      <c r="IN26" s="264"/>
      <c r="IO26" s="264"/>
      <c r="IP26" s="264"/>
      <c r="IQ26" s="264"/>
      <c r="IR26" s="264"/>
      <c r="IS26" s="264"/>
      <c r="IT26" s="264"/>
      <c r="IU26" s="264"/>
      <c r="IV26" s="264"/>
      <c r="IW26" s="264"/>
      <c r="IX26" s="264"/>
      <c r="IY26" s="264"/>
    </row>
    <row r="27" spans="1:259" s="115" customFormat="1" ht="15" customHeight="1">
      <c r="A27" s="118"/>
      <c r="D27" s="81"/>
      <c r="F27" s="115" t="s">
        <v>558</v>
      </c>
      <c r="G27" s="119" t="s">
        <v>565</v>
      </c>
      <c r="H27" s="119"/>
      <c r="I27" s="92" t="s">
        <v>561</v>
      </c>
      <c r="J27" s="103">
        <f t="shared" si="7"/>
        <v>26183</v>
      </c>
      <c r="K27" s="103">
        <f t="shared" si="0"/>
        <v>0</v>
      </c>
      <c r="L27" s="103">
        <f t="shared" si="1"/>
        <v>0</v>
      </c>
      <c r="M27" s="104">
        <f t="shared" si="2"/>
        <v>26183</v>
      </c>
      <c r="N27" s="110"/>
      <c r="O27" s="110"/>
      <c r="P27" s="111"/>
      <c r="Q27" s="110"/>
      <c r="R27" s="110"/>
      <c r="S27" s="111"/>
      <c r="T27" s="110"/>
      <c r="U27" s="110"/>
      <c r="V27" s="111"/>
      <c r="W27" s="108">
        <f t="shared" si="8"/>
        <v>0</v>
      </c>
      <c r="X27" s="110"/>
      <c r="Y27" s="111"/>
      <c r="Z27" s="110"/>
      <c r="AA27" s="110"/>
      <c r="AB27" s="111"/>
      <c r="AC27" s="110"/>
      <c r="AD27" s="110"/>
      <c r="AE27" s="111"/>
      <c r="AF27" s="110"/>
      <c r="AG27" s="110"/>
      <c r="AH27" s="111"/>
      <c r="AI27" s="110"/>
      <c r="AJ27" s="110"/>
      <c r="AK27" s="111"/>
      <c r="AL27" s="108">
        <f t="shared" si="11"/>
        <v>0</v>
      </c>
      <c r="AM27" s="110"/>
      <c r="AN27" s="111"/>
      <c r="AO27" s="110"/>
      <c r="AP27" s="110"/>
      <c r="AQ27" s="111"/>
      <c r="AR27" s="110"/>
      <c r="AS27" s="110"/>
      <c r="AT27" s="111"/>
      <c r="AU27" s="110"/>
      <c r="AV27" s="110"/>
      <c r="AW27" s="111"/>
      <c r="AX27" s="110"/>
      <c r="AY27" s="110"/>
      <c r="AZ27" s="111"/>
      <c r="BA27" s="110"/>
      <c r="BB27" s="110"/>
      <c r="BC27" s="111"/>
      <c r="BD27" s="110"/>
      <c r="BE27" s="110"/>
      <c r="BF27" s="111"/>
      <c r="BG27" s="110"/>
      <c r="BH27" s="110"/>
      <c r="BI27" s="111"/>
      <c r="BJ27" s="110"/>
      <c r="BK27" s="110"/>
      <c r="BL27" s="111"/>
      <c r="BM27" s="110"/>
      <c r="BN27" s="110"/>
      <c r="BO27" s="111"/>
      <c r="BP27" s="110"/>
      <c r="BQ27" s="110"/>
      <c r="BR27" s="111"/>
      <c r="BS27" s="110"/>
      <c r="BT27" s="110"/>
      <c r="BU27" s="111"/>
      <c r="BV27" s="110"/>
      <c r="BW27" s="110"/>
      <c r="BX27" s="111"/>
      <c r="BY27" s="110"/>
      <c r="BZ27" s="110"/>
      <c r="CA27" s="111"/>
      <c r="CB27" s="110"/>
      <c r="CC27" s="110"/>
      <c r="CD27" s="111"/>
      <c r="CE27" s="110"/>
      <c r="CF27" s="110"/>
      <c r="CG27" s="111"/>
      <c r="CH27" s="110"/>
      <c r="CI27" s="110"/>
      <c r="CJ27" s="111"/>
      <c r="CK27" s="110"/>
      <c r="CL27" s="110"/>
      <c r="CM27" s="111"/>
      <c r="CN27" s="110"/>
      <c r="CO27" s="110"/>
      <c r="CP27" s="111"/>
      <c r="CQ27" s="110"/>
      <c r="CR27" s="110"/>
      <c r="CS27" s="111"/>
      <c r="CT27" s="110">
        <v>26183</v>
      </c>
      <c r="CU27" s="110"/>
      <c r="CV27" s="111"/>
      <c r="CW27" s="110"/>
      <c r="CX27" s="110"/>
      <c r="CY27" s="111"/>
      <c r="CZ27" s="110"/>
      <c r="DA27" s="110"/>
      <c r="DB27" s="111"/>
      <c r="DC27" s="110"/>
      <c r="DD27" s="110"/>
      <c r="DE27" s="111"/>
      <c r="DF27" s="110"/>
      <c r="DG27" s="110"/>
      <c r="DH27" s="111"/>
      <c r="DI27" s="110"/>
      <c r="DJ27" s="110"/>
      <c r="DK27" s="111"/>
      <c r="DL27" s="110"/>
      <c r="DM27" s="110"/>
      <c r="DN27" s="111"/>
      <c r="DO27" s="110"/>
      <c r="DP27" s="110"/>
      <c r="DQ27" s="111"/>
      <c r="DR27" s="111"/>
      <c r="DS27" s="111"/>
      <c r="DT27" s="111"/>
      <c r="DU27" s="110"/>
      <c r="DV27" s="110"/>
      <c r="DW27" s="111"/>
      <c r="DX27" s="110"/>
      <c r="DY27" s="110"/>
      <c r="DZ27" s="111"/>
      <c r="EA27" s="110"/>
      <c r="EB27" s="110"/>
      <c r="EC27" s="111"/>
      <c r="ED27" s="103">
        <f t="shared" si="3"/>
        <v>26183</v>
      </c>
      <c r="EE27" s="103">
        <f t="shared" si="4"/>
        <v>0</v>
      </c>
      <c r="EF27" s="804">
        <f t="shared" si="5"/>
        <v>0</v>
      </c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V27" s="264"/>
      <c r="EW27" s="264"/>
      <c r="EX27" s="264"/>
      <c r="EY27" s="264"/>
      <c r="EZ27" s="264"/>
      <c r="FA27" s="264"/>
      <c r="FB27" s="264"/>
      <c r="FC27" s="264"/>
      <c r="FD27" s="264"/>
      <c r="FE27" s="264"/>
      <c r="FF27" s="264"/>
      <c r="FG27" s="264"/>
      <c r="FH27" s="264"/>
      <c r="FI27" s="264"/>
      <c r="FJ27" s="264"/>
      <c r="FK27" s="264"/>
      <c r="FL27" s="264"/>
      <c r="FM27" s="264"/>
      <c r="FN27" s="264"/>
      <c r="FO27" s="264"/>
      <c r="FP27" s="264"/>
      <c r="FQ27" s="264"/>
      <c r="FR27" s="264"/>
      <c r="FS27" s="264"/>
      <c r="FT27" s="264"/>
      <c r="FU27" s="264"/>
      <c r="FV27" s="264"/>
      <c r="FW27" s="264"/>
      <c r="FX27" s="264"/>
      <c r="FY27" s="264"/>
      <c r="FZ27" s="264"/>
      <c r="GA27" s="264"/>
      <c r="GB27" s="264"/>
      <c r="GC27" s="264"/>
      <c r="GD27" s="264"/>
      <c r="GE27" s="264"/>
      <c r="GF27" s="264"/>
      <c r="GG27" s="264"/>
      <c r="GH27" s="264"/>
      <c r="GI27" s="264"/>
      <c r="GJ27" s="264"/>
      <c r="GK27" s="264"/>
      <c r="GL27" s="264"/>
      <c r="GM27" s="264"/>
      <c r="GN27" s="264"/>
      <c r="GO27" s="264"/>
      <c r="GP27" s="264"/>
      <c r="GQ27" s="264"/>
      <c r="GR27" s="264"/>
      <c r="GS27" s="264"/>
      <c r="GT27" s="264"/>
      <c r="GU27" s="264"/>
      <c r="GV27" s="264"/>
      <c r="GW27" s="264"/>
      <c r="GX27" s="264"/>
      <c r="GY27" s="264"/>
      <c r="GZ27" s="264"/>
      <c r="HA27" s="264"/>
      <c r="HB27" s="264"/>
      <c r="HC27" s="264"/>
      <c r="HD27" s="264"/>
      <c r="HE27" s="264"/>
      <c r="HF27" s="264"/>
      <c r="HG27" s="264"/>
      <c r="HH27" s="264"/>
      <c r="HI27" s="264"/>
      <c r="HJ27" s="264"/>
      <c r="HK27" s="264"/>
      <c r="HL27" s="264"/>
      <c r="HM27" s="264"/>
      <c r="HN27" s="264"/>
      <c r="HO27" s="264"/>
      <c r="HP27" s="264"/>
      <c r="HQ27" s="264"/>
      <c r="HR27" s="264"/>
      <c r="HS27" s="264"/>
      <c r="HT27" s="264"/>
      <c r="HU27" s="264"/>
      <c r="HV27" s="264"/>
      <c r="HW27" s="264"/>
      <c r="HX27" s="264"/>
      <c r="HY27" s="264"/>
      <c r="HZ27" s="264"/>
      <c r="IA27" s="264"/>
      <c r="IB27" s="264"/>
      <c r="IC27" s="264"/>
      <c r="ID27" s="264"/>
      <c r="IE27" s="264"/>
      <c r="IF27" s="264"/>
      <c r="IG27" s="264"/>
      <c r="IH27" s="264"/>
      <c r="II27" s="264"/>
      <c r="IJ27" s="264"/>
      <c r="IK27" s="264"/>
      <c r="IL27" s="264"/>
      <c r="IM27" s="264"/>
      <c r="IN27" s="264"/>
      <c r="IO27" s="264"/>
      <c r="IP27" s="264"/>
      <c r="IQ27" s="264"/>
      <c r="IR27" s="264"/>
      <c r="IS27" s="264"/>
      <c r="IT27" s="264"/>
      <c r="IU27" s="264"/>
      <c r="IV27" s="264"/>
      <c r="IW27" s="264"/>
      <c r="IX27" s="264"/>
      <c r="IY27" s="264"/>
    </row>
    <row r="28" spans="1:259" s="115" customFormat="1" ht="15" customHeight="1">
      <c r="A28" s="118"/>
      <c r="B28" s="81"/>
      <c r="C28" s="81"/>
      <c r="D28" s="102">
        <v>3</v>
      </c>
      <c r="E28" s="81" t="s">
        <v>566</v>
      </c>
      <c r="F28" s="102"/>
      <c r="G28" s="102"/>
      <c r="H28" s="102"/>
      <c r="I28" s="92" t="s">
        <v>567</v>
      </c>
      <c r="J28" s="103">
        <f t="shared" si="7"/>
        <v>230217</v>
      </c>
      <c r="K28" s="103">
        <f t="shared" si="0"/>
        <v>0</v>
      </c>
      <c r="L28" s="103">
        <f t="shared" si="1"/>
        <v>0</v>
      </c>
      <c r="M28" s="104">
        <f t="shared" si="2"/>
        <v>230217</v>
      </c>
      <c r="N28" s="120">
        <f>N29+N32+N35</f>
        <v>0</v>
      </c>
      <c r="O28" s="120">
        <f>O29+O32+O35</f>
        <v>0</v>
      </c>
      <c r="P28" s="121"/>
      <c r="Q28" s="120">
        <f>Q29+Q32+Q35</f>
        <v>0</v>
      </c>
      <c r="R28" s="120">
        <f>R29+R32+R35</f>
        <v>0</v>
      </c>
      <c r="S28" s="121"/>
      <c r="T28" s="120">
        <f>T29+T32+T35</f>
        <v>0</v>
      </c>
      <c r="U28" s="120">
        <f>U29+U32+U35</f>
        <v>0</v>
      </c>
      <c r="V28" s="121"/>
      <c r="W28" s="108">
        <f t="shared" si="8"/>
        <v>0</v>
      </c>
      <c r="X28" s="120">
        <f>X29+X32+X35</f>
        <v>0</v>
      </c>
      <c r="Y28" s="121"/>
      <c r="Z28" s="120">
        <f>Z29+Z32+Z35</f>
        <v>0</v>
      </c>
      <c r="AA28" s="120">
        <f>AA29+AA32+AA35</f>
        <v>0</v>
      </c>
      <c r="AB28" s="121"/>
      <c r="AC28" s="120">
        <f>AC29+AC32+AC35</f>
        <v>0</v>
      </c>
      <c r="AD28" s="120">
        <f>AD29+AD32+AD35</f>
        <v>0</v>
      </c>
      <c r="AE28" s="121"/>
      <c r="AF28" s="120">
        <f>AF29+AF32+AF35</f>
        <v>0</v>
      </c>
      <c r="AG28" s="120">
        <f>AG29+AG32+AG35</f>
        <v>0</v>
      </c>
      <c r="AH28" s="121"/>
      <c r="AI28" s="120">
        <f>AI29+AI32+AI35</f>
        <v>0</v>
      </c>
      <c r="AJ28" s="120">
        <f>AJ29+AJ32+AJ35</f>
        <v>0</v>
      </c>
      <c r="AK28" s="121"/>
      <c r="AL28" s="120">
        <f>AL29+AL32+AL35</f>
        <v>0</v>
      </c>
      <c r="AM28" s="120">
        <f>AM29+AM32+AM35</f>
        <v>0</v>
      </c>
      <c r="AN28" s="121"/>
      <c r="AO28" s="120">
        <f>AO29+AO32+AO35</f>
        <v>0</v>
      </c>
      <c r="AP28" s="120">
        <f>AP29+AP32+AP35</f>
        <v>0</v>
      </c>
      <c r="AQ28" s="121"/>
      <c r="AR28" s="120">
        <f>AR29+AR32+AR35</f>
        <v>0</v>
      </c>
      <c r="AS28" s="120">
        <f>AS29+AS32+AS35</f>
        <v>0</v>
      </c>
      <c r="AT28" s="121"/>
      <c r="AU28" s="120">
        <f>AU29+AU32+AU35</f>
        <v>0</v>
      </c>
      <c r="AV28" s="120">
        <f>AV29+AV32+AV35</f>
        <v>0</v>
      </c>
      <c r="AW28" s="121"/>
      <c r="AX28" s="120">
        <f>AX29+AX32+AX35</f>
        <v>0</v>
      </c>
      <c r="AY28" s="120">
        <f>AY29+AY32+AY35</f>
        <v>0</v>
      </c>
      <c r="AZ28" s="121"/>
      <c r="BA28" s="120">
        <f>BA29+BA32+BA35</f>
        <v>0</v>
      </c>
      <c r="BB28" s="120">
        <f>BB29+BB32+BB35</f>
        <v>0</v>
      </c>
      <c r="BC28" s="121"/>
      <c r="BD28" s="120">
        <f>BD29+BD32+BD35</f>
        <v>0</v>
      </c>
      <c r="BE28" s="120">
        <f>BE29+BE32+BE35</f>
        <v>0</v>
      </c>
      <c r="BF28" s="121"/>
      <c r="BG28" s="120">
        <f>BG29+BG32+BG35</f>
        <v>0</v>
      </c>
      <c r="BH28" s="120">
        <f>BH29+BH32+BH35</f>
        <v>0</v>
      </c>
      <c r="BI28" s="121"/>
      <c r="BJ28" s="120">
        <f>BJ29+BJ32+BJ35</f>
        <v>0</v>
      </c>
      <c r="BK28" s="120">
        <f>BK29+BK32+BK35</f>
        <v>0</v>
      </c>
      <c r="BL28" s="121"/>
      <c r="BM28" s="120">
        <f>BM29+BM32+BM35</f>
        <v>0</v>
      </c>
      <c r="BN28" s="120">
        <f>BN29+BN32+BN35</f>
        <v>0</v>
      </c>
      <c r="BO28" s="121"/>
      <c r="BP28" s="120">
        <f>BP29+BP32+BP35</f>
        <v>0</v>
      </c>
      <c r="BQ28" s="120">
        <f>BQ29+BQ32+BQ35</f>
        <v>0</v>
      </c>
      <c r="BR28" s="121"/>
      <c r="BS28" s="120">
        <f>BS29+BS32+BS35</f>
        <v>0</v>
      </c>
      <c r="BT28" s="120">
        <f>BT29+BT32+BT35</f>
        <v>0</v>
      </c>
      <c r="BU28" s="121"/>
      <c r="BV28" s="120">
        <f>BV29+BV32+BV35</f>
        <v>0</v>
      </c>
      <c r="BW28" s="120">
        <f>BW29+BW32+BW35</f>
        <v>0</v>
      </c>
      <c r="BX28" s="121"/>
      <c r="BY28" s="120">
        <f>BY29+BY32+BY35</f>
        <v>0</v>
      </c>
      <c r="BZ28" s="120">
        <f>BZ29+BZ32+BZ35</f>
        <v>0</v>
      </c>
      <c r="CA28" s="121"/>
      <c r="CB28" s="120">
        <f>CB29+CB32+CB35</f>
        <v>0</v>
      </c>
      <c r="CC28" s="120">
        <f>CC29+CC32+CC35</f>
        <v>0</v>
      </c>
      <c r="CD28" s="121"/>
      <c r="CE28" s="120">
        <f>CE29+CE32+CE35</f>
        <v>0</v>
      </c>
      <c r="CF28" s="120">
        <f>CF29+CF32+CF35</f>
        <v>0</v>
      </c>
      <c r="CG28" s="121"/>
      <c r="CH28" s="120">
        <f>CH29+CH32+CH35</f>
        <v>0</v>
      </c>
      <c r="CI28" s="120">
        <f>CI29+CI32+CI35</f>
        <v>0</v>
      </c>
      <c r="CJ28" s="121"/>
      <c r="CK28" s="120">
        <f>CK29+CK32+CK35</f>
        <v>0</v>
      </c>
      <c r="CL28" s="120">
        <f>CL29+CL32+CL35</f>
        <v>0</v>
      </c>
      <c r="CM28" s="121"/>
      <c r="CN28" s="120">
        <f>CN29+CN32+CN35</f>
        <v>0</v>
      </c>
      <c r="CO28" s="120">
        <f>CO29+CO32+CO35</f>
        <v>0</v>
      </c>
      <c r="CP28" s="121"/>
      <c r="CQ28" s="120">
        <f>CQ29+CQ32+CQ35</f>
        <v>0</v>
      </c>
      <c r="CR28" s="120">
        <f>CR29+CR32+CR35</f>
        <v>0</v>
      </c>
      <c r="CS28" s="121"/>
      <c r="CT28" s="120">
        <f>CT29+CT32+CT35</f>
        <v>230217</v>
      </c>
      <c r="CU28" s="120">
        <f>CU29+CU32+CU35</f>
        <v>0</v>
      </c>
      <c r="CV28" s="121"/>
      <c r="CW28" s="120">
        <f>CW29+CW32+CW35</f>
        <v>0</v>
      </c>
      <c r="CX28" s="120">
        <f>CX29+CX32+CX35</f>
        <v>0</v>
      </c>
      <c r="CY28" s="121"/>
      <c r="CZ28" s="120">
        <f>CZ29+CZ32+CZ35</f>
        <v>0</v>
      </c>
      <c r="DA28" s="120">
        <f>DA29+DA32+DA35</f>
        <v>0</v>
      </c>
      <c r="DB28" s="121"/>
      <c r="DC28" s="120">
        <f>DC29+DC32+DC35</f>
        <v>0</v>
      </c>
      <c r="DD28" s="120">
        <f>DD29+DD32+DD35</f>
        <v>0</v>
      </c>
      <c r="DE28" s="121"/>
      <c r="DF28" s="120">
        <f>DF29+DF32+DF35</f>
        <v>0</v>
      </c>
      <c r="DG28" s="120">
        <f>DG29+DG32+DG35</f>
        <v>0</v>
      </c>
      <c r="DH28" s="121"/>
      <c r="DI28" s="120">
        <f>DI29+DI32+DI35</f>
        <v>0</v>
      </c>
      <c r="DJ28" s="120">
        <f>DJ29+DJ32+DJ35</f>
        <v>0</v>
      </c>
      <c r="DK28" s="121"/>
      <c r="DL28" s="120">
        <f>DL29+DL32+DL35</f>
        <v>0</v>
      </c>
      <c r="DM28" s="120">
        <f>DM29+DM32+DM35</f>
        <v>0</v>
      </c>
      <c r="DN28" s="121"/>
      <c r="DO28" s="120">
        <f>DO29+DO32+DO35</f>
        <v>0</v>
      </c>
      <c r="DP28" s="120">
        <f>DP29+DP32+DP35</f>
        <v>0</v>
      </c>
      <c r="DQ28" s="120"/>
      <c r="DR28" s="120">
        <f>DR29+DR32+DR35</f>
        <v>0</v>
      </c>
      <c r="DS28" s="120">
        <f>DS29+DS32+DS35</f>
        <v>0</v>
      </c>
      <c r="DT28" s="121"/>
      <c r="DU28" s="120">
        <f>DU29+DU32+DU35</f>
        <v>0</v>
      </c>
      <c r="DV28" s="120">
        <f>DV29+DV32+DV35</f>
        <v>0</v>
      </c>
      <c r="DW28" s="121"/>
      <c r="DX28" s="120">
        <f>DX29+DX32+DX35</f>
        <v>0</v>
      </c>
      <c r="DY28" s="120">
        <f>DY29+DY32+DY35</f>
        <v>0</v>
      </c>
      <c r="DZ28" s="121"/>
      <c r="EA28" s="120">
        <f>EA29+EA32+EA35</f>
        <v>0</v>
      </c>
      <c r="EB28" s="120">
        <f>EB29+EB32+EB35</f>
        <v>0</v>
      </c>
      <c r="EC28" s="121"/>
      <c r="ED28" s="103">
        <f t="shared" si="3"/>
        <v>230217</v>
      </c>
      <c r="EE28" s="103">
        <f t="shared" si="4"/>
        <v>0</v>
      </c>
      <c r="EF28" s="804">
        <f t="shared" si="5"/>
        <v>0</v>
      </c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  <c r="EY28" s="264"/>
      <c r="EZ28" s="264"/>
      <c r="FA28" s="264"/>
      <c r="FB28" s="264"/>
      <c r="FC28" s="264"/>
      <c r="FD28" s="264"/>
      <c r="FE28" s="264"/>
      <c r="FF28" s="264"/>
      <c r="FG28" s="264"/>
      <c r="FH28" s="264"/>
      <c r="FI28" s="264"/>
      <c r="FJ28" s="264"/>
      <c r="FK28" s="264"/>
      <c r="FL28" s="264"/>
      <c r="FM28" s="264"/>
      <c r="FN28" s="264"/>
      <c r="FO28" s="264"/>
      <c r="FP28" s="264"/>
      <c r="FQ28" s="264"/>
      <c r="FR28" s="264"/>
      <c r="FS28" s="264"/>
      <c r="FT28" s="264"/>
      <c r="FU28" s="264"/>
      <c r="FV28" s="264"/>
      <c r="FW28" s="264"/>
      <c r="FX28" s="264"/>
      <c r="FY28" s="264"/>
      <c r="FZ28" s="264"/>
      <c r="GA28" s="264"/>
      <c r="GB28" s="264"/>
      <c r="GC28" s="264"/>
      <c r="GD28" s="264"/>
      <c r="GE28" s="264"/>
      <c r="GF28" s="264"/>
      <c r="GG28" s="264"/>
      <c r="GH28" s="264"/>
      <c r="GI28" s="264"/>
      <c r="GJ28" s="264"/>
      <c r="GK28" s="264"/>
      <c r="GL28" s="264"/>
      <c r="GM28" s="264"/>
      <c r="GN28" s="264"/>
      <c r="GO28" s="264"/>
      <c r="GP28" s="264"/>
      <c r="GQ28" s="264"/>
      <c r="GR28" s="264"/>
      <c r="GS28" s="264"/>
      <c r="GT28" s="264"/>
      <c r="GU28" s="264"/>
      <c r="GV28" s="264"/>
      <c r="GW28" s="264"/>
      <c r="GX28" s="264"/>
      <c r="GY28" s="264"/>
      <c r="GZ28" s="264"/>
      <c r="HA28" s="264"/>
      <c r="HB28" s="264"/>
      <c r="HC28" s="264"/>
      <c r="HD28" s="264"/>
      <c r="HE28" s="264"/>
      <c r="HF28" s="264"/>
      <c r="HG28" s="264"/>
      <c r="HH28" s="264"/>
      <c r="HI28" s="264"/>
      <c r="HJ28" s="264"/>
      <c r="HK28" s="264"/>
      <c r="HL28" s="264"/>
      <c r="HM28" s="264"/>
      <c r="HN28" s="264"/>
      <c r="HO28" s="264"/>
      <c r="HP28" s="264"/>
      <c r="HQ28" s="264"/>
      <c r="HR28" s="264"/>
      <c r="HS28" s="264"/>
      <c r="HT28" s="264"/>
      <c r="HU28" s="264"/>
      <c r="HV28" s="264"/>
      <c r="HW28" s="264"/>
      <c r="HX28" s="264"/>
      <c r="HY28" s="264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</row>
    <row r="29" spans="1:259" s="115" customFormat="1" ht="15">
      <c r="A29" s="118"/>
      <c r="D29" s="81"/>
      <c r="E29" s="102">
        <v>1</v>
      </c>
      <c r="F29" s="81" t="s">
        <v>568</v>
      </c>
      <c r="G29" s="102"/>
      <c r="H29" s="102"/>
      <c r="I29" s="92" t="s">
        <v>569</v>
      </c>
      <c r="J29" s="103">
        <f t="shared" si="7"/>
        <v>123923</v>
      </c>
      <c r="K29" s="103">
        <f t="shared" si="0"/>
        <v>0</v>
      </c>
      <c r="L29" s="103">
        <f t="shared" si="1"/>
        <v>0</v>
      </c>
      <c r="M29" s="104">
        <f t="shared" si="2"/>
        <v>123923</v>
      </c>
      <c r="N29" s="116">
        <f>SUM(N30:N31)</f>
        <v>0</v>
      </c>
      <c r="O29" s="116">
        <f>SUM(O30:O31)</f>
        <v>0</v>
      </c>
      <c r="P29" s="117"/>
      <c r="Q29" s="116">
        <f>SUM(Q30:Q31)</f>
        <v>0</v>
      </c>
      <c r="R29" s="116">
        <f>SUM(R30:R31)</f>
        <v>0</v>
      </c>
      <c r="S29" s="117"/>
      <c r="T29" s="116">
        <f>SUM(T30:T31)</f>
        <v>0</v>
      </c>
      <c r="U29" s="116">
        <f>SUM(U30:U31)</f>
        <v>0</v>
      </c>
      <c r="V29" s="117"/>
      <c r="W29" s="108">
        <f t="shared" si="8"/>
        <v>0</v>
      </c>
      <c r="X29" s="116">
        <f>SUM(X30:X31)</f>
        <v>0</v>
      </c>
      <c r="Y29" s="117"/>
      <c r="Z29" s="116">
        <f>SUM(Z30:Z31)</f>
        <v>0</v>
      </c>
      <c r="AA29" s="116">
        <f>SUM(AA30:AA31)</f>
        <v>0</v>
      </c>
      <c r="AB29" s="117"/>
      <c r="AC29" s="116">
        <f>SUM(AC30:AC31)</f>
        <v>0</v>
      </c>
      <c r="AD29" s="116">
        <f>SUM(AD30:AD31)</f>
        <v>0</v>
      </c>
      <c r="AE29" s="117"/>
      <c r="AF29" s="116">
        <f>SUM(AF30:AF31)</f>
        <v>0</v>
      </c>
      <c r="AG29" s="116">
        <f>SUM(AG30:AG31)</f>
        <v>0</v>
      </c>
      <c r="AH29" s="117"/>
      <c r="AI29" s="116">
        <f>SUM(AI30:AI31)</f>
        <v>0</v>
      </c>
      <c r="AJ29" s="116">
        <f>SUM(AJ30:AJ31)</f>
        <v>0</v>
      </c>
      <c r="AK29" s="117"/>
      <c r="AL29" s="116">
        <f>SUM(AL30:AL31)</f>
        <v>0</v>
      </c>
      <c r="AM29" s="116">
        <f>SUM(AM30:AM31)</f>
        <v>0</v>
      </c>
      <c r="AN29" s="117"/>
      <c r="AO29" s="116">
        <f>SUM(AO30:AO31)</f>
        <v>0</v>
      </c>
      <c r="AP29" s="116">
        <f>SUM(AP30:AP31)</f>
        <v>0</v>
      </c>
      <c r="AQ29" s="117"/>
      <c r="AR29" s="116">
        <f>SUM(AR30:AR31)</f>
        <v>0</v>
      </c>
      <c r="AS29" s="116">
        <f>SUM(AS30:AS31)</f>
        <v>0</v>
      </c>
      <c r="AT29" s="117"/>
      <c r="AU29" s="116">
        <f>SUM(AU30:AU31)</f>
        <v>0</v>
      </c>
      <c r="AV29" s="116">
        <f>SUM(AV30:AV31)</f>
        <v>0</v>
      </c>
      <c r="AW29" s="117"/>
      <c r="AX29" s="116">
        <f>SUM(AX30:AX31)</f>
        <v>0</v>
      </c>
      <c r="AY29" s="116">
        <f>SUM(AY30:AY31)</f>
        <v>0</v>
      </c>
      <c r="AZ29" s="117"/>
      <c r="BA29" s="116">
        <f>SUM(BA30:BA31)</f>
        <v>0</v>
      </c>
      <c r="BB29" s="116">
        <f>SUM(BB30:BB31)</f>
        <v>0</v>
      </c>
      <c r="BC29" s="117"/>
      <c r="BD29" s="116">
        <f>SUM(BD30:BD31)</f>
        <v>0</v>
      </c>
      <c r="BE29" s="116">
        <f>SUM(BE30:BE31)</f>
        <v>0</v>
      </c>
      <c r="BF29" s="117"/>
      <c r="BG29" s="116">
        <f>SUM(BG30:BG31)</f>
        <v>0</v>
      </c>
      <c r="BH29" s="116">
        <f>SUM(BH30:BH31)</f>
        <v>0</v>
      </c>
      <c r="BI29" s="117"/>
      <c r="BJ29" s="116">
        <f>SUM(BJ30:BJ31)</f>
        <v>0</v>
      </c>
      <c r="BK29" s="116">
        <f>SUM(BK30:BK31)</f>
        <v>0</v>
      </c>
      <c r="BL29" s="117"/>
      <c r="BM29" s="116">
        <f>SUM(BM30:BM31)</f>
        <v>0</v>
      </c>
      <c r="BN29" s="116">
        <f>SUM(BN30:BN31)</f>
        <v>0</v>
      </c>
      <c r="BO29" s="117"/>
      <c r="BP29" s="116">
        <f>SUM(BP30:BP31)</f>
        <v>0</v>
      </c>
      <c r="BQ29" s="116">
        <f>SUM(BQ30:BQ31)</f>
        <v>0</v>
      </c>
      <c r="BR29" s="117"/>
      <c r="BS29" s="116">
        <f>SUM(BS30:BS31)</f>
        <v>0</v>
      </c>
      <c r="BT29" s="116">
        <f>SUM(BT30:BT31)</f>
        <v>0</v>
      </c>
      <c r="BU29" s="117"/>
      <c r="BV29" s="116">
        <f>SUM(BV30:BV31)</f>
        <v>0</v>
      </c>
      <c r="BW29" s="116">
        <f>SUM(BW30:BW31)</f>
        <v>0</v>
      </c>
      <c r="BX29" s="117"/>
      <c r="BY29" s="116">
        <f>SUM(BY30:BY31)</f>
        <v>0</v>
      </c>
      <c r="BZ29" s="116">
        <f>SUM(BZ30:BZ31)</f>
        <v>0</v>
      </c>
      <c r="CA29" s="117"/>
      <c r="CB29" s="116">
        <f>SUM(CB30:CB31)</f>
        <v>0</v>
      </c>
      <c r="CC29" s="116">
        <f>SUM(CC30:CC31)</f>
        <v>0</v>
      </c>
      <c r="CD29" s="117"/>
      <c r="CE29" s="116">
        <f>SUM(CE30:CE31)</f>
        <v>0</v>
      </c>
      <c r="CF29" s="116">
        <f>SUM(CF30:CF31)</f>
        <v>0</v>
      </c>
      <c r="CG29" s="117"/>
      <c r="CH29" s="116">
        <f>SUM(CH30:CH31)</f>
        <v>0</v>
      </c>
      <c r="CI29" s="116">
        <f>SUM(CI30:CI31)</f>
        <v>0</v>
      </c>
      <c r="CJ29" s="117"/>
      <c r="CK29" s="116">
        <f>SUM(CK30:CK31)</f>
        <v>0</v>
      </c>
      <c r="CL29" s="116">
        <f>SUM(CL30:CL31)</f>
        <v>0</v>
      </c>
      <c r="CM29" s="117"/>
      <c r="CN29" s="116">
        <f>SUM(CN30:CN31)</f>
        <v>0</v>
      </c>
      <c r="CO29" s="116">
        <f>SUM(CO30:CO31)</f>
        <v>0</v>
      </c>
      <c r="CP29" s="117"/>
      <c r="CQ29" s="116">
        <f>SUM(CQ30:CQ31)</f>
        <v>0</v>
      </c>
      <c r="CR29" s="116">
        <f>SUM(CR30:CR31)</f>
        <v>0</v>
      </c>
      <c r="CS29" s="117"/>
      <c r="CT29" s="116">
        <f>SUM(CT30:CT31)</f>
        <v>123923</v>
      </c>
      <c r="CU29" s="116">
        <f>SUM(CU30:CU31)</f>
        <v>0</v>
      </c>
      <c r="CV29" s="117"/>
      <c r="CW29" s="116">
        <f>SUM(CW30:CW31)</f>
        <v>0</v>
      </c>
      <c r="CX29" s="116">
        <f>SUM(CX30:CX31)</f>
        <v>0</v>
      </c>
      <c r="CY29" s="117"/>
      <c r="CZ29" s="116">
        <f>SUM(CZ30:CZ31)</f>
        <v>0</v>
      </c>
      <c r="DA29" s="116">
        <f>SUM(DA30:DA31)</f>
        <v>0</v>
      </c>
      <c r="DB29" s="117"/>
      <c r="DC29" s="116">
        <f>SUM(DC30:DC31)</f>
        <v>0</v>
      </c>
      <c r="DD29" s="116">
        <f>SUM(DD30:DD31)</f>
        <v>0</v>
      </c>
      <c r="DE29" s="117"/>
      <c r="DF29" s="116">
        <f>SUM(DF30:DF31)</f>
        <v>0</v>
      </c>
      <c r="DG29" s="116">
        <f>SUM(DG30:DG31)</f>
        <v>0</v>
      </c>
      <c r="DH29" s="117"/>
      <c r="DI29" s="116">
        <f>SUM(DI30:DI31)</f>
        <v>0</v>
      </c>
      <c r="DJ29" s="116">
        <f>SUM(DJ30:DJ31)</f>
        <v>0</v>
      </c>
      <c r="DK29" s="117"/>
      <c r="DL29" s="116">
        <f>SUM(DL30:DL31)</f>
        <v>0</v>
      </c>
      <c r="DM29" s="116">
        <f>SUM(DM30:DM31)</f>
        <v>0</v>
      </c>
      <c r="DN29" s="117"/>
      <c r="DO29" s="116">
        <f>SUM(DO30:DO31)</f>
        <v>0</v>
      </c>
      <c r="DP29" s="116">
        <f>SUM(DP30:DP31)</f>
        <v>0</v>
      </c>
      <c r="DQ29" s="117"/>
      <c r="DR29" s="117"/>
      <c r="DS29" s="117"/>
      <c r="DT29" s="117"/>
      <c r="DU29" s="116">
        <f>SUM(DU30:DU31)</f>
        <v>0</v>
      </c>
      <c r="DV29" s="116">
        <f>SUM(DV30:DV31)</f>
        <v>0</v>
      </c>
      <c r="DW29" s="117"/>
      <c r="DX29" s="116">
        <f>SUM(DX30:DX31)</f>
        <v>0</v>
      </c>
      <c r="DY29" s="116">
        <f>SUM(DY30:DY31)</f>
        <v>0</v>
      </c>
      <c r="DZ29" s="117"/>
      <c r="EA29" s="116">
        <f>SUM(EA30:EA31)</f>
        <v>0</v>
      </c>
      <c r="EB29" s="116">
        <f>SUM(EB30:EB31)</f>
        <v>0</v>
      </c>
      <c r="EC29" s="117"/>
      <c r="ED29" s="103">
        <f t="shared" si="3"/>
        <v>123923</v>
      </c>
      <c r="EE29" s="103">
        <f t="shared" si="4"/>
        <v>0</v>
      </c>
      <c r="EF29" s="804">
        <f t="shared" si="5"/>
        <v>0</v>
      </c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  <c r="EY29" s="264"/>
      <c r="EZ29" s="264"/>
      <c r="FA29" s="264"/>
      <c r="FB29" s="264"/>
      <c r="FC29" s="264"/>
      <c r="FD29" s="264"/>
      <c r="FE29" s="264"/>
      <c r="FF29" s="264"/>
      <c r="FG29" s="264"/>
      <c r="FH29" s="264"/>
      <c r="FI29" s="264"/>
      <c r="FJ29" s="264"/>
      <c r="FK29" s="264"/>
      <c r="FL29" s="264"/>
      <c r="FM29" s="264"/>
      <c r="FN29" s="264"/>
      <c r="FO29" s="264"/>
      <c r="FP29" s="264"/>
      <c r="FQ29" s="264"/>
      <c r="FR29" s="264"/>
      <c r="FS29" s="264"/>
      <c r="FT29" s="264"/>
      <c r="FU29" s="264"/>
      <c r="FV29" s="264"/>
      <c r="FW29" s="264"/>
      <c r="FX29" s="264"/>
      <c r="FY29" s="264"/>
      <c r="FZ29" s="264"/>
      <c r="GA29" s="264"/>
      <c r="GB29" s="264"/>
      <c r="GC29" s="264"/>
      <c r="GD29" s="264"/>
      <c r="GE29" s="264"/>
      <c r="GF29" s="264"/>
      <c r="GG29" s="264"/>
      <c r="GH29" s="264"/>
      <c r="GI29" s="264"/>
      <c r="GJ29" s="264"/>
      <c r="GK29" s="264"/>
      <c r="GL29" s="264"/>
      <c r="GM29" s="264"/>
      <c r="GN29" s="264"/>
      <c r="GO29" s="264"/>
      <c r="GP29" s="264"/>
      <c r="GQ29" s="264"/>
      <c r="GR29" s="264"/>
      <c r="GS29" s="264"/>
      <c r="GT29" s="264"/>
      <c r="GU29" s="264"/>
      <c r="GV29" s="264"/>
      <c r="GW29" s="264"/>
      <c r="GX29" s="264"/>
      <c r="GY29" s="264"/>
      <c r="GZ29" s="264"/>
      <c r="HA29" s="264"/>
      <c r="HB29" s="264"/>
      <c r="HC29" s="264"/>
      <c r="HD29" s="264"/>
      <c r="HE29" s="264"/>
      <c r="HF29" s="264"/>
      <c r="HG29" s="264"/>
      <c r="HH29" s="264"/>
      <c r="HI29" s="264"/>
      <c r="HJ29" s="264"/>
      <c r="HK29" s="264"/>
      <c r="HL29" s="264"/>
      <c r="HM29" s="264"/>
      <c r="HN29" s="264"/>
      <c r="HO29" s="264"/>
      <c r="HP29" s="264"/>
      <c r="HQ29" s="264"/>
      <c r="HR29" s="264"/>
      <c r="HS29" s="264"/>
      <c r="HT29" s="264"/>
      <c r="HU29" s="264"/>
      <c r="HV29" s="264"/>
      <c r="HW29" s="264"/>
      <c r="HX29" s="264"/>
      <c r="HY29" s="264"/>
      <c r="HZ29" s="264"/>
      <c r="IA29" s="264"/>
      <c r="IB29" s="264"/>
      <c r="IC29" s="264"/>
      <c r="ID29" s="264"/>
      <c r="IE29" s="264"/>
      <c r="IF29" s="264"/>
      <c r="IG29" s="264"/>
      <c r="IH29" s="264"/>
      <c r="II29" s="264"/>
      <c r="IJ29" s="264"/>
      <c r="IK29" s="264"/>
      <c r="IL29" s="264"/>
      <c r="IM29" s="264"/>
      <c r="IN29" s="264"/>
      <c r="IO29" s="264"/>
      <c r="IP29" s="264"/>
      <c r="IQ29" s="264"/>
      <c r="IR29" s="264"/>
      <c r="IS29" s="264"/>
      <c r="IT29" s="264"/>
      <c r="IU29" s="264"/>
      <c r="IV29" s="264"/>
      <c r="IW29" s="264"/>
      <c r="IX29" s="264"/>
      <c r="IY29" s="264"/>
    </row>
    <row r="30" spans="1:259" s="115" customFormat="1" ht="15">
      <c r="A30" s="118"/>
      <c r="D30" s="81"/>
      <c r="F30" s="115" t="s">
        <v>558</v>
      </c>
      <c r="G30" s="119" t="s">
        <v>570</v>
      </c>
      <c r="H30" s="119"/>
      <c r="I30" s="92" t="s">
        <v>569</v>
      </c>
      <c r="J30" s="103">
        <f t="shared" si="7"/>
        <v>123923</v>
      </c>
      <c r="K30" s="103">
        <f t="shared" si="0"/>
        <v>0</v>
      </c>
      <c r="L30" s="103">
        <f t="shared" si="1"/>
        <v>0</v>
      </c>
      <c r="M30" s="104">
        <f t="shared" si="2"/>
        <v>123923</v>
      </c>
      <c r="N30" s="110"/>
      <c r="O30" s="110"/>
      <c r="P30" s="111"/>
      <c r="Q30" s="110"/>
      <c r="R30" s="110"/>
      <c r="S30" s="111"/>
      <c r="T30" s="110"/>
      <c r="U30" s="110"/>
      <c r="V30" s="111"/>
      <c r="W30" s="108">
        <f t="shared" si="8"/>
        <v>0</v>
      </c>
      <c r="X30" s="110"/>
      <c r="Y30" s="111"/>
      <c r="Z30" s="110"/>
      <c r="AA30" s="110"/>
      <c r="AB30" s="111"/>
      <c r="AC30" s="110"/>
      <c r="AD30" s="110"/>
      <c r="AE30" s="111"/>
      <c r="AF30" s="110"/>
      <c r="AG30" s="110"/>
      <c r="AH30" s="111"/>
      <c r="AI30" s="110"/>
      <c r="AJ30" s="110"/>
      <c r="AK30" s="111"/>
      <c r="AL30" s="108">
        <f t="shared" ref="AL30:AL31" si="12">Z30+AC30+AF30+AI30</f>
        <v>0</v>
      </c>
      <c r="AM30" s="110"/>
      <c r="AN30" s="111"/>
      <c r="AO30" s="110"/>
      <c r="AP30" s="110"/>
      <c r="AQ30" s="111"/>
      <c r="AR30" s="110"/>
      <c r="AS30" s="110"/>
      <c r="AT30" s="111"/>
      <c r="AU30" s="110"/>
      <c r="AV30" s="110"/>
      <c r="AW30" s="111"/>
      <c r="AX30" s="110"/>
      <c r="AY30" s="110"/>
      <c r="AZ30" s="111"/>
      <c r="BA30" s="110"/>
      <c r="BB30" s="110"/>
      <c r="BC30" s="111"/>
      <c r="BD30" s="110"/>
      <c r="BE30" s="110"/>
      <c r="BF30" s="111"/>
      <c r="BG30" s="110"/>
      <c r="BH30" s="110"/>
      <c r="BI30" s="111"/>
      <c r="BJ30" s="110"/>
      <c r="BK30" s="110"/>
      <c r="BL30" s="111"/>
      <c r="BM30" s="110"/>
      <c r="BN30" s="110"/>
      <c r="BO30" s="111"/>
      <c r="BP30" s="110"/>
      <c r="BQ30" s="110"/>
      <c r="BR30" s="111"/>
      <c r="BS30" s="110"/>
      <c r="BT30" s="110"/>
      <c r="BU30" s="111"/>
      <c r="BV30" s="110"/>
      <c r="BW30" s="110"/>
      <c r="BX30" s="111"/>
      <c r="BY30" s="110"/>
      <c r="BZ30" s="110"/>
      <c r="CA30" s="111"/>
      <c r="CB30" s="110"/>
      <c r="CC30" s="110"/>
      <c r="CD30" s="111"/>
      <c r="CE30" s="110"/>
      <c r="CF30" s="110"/>
      <c r="CG30" s="111"/>
      <c r="CH30" s="110"/>
      <c r="CI30" s="110"/>
      <c r="CJ30" s="111"/>
      <c r="CK30" s="110"/>
      <c r="CL30" s="110"/>
      <c r="CM30" s="111"/>
      <c r="CN30" s="110"/>
      <c r="CO30" s="110"/>
      <c r="CP30" s="111"/>
      <c r="CQ30" s="110"/>
      <c r="CR30" s="110"/>
      <c r="CS30" s="111"/>
      <c r="CT30" s="110">
        <v>123923</v>
      </c>
      <c r="CU30" s="110"/>
      <c r="CV30" s="111"/>
      <c r="CW30" s="110"/>
      <c r="CX30" s="110"/>
      <c r="CY30" s="111"/>
      <c r="CZ30" s="110"/>
      <c r="DA30" s="110"/>
      <c r="DB30" s="111"/>
      <c r="DC30" s="110"/>
      <c r="DD30" s="110"/>
      <c r="DE30" s="111"/>
      <c r="DF30" s="110"/>
      <c r="DG30" s="110"/>
      <c r="DH30" s="111"/>
      <c r="DI30" s="110"/>
      <c r="DJ30" s="110"/>
      <c r="DK30" s="111"/>
      <c r="DL30" s="110"/>
      <c r="DM30" s="110"/>
      <c r="DN30" s="111"/>
      <c r="DO30" s="110"/>
      <c r="DP30" s="110"/>
      <c r="DQ30" s="111"/>
      <c r="DR30" s="111"/>
      <c r="DS30" s="111"/>
      <c r="DT30" s="111"/>
      <c r="DU30" s="110"/>
      <c r="DV30" s="110"/>
      <c r="DW30" s="111"/>
      <c r="DX30" s="110"/>
      <c r="DY30" s="110"/>
      <c r="DZ30" s="111"/>
      <c r="EA30" s="110"/>
      <c r="EB30" s="110"/>
      <c r="EC30" s="111"/>
      <c r="ED30" s="103">
        <f t="shared" si="3"/>
        <v>123923</v>
      </c>
      <c r="EE30" s="103">
        <f t="shared" si="4"/>
        <v>0</v>
      </c>
      <c r="EF30" s="804">
        <f t="shared" si="5"/>
        <v>0</v>
      </c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V30" s="264"/>
      <c r="EW30" s="264"/>
      <c r="EX30" s="264"/>
      <c r="EY30" s="264"/>
      <c r="EZ30" s="264"/>
      <c r="FA30" s="264"/>
      <c r="FB30" s="264"/>
      <c r="FC30" s="264"/>
      <c r="FD30" s="264"/>
      <c r="FE30" s="264"/>
      <c r="FF30" s="264"/>
      <c r="FG30" s="264"/>
      <c r="FH30" s="264"/>
      <c r="FI30" s="264"/>
      <c r="FJ30" s="264"/>
      <c r="FK30" s="264"/>
      <c r="FL30" s="264"/>
      <c r="FM30" s="264"/>
      <c r="FN30" s="264"/>
      <c r="FO30" s="264"/>
      <c r="FP30" s="264"/>
      <c r="FQ30" s="264"/>
      <c r="FR30" s="264"/>
      <c r="FS30" s="264"/>
      <c r="FT30" s="264"/>
      <c r="FU30" s="264"/>
      <c r="FV30" s="264"/>
      <c r="FW30" s="264"/>
      <c r="FX30" s="264"/>
      <c r="FY30" s="264"/>
      <c r="FZ30" s="264"/>
      <c r="GA30" s="264"/>
      <c r="GB30" s="264"/>
      <c r="GC30" s="264"/>
      <c r="GD30" s="264"/>
      <c r="GE30" s="264"/>
      <c r="GF30" s="264"/>
      <c r="GG30" s="264"/>
      <c r="GH30" s="264"/>
      <c r="GI30" s="264"/>
      <c r="GJ30" s="264"/>
      <c r="GK30" s="264"/>
      <c r="GL30" s="264"/>
      <c r="GM30" s="264"/>
      <c r="GN30" s="264"/>
      <c r="GO30" s="264"/>
      <c r="GP30" s="264"/>
      <c r="GQ30" s="264"/>
      <c r="GR30" s="264"/>
      <c r="GS30" s="264"/>
      <c r="GT30" s="264"/>
      <c r="GU30" s="264"/>
      <c r="GV30" s="264"/>
      <c r="GW30" s="264"/>
      <c r="GX30" s="264"/>
      <c r="GY30" s="264"/>
      <c r="GZ30" s="264"/>
      <c r="HA30" s="264"/>
      <c r="HB30" s="264"/>
      <c r="HC30" s="264"/>
      <c r="HD30" s="264"/>
      <c r="HE30" s="264"/>
      <c r="HF30" s="264"/>
      <c r="HG30" s="264"/>
      <c r="HH30" s="264"/>
      <c r="HI30" s="264"/>
      <c r="HJ30" s="264"/>
      <c r="HK30" s="264"/>
      <c r="HL30" s="264"/>
      <c r="HM30" s="264"/>
      <c r="HN30" s="264"/>
      <c r="HO30" s="264"/>
      <c r="HP30" s="264"/>
      <c r="HQ30" s="264"/>
      <c r="HR30" s="264"/>
      <c r="HS30" s="264"/>
      <c r="HT30" s="264"/>
      <c r="HU30" s="264"/>
      <c r="HV30" s="264"/>
      <c r="HW30" s="264"/>
      <c r="HX30" s="264"/>
      <c r="HY30" s="264"/>
      <c r="HZ30" s="264"/>
      <c r="IA30" s="264"/>
      <c r="IB30" s="264"/>
      <c r="IC30" s="264"/>
      <c r="ID30" s="264"/>
      <c r="IE30" s="264"/>
      <c r="IF30" s="264"/>
      <c r="IG30" s="264"/>
      <c r="IH30" s="264"/>
      <c r="II30" s="264"/>
      <c r="IJ30" s="264"/>
      <c r="IK30" s="264"/>
      <c r="IL30" s="264"/>
      <c r="IM30" s="264"/>
      <c r="IN30" s="264"/>
      <c r="IO30" s="264"/>
      <c r="IP30" s="264"/>
      <c r="IQ30" s="264"/>
      <c r="IR30" s="264"/>
      <c r="IS30" s="264"/>
      <c r="IT30" s="264"/>
      <c r="IU30" s="264"/>
      <c r="IV30" s="264"/>
      <c r="IW30" s="264"/>
      <c r="IX30" s="264"/>
      <c r="IY30" s="264"/>
    </row>
    <row r="31" spans="1:259" s="115" customFormat="1" ht="15">
      <c r="A31" s="118"/>
      <c r="D31" s="81"/>
      <c r="F31" s="115" t="s">
        <v>558</v>
      </c>
      <c r="G31" s="119" t="s">
        <v>571</v>
      </c>
      <c r="H31" s="119"/>
      <c r="I31" s="92" t="s">
        <v>569</v>
      </c>
      <c r="J31" s="103">
        <f t="shared" si="7"/>
        <v>0</v>
      </c>
      <c r="K31" s="103">
        <f t="shared" si="0"/>
        <v>0</v>
      </c>
      <c r="L31" s="103">
        <f t="shared" si="1"/>
        <v>0</v>
      </c>
      <c r="M31" s="104">
        <f t="shared" si="2"/>
        <v>0</v>
      </c>
      <c r="N31" s="110"/>
      <c r="O31" s="110"/>
      <c r="P31" s="111"/>
      <c r="Q31" s="110"/>
      <c r="R31" s="110"/>
      <c r="S31" s="111"/>
      <c r="T31" s="110"/>
      <c r="U31" s="110"/>
      <c r="V31" s="111"/>
      <c r="W31" s="108">
        <f t="shared" si="8"/>
        <v>0</v>
      </c>
      <c r="X31" s="110"/>
      <c r="Y31" s="111"/>
      <c r="Z31" s="110"/>
      <c r="AA31" s="110"/>
      <c r="AB31" s="111"/>
      <c r="AC31" s="110"/>
      <c r="AD31" s="110"/>
      <c r="AE31" s="111"/>
      <c r="AF31" s="110"/>
      <c r="AG31" s="110"/>
      <c r="AH31" s="111"/>
      <c r="AI31" s="110"/>
      <c r="AJ31" s="110"/>
      <c r="AK31" s="111"/>
      <c r="AL31" s="108">
        <f t="shared" si="12"/>
        <v>0</v>
      </c>
      <c r="AM31" s="110"/>
      <c r="AN31" s="111"/>
      <c r="AO31" s="110"/>
      <c r="AP31" s="110"/>
      <c r="AQ31" s="111"/>
      <c r="AR31" s="110"/>
      <c r="AS31" s="110"/>
      <c r="AT31" s="111"/>
      <c r="AU31" s="110"/>
      <c r="AV31" s="110"/>
      <c r="AW31" s="111"/>
      <c r="AX31" s="110"/>
      <c r="AY31" s="110"/>
      <c r="AZ31" s="111"/>
      <c r="BA31" s="110"/>
      <c r="BB31" s="110"/>
      <c r="BC31" s="111"/>
      <c r="BD31" s="110"/>
      <c r="BE31" s="110"/>
      <c r="BF31" s="111"/>
      <c r="BG31" s="110"/>
      <c r="BH31" s="110"/>
      <c r="BI31" s="111"/>
      <c r="BJ31" s="110"/>
      <c r="BK31" s="110"/>
      <c r="BL31" s="111"/>
      <c r="BM31" s="110"/>
      <c r="BN31" s="110"/>
      <c r="BO31" s="111"/>
      <c r="BP31" s="110"/>
      <c r="BQ31" s="110"/>
      <c r="BR31" s="111"/>
      <c r="BS31" s="110"/>
      <c r="BT31" s="110"/>
      <c r="BU31" s="111"/>
      <c r="BV31" s="110"/>
      <c r="BW31" s="110"/>
      <c r="BX31" s="111"/>
      <c r="BY31" s="110"/>
      <c r="BZ31" s="110"/>
      <c r="CA31" s="111"/>
      <c r="CB31" s="110"/>
      <c r="CC31" s="110"/>
      <c r="CD31" s="111"/>
      <c r="CE31" s="110"/>
      <c r="CF31" s="110"/>
      <c r="CG31" s="111"/>
      <c r="CH31" s="110"/>
      <c r="CI31" s="110"/>
      <c r="CJ31" s="111"/>
      <c r="CK31" s="110"/>
      <c r="CL31" s="110"/>
      <c r="CM31" s="111"/>
      <c r="CN31" s="110"/>
      <c r="CO31" s="110"/>
      <c r="CP31" s="111"/>
      <c r="CQ31" s="110"/>
      <c r="CR31" s="110"/>
      <c r="CS31" s="111"/>
      <c r="CT31" s="110"/>
      <c r="CU31" s="110"/>
      <c r="CV31" s="111"/>
      <c r="CW31" s="110"/>
      <c r="CX31" s="110"/>
      <c r="CY31" s="111"/>
      <c r="CZ31" s="110"/>
      <c r="DA31" s="110"/>
      <c r="DB31" s="111"/>
      <c r="DC31" s="110"/>
      <c r="DD31" s="110"/>
      <c r="DE31" s="111"/>
      <c r="DF31" s="110"/>
      <c r="DG31" s="110"/>
      <c r="DH31" s="111"/>
      <c r="DI31" s="110"/>
      <c r="DJ31" s="110"/>
      <c r="DK31" s="111"/>
      <c r="DL31" s="110"/>
      <c r="DM31" s="110"/>
      <c r="DN31" s="111"/>
      <c r="DO31" s="110"/>
      <c r="DP31" s="110"/>
      <c r="DQ31" s="111"/>
      <c r="DR31" s="111"/>
      <c r="DS31" s="111"/>
      <c r="DT31" s="111"/>
      <c r="DU31" s="110"/>
      <c r="DV31" s="110"/>
      <c r="DW31" s="111"/>
      <c r="DX31" s="110"/>
      <c r="DY31" s="110"/>
      <c r="DZ31" s="111"/>
      <c r="EA31" s="110"/>
      <c r="EB31" s="110"/>
      <c r="EC31" s="111"/>
      <c r="ED31" s="103">
        <f t="shared" si="3"/>
        <v>0</v>
      </c>
      <c r="EE31" s="103">
        <f t="shared" si="4"/>
        <v>0</v>
      </c>
      <c r="EF31" s="804">
        <f t="shared" si="5"/>
        <v>0</v>
      </c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  <c r="EY31" s="264"/>
      <c r="EZ31" s="264"/>
      <c r="FA31" s="264"/>
      <c r="FB31" s="264"/>
      <c r="FC31" s="264"/>
      <c r="FD31" s="264"/>
      <c r="FE31" s="264"/>
      <c r="FF31" s="264"/>
      <c r="FG31" s="264"/>
      <c r="FH31" s="264"/>
      <c r="FI31" s="264"/>
      <c r="FJ31" s="264"/>
      <c r="FK31" s="264"/>
      <c r="FL31" s="264"/>
      <c r="FM31" s="264"/>
      <c r="FN31" s="264"/>
      <c r="FO31" s="264"/>
      <c r="FP31" s="264"/>
      <c r="FQ31" s="264"/>
      <c r="FR31" s="264"/>
      <c r="FS31" s="264"/>
      <c r="FT31" s="264"/>
      <c r="FU31" s="264"/>
      <c r="FV31" s="264"/>
      <c r="FW31" s="264"/>
      <c r="FX31" s="264"/>
      <c r="FY31" s="264"/>
      <c r="FZ31" s="264"/>
      <c r="GA31" s="264"/>
      <c r="GB31" s="264"/>
      <c r="GC31" s="264"/>
      <c r="GD31" s="264"/>
      <c r="GE31" s="264"/>
      <c r="GF31" s="264"/>
      <c r="GG31" s="264"/>
      <c r="GH31" s="264"/>
      <c r="GI31" s="264"/>
      <c r="GJ31" s="264"/>
      <c r="GK31" s="264"/>
      <c r="GL31" s="264"/>
      <c r="GM31" s="264"/>
      <c r="GN31" s="264"/>
      <c r="GO31" s="264"/>
      <c r="GP31" s="264"/>
      <c r="GQ31" s="264"/>
      <c r="GR31" s="264"/>
      <c r="GS31" s="264"/>
      <c r="GT31" s="264"/>
      <c r="GU31" s="264"/>
      <c r="GV31" s="264"/>
      <c r="GW31" s="264"/>
      <c r="GX31" s="264"/>
      <c r="GY31" s="264"/>
      <c r="GZ31" s="264"/>
      <c r="HA31" s="264"/>
      <c r="HB31" s="264"/>
      <c r="HC31" s="264"/>
      <c r="HD31" s="264"/>
      <c r="HE31" s="264"/>
      <c r="HF31" s="264"/>
      <c r="HG31" s="264"/>
      <c r="HH31" s="264"/>
      <c r="HI31" s="264"/>
      <c r="HJ31" s="264"/>
      <c r="HK31" s="264"/>
      <c r="HL31" s="264"/>
      <c r="HM31" s="264"/>
      <c r="HN31" s="264"/>
      <c r="HO31" s="264"/>
      <c r="HP31" s="264"/>
      <c r="HQ31" s="264"/>
      <c r="HR31" s="264"/>
      <c r="HS31" s="264"/>
      <c r="HT31" s="264"/>
      <c r="HU31" s="264"/>
      <c r="HV31" s="264"/>
      <c r="HW31" s="264"/>
      <c r="HX31" s="264"/>
      <c r="HY31" s="264"/>
      <c r="HZ31" s="264"/>
      <c r="IA31" s="264"/>
      <c r="IB31" s="264"/>
      <c r="IC31" s="264"/>
      <c r="ID31" s="264"/>
      <c r="IE31" s="264"/>
      <c r="IF31" s="264"/>
      <c r="IG31" s="264"/>
      <c r="IH31" s="264"/>
      <c r="II31" s="264"/>
      <c r="IJ31" s="264"/>
      <c r="IK31" s="264"/>
      <c r="IL31" s="264"/>
      <c r="IM31" s="264"/>
      <c r="IN31" s="264"/>
      <c r="IO31" s="264"/>
      <c r="IP31" s="264"/>
      <c r="IQ31" s="264"/>
      <c r="IR31" s="264"/>
      <c r="IS31" s="264"/>
      <c r="IT31" s="264"/>
      <c r="IU31" s="264"/>
      <c r="IV31" s="264"/>
      <c r="IW31" s="264"/>
      <c r="IX31" s="264"/>
      <c r="IY31" s="264"/>
    </row>
    <row r="32" spans="1:259" s="115" customFormat="1" ht="15">
      <c r="A32" s="118"/>
      <c r="D32" s="81"/>
      <c r="E32" s="102">
        <v>2</v>
      </c>
      <c r="F32" s="81" t="s">
        <v>572</v>
      </c>
      <c r="G32" s="102"/>
      <c r="H32" s="102"/>
      <c r="I32" s="92" t="s">
        <v>573</v>
      </c>
      <c r="J32" s="103">
        <f t="shared" si="7"/>
        <v>11656</v>
      </c>
      <c r="K32" s="103">
        <f t="shared" si="0"/>
        <v>0</v>
      </c>
      <c r="L32" s="103">
        <f t="shared" si="1"/>
        <v>0</v>
      </c>
      <c r="M32" s="104">
        <f t="shared" si="2"/>
        <v>11656</v>
      </c>
      <c r="N32" s="116">
        <f>SUM(N33:N34)</f>
        <v>0</v>
      </c>
      <c r="O32" s="116">
        <f>SUM(O33:O34)</f>
        <v>0</v>
      </c>
      <c r="P32" s="117"/>
      <c r="Q32" s="116">
        <f>SUM(Q33:Q34)</f>
        <v>0</v>
      </c>
      <c r="R32" s="116">
        <f>SUM(R33:R34)</f>
        <v>0</v>
      </c>
      <c r="S32" s="117"/>
      <c r="T32" s="116">
        <f>SUM(T33:T34)</f>
        <v>0</v>
      </c>
      <c r="U32" s="116">
        <f>SUM(U33:U34)</f>
        <v>0</v>
      </c>
      <c r="V32" s="117"/>
      <c r="W32" s="108">
        <f t="shared" si="8"/>
        <v>0</v>
      </c>
      <c r="X32" s="116">
        <f>SUM(X33:X34)</f>
        <v>0</v>
      </c>
      <c r="Y32" s="117"/>
      <c r="Z32" s="116">
        <f>SUM(Z33:Z34)</f>
        <v>0</v>
      </c>
      <c r="AA32" s="116">
        <f>SUM(AA33:AA34)</f>
        <v>0</v>
      </c>
      <c r="AB32" s="117"/>
      <c r="AC32" s="116">
        <f>SUM(AC33:AC34)</f>
        <v>0</v>
      </c>
      <c r="AD32" s="116">
        <f>SUM(AD33:AD34)</f>
        <v>0</v>
      </c>
      <c r="AE32" s="117"/>
      <c r="AF32" s="116">
        <f>SUM(AF33:AF34)</f>
        <v>0</v>
      </c>
      <c r="AG32" s="116">
        <f>SUM(AG33:AG34)</f>
        <v>0</v>
      </c>
      <c r="AH32" s="117"/>
      <c r="AI32" s="116">
        <f>SUM(AI33:AI34)</f>
        <v>0</v>
      </c>
      <c r="AJ32" s="116">
        <f>SUM(AJ33:AJ34)</f>
        <v>0</v>
      </c>
      <c r="AK32" s="117"/>
      <c r="AL32" s="116">
        <f>SUM(AL33:AL34)</f>
        <v>0</v>
      </c>
      <c r="AM32" s="116">
        <f>SUM(AM33:AM34)</f>
        <v>0</v>
      </c>
      <c r="AN32" s="117"/>
      <c r="AO32" s="116">
        <f>SUM(AO33:AO34)</f>
        <v>0</v>
      </c>
      <c r="AP32" s="116">
        <f>SUM(AP33:AP34)</f>
        <v>0</v>
      </c>
      <c r="AQ32" s="117"/>
      <c r="AR32" s="116">
        <f>SUM(AR33:AR34)</f>
        <v>0</v>
      </c>
      <c r="AS32" s="116">
        <f>SUM(AS33:AS34)</f>
        <v>0</v>
      </c>
      <c r="AT32" s="117"/>
      <c r="AU32" s="116">
        <f>SUM(AU33:AU34)</f>
        <v>0</v>
      </c>
      <c r="AV32" s="116">
        <f>SUM(AV33:AV34)</f>
        <v>0</v>
      </c>
      <c r="AW32" s="117"/>
      <c r="AX32" s="116">
        <f>SUM(AX33:AX34)</f>
        <v>0</v>
      </c>
      <c r="AY32" s="116">
        <f>SUM(AY33:AY34)</f>
        <v>0</v>
      </c>
      <c r="AZ32" s="117"/>
      <c r="BA32" s="116">
        <f>SUM(BA33:BA34)</f>
        <v>0</v>
      </c>
      <c r="BB32" s="116">
        <f>SUM(BB33:BB34)</f>
        <v>0</v>
      </c>
      <c r="BC32" s="117"/>
      <c r="BD32" s="116">
        <f>SUM(BD33:BD34)</f>
        <v>0</v>
      </c>
      <c r="BE32" s="116">
        <f>SUM(BE33:BE34)</f>
        <v>0</v>
      </c>
      <c r="BF32" s="117"/>
      <c r="BG32" s="116">
        <f>SUM(BG33:BG34)</f>
        <v>0</v>
      </c>
      <c r="BH32" s="116">
        <f>SUM(BH33:BH34)</f>
        <v>0</v>
      </c>
      <c r="BI32" s="117"/>
      <c r="BJ32" s="116">
        <f>SUM(BJ33:BJ34)</f>
        <v>0</v>
      </c>
      <c r="BK32" s="116">
        <f>SUM(BK33:BK34)</f>
        <v>0</v>
      </c>
      <c r="BL32" s="117"/>
      <c r="BM32" s="116">
        <f>SUM(BM33:BM34)</f>
        <v>0</v>
      </c>
      <c r="BN32" s="116">
        <f>SUM(BN33:BN34)</f>
        <v>0</v>
      </c>
      <c r="BO32" s="117"/>
      <c r="BP32" s="116">
        <f>SUM(BP33:BP34)</f>
        <v>0</v>
      </c>
      <c r="BQ32" s="116">
        <f>SUM(BQ33:BQ34)</f>
        <v>0</v>
      </c>
      <c r="BR32" s="117"/>
      <c r="BS32" s="116">
        <f>SUM(BS33:BS34)</f>
        <v>0</v>
      </c>
      <c r="BT32" s="116">
        <f>SUM(BT33:BT34)</f>
        <v>0</v>
      </c>
      <c r="BU32" s="117"/>
      <c r="BV32" s="116">
        <f>SUM(BV33:BV34)</f>
        <v>0</v>
      </c>
      <c r="BW32" s="116">
        <f>SUM(BW33:BW34)</f>
        <v>0</v>
      </c>
      <c r="BX32" s="117"/>
      <c r="BY32" s="116">
        <f>SUM(BY33:BY34)</f>
        <v>0</v>
      </c>
      <c r="BZ32" s="116">
        <f>SUM(BZ33:BZ34)</f>
        <v>0</v>
      </c>
      <c r="CA32" s="117"/>
      <c r="CB32" s="116">
        <f>SUM(CB33:CB34)</f>
        <v>0</v>
      </c>
      <c r="CC32" s="116">
        <f>SUM(CC33:CC34)</f>
        <v>0</v>
      </c>
      <c r="CD32" s="117"/>
      <c r="CE32" s="116">
        <f>SUM(CE33:CE34)</f>
        <v>0</v>
      </c>
      <c r="CF32" s="116">
        <f>SUM(CF33:CF34)</f>
        <v>0</v>
      </c>
      <c r="CG32" s="117"/>
      <c r="CH32" s="116">
        <f>SUM(CH33:CH34)</f>
        <v>0</v>
      </c>
      <c r="CI32" s="116">
        <f>SUM(CI33:CI34)</f>
        <v>0</v>
      </c>
      <c r="CJ32" s="117"/>
      <c r="CK32" s="116">
        <f>SUM(CK33:CK34)</f>
        <v>0</v>
      </c>
      <c r="CL32" s="116">
        <f>SUM(CL33:CL34)</f>
        <v>0</v>
      </c>
      <c r="CM32" s="117"/>
      <c r="CN32" s="116">
        <f>SUM(CN33:CN34)</f>
        <v>0</v>
      </c>
      <c r="CO32" s="116">
        <f>SUM(CO33:CO34)</f>
        <v>0</v>
      </c>
      <c r="CP32" s="117"/>
      <c r="CQ32" s="116">
        <f>SUM(CQ33:CQ34)</f>
        <v>0</v>
      </c>
      <c r="CR32" s="116">
        <f>SUM(CR33:CR34)</f>
        <v>0</v>
      </c>
      <c r="CS32" s="117"/>
      <c r="CT32" s="116">
        <f>SUM(CT33:CT34)</f>
        <v>11656</v>
      </c>
      <c r="CU32" s="116">
        <f>SUM(CU33:CU34)</f>
        <v>0</v>
      </c>
      <c r="CV32" s="117"/>
      <c r="CW32" s="116">
        <f>SUM(CW33:CW34)</f>
        <v>0</v>
      </c>
      <c r="CX32" s="116">
        <f>SUM(CX33:CX34)</f>
        <v>0</v>
      </c>
      <c r="CY32" s="117"/>
      <c r="CZ32" s="116">
        <f>SUM(CZ33:CZ34)</f>
        <v>0</v>
      </c>
      <c r="DA32" s="116">
        <f>SUM(DA33:DA34)</f>
        <v>0</v>
      </c>
      <c r="DB32" s="117"/>
      <c r="DC32" s="116">
        <f>SUM(DC33:DC34)</f>
        <v>0</v>
      </c>
      <c r="DD32" s="116">
        <f>SUM(DD33:DD34)</f>
        <v>0</v>
      </c>
      <c r="DE32" s="117"/>
      <c r="DF32" s="116">
        <f>SUM(DF33:DF34)</f>
        <v>0</v>
      </c>
      <c r="DG32" s="116">
        <f>SUM(DG33:DG34)</f>
        <v>0</v>
      </c>
      <c r="DH32" s="117"/>
      <c r="DI32" s="116">
        <f>SUM(DI33:DI34)</f>
        <v>0</v>
      </c>
      <c r="DJ32" s="116">
        <f>SUM(DJ33:DJ34)</f>
        <v>0</v>
      </c>
      <c r="DK32" s="117"/>
      <c r="DL32" s="116">
        <f>SUM(DL33:DL34)</f>
        <v>0</v>
      </c>
      <c r="DM32" s="116">
        <f>SUM(DM33:DM34)</f>
        <v>0</v>
      </c>
      <c r="DN32" s="117"/>
      <c r="DO32" s="116">
        <f>SUM(DO33:DO34)</f>
        <v>0</v>
      </c>
      <c r="DP32" s="116">
        <f>SUM(DP33:DP34)</f>
        <v>0</v>
      </c>
      <c r="DQ32" s="117"/>
      <c r="DR32" s="117"/>
      <c r="DS32" s="117"/>
      <c r="DT32" s="117"/>
      <c r="DU32" s="116">
        <f>SUM(DU33:DU34)</f>
        <v>0</v>
      </c>
      <c r="DV32" s="116">
        <f>SUM(DV33:DV34)</f>
        <v>0</v>
      </c>
      <c r="DW32" s="117"/>
      <c r="DX32" s="116">
        <f>SUM(DX33:DX34)</f>
        <v>0</v>
      </c>
      <c r="DY32" s="116">
        <f>SUM(DY33:DY34)</f>
        <v>0</v>
      </c>
      <c r="DZ32" s="117"/>
      <c r="EA32" s="116">
        <f>SUM(EA33:EA34)</f>
        <v>0</v>
      </c>
      <c r="EB32" s="116">
        <f>SUM(EB33:EB34)</f>
        <v>0</v>
      </c>
      <c r="EC32" s="117"/>
      <c r="ED32" s="103">
        <f t="shared" si="3"/>
        <v>11656</v>
      </c>
      <c r="EE32" s="103">
        <f t="shared" si="4"/>
        <v>0</v>
      </c>
      <c r="EF32" s="804">
        <f t="shared" si="5"/>
        <v>0</v>
      </c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V32" s="264"/>
      <c r="EW32" s="264"/>
      <c r="EX32" s="264"/>
      <c r="EY32" s="264"/>
      <c r="EZ32" s="264"/>
      <c r="FA32" s="264"/>
      <c r="FB32" s="264"/>
      <c r="FC32" s="264"/>
      <c r="FD32" s="264"/>
      <c r="FE32" s="264"/>
      <c r="FF32" s="264"/>
      <c r="FG32" s="264"/>
      <c r="FH32" s="264"/>
      <c r="FI32" s="264"/>
      <c r="FJ32" s="264"/>
      <c r="FK32" s="264"/>
      <c r="FL32" s="264"/>
      <c r="FM32" s="264"/>
      <c r="FN32" s="264"/>
      <c r="FO32" s="264"/>
      <c r="FP32" s="264"/>
      <c r="FQ32" s="264"/>
      <c r="FR32" s="264"/>
      <c r="FS32" s="264"/>
      <c r="FT32" s="264"/>
      <c r="FU32" s="264"/>
      <c r="FV32" s="264"/>
      <c r="FW32" s="264"/>
      <c r="FX32" s="264"/>
      <c r="FY32" s="264"/>
      <c r="FZ32" s="264"/>
      <c r="GA32" s="264"/>
      <c r="GB32" s="264"/>
      <c r="GC32" s="264"/>
      <c r="GD32" s="264"/>
      <c r="GE32" s="264"/>
      <c r="GF32" s="264"/>
      <c r="GG32" s="264"/>
      <c r="GH32" s="264"/>
      <c r="GI32" s="264"/>
      <c r="GJ32" s="264"/>
      <c r="GK32" s="264"/>
      <c r="GL32" s="264"/>
      <c r="GM32" s="264"/>
      <c r="GN32" s="264"/>
      <c r="GO32" s="264"/>
      <c r="GP32" s="264"/>
      <c r="GQ32" s="264"/>
      <c r="GR32" s="264"/>
      <c r="GS32" s="264"/>
      <c r="GT32" s="264"/>
      <c r="GU32" s="264"/>
      <c r="GV32" s="264"/>
      <c r="GW32" s="264"/>
      <c r="GX32" s="264"/>
      <c r="GY32" s="264"/>
      <c r="GZ32" s="264"/>
      <c r="HA32" s="264"/>
      <c r="HB32" s="264"/>
      <c r="HC32" s="264"/>
      <c r="HD32" s="264"/>
      <c r="HE32" s="264"/>
      <c r="HF32" s="264"/>
      <c r="HG32" s="264"/>
      <c r="HH32" s="264"/>
      <c r="HI32" s="264"/>
      <c r="HJ32" s="264"/>
      <c r="HK32" s="264"/>
      <c r="HL32" s="264"/>
      <c r="HM32" s="264"/>
      <c r="HN32" s="264"/>
      <c r="HO32" s="264"/>
      <c r="HP32" s="264"/>
      <c r="HQ32" s="264"/>
      <c r="HR32" s="264"/>
      <c r="HS32" s="264"/>
      <c r="HT32" s="264"/>
      <c r="HU32" s="264"/>
      <c r="HV32" s="264"/>
      <c r="HW32" s="264"/>
      <c r="HX32" s="264"/>
      <c r="HY32" s="264"/>
      <c r="HZ32" s="264"/>
      <c r="IA32" s="264"/>
      <c r="IB32" s="264"/>
      <c r="IC32" s="264"/>
      <c r="ID32" s="264"/>
      <c r="IE32" s="264"/>
      <c r="IF32" s="264"/>
      <c r="IG32" s="264"/>
      <c r="IH32" s="264"/>
      <c r="II32" s="264"/>
      <c r="IJ32" s="264"/>
      <c r="IK32" s="264"/>
      <c r="IL32" s="264"/>
      <c r="IM32" s="264"/>
      <c r="IN32" s="264"/>
      <c r="IO32" s="264"/>
      <c r="IP32" s="264"/>
      <c r="IQ32" s="264"/>
      <c r="IR32" s="264"/>
      <c r="IS32" s="264"/>
      <c r="IT32" s="264"/>
      <c r="IU32" s="264"/>
      <c r="IV32" s="264"/>
      <c r="IW32" s="264"/>
      <c r="IX32" s="264"/>
      <c r="IY32" s="264"/>
    </row>
    <row r="33" spans="1:259" ht="15">
      <c r="A33" s="101"/>
      <c r="B33" s="115"/>
      <c r="C33" s="115"/>
      <c r="F33" s="115" t="s">
        <v>558</v>
      </c>
      <c r="G33" s="119" t="s">
        <v>574</v>
      </c>
      <c r="H33" s="119"/>
      <c r="I33" s="92" t="s">
        <v>573</v>
      </c>
      <c r="J33" s="103">
        <f t="shared" si="7"/>
        <v>0</v>
      </c>
      <c r="K33" s="103">
        <f t="shared" si="0"/>
        <v>0</v>
      </c>
      <c r="L33" s="103">
        <f t="shared" si="1"/>
        <v>0</v>
      </c>
      <c r="M33" s="104">
        <f t="shared" si="2"/>
        <v>0</v>
      </c>
      <c r="N33" s="110"/>
      <c r="O33" s="110"/>
      <c r="P33" s="111"/>
      <c r="Q33" s="110"/>
      <c r="R33" s="110"/>
      <c r="S33" s="111"/>
      <c r="T33" s="110"/>
      <c r="U33" s="110"/>
      <c r="V33" s="111"/>
      <c r="W33" s="108">
        <f t="shared" si="8"/>
        <v>0</v>
      </c>
      <c r="X33" s="110"/>
      <c r="Y33" s="111"/>
      <c r="Z33" s="110"/>
      <c r="AA33" s="110"/>
      <c r="AB33" s="111"/>
      <c r="AC33" s="110"/>
      <c r="AD33" s="110"/>
      <c r="AE33" s="111"/>
      <c r="AF33" s="110"/>
      <c r="AG33" s="110"/>
      <c r="AH33" s="111"/>
      <c r="AI33" s="110"/>
      <c r="AJ33" s="110"/>
      <c r="AK33" s="111"/>
      <c r="AL33" s="108">
        <f t="shared" ref="AL33:AL34" si="13">Z33+AC33+AF33+AI33</f>
        <v>0</v>
      </c>
      <c r="AM33" s="110"/>
      <c r="AN33" s="111"/>
      <c r="AO33" s="110"/>
      <c r="AP33" s="110"/>
      <c r="AQ33" s="111"/>
      <c r="AR33" s="110"/>
      <c r="AS33" s="110"/>
      <c r="AT33" s="111"/>
      <c r="AU33" s="110"/>
      <c r="AV33" s="110"/>
      <c r="AW33" s="111"/>
      <c r="AX33" s="110"/>
      <c r="AY33" s="110"/>
      <c r="AZ33" s="111"/>
      <c r="BA33" s="110"/>
      <c r="BB33" s="110"/>
      <c r="BC33" s="111"/>
      <c r="BD33" s="110"/>
      <c r="BE33" s="110"/>
      <c r="BF33" s="111"/>
      <c r="BG33" s="110"/>
      <c r="BH33" s="110"/>
      <c r="BI33" s="111"/>
      <c r="BJ33" s="110"/>
      <c r="BK33" s="110"/>
      <c r="BL33" s="111"/>
      <c r="BM33" s="110"/>
      <c r="BN33" s="110"/>
      <c r="BO33" s="111"/>
      <c r="BP33" s="110"/>
      <c r="BQ33" s="110"/>
      <c r="BR33" s="111"/>
      <c r="BS33" s="110"/>
      <c r="BT33" s="110"/>
      <c r="BU33" s="111"/>
      <c r="BV33" s="110"/>
      <c r="BW33" s="110"/>
      <c r="BX33" s="111"/>
      <c r="BY33" s="110"/>
      <c r="BZ33" s="110"/>
      <c r="CA33" s="111"/>
      <c r="CB33" s="110"/>
      <c r="CC33" s="110"/>
      <c r="CD33" s="111"/>
      <c r="CE33" s="110"/>
      <c r="CF33" s="110"/>
      <c r="CG33" s="111"/>
      <c r="CH33" s="110"/>
      <c r="CI33" s="110"/>
      <c r="CJ33" s="111"/>
      <c r="CK33" s="110"/>
      <c r="CL33" s="110"/>
      <c r="CM33" s="111"/>
      <c r="CN33" s="110"/>
      <c r="CO33" s="110"/>
      <c r="CP33" s="111"/>
      <c r="CQ33" s="110"/>
      <c r="CR33" s="110"/>
      <c r="CS33" s="111"/>
      <c r="CT33" s="110"/>
      <c r="CU33" s="110"/>
      <c r="CV33" s="111"/>
      <c r="CW33" s="110"/>
      <c r="CX33" s="110"/>
      <c r="CY33" s="111"/>
      <c r="CZ33" s="110"/>
      <c r="DA33" s="110"/>
      <c r="DB33" s="111"/>
      <c r="DC33" s="110"/>
      <c r="DD33" s="110"/>
      <c r="DE33" s="111"/>
      <c r="DF33" s="110"/>
      <c r="DG33" s="110"/>
      <c r="DH33" s="111"/>
      <c r="DI33" s="110"/>
      <c r="DJ33" s="110"/>
      <c r="DK33" s="111"/>
      <c r="DL33" s="110"/>
      <c r="DM33" s="110"/>
      <c r="DN33" s="111"/>
      <c r="DO33" s="110"/>
      <c r="DP33" s="110"/>
      <c r="DQ33" s="111"/>
      <c r="DR33" s="111"/>
      <c r="DS33" s="111"/>
      <c r="DT33" s="111"/>
      <c r="DU33" s="110"/>
      <c r="DV33" s="110"/>
      <c r="DW33" s="111"/>
      <c r="DX33" s="110"/>
      <c r="DY33" s="110"/>
      <c r="DZ33" s="111"/>
      <c r="EA33" s="110"/>
      <c r="EB33" s="110"/>
      <c r="EC33" s="111"/>
      <c r="ED33" s="103">
        <f t="shared" si="3"/>
        <v>0</v>
      </c>
      <c r="EE33" s="103">
        <f t="shared" si="4"/>
        <v>0</v>
      </c>
      <c r="EF33" s="804">
        <f t="shared" si="5"/>
        <v>0</v>
      </c>
    </row>
    <row r="34" spans="1:259" s="115" customFormat="1" ht="15">
      <c r="A34" s="118"/>
      <c r="B34" s="81"/>
      <c r="C34" s="81"/>
      <c r="D34" s="81"/>
      <c r="F34" s="115" t="s">
        <v>558</v>
      </c>
      <c r="G34" s="119" t="s">
        <v>575</v>
      </c>
      <c r="H34" s="119"/>
      <c r="I34" s="92" t="s">
        <v>573</v>
      </c>
      <c r="J34" s="103">
        <f t="shared" si="7"/>
        <v>11656</v>
      </c>
      <c r="K34" s="103">
        <f t="shared" si="0"/>
        <v>0</v>
      </c>
      <c r="L34" s="103">
        <f t="shared" si="1"/>
        <v>0</v>
      </c>
      <c r="M34" s="104">
        <f t="shared" si="2"/>
        <v>11656</v>
      </c>
      <c r="N34" s="110"/>
      <c r="O34" s="110"/>
      <c r="P34" s="111"/>
      <c r="Q34" s="110"/>
      <c r="R34" s="110"/>
      <c r="S34" s="111"/>
      <c r="T34" s="110"/>
      <c r="U34" s="110"/>
      <c r="V34" s="111"/>
      <c r="W34" s="108">
        <f t="shared" si="8"/>
        <v>0</v>
      </c>
      <c r="X34" s="110"/>
      <c r="Y34" s="111"/>
      <c r="Z34" s="110"/>
      <c r="AA34" s="110"/>
      <c r="AB34" s="111"/>
      <c r="AC34" s="110"/>
      <c r="AD34" s="110"/>
      <c r="AE34" s="111"/>
      <c r="AF34" s="110"/>
      <c r="AG34" s="110"/>
      <c r="AH34" s="111"/>
      <c r="AI34" s="110"/>
      <c r="AJ34" s="110"/>
      <c r="AK34" s="111"/>
      <c r="AL34" s="108">
        <f t="shared" si="13"/>
        <v>0</v>
      </c>
      <c r="AM34" s="110"/>
      <c r="AN34" s="111"/>
      <c r="AO34" s="110"/>
      <c r="AP34" s="110"/>
      <c r="AQ34" s="111"/>
      <c r="AR34" s="110"/>
      <c r="AS34" s="110"/>
      <c r="AT34" s="111"/>
      <c r="AU34" s="110"/>
      <c r="AV34" s="110"/>
      <c r="AW34" s="111"/>
      <c r="AX34" s="110"/>
      <c r="AY34" s="110"/>
      <c r="AZ34" s="111"/>
      <c r="BA34" s="110"/>
      <c r="BB34" s="110"/>
      <c r="BC34" s="111"/>
      <c r="BD34" s="110"/>
      <c r="BE34" s="110"/>
      <c r="BF34" s="111"/>
      <c r="BG34" s="110"/>
      <c r="BH34" s="110"/>
      <c r="BI34" s="111"/>
      <c r="BJ34" s="110"/>
      <c r="BK34" s="110"/>
      <c r="BL34" s="111"/>
      <c r="BM34" s="110"/>
      <c r="BN34" s="110"/>
      <c r="BO34" s="111"/>
      <c r="BP34" s="110"/>
      <c r="BQ34" s="110"/>
      <c r="BR34" s="111"/>
      <c r="BS34" s="110"/>
      <c r="BT34" s="110"/>
      <c r="BU34" s="111"/>
      <c r="BV34" s="110"/>
      <c r="BW34" s="110"/>
      <c r="BX34" s="111"/>
      <c r="BY34" s="110"/>
      <c r="BZ34" s="110"/>
      <c r="CA34" s="111"/>
      <c r="CB34" s="110"/>
      <c r="CC34" s="110"/>
      <c r="CD34" s="111"/>
      <c r="CE34" s="110"/>
      <c r="CF34" s="110"/>
      <c r="CG34" s="111"/>
      <c r="CH34" s="110"/>
      <c r="CI34" s="110"/>
      <c r="CJ34" s="111"/>
      <c r="CK34" s="110"/>
      <c r="CL34" s="110"/>
      <c r="CM34" s="111"/>
      <c r="CN34" s="110"/>
      <c r="CO34" s="110"/>
      <c r="CP34" s="111"/>
      <c r="CQ34" s="110"/>
      <c r="CR34" s="110"/>
      <c r="CS34" s="111"/>
      <c r="CT34" s="110">
        <v>11656</v>
      </c>
      <c r="CU34" s="110"/>
      <c r="CV34" s="111"/>
      <c r="CW34" s="110"/>
      <c r="CX34" s="110"/>
      <c r="CY34" s="111"/>
      <c r="CZ34" s="110"/>
      <c r="DA34" s="110"/>
      <c r="DB34" s="111"/>
      <c r="DC34" s="110"/>
      <c r="DD34" s="110"/>
      <c r="DE34" s="111"/>
      <c r="DF34" s="110"/>
      <c r="DG34" s="110"/>
      <c r="DH34" s="111"/>
      <c r="DI34" s="110"/>
      <c r="DJ34" s="110"/>
      <c r="DK34" s="111"/>
      <c r="DL34" s="110"/>
      <c r="DM34" s="110"/>
      <c r="DN34" s="111"/>
      <c r="DO34" s="110"/>
      <c r="DP34" s="110"/>
      <c r="DQ34" s="111"/>
      <c r="DR34" s="111"/>
      <c r="DS34" s="111"/>
      <c r="DT34" s="111"/>
      <c r="DU34" s="110"/>
      <c r="DV34" s="110"/>
      <c r="DW34" s="111"/>
      <c r="DX34" s="110"/>
      <c r="DY34" s="110"/>
      <c r="DZ34" s="111"/>
      <c r="EA34" s="110"/>
      <c r="EB34" s="110"/>
      <c r="EC34" s="111"/>
      <c r="ED34" s="103">
        <f t="shared" si="3"/>
        <v>11656</v>
      </c>
      <c r="EE34" s="103">
        <f t="shared" si="4"/>
        <v>0</v>
      </c>
      <c r="EF34" s="804">
        <f t="shared" si="5"/>
        <v>0</v>
      </c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  <c r="EY34" s="264"/>
      <c r="EZ34" s="264"/>
      <c r="FA34" s="264"/>
      <c r="FB34" s="264"/>
      <c r="FC34" s="264"/>
      <c r="FD34" s="264"/>
      <c r="FE34" s="264"/>
      <c r="FF34" s="264"/>
      <c r="FG34" s="264"/>
      <c r="FH34" s="264"/>
      <c r="FI34" s="264"/>
      <c r="FJ34" s="264"/>
      <c r="FK34" s="264"/>
      <c r="FL34" s="264"/>
      <c r="FM34" s="264"/>
      <c r="FN34" s="264"/>
      <c r="FO34" s="264"/>
      <c r="FP34" s="264"/>
      <c r="FQ34" s="264"/>
      <c r="FR34" s="264"/>
      <c r="FS34" s="264"/>
      <c r="FT34" s="264"/>
      <c r="FU34" s="264"/>
      <c r="FV34" s="264"/>
      <c r="FW34" s="264"/>
      <c r="FX34" s="264"/>
      <c r="FY34" s="264"/>
      <c r="FZ34" s="264"/>
      <c r="GA34" s="264"/>
      <c r="GB34" s="264"/>
      <c r="GC34" s="264"/>
      <c r="GD34" s="264"/>
      <c r="GE34" s="264"/>
      <c r="GF34" s="264"/>
      <c r="GG34" s="264"/>
      <c r="GH34" s="264"/>
      <c r="GI34" s="264"/>
      <c r="GJ34" s="264"/>
      <c r="GK34" s="264"/>
      <c r="GL34" s="264"/>
      <c r="GM34" s="264"/>
      <c r="GN34" s="264"/>
      <c r="GO34" s="264"/>
      <c r="GP34" s="264"/>
      <c r="GQ34" s="264"/>
      <c r="GR34" s="264"/>
      <c r="GS34" s="264"/>
      <c r="GT34" s="264"/>
      <c r="GU34" s="264"/>
      <c r="GV34" s="264"/>
      <c r="GW34" s="264"/>
      <c r="GX34" s="264"/>
      <c r="GY34" s="264"/>
      <c r="GZ34" s="264"/>
      <c r="HA34" s="264"/>
      <c r="HB34" s="264"/>
      <c r="HC34" s="264"/>
      <c r="HD34" s="264"/>
      <c r="HE34" s="264"/>
      <c r="HF34" s="264"/>
      <c r="HG34" s="264"/>
      <c r="HH34" s="264"/>
      <c r="HI34" s="264"/>
      <c r="HJ34" s="264"/>
      <c r="HK34" s="264"/>
      <c r="HL34" s="264"/>
      <c r="HM34" s="264"/>
      <c r="HN34" s="264"/>
      <c r="HO34" s="264"/>
      <c r="HP34" s="264"/>
      <c r="HQ34" s="264"/>
      <c r="HR34" s="264"/>
      <c r="HS34" s="264"/>
      <c r="HT34" s="264"/>
      <c r="HU34" s="264"/>
      <c r="HV34" s="264"/>
      <c r="HW34" s="264"/>
      <c r="HX34" s="264"/>
      <c r="HY34" s="264"/>
      <c r="HZ34" s="264"/>
      <c r="IA34" s="264"/>
      <c r="IB34" s="264"/>
      <c r="IC34" s="264"/>
      <c r="ID34" s="264"/>
      <c r="IE34" s="264"/>
      <c r="IF34" s="264"/>
      <c r="IG34" s="264"/>
      <c r="IH34" s="264"/>
      <c r="II34" s="264"/>
      <c r="IJ34" s="264"/>
      <c r="IK34" s="264"/>
      <c r="IL34" s="264"/>
      <c r="IM34" s="264"/>
      <c r="IN34" s="264"/>
      <c r="IO34" s="264"/>
      <c r="IP34" s="264"/>
      <c r="IQ34" s="264"/>
      <c r="IR34" s="264"/>
      <c r="IS34" s="264"/>
      <c r="IT34" s="264"/>
      <c r="IU34" s="264"/>
      <c r="IV34" s="264"/>
      <c r="IW34" s="264"/>
      <c r="IX34" s="264"/>
      <c r="IY34" s="264"/>
    </row>
    <row r="35" spans="1:259" s="115" customFormat="1" ht="15">
      <c r="A35" s="118"/>
      <c r="D35" s="81"/>
      <c r="E35" s="102">
        <v>3</v>
      </c>
      <c r="F35" s="81" t="s">
        <v>576</v>
      </c>
      <c r="G35" s="102"/>
      <c r="H35" s="102"/>
      <c r="I35" s="92" t="s">
        <v>577</v>
      </c>
      <c r="J35" s="103">
        <f t="shared" si="7"/>
        <v>94638</v>
      </c>
      <c r="K35" s="103">
        <f t="shared" si="0"/>
        <v>0</v>
      </c>
      <c r="L35" s="103">
        <f t="shared" si="1"/>
        <v>0</v>
      </c>
      <c r="M35" s="104">
        <f t="shared" si="2"/>
        <v>94638</v>
      </c>
      <c r="N35" s="116">
        <f>SUM(N36:N38)</f>
        <v>0</v>
      </c>
      <c r="O35" s="116">
        <f>SUM(O36:O38)</f>
        <v>0</v>
      </c>
      <c r="P35" s="117"/>
      <c r="Q35" s="116">
        <f>SUM(Q36:Q38)</f>
        <v>0</v>
      </c>
      <c r="R35" s="116">
        <f>SUM(R36:R38)</f>
        <v>0</v>
      </c>
      <c r="S35" s="117"/>
      <c r="T35" s="116">
        <f>SUM(T36:T38)</f>
        <v>0</v>
      </c>
      <c r="U35" s="116">
        <f>SUM(U36:U38)</f>
        <v>0</v>
      </c>
      <c r="V35" s="117"/>
      <c r="W35" s="108">
        <f t="shared" si="8"/>
        <v>0</v>
      </c>
      <c r="X35" s="116">
        <f>SUM(X36:X38)</f>
        <v>0</v>
      </c>
      <c r="Y35" s="117"/>
      <c r="Z35" s="116">
        <f>SUM(Z36:Z38)</f>
        <v>0</v>
      </c>
      <c r="AA35" s="116">
        <f>SUM(AA36:AA38)</f>
        <v>0</v>
      </c>
      <c r="AB35" s="117"/>
      <c r="AC35" s="116">
        <f>SUM(AC36:AC38)</f>
        <v>0</v>
      </c>
      <c r="AD35" s="116">
        <f>SUM(AD36:AD38)</f>
        <v>0</v>
      </c>
      <c r="AE35" s="117"/>
      <c r="AF35" s="116">
        <f>SUM(AF36:AF38)</f>
        <v>0</v>
      </c>
      <c r="AG35" s="116">
        <f>SUM(AG36:AG38)</f>
        <v>0</v>
      </c>
      <c r="AH35" s="117"/>
      <c r="AI35" s="116">
        <f>SUM(AI36:AI38)</f>
        <v>0</v>
      </c>
      <c r="AJ35" s="116">
        <f>SUM(AJ36:AJ38)</f>
        <v>0</v>
      </c>
      <c r="AK35" s="117"/>
      <c r="AL35" s="116">
        <f>SUM(AL36:AL38)</f>
        <v>0</v>
      </c>
      <c r="AM35" s="116">
        <f>SUM(AM36:AM38)</f>
        <v>0</v>
      </c>
      <c r="AN35" s="117"/>
      <c r="AO35" s="116">
        <f>SUM(AO36:AO38)</f>
        <v>0</v>
      </c>
      <c r="AP35" s="116">
        <f>SUM(AP36:AP38)</f>
        <v>0</v>
      </c>
      <c r="AQ35" s="117"/>
      <c r="AR35" s="116">
        <f>SUM(AR36:AR38)</f>
        <v>0</v>
      </c>
      <c r="AS35" s="116">
        <f>SUM(AS36:AS38)</f>
        <v>0</v>
      </c>
      <c r="AT35" s="117"/>
      <c r="AU35" s="116">
        <f>SUM(AU36:AU38)</f>
        <v>0</v>
      </c>
      <c r="AV35" s="116">
        <f>SUM(AV36:AV38)</f>
        <v>0</v>
      </c>
      <c r="AW35" s="117"/>
      <c r="AX35" s="116">
        <f>SUM(AX36:AX38)</f>
        <v>0</v>
      </c>
      <c r="AY35" s="116">
        <f>SUM(AY36:AY38)</f>
        <v>0</v>
      </c>
      <c r="AZ35" s="117"/>
      <c r="BA35" s="116">
        <f>SUM(BA36:BA38)</f>
        <v>0</v>
      </c>
      <c r="BB35" s="116">
        <f>SUM(BB36:BB38)</f>
        <v>0</v>
      </c>
      <c r="BC35" s="117"/>
      <c r="BD35" s="116">
        <f>SUM(BD36:BD38)</f>
        <v>0</v>
      </c>
      <c r="BE35" s="116">
        <f>SUM(BE36:BE38)</f>
        <v>0</v>
      </c>
      <c r="BF35" s="117"/>
      <c r="BG35" s="116">
        <f>SUM(BG36:BG38)</f>
        <v>0</v>
      </c>
      <c r="BH35" s="116">
        <f>SUM(BH36:BH38)</f>
        <v>0</v>
      </c>
      <c r="BI35" s="117"/>
      <c r="BJ35" s="116">
        <f>SUM(BJ36:BJ38)</f>
        <v>0</v>
      </c>
      <c r="BK35" s="116">
        <f>SUM(BK36:BK38)</f>
        <v>0</v>
      </c>
      <c r="BL35" s="117"/>
      <c r="BM35" s="116">
        <f>SUM(BM36:BM38)</f>
        <v>0</v>
      </c>
      <c r="BN35" s="116">
        <f>SUM(BN36:BN38)</f>
        <v>0</v>
      </c>
      <c r="BO35" s="117"/>
      <c r="BP35" s="116">
        <f>SUM(BP36:BP38)</f>
        <v>0</v>
      </c>
      <c r="BQ35" s="116">
        <f>SUM(BQ36:BQ38)</f>
        <v>0</v>
      </c>
      <c r="BR35" s="117"/>
      <c r="BS35" s="116">
        <f>SUM(BS36:BS38)</f>
        <v>0</v>
      </c>
      <c r="BT35" s="116">
        <f>SUM(BT36:BT38)</f>
        <v>0</v>
      </c>
      <c r="BU35" s="117"/>
      <c r="BV35" s="116">
        <f>SUM(BV36:BV38)</f>
        <v>0</v>
      </c>
      <c r="BW35" s="116">
        <f>SUM(BW36:BW38)</f>
        <v>0</v>
      </c>
      <c r="BX35" s="117"/>
      <c r="BY35" s="116">
        <f>SUM(BY36:BY38)</f>
        <v>0</v>
      </c>
      <c r="BZ35" s="116">
        <f>SUM(BZ36:BZ38)</f>
        <v>0</v>
      </c>
      <c r="CA35" s="117"/>
      <c r="CB35" s="116">
        <f>SUM(CB36:CB38)</f>
        <v>0</v>
      </c>
      <c r="CC35" s="116">
        <f>SUM(CC36:CC38)</f>
        <v>0</v>
      </c>
      <c r="CD35" s="117"/>
      <c r="CE35" s="116">
        <f>SUM(CE36:CE38)</f>
        <v>0</v>
      </c>
      <c r="CF35" s="116">
        <f>SUM(CF36:CF38)</f>
        <v>0</v>
      </c>
      <c r="CG35" s="117"/>
      <c r="CH35" s="116">
        <f>SUM(CH36:CH38)</f>
        <v>0</v>
      </c>
      <c r="CI35" s="116">
        <f>SUM(CI36:CI38)</f>
        <v>0</v>
      </c>
      <c r="CJ35" s="117"/>
      <c r="CK35" s="116">
        <f>SUM(CK36:CK38)</f>
        <v>0</v>
      </c>
      <c r="CL35" s="116">
        <f>SUM(CL36:CL38)</f>
        <v>0</v>
      </c>
      <c r="CM35" s="117"/>
      <c r="CN35" s="116">
        <f>SUM(CN36:CN38)</f>
        <v>0</v>
      </c>
      <c r="CO35" s="116">
        <f>SUM(CO36:CO38)</f>
        <v>0</v>
      </c>
      <c r="CP35" s="117"/>
      <c r="CQ35" s="116">
        <f>SUM(CQ36:CQ38)</f>
        <v>0</v>
      </c>
      <c r="CR35" s="116">
        <f>SUM(CR36:CR38)</f>
        <v>0</v>
      </c>
      <c r="CS35" s="117"/>
      <c r="CT35" s="116">
        <f>SUM(CT36:CT38)</f>
        <v>94638</v>
      </c>
      <c r="CU35" s="116">
        <f>SUM(CU36:CU38)</f>
        <v>0</v>
      </c>
      <c r="CV35" s="117"/>
      <c r="CW35" s="116">
        <f>SUM(CW36:CW38)</f>
        <v>0</v>
      </c>
      <c r="CX35" s="116">
        <f>SUM(CX36:CX38)</f>
        <v>0</v>
      </c>
      <c r="CY35" s="117"/>
      <c r="CZ35" s="116">
        <f>SUM(CZ36:CZ38)</f>
        <v>0</v>
      </c>
      <c r="DA35" s="116">
        <f>SUM(DA36:DA38)</f>
        <v>0</v>
      </c>
      <c r="DB35" s="117"/>
      <c r="DC35" s="116">
        <f>SUM(DC36:DC38)</f>
        <v>0</v>
      </c>
      <c r="DD35" s="116">
        <f>SUM(DD36:DD38)</f>
        <v>0</v>
      </c>
      <c r="DE35" s="117"/>
      <c r="DF35" s="116">
        <f>SUM(DF36:DF38)</f>
        <v>0</v>
      </c>
      <c r="DG35" s="116">
        <f>SUM(DG36:DG38)</f>
        <v>0</v>
      </c>
      <c r="DH35" s="117"/>
      <c r="DI35" s="116">
        <f>SUM(DI36:DI38)</f>
        <v>0</v>
      </c>
      <c r="DJ35" s="116">
        <f>SUM(DJ36:DJ38)</f>
        <v>0</v>
      </c>
      <c r="DK35" s="117"/>
      <c r="DL35" s="116">
        <f>SUM(DL36:DL38)</f>
        <v>0</v>
      </c>
      <c r="DM35" s="116">
        <f>SUM(DM36:DM38)</f>
        <v>0</v>
      </c>
      <c r="DN35" s="117"/>
      <c r="DO35" s="116">
        <f>SUM(DO36:DO38)</f>
        <v>0</v>
      </c>
      <c r="DP35" s="116">
        <f>SUM(DP36:DP38)</f>
        <v>0</v>
      </c>
      <c r="DQ35" s="117"/>
      <c r="DR35" s="117"/>
      <c r="DS35" s="117"/>
      <c r="DT35" s="117"/>
      <c r="DU35" s="116">
        <f>SUM(DU36:DU38)</f>
        <v>0</v>
      </c>
      <c r="DV35" s="116">
        <f>SUM(DV36:DV38)</f>
        <v>0</v>
      </c>
      <c r="DW35" s="117"/>
      <c r="DX35" s="116">
        <f>SUM(DX36:DX38)</f>
        <v>0</v>
      </c>
      <c r="DY35" s="116">
        <f>SUM(DY36:DY38)</f>
        <v>0</v>
      </c>
      <c r="DZ35" s="117"/>
      <c r="EA35" s="116">
        <f>SUM(EA36:EA38)</f>
        <v>0</v>
      </c>
      <c r="EB35" s="116">
        <f>SUM(EB36:EB38)</f>
        <v>0</v>
      </c>
      <c r="EC35" s="117"/>
      <c r="ED35" s="103">
        <f t="shared" si="3"/>
        <v>94638</v>
      </c>
      <c r="EE35" s="103">
        <f t="shared" si="4"/>
        <v>0</v>
      </c>
      <c r="EF35" s="804">
        <f t="shared" si="5"/>
        <v>0</v>
      </c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  <c r="EY35" s="264"/>
      <c r="EZ35" s="264"/>
      <c r="FA35" s="264"/>
      <c r="FB35" s="264"/>
      <c r="FC35" s="264"/>
      <c r="FD35" s="264"/>
      <c r="FE35" s="264"/>
      <c r="FF35" s="264"/>
      <c r="FG35" s="264"/>
      <c r="FH35" s="264"/>
      <c r="FI35" s="264"/>
      <c r="FJ35" s="264"/>
      <c r="FK35" s="264"/>
      <c r="FL35" s="264"/>
      <c r="FM35" s="264"/>
      <c r="FN35" s="264"/>
      <c r="FO35" s="264"/>
      <c r="FP35" s="264"/>
      <c r="FQ35" s="264"/>
      <c r="FR35" s="264"/>
      <c r="FS35" s="264"/>
      <c r="FT35" s="264"/>
      <c r="FU35" s="264"/>
      <c r="FV35" s="264"/>
      <c r="FW35" s="264"/>
      <c r="FX35" s="264"/>
      <c r="FY35" s="264"/>
      <c r="FZ35" s="264"/>
      <c r="GA35" s="264"/>
      <c r="GB35" s="264"/>
      <c r="GC35" s="264"/>
      <c r="GD35" s="264"/>
      <c r="GE35" s="264"/>
      <c r="GF35" s="264"/>
      <c r="GG35" s="264"/>
      <c r="GH35" s="264"/>
      <c r="GI35" s="264"/>
      <c r="GJ35" s="264"/>
      <c r="GK35" s="264"/>
      <c r="GL35" s="264"/>
      <c r="GM35" s="264"/>
      <c r="GN35" s="264"/>
      <c r="GO35" s="264"/>
      <c r="GP35" s="264"/>
      <c r="GQ35" s="264"/>
      <c r="GR35" s="264"/>
      <c r="GS35" s="264"/>
      <c r="GT35" s="264"/>
      <c r="GU35" s="264"/>
      <c r="GV35" s="264"/>
      <c r="GW35" s="264"/>
      <c r="GX35" s="264"/>
      <c r="GY35" s="264"/>
      <c r="GZ35" s="264"/>
      <c r="HA35" s="264"/>
      <c r="HB35" s="264"/>
      <c r="HC35" s="264"/>
      <c r="HD35" s="264"/>
      <c r="HE35" s="264"/>
      <c r="HF35" s="264"/>
      <c r="HG35" s="264"/>
      <c r="HH35" s="264"/>
      <c r="HI35" s="264"/>
      <c r="HJ35" s="264"/>
      <c r="HK35" s="264"/>
      <c r="HL35" s="264"/>
      <c r="HM35" s="264"/>
      <c r="HN35" s="264"/>
      <c r="HO35" s="264"/>
      <c r="HP35" s="264"/>
      <c r="HQ35" s="264"/>
      <c r="HR35" s="264"/>
      <c r="HS35" s="264"/>
      <c r="HT35" s="264"/>
      <c r="HU35" s="264"/>
      <c r="HV35" s="264"/>
      <c r="HW35" s="264"/>
      <c r="HX35" s="264"/>
      <c r="HY35" s="264"/>
      <c r="HZ35" s="264"/>
      <c r="IA35" s="264"/>
      <c r="IB35" s="264"/>
      <c r="IC35" s="264"/>
      <c r="ID35" s="264"/>
      <c r="IE35" s="264"/>
      <c r="IF35" s="264"/>
      <c r="IG35" s="264"/>
      <c r="IH35" s="264"/>
      <c r="II35" s="264"/>
      <c r="IJ35" s="264"/>
      <c r="IK35" s="264"/>
      <c r="IL35" s="264"/>
      <c r="IM35" s="264"/>
      <c r="IN35" s="264"/>
      <c r="IO35" s="264"/>
      <c r="IP35" s="264"/>
      <c r="IQ35" s="264"/>
      <c r="IR35" s="264"/>
      <c r="IS35" s="264"/>
      <c r="IT35" s="264"/>
      <c r="IU35" s="264"/>
      <c r="IV35" s="264"/>
      <c r="IW35" s="264"/>
      <c r="IX35" s="264"/>
      <c r="IY35" s="264"/>
    </row>
    <row r="36" spans="1:259" s="115" customFormat="1" ht="15">
      <c r="A36" s="118"/>
      <c r="D36" s="81"/>
      <c r="F36" s="115" t="s">
        <v>558</v>
      </c>
      <c r="G36" s="119" t="s">
        <v>578</v>
      </c>
      <c r="H36" s="119"/>
      <c r="I36" s="92" t="s">
        <v>577</v>
      </c>
      <c r="J36" s="103">
        <f t="shared" si="7"/>
        <v>94538</v>
      </c>
      <c r="K36" s="103">
        <f t="shared" si="0"/>
        <v>0</v>
      </c>
      <c r="L36" s="103">
        <f t="shared" si="1"/>
        <v>0</v>
      </c>
      <c r="M36" s="104">
        <f t="shared" si="2"/>
        <v>94538</v>
      </c>
      <c r="N36" s="110"/>
      <c r="O36" s="110"/>
      <c r="P36" s="111"/>
      <c r="Q36" s="110"/>
      <c r="R36" s="110"/>
      <c r="S36" s="111"/>
      <c r="T36" s="110"/>
      <c r="U36" s="110"/>
      <c r="V36" s="111"/>
      <c r="W36" s="108">
        <f t="shared" si="8"/>
        <v>0</v>
      </c>
      <c r="X36" s="110"/>
      <c r="Y36" s="111"/>
      <c r="Z36" s="110"/>
      <c r="AA36" s="110"/>
      <c r="AB36" s="111"/>
      <c r="AC36" s="110"/>
      <c r="AD36" s="110"/>
      <c r="AE36" s="111"/>
      <c r="AF36" s="110"/>
      <c r="AG36" s="110"/>
      <c r="AH36" s="111"/>
      <c r="AI36" s="110"/>
      <c r="AJ36" s="110"/>
      <c r="AK36" s="111"/>
      <c r="AL36" s="108">
        <f t="shared" ref="AL36:AL38" si="14">Z36+AC36+AF36+AI36</f>
        <v>0</v>
      </c>
      <c r="AM36" s="110"/>
      <c r="AN36" s="111"/>
      <c r="AO36" s="110"/>
      <c r="AP36" s="110"/>
      <c r="AQ36" s="111"/>
      <c r="AR36" s="110"/>
      <c r="AS36" s="110"/>
      <c r="AT36" s="111"/>
      <c r="AU36" s="110"/>
      <c r="AV36" s="110"/>
      <c r="AW36" s="111"/>
      <c r="AX36" s="110"/>
      <c r="AY36" s="110"/>
      <c r="AZ36" s="111"/>
      <c r="BA36" s="110"/>
      <c r="BB36" s="110"/>
      <c r="BC36" s="111"/>
      <c r="BD36" s="110"/>
      <c r="BE36" s="110"/>
      <c r="BF36" s="111"/>
      <c r="BG36" s="110"/>
      <c r="BH36" s="110"/>
      <c r="BI36" s="111"/>
      <c r="BJ36" s="110"/>
      <c r="BK36" s="110"/>
      <c r="BL36" s="111"/>
      <c r="BM36" s="110"/>
      <c r="BN36" s="110"/>
      <c r="BO36" s="111"/>
      <c r="BP36" s="110"/>
      <c r="BQ36" s="110"/>
      <c r="BR36" s="111"/>
      <c r="BS36" s="110"/>
      <c r="BT36" s="110"/>
      <c r="BU36" s="111"/>
      <c r="BV36" s="110"/>
      <c r="BW36" s="110"/>
      <c r="BX36" s="111"/>
      <c r="BY36" s="110"/>
      <c r="BZ36" s="110"/>
      <c r="CA36" s="111"/>
      <c r="CB36" s="110"/>
      <c r="CC36" s="110"/>
      <c r="CD36" s="111"/>
      <c r="CE36" s="110"/>
      <c r="CF36" s="110"/>
      <c r="CG36" s="111"/>
      <c r="CH36" s="110"/>
      <c r="CI36" s="110"/>
      <c r="CJ36" s="111"/>
      <c r="CK36" s="110"/>
      <c r="CL36" s="110"/>
      <c r="CM36" s="111"/>
      <c r="CN36" s="110"/>
      <c r="CO36" s="110"/>
      <c r="CP36" s="111"/>
      <c r="CQ36" s="110"/>
      <c r="CR36" s="110"/>
      <c r="CS36" s="111"/>
      <c r="CT36" s="110">
        <v>94538</v>
      </c>
      <c r="CU36" s="110"/>
      <c r="CV36" s="111"/>
      <c r="CW36" s="110"/>
      <c r="CX36" s="110"/>
      <c r="CY36" s="111"/>
      <c r="CZ36" s="110"/>
      <c r="DA36" s="110"/>
      <c r="DB36" s="111"/>
      <c r="DC36" s="110"/>
      <c r="DD36" s="110"/>
      <c r="DE36" s="111"/>
      <c r="DF36" s="110"/>
      <c r="DG36" s="110"/>
      <c r="DH36" s="111"/>
      <c r="DI36" s="110"/>
      <c r="DJ36" s="110"/>
      <c r="DK36" s="111"/>
      <c r="DL36" s="110"/>
      <c r="DM36" s="110"/>
      <c r="DN36" s="111"/>
      <c r="DO36" s="110"/>
      <c r="DP36" s="110"/>
      <c r="DQ36" s="111"/>
      <c r="DR36" s="111"/>
      <c r="DS36" s="111"/>
      <c r="DT36" s="111"/>
      <c r="DU36" s="110"/>
      <c r="DV36" s="110"/>
      <c r="DW36" s="111"/>
      <c r="DX36" s="110"/>
      <c r="DY36" s="110"/>
      <c r="DZ36" s="111"/>
      <c r="EA36" s="110"/>
      <c r="EB36" s="110"/>
      <c r="EC36" s="111"/>
      <c r="ED36" s="103">
        <f t="shared" si="3"/>
        <v>94538</v>
      </c>
      <c r="EE36" s="103">
        <f t="shared" si="4"/>
        <v>0</v>
      </c>
      <c r="EF36" s="804">
        <f t="shared" si="5"/>
        <v>0</v>
      </c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V36" s="264"/>
      <c r="EW36" s="264"/>
      <c r="EX36" s="264"/>
      <c r="EY36" s="264"/>
      <c r="EZ36" s="264"/>
      <c r="FA36" s="264"/>
      <c r="FB36" s="264"/>
      <c r="FC36" s="264"/>
      <c r="FD36" s="264"/>
      <c r="FE36" s="264"/>
      <c r="FF36" s="264"/>
      <c r="FG36" s="264"/>
      <c r="FH36" s="264"/>
      <c r="FI36" s="264"/>
      <c r="FJ36" s="264"/>
      <c r="FK36" s="264"/>
      <c r="FL36" s="264"/>
      <c r="FM36" s="264"/>
      <c r="FN36" s="264"/>
      <c r="FO36" s="264"/>
      <c r="FP36" s="264"/>
      <c r="FQ36" s="264"/>
      <c r="FR36" s="264"/>
      <c r="FS36" s="264"/>
      <c r="FT36" s="264"/>
      <c r="FU36" s="264"/>
      <c r="FV36" s="264"/>
      <c r="FW36" s="264"/>
      <c r="FX36" s="264"/>
      <c r="FY36" s="264"/>
      <c r="FZ36" s="264"/>
      <c r="GA36" s="264"/>
      <c r="GB36" s="264"/>
      <c r="GC36" s="264"/>
      <c r="GD36" s="264"/>
      <c r="GE36" s="264"/>
      <c r="GF36" s="264"/>
      <c r="GG36" s="264"/>
      <c r="GH36" s="264"/>
      <c r="GI36" s="264"/>
      <c r="GJ36" s="264"/>
      <c r="GK36" s="264"/>
      <c r="GL36" s="264"/>
      <c r="GM36" s="264"/>
      <c r="GN36" s="264"/>
      <c r="GO36" s="264"/>
      <c r="GP36" s="264"/>
      <c r="GQ36" s="264"/>
      <c r="GR36" s="264"/>
      <c r="GS36" s="264"/>
      <c r="GT36" s="264"/>
      <c r="GU36" s="264"/>
      <c r="GV36" s="264"/>
      <c r="GW36" s="264"/>
      <c r="GX36" s="264"/>
      <c r="GY36" s="264"/>
      <c r="GZ36" s="264"/>
      <c r="HA36" s="264"/>
      <c r="HB36" s="264"/>
      <c r="HC36" s="264"/>
      <c r="HD36" s="264"/>
      <c r="HE36" s="264"/>
      <c r="HF36" s="264"/>
      <c r="HG36" s="264"/>
      <c r="HH36" s="264"/>
      <c r="HI36" s="264"/>
      <c r="HJ36" s="264"/>
      <c r="HK36" s="264"/>
      <c r="HL36" s="264"/>
      <c r="HM36" s="264"/>
      <c r="HN36" s="264"/>
      <c r="HO36" s="264"/>
      <c r="HP36" s="264"/>
      <c r="HQ36" s="264"/>
      <c r="HR36" s="264"/>
      <c r="HS36" s="264"/>
      <c r="HT36" s="264"/>
      <c r="HU36" s="264"/>
      <c r="HV36" s="264"/>
      <c r="HW36" s="264"/>
      <c r="HX36" s="264"/>
      <c r="HY36" s="264"/>
      <c r="HZ36" s="264"/>
      <c r="IA36" s="264"/>
      <c r="IB36" s="264"/>
      <c r="IC36" s="264"/>
      <c r="ID36" s="264"/>
      <c r="IE36" s="264"/>
      <c r="IF36" s="264"/>
      <c r="IG36" s="264"/>
      <c r="IH36" s="264"/>
      <c r="II36" s="264"/>
      <c r="IJ36" s="264"/>
      <c r="IK36" s="264"/>
      <c r="IL36" s="264"/>
      <c r="IM36" s="264"/>
      <c r="IN36" s="264"/>
      <c r="IO36" s="264"/>
      <c r="IP36" s="264"/>
      <c r="IQ36" s="264"/>
      <c r="IR36" s="264"/>
      <c r="IS36" s="264"/>
      <c r="IT36" s="264"/>
      <c r="IU36" s="264"/>
      <c r="IV36" s="264"/>
      <c r="IW36" s="264"/>
      <c r="IX36" s="264"/>
      <c r="IY36" s="264"/>
    </row>
    <row r="37" spans="1:259" s="115" customFormat="1" ht="15">
      <c r="A37" s="118"/>
      <c r="D37" s="81"/>
      <c r="F37" s="115" t="s">
        <v>558</v>
      </c>
      <c r="G37" s="119" t="s">
        <v>458</v>
      </c>
      <c r="H37" s="119"/>
      <c r="I37" s="92" t="s">
        <v>577</v>
      </c>
      <c r="J37" s="103">
        <f t="shared" si="7"/>
        <v>0</v>
      </c>
      <c r="K37" s="103">
        <f t="shared" ref="K37:K68" si="15">SUMIF($N$4:$EF$4,"Önként vállalt feladatok",N37:EF37)-EE37</f>
        <v>0</v>
      </c>
      <c r="L37" s="103">
        <f t="shared" ref="L37:L68" si="16">SUMIF($N$4:$EF$4,"Államigazgatási felagatpk",N37:EF37)</f>
        <v>0</v>
      </c>
      <c r="M37" s="104">
        <f t="shared" si="2"/>
        <v>0</v>
      </c>
      <c r="N37" s="110"/>
      <c r="O37" s="110"/>
      <c r="P37" s="111"/>
      <c r="Q37" s="110"/>
      <c r="R37" s="110"/>
      <c r="S37" s="111"/>
      <c r="T37" s="110"/>
      <c r="U37" s="110"/>
      <c r="V37" s="111"/>
      <c r="W37" s="108">
        <f t="shared" si="8"/>
        <v>0</v>
      </c>
      <c r="X37" s="110"/>
      <c r="Y37" s="111"/>
      <c r="Z37" s="110"/>
      <c r="AA37" s="110"/>
      <c r="AB37" s="111"/>
      <c r="AC37" s="110"/>
      <c r="AD37" s="110"/>
      <c r="AE37" s="111"/>
      <c r="AF37" s="110"/>
      <c r="AG37" s="110"/>
      <c r="AH37" s="111"/>
      <c r="AI37" s="110"/>
      <c r="AJ37" s="110"/>
      <c r="AK37" s="111"/>
      <c r="AL37" s="108">
        <f t="shared" si="14"/>
        <v>0</v>
      </c>
      <c r="AM37" s="110"/>
      <c r="AN37" s="111"/>
      <c r="AO37" s="110"/>
      <c r="AP37" s="110"/>
      <c r="AQ37" s="111"/>
      <c r="AR37" s="110"/>
      <c r="AS37" s="110"/>
      <c r="AT37" s="111"/>
      <c r="AU37" s="110"/>
      <c r="AV37" s="110"/>
      <c r="AW37" s="111"/>
      <c r="AX37" s="110"/>
      <c r="AY37" s="110"/>
      <c r="AZ37" s="111"/>
      <c r="BA37" s="110"/>
      <c r="BB37" s="110"/>
      <c r="BC37" s="111"/>
      <c r="BD37" s="110"/>
      <c r="BE37" s="110"/>
      <c r="BF37" s="111"/>
      <c r="BG37" s="110"/>
      <c r="BH37" s="110"/>
      <c r="BI37" s="111"/>
      <c r="BJ37" s="110"/>
      <c r="BK37" s="110"/>
      <c r="BL37" s="111"/>
      <c r="BM37" s="110"/>
      <c r="BN37" s="110"/>
      <c r="BO37" s="111"/>
      <c r="BP37" s="110"/>
      <c r="BQ37" s="110"/>
      <c r="BR37" s="111"/>
      <c r="BS37" s="110"/>
      <c r="BT37" s="110"/>
      <c r="BU37" s="111"/>
      <c r="BV37" s="110"/>
      <c r="BW37" s="110"/>
      <c r="BX37" s="111"/>
      <c r="BY37" s="110"/>
      <c r="BZ37" s="110"/>
      <c r="CA37" s="111"/>
      <c r="CB37" s="110"/>
      <c r="CC37" s="110"/>
      <c r="CD37" s="111"/>
      <c r="CE37" s="110"/>
      <c r="CF37" s="110"/>
      <c r="CG37" s="111"/>
      <c r="CH37" s="110"/>
      <c r="CI37" s="110"/>
      <c r="CJ37" s="111"/>
      <c r="CK37" s="110"/>
      <c r="CL37" s="110"/>
      <c r="CM37" s="111"/>
      <c r="CN37" s="110"/>
      <c r="CO37" s="110"/>
      <c r="CP37" s="111"/>
      <c r="CQ37" s="110"/>
      <c r="CR37" s="110"/>
      <c r="CS37" s="111"/>
      <c r="CT37" s="110"/>
      <c r="CU37" s="110"/>
      <c r="CV37" s="111"/>
      <c r="CW37" s="110"/>
      <c r="CX37" s="110"/>
      <c r="CY37" s="111"/>
      <c r="CZ37" s="110"/>
      <c r="DA37" s="110"/>
      <c r="DB37" s="111"/>
      <c r="DC37" s="110"/>
      <c r="DD37" s="110"/>
      <c r="DE37" s="111"/>
      <c r="DF37" s="110"/>
      <c r="DG37" s="110"/>
      <c r="DH37" s="111"/>
      <c r="DI37" s="110"/>
      <c r="DJ37" s="110"/>
      <c r="DK37" s="111"/>
      <c r="DL37" s="110"/>
      <c r="DM37" s="110"/>
      <c r="DN37" s="111"/>
      <c r="DO37" s="110"/>
      <c r="DP37" s="110"/>
      <c r="DQ37" s="111"/>
      <c r="DR37" s="111"/>
      <c r="DS37" s="111"/>
      <c r="DT37" s="111"/>
      <c r="DU37" s="110"/>
      <c r="DV37" s="110"/>
      <c r="DW37" s="111"/>
      <c r="DX37" s="110"/>
      <c r="DY37" s="110"/>
      <c r="DZ37" s="111"/>
      <c r="EA37" s="110"/>
      <c r="EB37" s="110"/>
      <c r="EC37" s="111"/>
      <c r="ED37" s="103">
        <f t="shared" ref="ED37:ED68" si="17">SUMIF($AO$4:$EC$4,"Kötelező feladatok",AO37:EC37)</f>
        <v>0</v>
      </c>
      <c r="EE37" s="103">
        <f t="shared" ref="EE37:EE68" si="18">SUMIF($AO$4:$EC$4,"Önként vállalt feladatok",AO37:EC37)</f>
        <v>0</v>
      </c>
      <c r="EF37" s="804">
        <f t="shared" ref="EF37:EF68" si="19">SUMIF($AO$4:$EC$4,"Államigazgatási feladatok",AO37:EC37)</f>
        <v>0</v>
      </c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  <c r="EY37" s="264"/>
      <c r="EZ37" s="264"/>
      <c r="FA37" s="264"/>
      <c r="FB37" s="264"/>
      <c r="FC37" s="264"/>
      <c r="FD37" s="264"/>
      <c r="FE37" s="264"/>
      <c r="FF37" s="264"/>
      <c r="FG37" s="264"/>
      <c r="FH37" s="264"/>
      <c r="FI37" s="264"/>
      <c r="FJ37" s="264"/>
      <c r="FK37" s="264"/>
      <c r="FL37" s="264"/>
      <c r="FM37" s="264"/>
      <c r="FN37" s="264"/>
      <c r="FO37" s="264"/>
      <c r="FP37" s="264"/>
      <c r="FQ37" s="264"/>
      <c r="FR37" s="264"/>
      <c r="FS37" s="264"/>
      <c r="FT37" s="264"/>
      <c r="FU37" s="264"/>
      <c r="FV37" s="264"/>
      <c r="FW37" s="264"/>
      <c r="FX37" s="264"/>
      <c r="FY37" s="264"/>
      <c r="FZ37" s="264"/>
      <c r="GA37" s="264"/>
      <c r="GB37" s="264"/>
      <c r="GC37" s="264"/>
      <c r="GD37" s="264"/>
      <c r="GE37" s="264"/>
      <c r="GF37" s="264"/>
      <c r="GG37" s="264"/>
      <c r="GH37" s="264"/>
      <c r="GI37" s="264"/>
      <c r="GJ37" s="264"/>
      <c r="GK37" s="264"/>
      <c r="GL37" s="264"/>
      <c r="GM37" s="264"/>
      <c r="GN37" s="264"/>
      <c r="GO37" s="264"/>
      <c r="GP37" s="264"/>
      <c r="GQ37" s="264"/>
      <c r="GR37" s="264"/>
      <c r="GS37" s="264"/>
      <c r="GT37" s="264"/>
      <c r="GU37" s="264"/>
      <c r="GV37" s="264"/>
      <c r="GW37" s="264"/>
      <c r="GX37" s="264"/>
      <c r="GY37" s="264"/>
      <c r="GZ37" s="264"/>
      <c r="HA37" s="264"/>
      <c r="HB37" s="264"/>
      <c r="HC37" s="264"/>
      <c r="HD37" s="264"/>
      <c r="HE37" s="264"/>
      <c r="HF37" s="264"/>
      <c r="HG37" s="264"/>
      <c r="HH37" s="264"/>
      <c r="HI37" s="264"/>
      <c r="HJ37" s="264"/>
      <c r="HK37" s="264"/>
      <c r="HL37" s="264"/>
      <c r="HM37" s="264"/>
      <c r="HN37" s="264"/>
      <c r="HO37" s="264"/>
      <c r="HP37" s="264"/>
      <c r="HQ37" s="264"/>
      <c r="HR37" s="264"/>
      <c r="HS37" s="264"/>
      <c r="HT37" s="264"/>
      <c r="HU37" s="264"/>
      <c r="HV37" s="264"/>
      <c r="HW37" s="264"/>
      <c r="HX37" s="264"/>
      <c r="HY37" s="264"/>
      <c r="HZ37" s="264"/>
      <c r="IA37" s="264"/>
      <c r="IB37" s="264"/>
      <c r="IC37" s="264"/>
      <c r="ID37" s="264"/>
      <c r="IE37" s="264"/>
      <c r="IF37" s="264"/>
      <c r="IG37" s="264"/>
      <c r="IH37" s="264"/>
      <c r="II37" s="264"/>
      <c r="IJ37" s="264"/>
      <c r="IK37" s="264"/>
      <c r="IL37" s="264"/>
      <c r="IM37" s="264"/>
      <c r="IN37" s="264"/>
      <c r="IO37" s="264"/>
      <c r="IP37" s="264"/>
      <c r="IQ37" s="264"/>
      <c r="IR37" s="264"/>
      <c r="IS37" s="264"/>
      <c r="IT37" s="264"/>
      <c r="IU37" s="264"/>
      <c r="IV37" s="264"/>
      <c r="IW37" s="264"/>
      <c r="IX37" s="264"/>
      <c r="IY37" s="264"/>
    </row>
    <row r="38" spans="1:259" s="115" customFormat="1" ht="15">
      <c r="A38" s="118"/>
      <c r="D38" s="81"/>
      <c r="F38" s="115" t="s">
        <v>558</v>
      </c>
      <c r="G38" s="119" t="s">
        <v>579</v>
      </c>
      <c r="H38" s="119"/>
      <c r="I38" s="92" t="s">
        <v>577</v>
      </c>
      <c r="J38" s="103">
        <f t="shared" si="7"/>
        <v>100</v>
      </c>
      <c r="K38" s="103">
        <f t="shared" si="15"/>
        <v>0</v>
      </c>
      <c r="L38" s="103">
        <f t="shared" si="16"/>
        <v>0</v>
      </c>
      <c r="M38" s="104">
        <f t="shared" si="2"/>
        <v>100</v>
      </c>
      <c r="N38" s="110"/>
      <c r="O38" s="110"/>
      <c r="P38" s="111"/>
      <c r="Q38" s="110"/>
      <c r="R38" s="110"/>
      <c r="S38" s="111"/>
      <c r="T38" s="110"/>
      <c r="U38" s="110"/>
      <c r="V38" s="111"/>
      <c r="W38" s="108">
        <f t="shared" si="8"/>
        <v>0</v>
      </c>
      <c r="X38" s="110"/>
      <c r="Y38" s="111"/>
      <c r="Z38" s="110"/>
      <c r="AA38" s="110"/>
      <c r="AB38" s="111"/>
      <c r="AC38" s="110"/>
      <c r="AD38" s="110"/>
      <c r="AE38" s="111"/>
      <c r="AF38" s="110"/>
      <c r="AG38" s="110"/>
      <c r="AH38" s="111"/>
      <c r="AI38" s="110"/>
      <c r="AJ38" s="110"/>
      <c r="AK38" s="111"/>
      <c r="AL38" s="108">
        <f t="shared" si="14"/>
        <v>0</v>
      </c>
      <c r="AM38" s="110"/>
      <c r="AN38" s="111"/>
      <c r="AO38" s="110"/>
      <c r="AP38" s="110"/>
      <c r="AQ38" s="111"/>
      <c r="AR38" s="110"/>
      <c r="AS38" s="110"/>
      <c r="AT38" s="111"/>
      <c r="AU38" s="110"/>
      <c r="AV38" s="110"/>
      <c r="AW38" s="111"/>
      <c r="AX38" s="110"/>
      <c r="AY38" s="110"/>
      <c r="AZ38" s="111"/>
      <c r="BA38" s="110"/>
      <c r="BB38" s="110"/>
      <c r="BC38" s="111"/>
      <c r="BD38" s="110"/>
      <c r="BE38" s="110"/>
      <c r="BF38" s="111"/>
      <c r="BG38" s="110"/>
      <c r="BH38" s="110"/>
      <c r="BI38" s="111"/>
      <c r="BJ38" s="110"/>
      <c r="BK38" s="110"/>
      <c r="BL38" s="111"/>
      <c r="BM38" s="110"/>
      <c r="BN38" s="110"/>
      <c r="BO38" s="111"/>
      <c r="BP38" s="110"/>
      <c r="BQ38" s="110"/>
      <c r="BR38" s="111"/>
      <c r="BS38" s="110"/>
      <c r="BT38" s="110"/>
      <c r="BU38" s="111"/>
      <c r="BV38" s="110"/>
      <c r="BW38" s="110"/>
      <c r="BX38" s="111"/>
      <c r="BY38" s="110"/>
      <c r="BZ38" s="110"/>
      <c r="CA38" s="111"/>
      <c r="CB38" s="110"/>
      <c r="CC38" s="110"/>
      <c r="CD38" s="111"/>
      <c r="CE38" s="110"/>
      <c r="CF38" s="110"/>
      <c r="CG38" s="111"/>
      <c r="CH38" s="110"/>
      <c r="CI38" s="110"/>
      <c r="CJ38" s="111"/>
      <c r="CK38" s="110"/>
      <c r="CL38" s="110"/>
      <c r="CM38" s="111"/>
      <c r="CN38" s="110"/>
      <c r="CO38" s="110"/>
      <c r="CP38" s="111"/>
      <c r="CQ38" s="110"/>
      <c r="CR38" s="110"/>
      <c r="CS38" s="111"/>
      <c r="CT38" s="110">
        <v>100</v>
      </c>
      <c r="CU38" s="110"/>
      <c r="CV38" s="111"/>
      <c r="CW38" s="110"/>
      <c r="CX38" s="110"/>
      <c r="CY38" s="111"/>
      <c r="CZ38" s="110"/>
      <c r="DA38" s="110"/>
      <c r="DB38" s="111"/>
      <c r="DC38" s="110"/>
      <c r="DD38" s="110"/>
      <c r="DE38" s="111"/>
      <c r="DF38" s="110"/>
      <c r="DG38" s="110"/>
      <c r="DH38" s="111"/>
      <c r="DI38" s="110"/>
      <c r="DJ38" s="110"/>
      <c r="DK38" s="111"/>
      <c r="DL38" s="110"/>
      <c r="DM38" s="110"/>
      <c r="DN38" s="111"/>
      <c r="DO38" s="110"/>
      <c r="DP38" s="110"/>
      <c r="DQ38" s="111"/>
      <c r="DR38" s="111"/>
      <c r="DS38" s="111"/>
      <c r="DT38" s="111"/>
      <c r="DU38" s="110"/>
      <c r="DV38" s="110"/>
      <c r="DW38" s="111"/>
      <c r="DX38" s="110"/>
      <c r="DY38" s="110"/>
      <c r="DZ38" s="111"/>
      <c r="EA38" s="110"/>
      <c r="EB38" s="110"/>
      <c r="EC38" s="111"/>
      <c r="ED38" s="103">
        <f t="shared" si="17"/>
        <v>100</v>
      </c>
      <c r="EE38" s="103">
        <f t="shared" si="18"/>
        <v>0</v>
      </c>
      <c r="EF38" s="804">
        <f t="shared" si="19"/>
        <v>0</v>
      </c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264"/>
      <c r="FE38" s="264"/>
      <c r="FF38" s="264"/>
      <c r="FG38" s="264"/>
      <c r="FH38" s="264"/>
      <c r="FI38" s="264"/>
      <c r="FJ38" s="264"/>
      <c r="FK38" s="264"/>
      <c r="FL38" s="264"/>
      <c r="FM38" s="264"/>
      <c r="FN38" s="264"/>
      <c r="FO38" s="264"/>
      <c r="FP38" s="264"/>
      <c r="FQ38" s="264"/>
      <c r="FR38" s="264"/>
      <c r="FS38" s="264"/>
      <c r="FT38" s="264"/>
      <c r="FU38" s="264"/>
      <c r="FV38" s="264"/>
      <c r="FW38" s="264"/>
      <c r="FX38" s="264"/>
      <c r="FY38" s="264"/>
      <c r="FZ38" s="264"/>
      <c r="GA38" s="264"/>
      <c r="GB38" s="264"/>
      <c r="GC38" s="264"/>
      <c r="GD38" s="264"/>
      <c r="GE38" s="264"/>
      <c r="GF38" s="264"/>
      <c r="GG38" s="264"/>
      <c r="GH38" s="264"/>
      <c r="GI38" s="264"/>
      <c r="GJ38" s="264"/>
      <c r="GK38" s="264"/>
      <c r="GL38" s="264"/>
      <c r="GM38" s="264"/>
      <c r="GN38" s="264"/>
      <c r="GO38" s="264"/>
      <c r="GP38" s="264"/>
      <c r="GQ38" s="264"/>
      <c r="GR38" s="264"/>
      <c r="GS38" s="264"/>
      <c r="GT38" s="264"/>
      <c r="GU38" s="264"/>
      <c r="GV38" s="264"/>
      <c r="GW38" s="264"/>
      <c r="GX38" s="264"/>
      <c r="GY38" s="264"/>
      <c r="GZ38" s="264"/>
      <c r="HA38" s="264"/>
      <c r="HB38" s="264"/>
      <c r="HC38" s="264"/>
      <c r="HD38" s="264"/>
      <c r="HE38" s="264"/>
      <c r="HF38" s="264"/>
      <c r="HG38" s="264"/>
      <c r="HH38" s="264"/>
      <c r="HI38" s="264"/>
      <c r="HJ38" s="264"/>
      <c r="HK38" s="264"/>
      <c r="HL38" s="264"/>
      <c r="HM38" s="264"/>
      <c r="HN38" s="264"/>
      <c r="HO38" s="264"/>
      <c r="HP38" s="264"/>
      <c r="HQ38" s="264"/>
      <c r="HR38" s="264"/>
      <c r="HS38" s="264"/>
      <c r="HT38" s="264"/>
      <c r="HU38" s="264"/>
      <c r="HV38" s="264"/>
      <c r="HW38" s="264"/>
      <c r="HX38" s="264"/>
      <c r="HY38" s="264"/>
      <c r="HZ38" s="264"/>
      <c r="IA38" s="264"/>
      <c r="IB38" s="264"/>
      <c r="IC38" s="264"/>
      <c r="ID38" s="264"/>
      <c r="IE38" s="264"/>
      <c r="IF38" s="264"/>
      <c r="IG38" s="264"/>
      <c r="IH38" s="264"/>
      <c r="II38" s="264"/>
      <c r="IJ38" s="264"/>
      <c r="IK38" s="264"/>
      <c r="IL38" s="264"/>
      <c r="IM38" s="264"/>
      <c r="IN38" s="264"/>
      <c r="IO38" s="264"/>
      <c r="IP38" s="264"/>
      <c r="IQ38" s="264"/>
      <c r="IR38" s="264"/>
      <c r="IS38" s="264"/>
      <c r="IT38" s="264"/>
      <c r="IU38" s="264"/>
      <c r="IV38" s="264"/>
      <c r="IW38" s="264"/>
      <c r="IX38" s="264"/>
      <c r="IY38" s="264"/>
    </row>
    <row r="39" spans="1:259" s="115" customFormat="1" ht="15">
      <c r="A39" s="118"/>
      <c r="C39" s="81"/>
      <c r="D39" s="102">
        <v>4</v>
      </c>
      <c r="E39" s="81" t="s">
        <v>580</v>
      </c>
      <c r="F39" s="102"/>
      <c r="G39" s="102"/>
      <c r="H39" s="102"/>
      <c r="I39" s="92" t="s">
        <v>581</v>
      </c>
      <c r="J39" s="103">
        <f t="shared" si="7"/>
        <v>12730</v>
      </c>
      <c r="K39" s="103">
        <f t="shared" si="15"/>
        <v>0</v>
      </c>
      <c r="L39" s="103">
        <f t="shared" si="16"/>
        <v>0</v>
      </c>
      <c r="M39" s="104">
        <f t="shared" si="2"/>
        <v>12730</v>
      </c>
      <c r="N39" s="116">
        <f>SUM(N40:N44)</f>
        <v>0</v>
      </c>
      <c r="O39" s="116">
        <f>SUM(O40:O44)</f>
        <v>0</v>
      </c>
      <c r="P39" s="117"/>
      <c r="Q39" s="116">
        <f>SUM(Q40:Q44)</f>
        <v>0</v>
      </c>
      <c r="R39" s="116">
        <f>SUM(R40:R44)</f>
        <v>0</v>
      </c>
      <c r="S39" s="117"/>
      <c r="T39" s="116">
        <f>SUM(T40:T44)</f>
        <v>0</v>
      </c>
      <c r="U39" s="116">
        <f>SUM(U40:U44)</f>
        <v>0</v>
      </c>
      <c r="V39" s="117"/>
      <c r="W39" s="108">
        <f t="shared" si="8"/>
        <v>0</v>
      </c>
      <c r="X39" s="116">
        <f>SUM(X40:X44)</f>
        <v>0</v>
      </c>
      <c r="Y39" s="117"/>
      <c r="Z39" s="116">
        <f>SUM(Z40:Z44)</f>
        <v>0</v>
      </c>
      <c r="AA39" s="116">
        <f>SUM(AA40:AA44)</f>
        <v>0</v>
      </c>
      <c r="AB39" s="117"/>
      <c r="AC39" s="116">
        <f>SUM(AC40:AC44)</f>
        <v>0</v>
      </c>
      <c r="AD39" s="116">
        <f>SUM(AD40:AD44)</f>
        <v>0</v>
      </c>
      <c r="AE39" s="117"/>
      <c r="AF39" s="116">
        <f>SUM(AF40:AF44)</f>
        <v>0</v>
      </c>
      <c r="AG39" s="116">
        <f>SUM(AG40:AG44)</f>
        <v>0</v>
      </c>
      <c r="AH39" s="117"/>
      <c r="AI39" s="116">
        <f>SUM(AI40:AI44)</f>
        <v>0</v>
      </c>
      <c r="AJ39" s="116">
        <f>SUM(AJ40:AJ44)</f>
        <v>0</v>
      </c>
      <c r="AK39" s="117"/>
      <c r="AL39" s="116">
        <f>SUM(AL40:AL44)</f>
        <v>0</v>
      </c>
      <c r="AM39" s="116">
        <f>SUM(AM40:AM44)</f>
        <v>0</v>
      </c>
      <c r="AN39" s="117"/>
      <c r="AO39" s="116">
        <f>SUM(AO40:AO44)</f>
        <v>0</v>
      </c>
      <c r="AP39" s="116">
        <f>SUM(AP40:AP44)</f>
        <v>0</v>
      </c>
      <c r="AQ39" s="117"/>
      <c r="AR39" s="116">
        <f>SUM(AR40:AR44)</f>
        <v>0</v>
      </c>
      <c r="AS39" s="116">
        <f>SUM(AS40:AS44)</f>
        <v>0</v>
      </c>
      <c r="AT39" s="117"/>
      <c r="AU39" s="116">
        <f>SUM(AU40:AU44)</f>
        <v>0</v>
      </c>
      <c r="AV39" s="116">
        <f>SUM(AV40:AV44)</f>
        <v>0</v>
      </c>
      <c r="AW39" s="117"/>
      <c r="AX39" s="116">
        <f>SUM(AX40:AX44)</f>
        <v>0</v>
      </c>
      <c r="AY39" s="116">
        <f>SUM(AY40:AY44)</f>
        <v>0</v>
      </c>
      <c r="AZ39" s="117"/>
      <c r="BA39" s="116">
        <f>SUM(BA40:BA44)</f>
        <v>0</v>
      </c>
      <c r="BB39" s="116">
        <f>SUM(BB40:BB44)</f>
        <v>0</v>
      </c>
      <c r="BC39" s="117"/>
      <c r="BD39" s="116">
        <f>SUM(BD40:BD44)</f>
        <v>0</v>
      </c>
      <c r="BE39" s="116">
        <f>SUM(BE40:BE44)</f>
        <v>0</v>
      </c>
      <c r="BF39" s="117"/>
      <c r="BG39" s="116">
        <f>SUM(BG40:BG44)</f>
        <v>0</v>
      </c>
      <c r="BH39" s="116">
        <f>SUM(BH40:BH44)</f>
        <v>0</v>
      </c>
      <c r="BI39" s="117"/>
      <c r="BJ39" s="116">
        <f>SUM(BJ40:BJ44)</f>
        <v>0</v>
      </c>
      <c r="BK39" s="116">
        <f>SUM(BK40:BK44)</f>
        <v>0</v>
      </c>
      <c r="BL39" s="117"/>
      <c r="BM39" s="116">
        <f>SUM(BM40:BM44)</f>
        <v>0</v>
      </c>
      <c r="BN39" s="116">
        <f>SUM(BN40:BN44)</f>
        <v>0</v>
      </c>
      <c r="BO39" s="117"/>
      <c r="BP39" s="116">
        <f>SUM(BP40:BP44)</f>
        <v>0</v>
      </c>
      <c r="BQ39" s="116">
        <f>SUM(BQ40:BQ44)</f>
        <v>0</v>
      </c>
      <c r="BR39" s="117"/>
      <c r="BS39" s="116">
        <f>SUM(BS40:BS44)</f>
        <v>0</v>
      </c>
      <c r="BT39" s="116">
        <f>SUM(BT40:BT44)</f>
        <v>0</v>
      </c>
      <c r="BU39" s="117"/>
      <c r="BV39" s="116">
        <v>11076</v>
      </c>
      <c r="BW39" s="116">
        <f>SUM(BW40:BW44)</f>
        <v>0</v>
      </c>
      <c r="BX39" s="117"/>
      <c r="BY39" s="116">
        <f>SUM(BY40:BY44)</f>
        <v>0</v>
      </c>
      <c r="BZ39" s="116">
        <f>SUM(BZ40:BZ44)</f>
        <v>0</v>
      </c>
      <c r="CA39" s="117"/>
      <c r="CB39" s="116">
        <f>SUM(CB40:CB44)</f>
        <v>0</v>
      </c>
      <c r="CC39" s="116">
        <f>SUM(CC40:CC44)</f>
        <v>0</v>
      </c>
      <c r="CD39" s="117"/>
      <c r="CE39" s="116">
        <f>SUM(CE40:CE44)</f>
        <v>0</v>
      </c>
      <c r="CF39" s="116">
        <f>SUM(CF40:CF44)</f>
        <v>0</v>
      </c>
      <c r="CG39" s="117"/>
      <c r="CH39" s="116">
        <f>SUM(CH40:CH44)</f>
        <v>0</v>
      </c>
      <c r="CI39" s="116">
        <f>SUM(CI40:CI44)</f>
        <v>0</v>
      </c>
      <c r="CJ39" s="117"/>
      <c r="CK39" s="116">
        <v>60</v>
      </c>
      <c r="CL39" s="116">
        <f>SUM(CL40:CL44)</f>
        <v>0</v>
      </c>
      <c r="CM39" s="117"/>
      <c r="CN39" s="116">
        <f>SUM(CN40:CN44)</f>
        <v>0</v>
      </c>
      <c r="CO39" s="116">
        <f>SUM(CO40:CO44)</f>
        <v>0</v>
      </c>
      <c r="CP39" s="117"/>
      <c r="CQ39" s="116">
        <f>SUM(CQ40:CQ44)</f>
        <v>0</v>
      </c>
      <c r="CR39" s="116">
        <f>SUM(CR40:CR44)</f>
        <v>0</v>
      </c>
      <c r="CS39" s="117"/>
      <c r="CT39" s="116">
        <v>1594</v>
      </c>
      <c r="CU39" s="116">
        <f>SUM(CU40:CU44)</f>
        <v>0</v>
      </c>
      <c r="CV39" s="117"/>
      <c r="CW39" s="116">
        <f>SUM(CW40:CW44)</f>
        <v>0</v>
      </c>
      <c r="CX39" s="116">
        <f>SUM(CX40:CX44)</f>
        <v>0</v>
      </c>
      <c r="CY39" s="117"/>
      <c r="CZ39" s="116">
        <f>SUM(CZ40:CZ44)</f>
        <v>0</v>
      </c>
      <c r="DA39" s="116">
        <f>SUM(DA40:DA44)</f>
        <v>0</v>
      </c>
      <c r="DB39" s="117"/>
      <c r="DC39" s="116">
        <f>SUM(DC40:DC44)</f>
        <v>0</v>
      </c>
      <c r="DD39" s="116">
        <f>SUM(DD40:DD44)</f>
        <v>0</v>
      </c>
      <c r="DE39" s="117"/>
      <c r="DF39" s="116">
        <f>SUM(DF40:DF44)</f>
        <v>0</v>
      </c>
      <c r="DG39" s="116">
        <f>SUM(DG40:DG44)</f>
        <v>0</v>
      </c>
      <c r="DH39" s="117"/>
      <c r="DI39" s="116">
        <f>SUM(DI40:DI44)</f>
        <v>0</v>
      </c>
      <c r="DJ39" s="116">
        <f>SUM(DJ40:DJ44)</f>
        <v>0</v>
      </c>
      <c r="DK39" s="117"/>
      <c r="DL39" s="116">
        <f>SUM(DL40:DL44)</f>
        <v>0</v>
      </c>
      <c r="DM39" s="116">
        <f>SUM(DM40:DM44)</f>
        <v>0</v>
      </c>
      <c r="DN39" s="117"/>
      <c r="DO39" s="116">
        <f>SUM(DO40:DO44)</f>
        <v>0</v>
      </c>
      <c r="DP39" s="116">
        <f>SUM(DP40:DP44)</f>
        <v>0</v>
      </c>
      <c r="DQ39" s="117"/>
      <c r="DR39" s="117"/>
      <c r="DS39" s="117"/>
      <c r="DT39" s="117"/>
      <c r="DU39" s="116">
        <f>SUM(DU40:DU44)</f>
        <v>0</v>
      </c>
      <c r="DV39" s="116">
        <f>SUM(DV40:DV44)</f>
        <v>0</v>
      </c>
      <c r="DW39" s="117"/>
      <c r="DX39" s="116">
        <f>SUM(DX40:DX44)</f>
        <v>0</v>
      </c>
      <c r="DY39" s="116">
        <f>SUM(DY40:DY44)</f>
        <v>0</v>
      </c>
      <c r="DZ39" s="117"/>
      <c r="EA39" s="116">
        <f>SUM(EA40:EA44)</f>
        <v>0</v>
      </c>
      <c r="EB39" s="116">
        <f>SUM(EB40:EB44)</f>
        <v>0</v>
      </c>
      <c r="EC39" s="117"/>
      <c r="ED39" s="103">
        <f t="shared" si="17"/>
        <v>12730</v>
      </c>
      <c r="EE39" s="103">
        <f t="shared" si="18"/>
        <v>0</v>
      </c>
      <c r="EF39" s="804">
        <f t="shared" si="19"/>
        <v>0</v>
      </c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  <c r="EY39" s="264"/>
      <c r="EZ39" s="264"/>
      <c r="FA39" s="264"/>
      <c r="FB39" s="264"/>
      <c r="FC39" s="264"/>
      <c r="FD39" s="264"/>
      <c r="FE39" s="264"/>
      <c r="FF39" s="264"/>
      <c r="FG39" s="264"/>
      <c r="FH39" s="264"/>
      <c r="FI39" s="264"/>
      <c r="FJ39" s="264"/>
      <c r="FK39" s="264"/>
      <c r="FL39" s="264"/>
      <c r="FM39" s="264"/>
      <c r="FN39" s="264"/>
      <c r="FO39" s="264"/>
      <c r="FP39" s="264"/>
      <c r="FQ39" s="264"/>
      <c r="FR39" s="264"/>
      <c r="FS39" s="264"/>
      <c r="FT39" s="264"/>
      <c r="FU39" s="264"/>
      <c r="FV39" s="264"/>
      <c r="FW39" s="264"/>
      <c r="FX39" s="264"/>
      <c r="FY39" s="264"/>
      <c r="FZ39" s="264"/>
      <c r="GA39" s="264"/>
      <c r="GB39" s="264"/>
      <c r="GC39" s="264"/>
      <c r="GD39" s="264"/>
      <c r="GE39" s="264"/>
      <c r="GF39" s="264"/>
      <c r="GG39" s="264"/>
      <c r="GH39" s="264"/>
      <c r="GI39" s="264"/>
      <c r="GJ39" s="264"/>
      <c r="GK39" s="264"/>
      <c r="GL39" s="264"/>
      <c r="GM39" s="264"/>
      <c r="GN39" s="264"/>
      <c r="GO39" s="264"/>
      <c r="GP39" s="264"/>
      <c r="GQ39" s="264"/>
      <c r="GR39" s="264"/>
      <c r="GS39" s="264"/>
      <c r="GT39" s="264"/>
      <c r="GU39" s="264"/>
      <c r="GV39" s="264"/>
      <c r="GW39" s="264"/>
      <c r="GX39" s="264"/>
      <c r="GY39" s="264"/>
      <c r="GZ39" s="264"/>
      <c r="HA39" s="264"/>
      <c r="HB39" s="264"/>
      <c r="HC39" s="264"/>
      <c r="HD39" s="264"/>
      <c r="HE39" s="264"/>
      <c r="HF39" s="264"/>
      <c r="HG39" s="264"/>
      <c r="HH39" s="264"/>
      <c r="HI39" s="264"/>
      <c r="HJ39" s="264"/>
      <c r="HK39" s="264"/>
      <c r="HL39" s="264"/>
      <c r="HM39" s="264"/>
      <c r="HN39" s="264"/>
      <c r="HO39" s="264"/>
      <c r="HP39" s="264"/>
      <c r="HQ39" s="264"/>
      <c r="HR39" s="264"/>
      <c r="HS39" s="264"/>
      <c r="HT39" s="264"/>
      <c r="HU39" s="264"/>
      <c r="HV39" s="264"/>
      <c r="HW39" s="264"/>
      <c r="HX39" s="264"/>
      <c r="HY39" s="264"/>
      <c r="HZ39" s="264"/>
      <c r="IA39" s="264"/>
      <c r="IB39" s="264"/>
      <c r="IC39" s="264"/>
      <c r="ID39" s="264"/>
      <c r="IE39" s="264"/>
      <c r="IF39" s="264"/>
      <c r="IG39" s="264"/>
      <c r="IH39" s="264"/>
      <c r="II39" s="264"/>
      <c r="IJ39" s="264"/>
      <c r="IK39" s="264"/>
      <c r="IL39" s="264"/>
      <c r="IM39" s="264"/>
      <c r="IN39" s="264"/>
      <c r="IO39" s="264"/>
      <c r="IP39" s="264"/>
      <c r="IQ39" s="264"/>
      <c r="IR39" s="264"/>
      <c r="IS39" s="264"/>
      <c r="IT39" s="264"/>
      <c r="IU39" s="264"/>
      <c r="IV39" s="264"/>
      <c r="IW39" s="264"/>
      <c r="IX39" s="264"/>
      <c r="IY39" s="264"/>
    </row>
    <row r="40" spans="1:259" ht="15">
      <c r="A40" s="101"/>
      <c r="B40" s="115"/>
      <c r="C40" s="115"/>
      <c r="F40" s="115" t="s">
        <v>558</v>
      </c>
      <c r="G40" s="1006" t="s">
        <v>582</v>
      </c>
      <c r="H40" s="1007"/>
      <c r="I40" s="92" t="s">
        <v>581</v>
      </c>
      <c r="J40" s="103">
        <f t="shared" si="7"/>
        <v>0</v>
      </c>
      <c r="K40" s="103">
        <f t="shared" si="15"/>
        <v>0</v>
      </c>
      <c r="L40" s="103">
        <f t="shared" si="16"/>
        <v>0</v>
      </c>
      <c r="M40" s="104">
        <f t="shared" si="2"/>
        <v>0</v>
      </c>
      <c r="N40" s="110"/>
      <c r="O40" s="110"/>
      <c r="P40" s="111"/>
      <c r="Q40" s="110"/>
      <c r="R40" s="110"/>
      <c r="S40" s="111"/>
      <c r="T40" s="110"/>
      <c r="U40" s="110"/>
      <c r="V40" s="111"/>
      <c r="W40" s="108">
        <f t="shared" si="8"/>
        <v>0</v>
      </c>
      <c r="X40" s="110"/>
      <c r="Y40" s="111"/>
      <c r="Z40" s="110"/>
      <c r="AA40" s="110"/>
      <c r="AB40" s="111"/>
      <c r="AC40" s="110"/>
      <c r="AD40" s="110"/>
      <c r="AE40" s="111"/>
      <c r="AF40" s="110"/>
      <c r="AG40" s="110"/>
      <c r="AH40" s="111"/>
      <c r="AI40" s="110"/>
      <c r="AJ40" s="110"/>
      <c r="AK40" s="111"/>
      <c r="AL40" s="108">
        <f t="shared" ref="AL40:AL44" si="20">Z40+AC40+AF40+AI40</f>
        <v>0</v>
      </c>
      <c r="AM40" s="110"/>
      <c r="AN40" s="111"/>
      <c r="AO40" s="110"/>
      <c r="AP40" s="110"/>
      <c r="AQ40" s="111"/>
      <c r="AR40" s="110"/>
      <c r="AS40" s="110"/>
      <c r="AT40" s="111"/>
      <c r="AU40" s="110"/>
      <c r="AV40" s="110"/>
      <c r="AW40" s="111"/>
      <c r="AX40" s="110"/>
      <c r="AY40" s="110"/>
      <c r="AZ40" s="111"/>
      <c r="BA40" s="110"/>
      <c r="BB40" s="110"/>
      <c r="BC40" s="111"/>
      <c r="BD40" s="110"/>
      <c r="BE40" s="110"/>
      <c r="BF40" s="111"/>
      <c r="BG40" s="110"/>
      <c r="BH40" s="110"/>
      <c r="BI40" s="111"/>
      <c r="BJ40" s="110"/>
      <c r="BK40" s="110"/>
      <c r="BL40" s="111"/>
      <c r="BM40" s="110"/>
      <c r="BN40" s="110"/>
      <c r="BO40" s="111"/>
      <c r="BP40" s="110"/>
      <c r="BQ40" s="110"/>
      <c r="BR40" s="111"/>
      <c r="BS40" s="110"/>
      <c r="BT40" s="110"/>
      <c r="BU40" s="111"/>
      <c r="BV40" s="110"/>
      <c r="BW40" s="110"/>
      <c r="BX40" s="111"/>
      <c r="BY40" s="110"/>
      <c r="BZ40" s="110"/>
      <c r="CA40" s="111"/>
      <c r="CB40" s="110"/>
      <c r="CC40" s="110"/>
      <c r="CD40" s="111"/>
      <c r="CE40" s="110"/>
      <c r="CF40" s="110"/>
      <c r="CG40" s="111"/>
      <c r="CH40" s="110"/>
      <c r="CI40" s="110"/>
      <c r="CJ40" s="111"/>
      <c r="CK40" s="110"/>
      <c r="CL40" s="110"/>
      <c r="CM40" s="111"/>
      <c r="CN40" s="110"/>
      <c r="CO40" s="110"/>
      <c r="CP40" s="111"/>
      <c r="CQ40" s="110"/>
      <c r="CR40" s="110"/>
      <c r="CS40" s="111"/>
      <c r="CT40" s="110"/>
      <c r="CU40" s="110"/>
      <c r="CV40" s="111"/>
      <c r="CW40" s="110"/>
      <c r="CX40" s="110"/>
      <c r="CY40" s="111"/>
      <c r="CZ40" s="110"/>
      <c r="DA40" s="110"/>
      <c r="DB40" s="111"/>
      <c r="DC40" s="110"/>
      <c r="DD40" s="110"/>
      <c r="DE40" s="111"/>
      <c r="DF40" s="110"/>
      <c r="DG40" s="110"/>
      <c r="DH40" s="111"/>
      <c r="DI40" s="110"/>
      <c r="DJ40" s="110"/>
      <c r="DK40" s="111"/>
      <c r="DL40" s="110"/>
      <c r="DM40" s="110"/>
      <c r="DN40" s="111"/>
      <c r="DO40" s="110"/>
      <c r="DP40" s="110"/>
      <c r="DQ40" s="111"/>
      <c r="DR40" s="111"/>
      <c r="DS40" s="111"/>
      <c r="DT40" s="111"/>
      <c r="DU40" s="110"/>
      <c r="DV40" s="110"/>
      <c r="DW40" s="111"/>
      <c r="DX40" s="110"/>
      <c r="DY40" s="110"/>
      <c r="DZ40" s="111"/>
      <c r="EA40" s="110"/>
      <c r="EB40" s="110"/>
      <c r="EC40" s="111"/>
      <c r="ED40" s="103">
        <f t="shared" si="17"/>
        <v>0</v>
      </c>
      <c r="EE40" s="103">
        <f t="shared" si="18"/>
        <v>0</v>
      </c>
      <c r="EF40" s="804">
        <f t="shared" si="19"/>
        <v>0</v>
      </c>
    </row>
    <row r="41" spans="1:259" s="115" customFormat="1" ht="15">
      <c r="A41" s="118"/>
      <c r="D41" s="81"/>
      <c r="F41" s="115" t="s">
        <v>558</v>
      </c>
      <c r="G41" s="1006" t="s">
        <v>297</v>
      </c>
      <c r="H41" s="1007"/>
      <c r="I41" s="92" t="s">
        <v>581</v>
      </c>
      <c r="J41" s="103">
        <f t="shared" si="7"/>
        <v>0</v>
      </c>
      <c r="K41" s="103">
        <f t="shared" si="15"/>
        <v>0</v>
      </c>
      <c r="L41" s="103">
        <f t="shared" si="16"/>
        <v>0</v>
      </c>
      <c r="M41" s="104">
        <f t="shared" si="2"/>
        <v>0</v>
      </c>
      <c r="N41" s="110"/>
      <c r="O41" s="110"/>
      <c r="P41" s="111"/>
      <c r="Q41" s="110"/>
      <c r="R41" s="110"/>
      <c r="S41" s="111"/>
      <c r="T41" s="110"/>
      <c r="U41" s="110"/>
      <c r="V41" s="111"/>
      <c r="W41" s="108">
        <f t="shared" si="8"/>
        <v>0</v>
      </c>
      <c r="X41" s="110"/>
      <c r="Y41" s="111"/>
      <c r="Z41" s="110"/>
      <c r="AA41" s="110"/>
      <c r="AB41" s="111"/>
      <c r="AC41" s="110"/>
      <c r="AD41" s="110"/>
      <c r="AE41" s="111"/>
      <c r="AF41" s="110"/>
      <c r="AG41" s="110"/>
      <c r="AH41" s="111"/>
      <c r="AI41" s="110"/>
      <c r="AJ41" s="110"/>
      <c r="AK41" s="111"/>
      <c r="AL41" s="108">
        <f t="shared" si="20"/>
        <v>0</v>
      </c>
      <c r="AM41" s="110"/>
      <c r="AN41" s="111"/>
      <c r="AO41" s="110"/>
      <c r="AP41" s="110"/>
      <c r="AQ41" s="111"/>
      <c r="AR41" s="110"/>
      <c r="AS41" s="110"/>
      <c r="AT41" s="111"/>
      <c r="AU41" s="110"/>
      <c r="AV41" s="110"/>
      <c r="AW41" s="111"/>
      <c r="AX41" s="110"/>
      <c r="AY41" s="110"/>
      <c r="AZ41" s="111"/>
      <c r="BA41" s="110"/>
      <c r="BB41" s="110"/>
      <c r="BC41" s="111"/>
      <c r="BD41" s="110"/>
      <c r="BE41" s="110"/>
      <c r="BF41" s="111"/>
      <c r="BG41" s="110"/>
      <c r="BH41" s="110"/>
      <c r="BI41" s="111"/>
      <c r="BJ41" s="110"/>
      <c r="BK41" s="110"/>
      <c r="BL41" s="111"/>
      <c r="BM41" s="110"/>
      <c r="BN41" s="110"/>
      <c r="BO41" s="111"/>
      <c r="BP41" s="110"/>
      <c r="BQ41" s="110"/>
      <c r="BR41" s="111"/>
      <c r="BS41" s="110"/>
      <c r="BT41" s="110"/>
      <c r="BU41" s="111"/>
      <c r="BV41" s="110"/>
      <c r="BW41" s="110"/>
      <c r="BX41" s="111"/>
      <c r="BY41" s="110"/>
      <c r="BZ41" s="110"/>
      <c r="CA41" s="111"/>
      <c r="CB41" s="110"/>
      <c r="CC41" s="110"/>
      <c r="CD41" s="111"/>
      <c r="CE41" s="110"/>
      <c r="CF41" s="110"/>
      <c r="CG41" s="111"/>
      <c r="CH41" s="110"/>
      <c r="CI41" s="110"/>
      <c r="CJ41" s="111"/>
      <c r="CK41" s="110"/>
      <c r="CL41" s="110"/>
      <c r="CM41" s="111"/>
      <c r="CN41" s="110"/>
      <c r="CO41" s="110"/>
      <c r="CP41" s="111"/>
      <c r="CQ41" s="110"/>
      <c r="CR41" s="110"/>
      <c r="CS41" s="111"/>
      <c r="CT41" s="110"/>
      <c r="CU41" s="110"/>
      <c r="CV41" s="111"/>
      <c r="CW41" s="110"/>
      <c r="CX41" s="110"/>
      <c r="CY41" s="111"/>
      <c r="CZ41" s="110"/>
      <c r="DA41" s="110"/>
      <c r="DB41" s="111"/>
      <c r="DC41" s="110"/>
      <c r="DD41" s="110"/>
      <c r="DE41" s="111"/>
      <c r="DF41" s="110"/>
      <c r="DG41" s="110"/>
      <c r="DH41" s="111"/>
      <c r="DI41" s="110"/>
      <c r="DJ41" s="110"/>
      <c r="DK41" s="111"/>
      <c r="DL41" s="110"/>
      <c r="DM41" s="110"/>
      <c r="DN41" s="111"/>
      <c r="DO41" s="110"/>
      <c r="DP41" s="110"/>
      <c r="DQ41" s="111"/>
      <c r="DR41" s="111"/>
      <c r="DS41" s="111"/>
      <c r="DT41" s="111"/>
      <c r="DU41" s="110"/>
      <c r="DV41" s="110"/>
      <c r="DW41" s="111"/>
      <c r="DX41" s="110"/>
      <c r="DY41" s="110"/>
      <c r="DZ41" s="111"/>
      <c r="EA41" s="110"/>
      <c r="EB41" s="110"/>
      <c r="EC41" s="111"/>
      <c r="ED41" s="103">
        <f t="shared" si="17"/>
        <v>0</v>
      </c>
      <c r="EE41" s="103">
        <f t="shared" si="18"/>
        <v>0</v>
      </c>
      <c r="EF41" s="804">
        <f t="shared" si="19"/>
        <v>0</v>
      </c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  <c r="EY41" s="264"/>
      <c r="EZ41" s="264"/>
      <c r="FA41" s="264"/>
      <c r="FB41" s="264"/>
      <c r="FC41" s="264"/>
      <c r="FD41" s="264"/>
      <c r="FE41" s="264"/>
      <c r="FF41" s="264"/>
      <c r="FG41" s="264"/>
      <c r="FH41" s="264"/>
      <c r="FI41" s="264"/>
      <c r="FJ41" s="264"/>
      <c r="FK41" s="264"/>
      <c r="FL41" s="264"/>
      <c r="FM41" s="264"/>
      <c r="FN41" s="264"/>
      <c r="FO41" s="264"/>
      <c r="FP41" s="264"/>
      <c r="FQ41" s="264"/>
      <c r="FR41" s="264"/>
      <c r="FS41" s="264"/>
      <c r="FT41" s="264"/>
      <c r="FU41" s="264"/>
      <c r="FV41" s="264"/>
      <c r="FW41" s="264"/>
      <c r="FX41" s="264"/>
      <c r="FY41" s="264"/>
      <c r="FZ41" s="264"/>
      <c r="GA41" s="264"/>
      <c r="GB41" s="264"/>
      <c r="GC41" s="264"/>
      <c r="GD41" s="264"/>
      <c r="GE41" s="264"/>
      <c r="GF41" s="264"/>
      <c r="GG41" s="264"/>
      <c r="GH41" s="264"/>
      <c r="GI41" s="264"/>
      <c r="GJ41" s="264"/>
      <c r="GK41" s="264"/>
      <c r="GL41" s="264"/>
      <c r="GM41" s="264"/>
      <c r="GN41" s="264"/>
      <c r="GO41" s="264"/>
      <c r="GP41" s="264"/>
      <c r="GQ41" s="264"/>
      <c r="GR41" s="264"/>
      <c r="GS41" s="264"/>
      <c r="GT41" s="264"/>
      <c r="GU41" s="264"/>
      <c r="GV41" s="264"/>
      <c r="GW41" s="264"/>
      <c r="GX41" s="264"/>
      <c r="GY41" s="264"/>
      <c r="GZ41" s="264"/>
      <c r="HA41" s="264"/>
      <c r="HB41" s="264"/>
      <c r="HC41" s="264"/>
      <c r="HD41" s="264"/>
      <c r="HE41" s="264"/>
      <c r="HF41" s="264"/>
      <c r="HG41" s="264"/>
      <c r="HH41" s="264"/>
      <c r="HI41" s="264"/>
      <c r="HJ41" s="264"/>
      <c r="HK41" s="264"/>
      <c r="HL41" s="264"/>
      <c r="HM41" s="264"/>
      <c r="HN41" s="264"/>
      <c r="HO41" s="264"/>
      <c r="HP41" s="264"/>
      <c r="HQ41" s="264"/>
      <c r="HR41" s="264"/>
      <c r="HS41" s="264"/>
      <c r="HT41" s="264"/>
      <c r="HU41" s="264"/>
      <c r="HV41" s="264"/>
      <c r="HW41" s="264"/>
      <c r="HX41" s="264"/>
      <c r="HY41" s="264"/>
      <c r="HZ41" s="264"/>
      <c r="IA41" s="264"/>
      <c r="IB41" s="264"/>
      <c r="IC41" s="264"/>
      <c r="ID41" s="264"/>
      <c r="IE41" s="264"/>
      <c r="IF41" s="264"/>
      <c r="IG41" s="264"/>
      <c r="IH41" s="264"/>
      <c r="II41" s="264"/>
      <c r="IJ41" s="264"/>
      <c r="IK41" s="264"/>
      <c r="IL41" s="264"/>
      <c r="IM41" s="264"/>
      <c r="IN41" s="264"/>
      <c r="IO41" s="264"/>
      <c r="IP41" s="264"/>
      <c r="IQ41" s="264"/>
      <c r="IR41" s="264"/>
      <c r="IS41" s="264"/>
      <c r="IT41" s="264"/>
      <c r="IU41" s="264"/>
      <c r="IV41" s="264"/>
      <c r="IW41" s="264"/>
      <c r="IX41" s="264"/>
      <c r="IY41" s="264"/>
    </row>
    <row r="42" spans="1:259" s="115" customFormat="1" ht="15">
      <c r="A42" s="118"/>
      <c r="F42" s="115" t="s">
        <v>558</v>
      </c>
      <c r="G42" s="1006" t="s">
        <v>583</v>
      </c>
      <c r="H42" s="1007"/>
      <c r="I42" s="92" t="s">
        <v>581</v>
      </c>
      <c r="J42" s="103">
        <f t="shared" si="7"/>
        <v>0</v>
      </c>
      <c r="K42" s="103">
        <f t="shared" si="15"/>
        <v>0</v>
      </c>
      <c r="L42" s="103">
        <f t="shared" si="16"/>
        <v>0</v>
      </c>
      <c r="M42" s="104">
        <f t="shared" si="2"/>
        <v>0</v>
      </c>
      <c r="N42" s="110"/>
      <c r="O42" s="110"/>
      <c r="P42" s="111"/>
      <c r="Q42" s="110"/>
      <c r="R42" s="110"/>
      <c r="S42" s="111"/>
      <c r="T42" s="110"/>
      <c r="U42" s="110"/>
      <c r="V42" s="111"/>
      <c r="W42" s="108">
        <f t="shared" si="8"/>
        <v>0</v>
      </c>
      <c r="X42" s="110"/>
      <c r="Y42" s="111"/>
      <c r="Z42" s="110"/>
      <c r="AA42" s="110"/>
      <c r="AB42" s="111"/>
      <c r="AC42" s="110"/>
      <c r="AD42" s="110"/>
      <c r="AE42" s="111"/>
      <c r="AF42" s="110"/>
      <c r="AG42" s="110"/>
      <c r="AH42" s="111"/>
      <c r="AI42" s="110"/>
      <c r="AJ42" s="110"/>
      <c r="AK42" s="111"/>
      <c r="AL42" s="108">
        <f t="shared" si="20"/>
        <v>0</v>
      </c>
      <c r="AM42" s="110"/>
      <c r="AN42" s="111"/>
      <c r="AO42" s="110"/>
      <c r="AP42" s="110"/>
      <c r="AQ42" s="111"/>
      <c r="AR42" s="110"/>
      <c r="AS42" s="110"/>
      <c r="AT42" s="111"/>
      <c r="AU42" s="110"/>
      <c r="AV42" s="110"/>
      <c r="AW42" s="111"/>
      <c r="AX42" s="110"/>
      <c r="AY42" s="110"/>
      <c r="AZ42" s="111"/>
      <c r="BA42" s="110"/>
      <c r="BB42" s="110"/>
      <c r="BC42" s="111"/>
      <c r="BD42" s="110"/>
      <c r="BE42" s="110"/>
      <c r="BF42" s="111"/>
      <c r="BG42" s="110"/>
      <c r="BH42" s="110"/>
      <c r="BI42" s="111"/>
      <c r="BJ42" s="110"/>
      <c r="BK42" s="110"/>
      <c r="BL42" s="111"/>
      <c r="BM42" s="110"/>
      <c r="BN42" s="110"/>
      <c r="BO42" s="111"/>
      <c r="BP42" s="110"/>
      <c r="BQ42" s="110"/>
      <c r="BR42" s="111"/>
      <c r="BS42" s="110"/>
      <c r="BT42" s="110"/>
      <c r="BU42" s="111"/>
      <c r="BV42" s="110"/>
      <c r="BW42" s="110"/>
      <c r="BX42" s="111"/>
      <c r="BY42" s="110"/>
      <c r="BZ42" s="110"/>
      <c r="CA42" s="111"/>
      <c r="CB42" s="110"/>
      <c r="CC42" s="110"/>
      <c r="CD42" s="111"/>
      <c r="CE42" s="110"/>
      <c r="CF42" s="110"/>
      <c r="CG42" s="111"/>
      <c r="CH42" s="110"/>
      <c r="CI42" s="110"/>
      <c r="CJ42" s="111"/>
      <c r="CK42" s="110"/>
      <c r="CL42" s="110"/>
      <c r="CM42" s="111"/>
      <c r="CN42" s="110"/>
      <c r="CO42" s="110"/>
      <c r="CP42" s="111"/>
      <c r="CQ42" s="110"/>
      <c r="CR42" s="110"/>
      <c r="CS42" s="111"/>
      <c r="CT42" s="110"/>
      <c r="CU42" s="110"/>
      <c r="CV42" s="111"/>
      <c r="CW42" s="110"/>
      <c r="CX42" s="110"/>
      <c r="CY42" s="111"/>
      <c r="CZ42" s="110"/>
      <c r="DA42" s="110"/>
      <c r="DB42" s="111"/>
      <c r="DC42" s="110"/>
      <c r="DD42" s="110"/>
      <c r="DE42" s="111"/>
      <c r="DF42" s="110"/>
      <c r="DG42" s="110"/>
      <c r="DH42" s="111"/>
      <c r="DI42" s="110"/>
      <c r="DJ42" s="110"/>
      <c r="DK42" s="111"/>
      <c r="DL42" s="110"/>
      <c r="DM42" s="110"/>
      <c r="DN42" s="111"/>
      <c r="DO42" s="110"/>
      <c r="DP42" s="110"/>
      <c r="DQ42" s="111"/>
      <c r="DR42" s="111"/>
      <c r="DS42" s="111"/>
      <c r="DT42" s="111"/>
      <c r="DU42" s="110"/>
      <c r="DV42" s="110"/>
      <c r="DW42" s="111"/>
      <c r="DX42" s="110"/>
      <c r="DY42" s="110"/>
      <c r="DZ42" s="111"/>
      <c r="EA42" s="110"/>
      <c r="EB42" s="110"/>
      <c r="EC42" s="111"/>
      <c r="ED42" s="103">
        <f t="shared" si="17"/>
        <v>0</v>
      </c>
      <c r="EE42" s="103">
        <f t="shared" si="18"/>
        <v>0</v>
      </c>
      <c r="EF42" s="804">
        <f t="shared" si="19"/>
        <v>0</v>
      </c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V42" s="264"/>
      <c r="EW42" s="264"/>
      <c r="EX42" s="264"/>
      <c r="EY42" s="264"/>
      <c r="EZ42" s="264"/>
      <c r="FA42" s="264"/>
      <c r="FB42" s="264"/>
      <c r="FC42" s="264"/>
      <c r="FD42" s="264"/>
      <c r="FE42" s="264"/>
      <c r="FF42" s="264"/>
      <c r="FG42" s="264"/>
      <c r="FH42" s="264"/>
      <c r="FI42" s="264"/>
      <c r="FJ42" s="264"/>
      <c r="FK42" s="264"/>
      <c r="FL42" s="264"/>
      <c r="FM42" s="264"/>
      <c r="FN42" s="264"/>
      <c r="FO42" s="264"/>
      <c r="FP42" s="264"/>
      <c r="FQ42" s="264"/>
      <c r="FR42" s="264"/>
      <c r="FS42" s="264"/>
      <c r="FT42" s="264"/>
      <c r="FU42" s="264"/>
      <c r="FV42" s="264"/>
      <c r="FW42" s="264"/>
      <c r="FX42" s="264"/>
      <c r="FY42" s="264"/>
      <c r="FZ42" s="264"/>
      <c r="GA42" s="264"/>
      <c r="GB42" s="264"/>
      <c r="GC42" s="264"/>
      <c r="GD42" s="264"/>
      <c r="GE42" s="264"/>
      <c r="GF42" s="264"/>
      <c r="GG42" s="264"/>
      <c r="GH42" s="264"/>
      <c r="GI42" s="264"/>
      <c r="GJ42" s="264"/>
      <c r="GK42" s="264"/>
      <c r="GL42" s="264"/>
      <c r="GM42" s="264"/>
      <c r="GN42" s="264"/>
      <c r="GO42" s="264"/>
      <c r="GP42" s="264"/>
      <c r="GQ42" s="264"/>
      <c r="GR42" s="264"/>
      <c r="GS42" s="264"/>
      <c r="GT42" s="264"/>
      <c r="GU42" s="264"/>
      <c r="GV42" s="264"/>
      <c r="GW42" s="264"/>
      <c r="GX42" s="264"/>
      <c r="GY42" s="264"/>
      <c r="GZ42" s="264"/>
      <c r="HA42" s="264"/>
      <c r="HB42" s="264"/>
      <c r="HC42" s="264"/>
      <c r="HD42" s="264"/>
      <c r="HE42" s="264"/>
      <c r="HF42" s="264"/>
      <c r="HG42" s="264"/>
      <c r="HH42" s="264"/>
      <c r="HI42" s="264"/>
      <c r="HJ42" s="264"/>
      <c r="HK42" s="264"/>
      <c r="HL42" s="264"/>
      <c r="HM42" s="264"/>
      <c r="HN42" s="264"/>
      <c r="HO42" s="264"/>
      <c r="HP42" s="264"/>
      <c r="HQ42" s="264"/>
      <c r="HR42" s="264"/>
      <c r="HS42" s="264"/>
      <c r="HT42" s="264"/>
      <c r="HU42" s="264"/>
      <c r="HV42" s="264"/>
      <c r="HW42" s="264"/>
      <c r="HX42" s="264"/>
      <c r="HY42" s="264"/>
      <c r="HZ42" s="264"/>
      <c r="IA42" s="264"/>
      <c r="IB42" s="264"/>
      <c r="IC42" s="264"/>
      <c r="ID42" s="264"/>
      <c r="IE42" s="264"/>
      <c r="IF42" s="264"/>
      <c r="IG42" s="264"/>
      <c r="IH42" s="264"/>
      <c r="II42" s="264"/>
      <c r="IJ42" s="264"/>
      <c r="IK42" s="264"/>
      <c r="IL42" s="264"/>
      <c r="IM42" s="264"/>
      <c r="IN42" s="264"/>
      <c r="IO42" s="264"/>
      <c r="IP42" s="264"/>
      <c r="IQ42" s="264"/>
      <c r="IR42" s="264"/>
      <c r="IS42" s="264"/>
      <c r="IT42" s="264"/>
      <c r="IU42" s="264"/>
      <c r="IV42" s="264"/>
      <c r="IW42" s="264"/>
      <c r="IX42" s="264"/>
      <c r="IY42" s="264"/>
    </row>
    <row r="43" spans="1:259" s="115" customFormat="1" ht="15">
      <c r="A43" s="118"/>
      <c r="F43" s="115" t="s">
        <v>558</v>
      </c>
      <c r="G43" s="119" t="s">
        <v>584</v>
      </c>
      <c r="H43" s="119"/>
      <c r="I43" s="92" t="s">
        <v>581</v>
      </c>
      <c r="J43" s="103">
        <f t="shared" si="7"/>
        <v>0</v>
      </c>
      <c r="K43" s="103">
        <f t="shared" si="15"/>
        <v>0</v>
      </c>
      <c r="L43" s="103">
        <f t="shared" si="16"/>
        <v>0</v>
      </c>
      <c r="M43" s="104">
        <f t="shared" si="2"/>
        <v>0</v>
      </c>
      <c r="N43" s="110"/>
      <c r="O43" s="110"/>
      <c r="P43" s="111"/>
      <c r="Q43" s="110"/>
      <c r="R43" s="110"/>
      <c r="S43" s="111"/>
      <c r="T43" s="110"/>
      <c r="U43" s="110"/>
      <c r="V43" s="111"/>
      <c r="W43" s="108">
        <f t="shared" si="8"/>
        <v>0</v>
      </c>
      <c r="X43" s="110"/>
      <c r="Y43" s="111"/>
      <c r="Z43" s="110"/>
      <c r="AA43" s="110"/>
      <c r="AB43" s="111"/>
      <c r="AC43" s="110"/>
      <c r="AD43" s="110"/>
      <c r="AE43" s="111"/>
      <c r="AF43" s="110"/>
      <c r="AG43" s="110"/>
      <c r="AH43" s="111"/>
      <c r="AI43" s="110"/>
      <c r="AJ43" s="110"/>
      <c r="AK43" s="111"/>
      <c r="AL43" s="108">
        <f t="shared" si="20"/>
        <v>0</v>
      </c>
      <c r="AM43" s="110"/>
      <c r="AN43" s="111"/>
      <c r="AO43" s="110"/>
      <c r="AP43" s="110"/>
      <c r="AQ43" s="111"/>
      <c r="AR43" s="110"/>
      <c r="AS43" s="110"/>
      <c r="AT43" s="111"/>
      <c r="AU43" s="110"/>
      <c r="AV43" s="110"/>
      <c r="AW43" s="111"/>
      <c r="AX43" s="110"/>
      <c r="AY43" s="110"/>
      <c r="AZ43" s="111"/>
      <c r="BA43" s="110"/>
      <c r="BB43" s="110"/>
      <c r="BC43" s="111"/>
      <c r="BD43" s="110"/>
      <c r="BE43" s="110"/>
      <c r="BF43" s="111"/>
      <c r="BG43" s="110"/>
      <c r="BH43" s="110"/>
      <c r="BI43" s="111"/>
      <c r="BJ43" s="110"/>
      <c r="BK43" s="110"/>
      <c r="BL43" s="111"/>
      <c r="BM43" s="110"/>
      <c r="BN43" s="110"/>
      <c r="BO43" s="111"/>
      <c r="BP43" s="110"/>
      <c r="BQ43" s="110"/>
      <c r="BR43" s="111"/>
      <c r="BS43" s="110"/>
      <c r="BT43" s="110"/>
      <c r="BU43" s="111"/>
      <c r="BV43" s="110"/>
      <c r="BW43" s="110"/>
      <c r="BX43" s="111"/>
      <c r="BY43" s="110"/>
      <c r="BZ43" s="110"/>
      <c r="CA43" s="111"/>
      <c r="CB43" s="110"/>
      <c r="CC43" s="110"/>
      <c r="CD43" s="111"/>
      <c r="CE43" s="110"/>
      <c r="CF43" s="110"/>
      <c r="CG43" s="111"/>
      <c r="CH43" s="110"/>
      <c r="CI43" s="110"/>
      <c r="CJ43" s="111"/>
      <c r="CK43" s="110"/>
      <c r="CL43" s="110"/>
      <c r="CM43" s="111"/>
      <c r="CN43" s="110"/>
      <c r="CO43" s="110"/>
      <c r="CP43" s="111"/>
      <c r="CQ43" s="110"/>
      <c r="CR43" s="110"/>
      <c r="CS43" s="111"/>
      <c r="CT43" s="110"/>
      <c r="CU43" s="110"/>
      <c r="CV43" s="111"/>
      <c r="CW43" s="110"/>
      <c r="CX43" s="110"/>
      <c r="CY43" s="111"/>
      <c r="CZ43" s="110"/>
      <c r="DA43" s="110"/>
      <c r="DB43" s="111"/>
      <c r="DC43" s="110"/>
      <c r="DD43" s="110"/>
      <c r="DE43" s="111"/>
      <c r="DF43" s="110"/>
      <c r="DG43" s="110"/>
      <c r="DH43" s="111"/>
      <c r="DI43" s="110"/>
      <c r="DJ43" s="110"/>
      <c r="DK43" s="111"/>
      <c r="DL43" s="110"/>
      <c r="DM43" s="110"/>
      <c r="DN43" s="111"/>
      <c r="DO43" s="110"/>
      <c r="DP43" s="110"/>
      <c r="DQ43" s="111"/>
      <c r="DR43" s="111"/>
      <c r="DS43" s="111"/>
      <c r="DT43" s="111"/>
      <c r="DU43" s="110"/>
      <c r="DV43" s="110"/>
      <c r="DW43" s="111"/>
      <c r="DX43" s="110"/>
      <c r="DY43" s="110"/>
      <c r="DZ43" s="111"/>
      <c r="EA43" s="110"/>
      <c r="EB43" s="110"/>
      <c r="EC43" s="111"/>
      <c r="ED43" s="103">
        <f t="shared" si="17"/>
        <v>0</v>
      </c>
      <c r="EE43" s="103">
        <f t="shared" si="18"/>
        <v>0</v>
      </c>
      <c r="EF43" s="804">
        <f t="shared" si="19"/>
        <v>0</v>
      </c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  <c r="EY43" s="264"/>
      <c r="EZ43" s="264"/>
      <c r="FA43" s="264"/>
      <c r="FB43" s="264"/>
      <c r="FC43" s="264"/>
      <c r="FD43" s="264"/>
      <c r="FE43" s="264"/>
      <c r="FF43" s="264"/>
      <c r="FG43" s="264"/>
      <c r="FH43" s="264"/>
      <c r="FI43" s="264"/>
      <c r="FJ43" s="264"/>
      <c r="FK43" s="264"/>
      <c r="FL43" s="264"/>
      <c r="FM43" s="264"/>
      <c r="FN43" s="264"/>
      <c r="FO43" s="264"/>
      <c r="FP43" s="264"/>
      <c r="FQ43" s="264"/>
      <c r="FR43" s="264"/>
      <c r="FS43" s="264"/>
      <c r="FT43" s="264"/>
      <c r="FU43" s="264"/>
      <c r="FV43" s="264"/>
      <c r="FW43" s="264"/>
      <c r="FX43" s="264"/>
      <c r="FY43" s="264"/>
      <c r="FZ43" s="264"/>
      <c r="GA43" s="264"/>
      <c r="GB43" s="264"/>
      <c r="GC43" s="264"/>
      <c r="GD43" s="264"/>
      <c r="GE43" s="264"/>
      <c r="GF43" s="264"/>
      <c r="GG43" s="264"/>
      <c r="GH43" s="264"/>
      <c r="GI43" s="264"/>
      <c r="GJ43" s="264"/>
      <c r="GK43" s="264"/>
      <c r="GL43" s="264"/>
      <c r="GM43" s="264"/>
      <c r="GN43" s="264"/>
      <c r="GO43" s="264"/>
      <c r="GP43" s="264"/>
      <c r="GQ43" s="264"/>
      <c r="GR43" s="264"/>
      <c r="GS43" s="264"/>
      <c r="GT43" s="264"/>
      <c r="GU43" s="264"/>
      <c r="GV43" s="264"/>
      <c r="GW43" s="264"/>
      <c r="GX43" s="264"/>
      <c r="GY43" s="264"/>
      <c r="GZ43" s="264"/>
      <c r="HA43" s="264"/>
      <c r="HB43" s="264"/>
      <c r="HC43" s="264"/>
      <c r="HD43" s="264"/>
      <c r="HE43" s="264"/>
      <c r="HF43" s="264"/>
      <c r="HG43" s="264"/>
      <c r="HH43" s="264"/>
      <c r="HI43" s="264"/>
      <c r="HJ43" s="264"/>
      <c r="HK43" s="264"/>
      <c r="HL43" s="264"/>
      <c r="HM43" s="264"/>
      <c r="HN43" s="264"/>
      <c r="HO43" s="264"/>
      <c r="HP43" s="264"/>
      <c r="HQ43" s="264"/>
      <c r="HR43" s="264"/>
      <c r="HS43" s="264"/>
      <c r="HT43" s="264"/>
      <c r="HU43" s="264"/>
      <c r="HV43" s="264"/>
      <c r="HW43" s="264"/>
      <c r="HX43" s="264"/>
      <c r="HY43" s="264"/>
      <c r="HZ43" s="264"/>
      <c r="IA43" s="264"/>
      <c r="IB43" s="264"/>
      <c r="IC43" s="264"/>
      <c r="ID43" s="264"/>
      <c r="IE43" s="264"/>
      <c r="IF43" s="264"/>
      <c r="IG43" s="264"/>
      <c r="IH43" s="264"/>
      <c r="II43" s="264"/>
      <c r="IJ43" s="264"/>
      <c r="IK43" s="264"/>
      <c r="IL43" s="264"/>
      <c r="IM43" s="264"/>
      <c r="IN43" s="264"/>
      <c r="IO43" s="264"/>
      <c r="IP43" s="264"/>
      <c r="IQ43" s="264"/>
      <c r="IR43" s="264"/>
      <c r="IS43" s="264"/>
      <c r="IT43" s="264"/>
      <c r="IU43" s="264"/>
      <c r="IV43" s="264"/>
      <c r="IW43" s="264"/>
      <c r="IX43" s="264"/>
      <c r="IY43" s="264"/>
    </row>
    <row r="44" spans="1:259" s="115" customFormat="1" ht="15">
      <c r="A44" s="118"/>
      <c r="F44" s="115" t="s">
        <v>558</v>
      </c>
      <c r="G44" s="119" t="s">
        <v>585</v>
      </c>
      <c r="H44" s="119"/>
      <c r="I44" s="92" t="s">
        <v>581</v>
      </c>
      <c r="J44" s="103">
        <f t="shared" si="7"/>
        <v>0</v>
      </c>
      <c r="K44" s="103">
        <f t="shared" si="15"/>
        <v>0</v>
      </c>
      <c r="L44" s="103">
        <f t="shared" si="16"/>
        <v>0</v>
      </c>
      <c r="M44" s="104">
        <f t="shared" si="2"/>
        <v>0</v>
      </c>
      <c r="N44" s="110"/>
      <c r="O44" s="110"/>
      <c r="P44" s="111"/>
      <c r="Q44" s="110"/>
      <c r="R44" s="110"/>
      <c r="S44" s="111"/>
      <c r="T44" s="110"/>
      <c r="U44" s="110"/>
      <c r="V44" s="111"/>
      <c r="W44" s="108">
        <f t="shared" si="8"/>
        <v>0</v>
      </c>
      <c r="X44" s="110"/>
      <c r="Y44" s="111"/>
      <c r="Z44" s="110"/>
      <c r="AA44" s="110"/>
      <c r="AB44" s="111"/>
      <c r="AC44" s="110"/>
      <c r="AD44" s="110"/>
      <c r="AE44" s="111"/>
      <c r="AF44" s="110"/>
      <c r="AG44" s="110"/>
      <c r="AH44" s="111"/>
      <c r="AI44" s="110"/>
      <c r="AJ44" s="110"/>
      <c r="AK44" s="111"/>
      <c r="AL44" s="108">
        <f t="shared" si="20"/>
        <v>0</v>
      </c>
      <c r="AM44" s="110"/>
      <c r="AN44" s="111"/>
      <c r="AO44" s="110"/>
      <c r="AP44" s="110"/>
      <c r="AQ44" s="111"/>
      <c r="AR44" s="110"/>
      <c r="AS44" s="110"/>
      <c r="AT44" s="111"/>
      <c r="AU44" s="110"/>
      <c r="AV44" s="110"/>
      <c r="AW44" s="111"/>
      <c r="AX44" s="110"/>
      <c r="AY44" s="110"/>
      <c r="AZ44" s="111"/>
      <c r="BA44" s="110"/>
      <c r="BB44" s="110"/>
      <c r="BC44" s="111"/>
      <c r="BD44" s="110"/>
      <c r="BE44" s="110"/>
      <c r="BF44" s="111"/>
      <c r="BG44" s="110"/>
      <c r="BH44" s="110"/>
      <c r="BI44" s="111"/>
      <c r="BJ44" s="110"/>
      <c r="BK44" s="110"/>
      <c r="BL44" s="111"/>
      <c r="BM44" s="110"/>
      <c r="BN44" s="110"/>
      <c r="BO44" s="111"/>
      <c r="BP44" s="110"/>
      <c r="BQ44" s="110"/>
      <c r="BR44" s="111"/>
      <c r="BS44" s="110"/>
      <c r="BT44" s="110"/>
      <c r="BU44" s="111"/>
      <c r="BV44" s="110"/>
      <c r="BW44" s="110"/>
      <c r="BX44" s="111"/>
      <c r="BY44" s="110"/>
      <c r="BZ44" s="110"/>
      <c r="CA44" s="111"/>
      <c r="CB44" s="110"/>
      <c r="CC44" s="110"/>
      <c r="CD44" s="111"/>
      <c r="CE44" s="110"/>
      <c r="CF44" s="110"/>
      <c r="CG44" s="111"/>
      <c r="CH44" s="110"/>
      <c r="CI44" s="110"/>
      <c r="CJ44" s="111"/>
      <c r="CK44" s="110"/>
      <c r="CL44" s="110"/>
      <c r="CM44" s="111"/>
      <c r="CN44" s="110"/>
      <c r="CO44" s="110"/>
      <c r="CP44" s="111"/>
      <c r="CQ44" s="110"/>
      <c r="CR44" s="110"/>
      <c r="CS44" s="111"/>
      <c r="CT44" s="110"/>
      <c r="CU44" s="110"/>
      <c r="CV44" s="111"/>
      <c r="CW44" s="110"/>
      <c r="CX44" s="110"/>
      <c r="CY44" s="111"/>
      <c r="CZ44" s="110"/>
      <c r="DA44" s="110"/>
      <c r="DB44" s="111"/>
      <c r="DC44" s="110"/>
      <c r="DD44" s="110"/>
      <c r="DE44" s="111"/>
      <c r="DF44" s="110"/>
      <c r="DG44" s="110"/>
      <c r="DH44" s="111"/>
      <c r="DI44" s="110"/>
      <c r="DJ44" s="110"/>
      <c r="DK44" s="111"/>
      <c r="DL44" s="110"/>
      <c r="DM44" s="110"/>
      <c r="DN44" s="111"/>
      <c r="DO44" s="110"/>
      <c r="DP44" s="110"/>
      <c r="DQ44" s="111"/>
      <c r="DR44" s="111"/>
      <c r="DS44" s="111"/>
      <c r="DT44" s="111"/>
      <c r="DU44" s="110"/>
      <c r="DV44" s="110"/>
      <c r="DW44" s="111"/>
      <c r="DX44" s="110"/>
      <c r="DY44" s="110"/>
      <c r="DZ44" s="111"/>
      <c r="EA44" s="110"/>
      <c r="EB44" s="110"/>
      <c r="EC44" s="111"/>
      <c r="ED44" s="103">
        <f t="shared" si="17"/>
        <v>0</v>
      </c>
      <c r="EE44" s="103">
        <f t="shared" si="18"/>
        <v>0</v>
      </c>
      <c r="EF44" s="804">
        <f t="shared" si="19"/>
        <v>0</v>
      </c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  <c r="EY44" s="264"/>
      <c r="EZ44" s="264"/>
      <c r="FA44" s="264"/>
      <c r="FB44" s="264"/>
      <c r="FC44" s="264"/>
      <c r="FD44" s="264"/>
      <c r="FE44" s="264"/>
      <c r="FF44" s="264"/>
      <c r="FG44" s="264"/>
      <c r="FH44" s="264"/>
      <c r="FI44" s="264"/>
      <c r="FJ44" s="264"/>
      <c r="FK44" s="264"/>
      <c r="FL44" s="264"/>
      <c r="FM44" s="264"/>
      <c r="FN44" s="264"/>
      <c r="FO44" s="264"/>
      <c r="FP44" s="264"/>
      <c r="FQ44" s="264"/>
      <c r="FR44" s="264"/>
      <c r="FS44" s="264"/>
      <c r="FT44" s="264"/>
      <c r="FU44" s="264"/>
      <c r="FV44" s="264"/>
      <c r="FW44" s="264"/>
      <c r="FX44" s="264"/>
      <c r="FY44" s="264"/>
      <c r="FZ44" s="264"/>
      <c r="GA44" s="264"/>
      <c r="GB44" s="264"/>
      <c r="GC44" s="264"/>
      <c r="GD44" s="264"/>
      <c r="GE44" s="264"/>
      <c r="GF44" s="264"/>
      <c r="GG44" s="264"/>
      <c r="GH44" s="264"/>
      <c r="GI44" s="264"/>
      <c r="GJ44" s="264"/>
      <c r="GK44" s="264"/>
      <c r="GL44" s="264"/>
      <c r="GM44" s="264"/>
      <c r="GN44" s="264"/>
      <c r="GO44" s="264"/>
      <c r="GP44" s="264"/>
      <c r="GQ44" s="264"/>
      <c r="GR44" s="264"/>
      <c r="GS44" s="264"/>
      <c r="GT44" s="264"/>
      <c r="GU44" s="264"/>
      <c r="GV44" s="264"/>
      <c r="GW44" s="264"/>
      <c r="GX44" s="264"/>
      <c r="GY44" s="264"/>
      <c r="GZ44" s="264"/>
      <c r="HA44" s="264"/>
      <c r="HB44" s="264"/>
      <c r="HC44" s="264"/>
      <c r="HD44" s="264"/>
      <c r="HE44" s="264"/>
      <c r="HF44" s="264"/>
      <c r="HG44" s="264"/>
      <c r="HH44" s="264"/>
      <c r="HI44" s="264"/>
      <c r="HJ44" s="264"/>
      <c r="HK44" s="264"/>
      <c r="HL44" s="264"/>
      <c r="HM44" s="264"/>
      <c r="HN44" s="264"/>
      <c r="HO44" s="264"/>
      <c r="HP44" s="264"/>
      <c r="HQ44" s="264"/>
      <c r="HR44" s="264"/>
      <c r="HS44" s="264"/>
      <c r="HT44" s="264"/>
      <c r="HU44" s="264"/>
      <c r="HV44" s="264"/>
      <c r="HW44" s="264"/>
      <c r="HX44" s="264"/>
      <c r="HY44" s="264"/>
      <c r="HZ44" s="264"/>
      <c r="IA44" s="264"/>
      <c r="IB44" s="264"/>
      <c r="IC44" s="264"/>
      <c r="ID44" s="264"/>
      <c r="IE44" s="264"/>
      <c r="IF44" s="264"/>
      <c r="IG44" s="264"/>
      <c r="IH44" s="264"/>
      <c r="II44" s="264"/>
      <c r="IJ44" s="264"/>
      <c r="IK44" s="264"/>
      <c r="IL44" s="264"/>
      <c r="IM44" s="264"/>
      <c r="IN44" s="264"/>
      <c r="IO44" s="264"/>
      <c r="IP44" s="264"/>
      <c r="IQ44" s="264"/>
      <c r="IR44" s="264"/>
      <c r="IS44" s="264"/>
      <c r="IT44" s="264"/>
      <c r="IU44" s="264"/>
      <c r="IV44" s="264"/>
      <c r="IW44" s="264"/>
      <c r="IX44" s="264"/>
      <c r="IY44" s="264"/>
    </row>
    <row r="45" spans="1:259" s="115" customFormat="1" ht="17.25" customHeight="1">
      <c r="A45" s="118"/>
      <c r="B45" s="92"/>
      <c r="C45" s="93">
        <v>3</v>
      </c>
      <c r="D45" s="94" t="s">
        <v>586</v>
      </c>
      <c r="E45" s="93"/>
      <c r="F45" s="93"/>
      <c r="G45" s="93"/>
      <c r="H45" s="93"/>
      <c r="I45" s="122" t="s">
        <v>587</v>
      </c>
      <c r="J45" s="823">
        <f t="shared" si="7"/>
        <v>136368</v>
      </c>
      <c r="K45" s="96">
        <f t="shared" si="15"/>
        <v>44624</v>
      </c>
      <c r="L45" s="96">
        <f t="shared" si="16"/>
        <v>0</v>
      </c>
      <c r="M45" s="97">
        <f t="shared" si="2"/>
        <v>180992</v>
      </c>
      <c r="N45" s="98">
        <f>N46+N47+N48+N49+N53+N54+N55+N56+N58+N60</f>
        <v>1741</v>
      </c>
      <c r="O45" s="98">
        <f>O46+O47+O48+O49+O53+O54+O55+O56+O58+O60</f>
        <v>0</v>
      </c>
      <c r="P45" s="99"/>
      <c r="Q45" s="98">
        <f>Q46+Q47+Q48+Q49+Q53+Q54+Q55+Q56+Q58+Q60</f>
        <v>0</v>
      </c>
      <c r="R45" s="98">
        <f>R46+R47+R48+R49+R53+R54+R55+R56+R58+R60</f>
        <v>0</v>
      </c>
      <c r="S45" s="99"/>
      <c r="T45" s="98">
        <f>T46+T47+T48+T49+T53+T54+T55+T56+T58+T60</f>
        <v>0</v>
      </c>
      <c r="U45" s="98">
        <f>U46+U47+U48+U49+U53+U54+U55+U56+U58+U60</f>
        <v>0</v>
      </c>
      <c r="V45" s="99"/>
      <c r="W45" s="98">
        <f>W46+W47+W48+W49+W53+W54+W55+W56+W58+W60</f>
        <v>1741</v>
      </c>
      <c r="X45" s="98">
        <f>X46+X47+X48+X49+X53+X54+X55+X56+X58+X60</f>
        <v>0</v>
      </c>
      <c r="Y45" s="99"/>
      <c r="Z45" s="98">
        <f>Z46+Z47+Z48+Z49+Z53+Z54+Z55+Z56+Z58+Z60</f>
        <v>446</v>
      </c>
      <c r="AA45" s="98">
        <f>AA46+AA47+AA48+AA49+AA53+AA54+AA55+AA56+AA58+AA60</f>
        <v>0</v>
      </c>
      <c r="AB45" s="99"/>
      <c r="AC45" s="98">
        <f>AC46+AC47+AC48+AC49+AC53+AC54+AC55+AC56+AC58+AC60</f>
        <v>1677</v>
      </c>
      <c r="AD45" s="98">
        <f>AD46+AD47+AD48+AD49+AD53+AD54+AD55+AD56+AD58+AD60</f>
        <v>0</v>
      </c>
      <c r="AE45" s="99"/>
      <c r="AF45" s="98">
        <f>AF46+AF47+AF48+AF49+AF53+AF54+AF55+AF56+AF58+AF60</f>
        <v>1729</v>
      </c>
      <c r="AG45" s="98">
        <f>AG46+AG47+AG48+AG49+AG53+AG54+AG55+AG56+AG58+AG60</f>
        <v>0</v>
      </c>
      <c r="AH45" s="99"/>
      <c r="AI45" s="98">
        <f>AI46+AI47+AI48+AI49+AI53+AI54+AI55+AI56+AI58+AI60</f>
        <v>162</v>
      </c>
      <c r="AJ45" s="98">
        <f>AJ46+AJ47+AJ48+AJ49+AJ53+AJ54+AJ55+AJ56+AJ58+AJ60</f>
        <v>0</v>
      </c>
      <c r="AK45" s="99"/>
      <c r="AL45" s="98">
        <f>AL46+AL47+AL48+AL49+AL53+AL54+AL55+AL56+AL58+AL60</f>
        <v>4014</v>
      </c>
      <c r="AM45" s="98">
        <f>AM46+AM47+AM48+AM49+AM53+AM54+AM55+AM56+AM58+AM60</f>
        <v>0</v>
      </c>
      <c r="AN45" s="99"/>
      <c r="AO45" s="98">
        <f>AO46+AO47+AO48+AO49+AO53+AO54+AO55+AO56+AO58+AO60</f>
        <v>520</v>
      </c>
      <c r="AP45" s="98">
        <f>AP46+AP47+AP48+AP49+AP53+AP54+AP55+AP56+AP58+AP60</f>
        <v>0</v>
      </c>
      <c r="AQ45" s="99"/>
      <c r="AR45" s="98">
        <f>AR46+AR47+AR48+AR49+AR53+AR54+AR55+AR56+AR58+AR60</f>
        <v>0</v>
      </c>
      <c r="AS45" s="98">
        <f>AS46+AS47+AS48+AS49+AS53+AS54+AS55+AS56+AS58+AS60</f>
        <v>0</v>
      </c>
      <c r="AT45" s="99"/>
      <c r="AU45" s="98">
        <f>AU46+AU47+AU48+AU49+AU53+AU54+AU55+AU56+AU58+AU60</f>
        <v>86</v>
      </c>
      <c r="AV45" s="98">
        <f>AV46+AV47+AV48+AV49+AV53+AV54+AV55+AV56+AV58+AV60</f>
        <v>0</v>
      </c>
      <c r="AW45" s="99"/>
      <c r="AX45" s="98">
        <f>AX46+AX47+AX48+AX49+AX53+AX54+AX55+AX56+AX58+AX60</f>
        <v>0</v>
      </c>
      <c r="AY45" s="98">
        <f>AY46+AY47+AY48+AY49+AY53+AY54+AY55+AY56+AY58+AY60</f>
        <v>0</v>
      </c>
      <c r="AZ45" s="99"/>
      <c r="BA45" s="98">
        <f>BA46+BA47+BA48+BA49+BA53+BA54+BA55+BA56+BA58+BA60</f>
        <v>0</v>
      </c>
      <c r="BB45" s="98">
        <f>BB46+BB47+BB48+BB49+BB53+BB54+BB55+BB56+BB58+BB60</f>
        <v>0</v>
      </c>
      <c r="BC45" s="99"/>
      <c r="BD45" s="98">
        <f>BD46+BD47+BD48+BD49+BD53+BD54+BD55+BD56+BD58+BD60</f>
        <v>120</v>
      </c>
      <c r="BE45" s="98">
        <f>BE46+BE47+BE48+BE49+BE53+BE54+BE55+BE56+BE58+BE60</f>
        <v>0</v>
      </c>
      <c r="BF45" s="99"/>
      <c r="BG45" s="98">
        <f>BG46+BG47+BG48+BG49+BG53+BG54+BG55+BG56+BG58+BG60</f>
        <v>9982</v>
      </c>
      <c r="BH45" s="98">
        <f>BH46+BH47+BH48+BH49+BH53+BH54+BH55+BH56+BH58+BH60</f>
        <v>0</v>
      </c>
      <c r="BI45" s="99"/>
      <c r="BJ45" s="98">
        <f>BJ46+BJ47+BJ48+BJ49+BJ53+BJ54+BJ55+BJ56+BJ58+BJ60</f>
        <v>2767</v>
      </c>
      <c r="BK45" s="98">
        <f>BK46+BK47+BK48+BK49+BK53+BK54+BK55+BK56+BK58+BK60</f>
        <v>0</v>
      </c>
      <c r="BL45" s="99"/>
      <c r="BM45" s="98">
        <f>BM46+BM47+BM48+BM49+BM53+BM54+BM55+BM56+BM58+BM60</f>
        <v>0</v>
      </c>
      <c r="BN45" s="98">
        <f>BN46+BN47+BN48+BN49+BN53+BN54+BN55+BN56+BN58+BN60</f>
        <v>0</v>
      </c>
      <c r="BO45" s="99"/>
      <c r="BP45" s="98">
        <f>BP46+BP47+BP48+BP49+BP53+BP54+BP55+BP56+BP58+BP60</f>
        <v>128</v>
      </c>
      <c r="BQ45" s="98">
        <f>BQ46+BQ47+BQ48+BQ49+BQ53+BQ54+BQ55+BQ56+BQ58+BQ60</f>
        <v>0</v>
      </c>
      <c r="BR45" s="99"/>
      <c r="BS45" s="98">
        <f>BS46+BS47+BS48+BS49+BS53+BS54+BS55+BS56+BS58+BS60</f>
        <v>0</v>
      </c>
      <c r="BT45" s="98">
        <f>BT46+BT47+BT48+BT49+BT53+BT54+BT55+BT56+BT58+BT60</f>
        <v>0</v>
      </c>
      <c r="BU45" s="99"/>
      <c r="BV45" s="98">
        <f>BV46+BV47+BV48+BV49+BV53+BV54+BV55+BV56+BV58+BV60</f>
        <v>43998</v>
      </c>
      <c r="BW45" s="98">
        <f>BW46+BW47+BW48+BW49+BW53+BW54+BW55+BW56+BW58+BW60</f>
        <v>0</v>
      </c>
      <c r="BX45" s="99"/>
      <c r="BY45" s="98">
        <f>BY46+BY47+BY48+BY49+BY53+BY54+BY55+BY56+BY58+BY60</f>
        <v>3593</v>
      </c>
      <c r="BZ45" s="98">
        <f>BZ46+BZ47+BZ48+BZ49+BZ53+BZ54+BZ55+BZ56+BZ58+BZ60</f>
        <v>0</v>
      </c>
      <c r="CA45" s="99"/>
      <c r="CB45" s="98">
        <f>CB46+CB47+CB48+CB49+CB53+CB54+CB55+CB56+CB58+CB60</f>
        <v>0</v>
      </c>
      <c r="CC45" s="98">
        <f>CC46+CC47+CC48+CC49+CC53+CC54+CC55+CC56+CC58+CC60</f>
        <v>0</v>
      </c>
      <c r="CD45" s="99"/>
      <c r="CE45" s="98">
        <f>CE46+CE47+CE48+CE49+CE53+CE54+CE55+CE56+CE58+CE60</f>
        <v>2</v>
      </c>
      <c r="CF45" s="98">
        <f>CF46+CF47+CF48+CF49+CF53+CF54+CF55+CF56+CF58+CF60</f>
        <v>0</v>
      </c>
      <c r="CG45" s="99"/>
      <c r="CH45" s="98">
        <f>CH46+CH47+CH48+CH49+CH53+CH54+CH55+CH56+CH58+CH60</f>
        <v>29064</v>
      </c>
      <c r="CI45" s="98">
        <f>CI46+CI47+CI48+CI49+CI53+CI54+CI55+CI56+CI58+CI60</f>
        <v>0</v>
      </c>
      <c r="CJ45" s="99"/>
      <c r="CK45" s="98">
        <f>CK46+CK47+CK48+CK49+CK53+CK54+CK55+CK56+CK58+CK60</f>
        <v>13831</v>
      </c>
      <c r="CL45" s="98">
        <f>CL46+CL47+CL48+CL49+CL53+CL54+CL55+CL56+CL58+CL60</f>
        <v>0</v>
      </c>
      <c r="CM45" s="99"/>
      <c r="CN45" s="98">
        <f>CN46+CN47+CN48+CN49+CN53+CN54+CN55+CN56+CN58+CN60</f>
        <v>7186</v>
      </c>
      <c r="CO45" s="98">
        <f>CO46+CO47+CO48+CO49+CO53+CO54+CO55+CO56+CO58+CO60</f>
        <v>0</v>
      </c>
      <c r="CP45" s="99"/>
      <c r="CQ45" s="98">
        <f>CQ46+CQ47+CQ48+CQ49+CQ53+CQ54+CQ55+CQ56+CQ58+CQ60</f>
        <v>0</v>
      </c>
      <c r="CR45" s="98">
        <f>CR46+CR47+CR48+CR49+CR53+CR54+CR55+CR56+CR58+CR60</f>
        <v>41379</v>
      </c>
      <c r="CS45" s="99"/>
      <c r="CT45" s="98">
        <f>CT46+CT47+CT48+CT49+CT53+CT54+CT55+CT56+CT58+CT60</f>
        <v>975</v>
      </c>
      <c r="CU45" s="98">
        <f>CU46+CU47+CU48+CU49+CU53+CU54+CU55+CU56+CU58+CU60</f>
        <v>0</v>
      </c>
      <c r="CV45" s="99"/>
      <c r="CW45" s="98">
        <f>CW46+CW47+CW48+CW49+CW53+CW54+CW55+CW56+CW58+CW60</f>
        <v>0</v>
      </c>
      <c r="CX45" s="98">
        <f>CX46+CX47+CX48+CX49+CX53+CX54+CX55+CX56+CX58+CX60</f>
        <v>0</v>
      </c>
      <c r="CY45" s="99"/>
      <c r="CZ45" s="98">
        <f>CZ46+CZ47+CZ48+CZ49+CZ53+CZ54+CZ55+CZ56+CZ58+CZ60</f>
        <v>0</v>
      </c>
      <c r="DA45" s="98">
        <f>DA46+DA47+DA48+DA49+DA53+DA54+DA55+DA56+DA58+DA60</f>
        <v>0</v>
      </c>
      <c r="DB45" s="99"/>
      <c r="DC45" s="98">
        <f>DC46+DC47+DC48+DC49+DC53+DC54+DC55+DC56+DC58+DC60</f>
        <v>0</v>
      </c>
      <c r="DD45" s="98">
        <f>DD46+DD47+DD48+DD49+DD53+DD54+DD55+DD56+DD58+DD60</f>
        <v>0</v>
      </c>
      <c r="DE45" s="99"/>
      <c r="DF45" s="98">
        <f>DF46+DF47+DF48+DF49+DF53+DF54+DF55+DF56+DF58+DF60</f>
        <v>4250</v>
      </c>
      <c r="DG45" s="98">
        <f>DG46+DG47+DG48+DG49+DG53+DG54+DG55+DG56+DG58+DG60</f>
        <v>0</v>
      </c>
      <c r="DH45" s="99"/>
      <c r="DI45" s="98">
        <f>DI46+DI47+DI48+DI49+DI53+DI54+DI55+DI56+DI58+DI60</f>
        <v>13538</v>
      </c>
      <c r="DJ45" s="98">
        <f>DJ46+DJ47+DJ48+DJ49+DJ53+DJ54+DJ55+DJ56+DJ58+DJ60</f>
        <v>0</v>
      </c>
      <c r="DK45" s="99"/>
      <c r="DL45" s="98">
        <f>DL46+DL47+DL48+DL49+DL53+DL54+DL55+DL56+DL58+DL60</f>
        <v>23</v>
      </c>
      <c r="DM45" s="98">
        <f>DM46+DM47+DM48+DM49+DM53+DM54+DM55+DM56+DM58+DM60</f>
        <v>0</v>
      </c>
      <c r="DN45" s="99"/>
      <c r="DO45" s="98">
        <f>DO46+DO47+DO48+DO49+DO53+DO54+DO55+DO56+DO58+DO60</f>
        <v>114</v>
      </c>
      <c r="DP45" s="98">
        <f>DP46+DP47+DP48+DP49+DP53+DP54+DP55+DP56+DP58+DP60</f>
        <v>0</v>
      </c>
      <c r="DQ45" s="98"/>
      <c r="DR45" s="98">
        <f>DR46+DR47+DR48+DR49+DR53+DR54+DR55+DR56+DR58+DR60</f>
        <v>396</v>
      </c>
      <c r="DS45" s="98">
        <f>DS46+DS47+DS48+DS49+DS53+DS54+DS55+DS56+DS58+DS60</f>
        <v>0</v>
      </c>
      <c r="DT45" s="99"/>
      <c r="DU45" s="98">
        <f>DU46+DU47+DU48+DU49+DU53+DU54+DU55+DU56+DU58+DU60</f>
        <v>0</v>
      </c>
      <c r="DV45" s="98">
        <f>DV46+DV47+DV48+DV49+DV53+DV54+DV55+DV56+DV58+DV60</f>
        <v>402</v>
      </c>
      <c r="DW45" s="99"/>
      <c r="DX45" s="98">
        <f>DX46+DX47+DX48+DX49+DX53+DX54+DX55+DX56+DX58+DX60</f>
        <v>0</v>
      </c>
      <c r="DY45" s="98">
        <f>DY46+DY47+DY48+DY49+DY53+DY54+DY55+DY56+DY58+DY60</f>
        <v>2843</v>
      </c>
      <c r="DZ45" s="99"/>
      <c r="EA45" s="98">
        <f>EA46+EA47+EA48+EA49+EA53+EA54+EA55+EA56+EA58+EA60</f>
        <v>40</v>
      </c>
      <c r="EB45" s="98">
        <f>EB46+EB47+EB48+EB49+EB53+EB54+EB55+EB56+EB58+EB60</f>
        <v>0</v>
      </c>
      <c r="EC45" s="99"/>
      <c r="ED45" s="96">
        <f t="shared" si="17"/>
        <v>130613</v>
      </c>
      <c r="EE45" s="96">
        <f t="shared" si="18"/>
        <v>44624</v>
      </c>
      <c r="EF45" s="803">
        <f t="shared" si="19"/>
        <v>0</v>
      </c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264"/>
      <c r="FB45" s="264"/>
      <c r="FC45" s="264"/>
      <c r="FD45" s="264"/>
      <c r="FE45" s="264"/>
      <c r="FF45" s="264"/>
      <c r="FG45" s="264"/>
      <c r="FH45" s="264"/>
      <c r="FI45" s="264"/>
      <c r="FJ45" s="264"/>
      <c r="FK45" s="264"/>
      <c r="FL45" s="264"/>
      <c r="FM45" s="264"/>
      <c r="FN45" s="264"/>
      <c r="FO45" s="264"/>
      <c r="FP45" s="264"/>
      <c r="FQ45" s="264"/>
      <c r="FR45" s="264"/>
      <c r="FS45" s="264"/>
      <c r="FT45" s="264"/>
      <c r="FU45" s="264"/>
      <c r="FV45" s="264"/>
      <c r="FW45" s="264"/>
      <c r="FX45" s="264"/>
      <c r="FY45" s="264"/>
      <c r="FZ45" s="264"/>
      <c r="GA45" s="264"/>
      <c r="GB45" s="264"/>
      <c r="GC45" s="264"/>
      <c r="GD45" s="264"/>
      <c r="GE45" s="264"/>
      <c r="GF45" s="264"/>
      <c r="GG45" s="264"/>
      <c r="GH45" s="264"/>
      <c r="GI45" s="264"/>
      <c r="GJ45" s="264"/>
      <c r="GK45" s="264"/>
      <c r="GL45" s="264"/>
      <c r="GM45" s="264"/>
      <c r="GN45" s="264"/>
      <c r="GO45" s="264"/>
      <c r="GP45" s="264"/>
      <c r="GQ45" s="264"/>
      <c r="GR45" s="264"/>
      <c r="GS45" s="264"/>
      <c r="GT45" s="264"/>
      <c r="GU45" s="264"/>
      <c r="GV45" s="264"/>
      <c r="GW45" s="264"/>
      <c r="GX45" s="264"/>
      <c r="GY45" s="264"/>
      <c r="GZ45" s="264"/>
      <c r="HA45" s="264"/>
      <c r="HB45" s="264"/>
      <c r="HC45" s="264"/>
      <c r="HD45" s="264"/>
      <c r="HE45" s="264"/>
      <c r="HF45" s="264"/>
      <c r="HG45" s="264"/>
      <c r="HH45" s="264"/>
      <c r="HI45" s="264"/>
      <c r="HJ45" s="264"/>
      <c r="HK45" s="264"/>
      <c r="HL45" s="264"/>
      <c r="HM45" s="264"/>
      <c r="HN45" s="264"/>
      <c r="HO45" s="264"/>
      <c r="HP45" s="264"/>
      <c r="HQ45" s="264"/>
      <c r="HR45" s="264"/>
      <c r="HS45" s="264"/>
      <c r="HT45" s="264"/>
      <c r="HU45" s="264"/>
      <c r="HV45" s="264"/>
      <c r="HW45" s="264"/>
      <c r="HX45" s="264"/>
      <c r="HY45" s="264"/>
      <c r="HZ45" s="264"/>
      <c r="IA45" s="264"/>
      <c r="IB45" s="264"/>
      <c r="IC45" s="264"/>
      <c r="ID45" s="264"/>
      <c r="IE45" s="264"/>
      <c r="IF45" s="264"/>
      <c r="IG45" s="264"/>
      <c r="IH45" s="264"/>
      <c r="II45" s="264"/>
      <c r="IJ45" s="264"/>
      <c r="IK45" s="264"/>
      <c r="IL45" s="264"/>
      <c r="IM45" s="264"/>
      <c r="IN45" s="264"/>
      <c r="IO45" s="264"/>
      <c r="IP45" s="264"/>
      <c r="IQ45" s="264"/>
      <c r="IR45" s="264"/>
      <c r="IS45" s="264"/>
      <c r="IT45" s="264"/>
      <c r="IU45" s="264"/>
      <c r="IV45" s="264"/>
      <c r="IW45" s="264"/>
      <c r="IX45" s="264"/>
      <c r="IY45" s="264"/>
    </row>
    <row r="46" spans="1:259" s="115" customFormat="1" ht="15">
      <c r="A46" s="118"/>
      <c r="B46" s="81"/>
      <c r="C46" s="81"/>
      <c r="D46" s="102">
        <v>1</v>
      </c>
      <c r="E46" s="81" t="s">
        <v>588</v>
      </c>
      <c r="F46" s="102"/>
      <c r="G46" s="102"/>
      <c r="H46" s="102"/>
      <c r="I46" s="81" t="s">
        <v>589</v>
      </c>
      <c r="J46" s="103">
        <f t="shared" si="7"/>
        <v>286</v>
      </c>
      <c r="K46" s="103">
        <f t="shared" si="15"/>
        <v>0</v>
      </c>
      <c r="L46" s="103">
        <f t="shared" si="16"/>
        <v>0</v>
      </c>
      <c r="M46" s="104">
        <f t="shared" si="2"/>
        <v>286</v>
      </c>
      <c r="N46" s="110"/>
      <c r="O46" s="110"/>
      <c r="P46" s="111"/>
      <c r="Q46" s="110"/>
      <c r="R46" s="110"/>
      <c r="S46" s="111"/>
      <c r="T46" s="110"/>
      <c r="U46" s="110"/>
      <c r="V46" s="111"/>
      <c r="W46" s="108">
        <f t="shared" si="8"/>
        <v>0</v>
      </c>
      <c r="X46" s="110"/>
      <c r="Y46" s="111"/>
      <c r="Z46" s="110">
        <v>76</v>
      </c>
      <c r="AA46" s="110"/>
      <c r="AB46" s="111"/>
      <c r="AC46" s="110"/>
      <c r="AD46" s="110"/>
      <c r="AE46" s="111"/>
      <c r="AF46" s="110"/>
      <c r="AG46" s="110"/>
      <c r="AH46" s="111"/>
      <c r="AI46" s="110"/>
      <c r="AJ46" s="110"/>
      <c r="AK46" s="111"/>
      <c r="AL46" s="108">
        <f t="shared" ref="AL46:AL61" si="21">Z46+AC46+AF46+AI46</f>
        <v>76</v>
      </c>
      <c r="AM46" s="110"/>
      <c r="AN46" s="111"/>
      <c r="AO46" s="110"/>
      <c r="AP46" s="110"/>
      <c r="AQ46" s="111"/>
      <c r="AR46" s="110"/>
      <c r="AS46" s="110"/>
      <c r="AT46" s="111"/>
      <c r="AU46" s="110"/>
      <c r="AV46" s="110"/>
      <c r="AW46" s="111"/>
      <c r="AX46" s="110"/>
      <c r="AY46" s="110"/>
      <c r="AZ46" s="111"/>
      <c r="BA46" s="110"/>
      <c r="BB46" s="110"/>
      <c r="BC46" s="111"/>
      <c r="BD46" s="110"/>
      <c r="BE46" s="110"/>
      <c r="BF46" s="111"/>
      <c r="BG46" s="110"/>
      <c r="BH46" s="110"/>
      <c r="BI46" s="111"/>
      <c r="BJ46" s="110"/>
      <c r="BK46" s="110"/>
      <c r="BL46" s="111"/>
      <c r="BM46" s="110"/>
      <c r="BN46" s="110"/>
      <c r="BO46" s="111"/>
      <c r="BP46" s="110"/>
      <c r="BQ46" s="110"/>
      <c r="BR46" s="111"/>
      <c r="BS46" s="110"/>
      <c r="BT46" s="110"/>
      <c r="BU46" s="111"/>
      <c r="BV46" s="110"/>
      <c r="BW46" s="110"/>
      <c r="BX46" s="111"/>
      <c r="BY46" s="110"/>
      <c r="BZ46" s="110"/>
      <c r="CA46" s="111"/>
      <c r="CB46" s="110"/>
      <c r="CC46" s="110"/>
      <c r="CD46" s="111"/>
      <c r="CE46" s="110"/>
      <c r="CF46" s="110"/>
      <c r="CG46" s="111"/>
      <c r="CH46" s="110"/>
      <c r="CI46" s="110"/>
      <c r="CJ46" s="111"/>
      <c r="CK46" s="110"/>
      <c r="CL46" s="110"/>
      <c r="CM46" s="111"/>
      <c r="CN46" s="110">
        <v>120</v>
      </c>
      <c r="CO46" s="110"/>
      <c r="CP46" s="111"/>
      <c r="CQ46" s="110"/>
      <c r="CR46" s="110"/>
      <c r="CS46" s="111"/>
      <c r="CT46" s="110"/>
      <c r="CU46" s="110"/>
      <c r="CV46" s="111"/>
      <c r="CW46" s="110"/>
      <c r="CX46" s="110"/>
      <c r="CY46" s="111"/>
      <c r="CZ46" s="110"/>
      <c r="DA46" s="110"/>
      <c r="DB46" s="111"/>
      <c r="DC46" s="110"/>
      <c r="DD46" s="110"/>
      <c r="DE46" s="111"/>
      <c r="DF46" s="110"/>
      <c r="DG46" s="110"/>
      <c r="DH46" s="111"/>
      <c r="DI46" s="110"/>
      <c r="DJ46" s="110"/>
      <c r="DK46" s="111"/>
      <c r="DL46" s="110"/>
      <c r="DM46" s="110"/>
      <c r="DN46" s="111"/>
      <c r="DO46" s="110">
        <v>90</v>
      </c>
      <c r="DP46" s="110"/>
      <c r="DQ46" s="111"/>
      <c r="DR46" s="111"/>
      <c r="DS46" s="111"/>
      <c r="DT46" s="111"/>
      <c r="DU46" s="110"/>
      <c r="DV46" s="110"/>
      <c r="DW46" s="111"/>
      <c r="DX46" s="110"/>
      <c r="DY46" s="110"/>
      <c r="DZ46" s="111"/>
      <c r="EA46" s="110"/>
      <c r="EB46" s="110"/>
      <c r="EC46" s="111"/>
      <c r="ED46" s="103">
        <f t="shared" si="17"/>
        <v>210</v>
      </c>
      <c r="EE46" s="103">
        <f t="shared" si="18"/>
        <v>0</v>
      </c>
      <c r="EF46" s="804">
        <f t="shared" si="19"/>
        <v>0</v>
      </c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V46" s="264"/>
      <c r="EW46" s="264"/>
      <c r="EX46" s="264"/>
      <c r="EY46" s="264"/>
      <c r="EZ46" s="264"/>
      <c r="FA46" s="264"/>
      <c r="FB46" s="264"/>
      <c r="FC46" s="264"/>
      <c r="FD46" s="264"/>
      <c r="FE46" s="264"/>
      <c r="FF46" s="264"/>
      <c r="FG46" s="264"/>
      <c r="FH46" s="264"/>
      <c r="FI46" s="264"/>
      <c r="FJ46" s="264"/>
      <c r="FK46" s="264"/>
      <c r="FL46" s="264"/>
      <c r="FM46" s="264"/>
      <c r="FN46" s="264"/>
      <c r="FO46" s="264"/>
      <c r="FP46" s="264"/>
      <c r="FQ46" s="264"/>
      <c r="FR46" s="264"/>
      <c r="FS46" s="264"/>
      <c r="FT46" s="264"/>
      <c r="FU46" s="264"/>
      <c r="FV46" s="264"/>
      <c r="FW46" s="264"/>
      <c r="FX46" s="264"/>
      <c r="FY46" s="264"/>
      <c r="FZ46" s="264"/>
      <c r="GA46" s="264"/>
      <c r="GB46" s="264"/>
      <c r="GC46" s="264"/>
      <c r="GD46" s="264"/>
      <c r="GE46" s="264"/>
      <c r="GF46" s="264"/>
      <c r="GG46" s="264"/>
      <c r="GH46" s="264"/>
      <c r="GI46" s="264"/>
      <c r="GJ46" s="264"/>
      <c r="GK46" s="264"/>
      <c r="GL46" s="264"/>
      <c r="GM46" s="264"/>
      <c r="GN46" s="264"/>
      <c r="GO46" s="264"/>
      <c r="GP46" s="264"/>
      <c r="GQ46" s="264"/>
      <c r="GR46" s="264"/>
      <c r="GS46" s="264"/>
      <c r="GT46" s="264"/>
      <c r="GU46" s="264"/>
      <c r="GV46" s="264"/>
      <c r="GW46" s="264"/>
      <c r="GX46" s="264"/>
      <c r="GY46" s="264"/>
      <c r="GZ46" s="264"/>
      <c r="HA46" s="264"/>
      <c r="HB46" s="264"/>
      <c r="HC46" s="264"/>
      <c r="HD46" s="264"/>
      <c r="HE46" s="264"/>
      <c r="HF46" s="264"/>
      <c r="HG46" s="264"/>
      <c r="HH46" s="264"/>
      <c r="HI46" s="264"/>
      <c r="HJ46" s="264"/>
      <c r="HK46" s="264"/>
      <c r="HL46" s="264"/>
      <c r="HM46" s="264"/>
      <c r="HN46" s="264"/>
      <c r="HO46" s="264"/>
      <c r="HP46" s="264"/>
      <c r="HQ46" s="264"/>
      <c r="HR46" s="264"/>
      <c r="HS46" s="264"/>
      <c r="HT46" s="264"/>
      <c r="HU46" s="264"/>
      <c r="HV46" s="264"/>
      <c r="HW46" s="264"/>
      <c r="HX46" s="264"/>
      <c r="HY46" s="264"/>
      <c r="HZ46" s="264"/>
      <c r="IA46" s="264"/>
      <c r="IB46" s="264"/>
      <c r="IC46" s="264"/>
      <c r="ID46" s="264"/>
      <c r="IE46" s="264"/>
      <c r="IF46" s="264"/>
      <c r="IG46" s="264"/>
      <c r="IH46" s="264"/>
      <c r="II46" s="264"/>
      <c r="IJ46" s="264"/>
      <c r="IK46" s="264"/>
      <c r="IL46" s="264"/>
      <c r="IM46" s="264"/>
      <c r="IN46" s="264"/>
      <c r="IO46" s="264"/>
      <c r="IP46" s="264"/>
      <c r="IQ46" s="264"/>
      <c r="IR46" s="264"/>
      <c r="IS46" s="264"/>
      <c r="IT46" s="264"/>
      <c r="IU46" s="264"/>
      <c r="IV46" s="264"/>
      <c r="IW46" s="264"/>
      <c r="IX46" s="264"/>
      <c r="IY46" s="264"/>
    </row>
    <row r="47" spans="1:259" s="115" customFormat="1" ht="15">
      <c r="A47" s="118"/>
      <c r="B47" s="81"/>
      <c r="C47" s="81"/>
      <c r="D47" s="102">
        <v>2</v>
      </c>
      <c r="E47" s="81" t="s">
        <v>590</v>
      </c>
      <c r="F47" s="102"/>
      <c r="G47" s="102"/>
      <c r="H47" s="102"/>
      <c r="I47" s="107" t="s">
        <v>591</v>
      </c>
      <c r="J47" s="103">
        <f t="shared" si="7"/>
        <v>51451</v>
      </c>
      <c r="K47" s="103">
        <f t="shared" si="15"/>
        <v>39624</v>
      </c>
      <c r="L47" s="103">
        <f t="shared" si="16"/>
        <v>0</v>
      </c>
      <c r="M47" s="104">
        <f t="shared" si="2"/>
        <v>91075</v>
      </c>
      <c r="N47" s="108">
        <v>600</v>
      </c>
      <c r="O47" s="108"/>
      <c r="P47" s="109"/>
      <c r="Q47" s="108"/>
      <c r="R47" s="108"/>
      <c r="S47" s="109"/>
      <c r="T47" s="108"/>
      <c r="U47" s="108"/>
      <c r="V47" s="109"/>
      <c r="W47" s="108">
        <f t="shared" si="8"/>
        <v>600</v>
      </c>
      <c r="X47" s="108"/>
      <c r="Y47" s="109"/>
      <c r="Z47" s="108">
        <v>370</v>
      </c>
      <c r="AA47" s="108"/>
      <c r="AB47" s="109"/>
      <c r="AC47" s="108">
        <v>1677</v>
      </c>
      <c r="AD47" s="108"/>
      <c r="AE47" s="109"/>
      <c r="AF47" s="108">
        <v>1728</v>
      </c>
      <c r="AG47" s="108"/>
      <c r="AH47" s="109"/>
      <c r="AI47" s="108"/>
      <c r="AJ47" s="108"/>
      <c r="AK47" s="109"/>
      <c r="AL47" s="108">
        <f t="shared" si="21"/>
        <v>3775</v>
      </c>
      <c r="AM47" s="108"/>
      <c r="AN47" s="109"/>
      <c r="AO47" s="108">
        <v>520</v>
      </c>
      <c r="AP47" s="108"/>
      <c r="AQ47" s="109"/>
      <c r="AR47" s="108"/>
      <c r="AS47" s="108"/>
      <c r="AT47" s="109"/>
      <c r="AU47" s="108">
        <v>86</v>
      </c>
      <c r="AV47" s="108"/>
      <c r="AW47" s="109"/>
      <c r="AX47" s="108"/>
      <c r="AY47" s="108"/>
      <c r="AZ47" s="109"/>
      <c r="BA47" s="108"/>
      <c r="BB47" s="108"/>
      <c r="BC47" s="109"/>
      <c r="BD47" s="108">
        <v>120</v>
      </c>
      <c r="BE47" s="108"/>
      <c r="BF47" s="109"/>
      <c r="BG47" s="108"/>
      <c r="BH47" s="108"/>
      <c r="BI47" s="109"/>
      <c r="BJ47" s="108"/>
      <c r="BK47" s="108"/>
      <c r="BL47" s="109"/>
      <c r="BM47" s="108"/>
      <c r="BN47" s="108"/>
      <c r="BO47" s="109"/>
      <c r="BP47" s="108"/>
      <c r="BQ47" s="108"/>
      <c r="BR47" s="109"/>
      <c r="BS47" s="108"/>
      <c r="BT47" s="108"/>
      <c r="BU47" s="109"/>
      <c r="BV47" s="108">
        <v>34548</v>
      </c>
      <c r="BW47" s="108"/>
      <c r="BX47" s="109"/>
      <c r="BY47" s="108">
        <v>3593</v>
      </c>
      <c r="BZ47" s="108"/>
      <c r="CA47" s="109"/>
      <c r="CB47" s="108"/>
      <c r="CC47" s="108"/>
      <c r="CD47" s="109"/>
      <c r="CE47" s="108"/>
      <c r="CF47" s="108"/>
      <c r="CG47" s="109"/>
      <c r="CH47" s="108"/>
      <c r="CI47" s="108"/>
      <c r="CJ47" s="109"/>
      <c r="CK47" s="108">
        <v>2533</v>
      </c>
      <c r="CL47" s="108"/>
      <c r="CM47" s="109"/>
      <c r="CN47" s="108">
        <v>4533</v>
      </c>
      <c r="CO47" s="108"/>
      <c r="CP47" s="109"/>
      <c r="CQ47" s="108"/>
      <c r="CR47" s="108">
        <v>37173</v>
      </c>
      <c r="CS47" s="109"/>
      <c r="CT47" s="108">
        <v>768</v>
      </c>
      <c r="CU47" s="108"/>
      <c r="CV47" s="109"/>
      <c r="CW47" s="108"/>
      <c r="CX47" s="108"/>
      <c r="CY47" s="109"/>
      <c r="CZ47" s="108"/>
      <c r="DA47" s="108"/>
      <c r="DB47" s="109"/>
      <c r="DC47" s="108"/>
      <c r="DD47" s="108"/>
      <c r="DE47" s="109"/>
      <c r="DF47" s="108"/>
      <c r="DG47" s="108"/>
      <c r="DH47" s="109"/>
      <c r="DI47" s="108"/>
      <c r="DJ47" s="108"/>
      <c r="DK47" s="109"/>
      <c r="DL47" s="108">
        <v>18</v>
      </c>
      <c r="DM47" s="108"/>
      <c r="DN47" s="109"/>
      <c r="DO47" s="108"/>
      <c r="DP47" s="108"/>
      <c r="DQ47" s="109"/>
      <c r="DR47" s="109">
        <v>317</v>
      </c>
      <c r="DS47" s="109"/>
      <c r="DT47" s="109"/>
      <c r="DU47" s="108"/>
      <c r="DV47" s="108">
        <v>212</v>
      </c>
      <c r="DW47" s="109"/>
      <c r="DX47" s="108"/>
      <c r="DY47" s="108">
        <v>2239</v>
      </c>
      <c r="DZ47" s="109"/>
      <c r="EA47" s="108">
        <v>40</v>
      </c>
      <c r="EB47" s="108"/>
      <c r="EC47" s="109"/>
      <c r="ED47" s="103">
        <f t="shared" si="17"/>
        <v>47076</v>
      </c>
      <c r="EE47" s="103">
        <f t="shared" si="18"/>
        <v>39624</v>
      </c>
      <c r="EF47" s="804">
        <f t="shared" si="19"/>
        <v>0</v>
      </c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V47" s="264"/>
      <c r="EW47" s="264"/>
      <c r="EX47" s="264"/>
      <c r="EY47" s="264"/>
      <c r="EZ47" s="264"/>
      <c r="FA47" s="264"/>
      <c r="FB47" s="264"/>
      <c r="FC47" s="264"/>
      <c r="FD47" s="264"/>
      <c r="FE47" s="264"/>
      <c r="FF47" s="264"/>
      <c r="FG47" s="264"/>
      <c r="FH47" s="264"/>
      <c r="FI47" s="264"/>
      <c r="FJ47" s="264"/>
      <c r="FK47" s="264"/>
      <c r="FL47" s="264"/>
      <c r="FM47" s="264"/>
      <c r="FN47" s="264"/>
      <c r="FO47" s="264"/>
      <c r="FP47" s="264"/>
      <c r="FQ47" s="264"/>
      <c r="FR47" s="264"/>
      <c r="FS47" s="264"/>
      <c r="FT47" s="264"/>
      <c r="FU47" s="264"/>
      <c r="FV47" s="264"/>
      <c r="FW47" s="264"/>
      <c r="FX47" s="264"/>
      <c r="FY47" s="264"/>
      <c r="FZ47" s="264"/>
      <c r="GA47" s="264"/>
      <c r="GB47" s="264"/>
      <c r="GC47" s="264"/>
      <c r="GD47" s="264"/>
      <c r="GE47" s="264"/>
      <c r="GF47" s="264"/>
      <c r="GG47" s="264"/>
      <c r="GH47" s="264"/>
      <c r="GI47" s="264"/>
      <c r="GJ47" s="264"/>
      <c r="GK47" s="264"/>
      <c r="GL47" s="264"/>
      <c r="GM47" s="264"/>
      <c r="GN47" s="264"/>
      <c r="GO47" s="264"/>
      <c r="GP47" s="264"/>
      <c r="GQ47" s="264"/>
      <c r="GR47" s="264"/>
      <c r="GS47" s="264"/>
      <c r="GT47" s="264"/>
      <c r="GU47" s="264"/>
      <c r="GV47" s="264"/>
      <c r="GW47" s="264"/>
      <c r="GX47" s="264"/>
      <c r="GY47" s="264"/>
      <c r="GZ47" s="264"/>
      <c r="HA47" s="264"/>
      <c r="HB47" s="264"/>
      <c r="HC47" s="264"/>
      <c r="HD47" s="264"/>
      <c r="HE47" s="264"/>
      <c r="HF47" s="264"/>
      <c r="HG47" s="264"/>
      <c r="HH47" s="264"/>
      <c r="HI47" s="264"/>
      <c r="HJ47" s="264"/>
      <c r="HK47" s="264"/>
      <c r="HL47" s="264"/>
      <c r="HM47" s="264"/>
      <c r="HN47" s="264"/>
      <c r="HO47" s="264"/>
      <c r="HP47" s="264"/>
      <c r="HQ47" s="264"/>
      <c r="HR47" s="264"/>
      <c r="HS47" s="264"/>
      <c r="HT47" s="264"/>
      <c r="HU47" s="264"/>
      <c r="HV47" s="264"/>
      <c r="HW47" s="264"/>
      <c r="HX47" s="264"/>
      <c r="HY47" s="264"/>
      <c r="HZ47" s="264"/>
      <c r="IA47" s="264"/>
      <c r="IB47" s="264"/>
      <c r="IC47" s="264"/>
      <c r="ID47" s="264"/>
      <c r="IE47" s="264"/>
      <c r="IF47" s="264"/>
      <c r="IG47" s="264"/>
      <c r="IH47" s="264"/>
      <c r="II47" s="264"/>
      <c r="IJ47" s="264"/>
      <c r="IK47" s="264"/>
      <c r="IL47" s="264"/>
      <c r="IM47" s="264"/>
      <c r="IN47" s="264"/>
      <c r="IO47" s="264"/>
      <c r="IP47" s="264"/>
      <c r="IQ47" s="264"/>
      <c r="IR47" s="264"/>
      <c r="IS47" s="264"/>
      <c r="IT47" s="264"/>
      <c r="IU47" s="264"/>
      <c r="IV47" s="264"/>
      <c r="IW47" s="264"/>
      <c r="IX47" s="264"/>
      <c r="IY47" s="264"/>
    </row>
    <row r="48" spans="1:259" s="115" customFormat="1" ht="15">
      <c r="A48" s="118"/>
      <c r="C48" s="81"/>
      <c r="D48" s="102">
        <v>3</v>
      </c>
      <c r="E48" s="81" t="s">
        <v>592</v>
      </c>
      <c r="F48" s="102"/>
      <c r="G48" s="102"/>
      <c r="H48" s="102"/>
      <c r="I48" s="107" t="s">
        <v>593</v>
      </c>
      <c r="J48" s="103">
        <f t="shared" si="7"/>
        <v>5009</v>
      </c>
      <c r="K48" s="103">
        <f t="shared" si="15"/>
        <v>3745</v>
      </c>
      <c r="L48" s="103">
        <f t="shared" si="16"/>
        <v>0</v>
      </c>
      <c r="M48" s="104">
        <f t="shared" si="2"/>
        <v>8754</v>
      </c>
      <c r="N48" s="108">
        <v>1141</v>
      </c>
      <c r="O48" s="108"/>
      <c r="P48" s="109"/>
      <c r="Q48" s="108"/>
      <c r="R48" s="108"/>
      <c r="S48" s="109"/>
      <c r="T48" s="108"/>
      <c r="U48" s="108"/>
      <c r="V48" s="109"/>
      <c r="W48" s="108">
        <f t="shared" si="8"/>
        <v>1141</v>
      </c>
      <c r="X48" s="108"/>
      <c r="Y48" s="109"/>
      <c r="Z48" s="108"/>
      <c r="AA48" s="108"/>
      <c r="AB48" s="109"/>
      <c r="AC48" s="108"/>
      <c r="AD48" s="108"/>
      <c r="AE48" s="109"/>
      <c r="AF48" s="108"/>
      <c r="AG48" s="108"/>
      <c r="AH48" s="109"/>
      <c r="AI48" s="108">
        <v>162</v>
      </c>
      <c r="AJ48" s="108"/>
      <c r="AK48" s="109"/>
      <c r="AL48" s="108">
        <f t="shared" si="21"/>
        <v>162</v>
      </c>
      <c r="AM48" s="108"/>
      <c r="AN48" s="109"/>
      <c r="AO48" s="108"/>
      <c r="AP48" s="108"/>
      <c r="AQ48" s="109"/>
      <c r="AR48" s="108"/>
      <c r="AS48" s="108"/>
      <c r="AT48" s="109"/>
      <c r="AU48" s="108"/>
      <c r="AV48" s="108"/>
      <c r="AW48" s="109"/>
      <c r="AX48" s="108"/>
      <c r="AY48" s="108"/>
      <c r="AZ48" s="109"/>
      <c r="BA48" s="108"/>
      <c r="BB48" s="108"/>
      <c r="BC48" s="109"/>
      <c r="BD48" s="108"/>
      <c r="BE48" s="108"/>
      <c r="BF48" s="109"/>
      <c r="BG48" s="108"/>
      <c r="BH48" s="108"/>
      <c r="BI48" s="109"/>
      <c r="BJ48" s="108"/>
      <c r="BK48" s="108"/>
      <c r="BL48" s="109"/>
      <c r="BM48" s="108"/>
      <c r="BN48" s="108"/>
      <c r="BO48" s="109"/>
      <c r="BP48" s="108"/>
      <c r="BQ48" s="108"/>
      <c r="BR48" s="109"/>
      <c r="BS48" s="108"/>
      <c r="BT48" s="108"/>
      <c r="BU48" s="109"/>
      <c r="BV48" s="108">
        <v>30</v>
      </c>
      <c r="BW48" s="108"/>
      <c r="BX48" s="109"/>
      <c r="BY48" s="108"/>
      <c r="BZ48" s="108"/>
      <c r="CA48" s="109"/>
      <c r="CB48" s="108"/>
      <c r="CC48" s="108"/>
      <c r="CD48" s="109"/>
      <c r="CE48" s="108">
        <v>1</v>
      </c>
      <c r="CF48" s="108"/>
      <c r="CG48" s="109"/>
      <c r="CH48" s="108">
        <v>1317</v>
      </c>
      <c r="CI48" s="108"/>
      <c r="CJ48" s="109"/>
      <c r="CK48" s="108">
        <v>2071</v>
      </c>
      <c r="CL48" s="108"/>
      <c r="CM48" s="109"/>
      <c r="CN48" s="108">
        <v>287</v>
      </c>
      <c r="CO48" s="108"/>
      <c r="CP48" s="109"/>
      <c r="CQ48" s="108"/>
      <c r="CR48" s="108">
        <v>3745</v>
      </c>
      <c r="CS48" s="109"/>
      <c r="CT48" s="108"/>
      <c r="CU48" s="108"/>
      <c r="CV48" s="109"/>
      <c r="CW48" s="108"/>
      <c r="CX48" s="108"/>
      <c r="CY48" s="109"/>
      <c r="CZ48" s="108"/>
      <c r="DA48" s="108"/>
      <c r="DB48" s="109"/>
      <c r="DC48" s="108"/>
      <c r="DD48" s="108"/>
      <c r="DE48" s="109"/>
      <c r="DF48" s="108"/>
      <c r="DG48" s="108"/>
      <c r="DH48" s="109"/>
      <c r="DI48" s="108"/>
      <c r="DJ48" s="108"/>
      <c r="DK48" s="109"/>
      <c r="DL48" s="108"/>
      <c r="DM48" s="108"/>
      <c r="DN48" s="109"/>
      <c r="DO48" s="108"/>
      <c r="DP48" s="108"/>
      <c r="DQ48" s="109"/>
      <c r="DR48" s="109"/>
      <c r="DS48" s="109"/>
      <c r="DT48" s="109"/>
      <c r="DU48" s="108"/>
      <c r="DV48" s="108"/>
      <c r="DW48" s="109"/>
      <c r="DX48" s="108"/>
      <c r="DY48" s="108"/>
      <c r="DZ48" s="109"/>
      <c r="EA48" s="108"/>
      <c r="EB48" s="108"/>
      <c r="EC48" s="109"/>
      <c r="ED48" s="103">
        <f t="shared" si="17"/>
        <v>3706</v>
      </c>
      <c r="EE48" s="103">
        <f t="shared" si="18"/>
        <v>3745</v>
      </c>
      <c r="EF48" s="804">
        <f t="shared" si="19"/>
        <v>0</v>
      </c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V48" s="264"/>
      <c r="EW48" s="264"/>
      <c r="EX48" s="264"/>
      <c r="EY48" s="264"/>
      <c r="EZ48" s="264"/>
      <c r="FA48" s="264"/>
      <c r="FB48" s="264"/>
      <c r="FC48" s="264"/>
      <c r="FD48" s="264"/>
      <c r="FE48" s="264"/>
      <c r="FF48" s="264"/>
      <c r="FG48" s="264"/>
      <c r="FH48" s="264"/>
      <c r="FI48" s="264"/>
      <c r="FJ48" s="264"/>
      <c r="FK48" s="264"/>
      <c r="FL48" s="264"/>
      <c r="FM48" s="264"/>
      <c r="FN48" s="264"/>
      <c r="FO48" s="264"/>
      <c r="FP48" s="264"/>
      <c r="FQ48" s="264"/>
      <c r="FR48" s="264"/>
      <c r="FS48" s="264"/>
      <c r="FT48" s="264"/>
      <c r="FU48" s="264"/>
      <c r="FV48" s="264"/>
      <c r="FW48" s="264"/>
      <c r="FX48" s="264"/>
      <c r="FY48" s="264"/>
      <c r="FZ48" s="264"/>
      <c r="GA48" s="264"/>
      <c r="GB48" s="264"/>
      <c r="GC48" s="264"/>
      <c r="GD48" s="264"/>
      <c r="GE48" s="264"/>
      <c r="GF48" s="264"/>
      <c r="GG48" s="264"/>
      <c r="GH48" s="264"/>
      <c r="GI48" s="264"/>
      <c r="GJ48" s="264"/>
      <c r="GK48" s="264"/>
      <c r="GL48" s="264"/>
      <c r="GM48" s="264"/>
      <c r="GN48" s="264"/>
      <c r="GO48" s="264"/>
      <c r="GP48" s="264"/>
      <c r="GQ48" s="264"/>
      <c r="GR48" s="264"/>
      <c r="GS48" s="264"/>
      <c r="GT48" s="264"/>
      <c r="GU48" s="264"/>
      <c r="GV48" s="264"/>
      <c r="GW48" s="264"/>
      <c r="GX48" s="264"/>
      <c r="GY48" s="264"/>
      <c r="GZ48" s="264"/>
      <c r="HA48" s="264"/>
      <c r="HB48" s="264"/>
      <c r="HC48" s="264"/>
      <c r="HD48" s="264"/>
      <c r="HE48" s="264"/>
      <c r="HF48" s="264"/>
      <c r="HG48" s="264"/>
      <c r="HH48" s="264"/>
      <c r="HI48" s="264"/>
      <c r="HJ48" s="264"/>
      <c r="HK48" s="264"/>
      <c r="HL48" s="264"/>
      <c r="HM48" s="264"/>
      <c r="HN48" s="264"/>
      <c r="HO48" s="264"/>
      <c r="HP48" s="264"/>
      <c r="HQ48" s="264"/>
      <c r="HR48" s="264"/>
      <c r="HS48" s="264"/>
      <c r="HT48" s="264"/>
      <c r="HU48" s="264"/>
      <c r="HV48" s="264"/>
      <c r="HW48" s="264"/>
      <c r="HX48" s="264"/>
      <c r="HY48" s="264"/>
      <c r="HZ48" s="264"/>
      <c r="IA48" s="264"/>
      <c r="IB48" s="264"/>
      <c r="IC48" s="264"/>
      <c r="ID48" s="264"/>
      <c r="IE48" s="264"/>
      <c r="IF48" s="264"/>
      <c r="IG48" s="264"/>
      <c r="IH48" s="264"/>
      <c r="II48" s="264"/>
      <c r="IJ48" s="264"/>
      <c r="IK48" s="264"/>
      <c r="IL48" s="264"/>
      <c r="IM48" s="264"/>
      <c r="IN48" s="264"/>
      <c r="IO48" s="264"/>
      <c r="IP48" s="264"/>
      <c r="IQ48" s="264"/>
      <c r="IR48" s="264"/>
      <c r="IS48" s="264"/>
      <c r="IT48" s="264"/>
      <c r="IU48" s="264"/>
      <c r="IV48" s="264"/>
      <c r="IW48" s="264"/>
      <c r="IX48" s="264"/>
      <c r="IY48" s="264"/>
    </row>
    <row r="49" spans="1:259" s="115" customFormat="1" ht="15">
      <c r="A49" s="118"/>
      <c r="C49" s="81"/>
      <c r="D49" s="102">
        <v>4</v>
      </c>
      <c r="E49" s="92" t="s">
        <v>594</v>
      </c>
      <c r="F49" s="92"/>
      <c r="G49" s="92"/>
      <c r="H49" s="92"/>
      <c r="I49" s="92" t="s">
        <v>595</v>
      </c>
      <c r="J49" s="103">
        <f t="shared" si="7"/>
        <v>40815</v>
      </c>
      <c r="K49" s="103">
        <f t="shared" si="15"/>
        <v>0</v>
      </c>
      <c r="L49" s="103">
        <f t="shared" si="16"/>
        <v>0</v>
      </c>
      <c r="M49" s="104">
        <f t="shared" si="2"/>
        <v>40815</v>
      </c>
      <c r="N49" s="110"/>
      <c r="O49" s="110"/>
      <c r="P49" s="111"/>
      <c r="Q49" s="110"/>
      <c r="R49" s="110"/>
      <c r="S49" s="111"/>
      <c r="T49" s="110"/>
      <c r="U49" s="110"/>
      <c r="V49" s="111"/>
      <c r="W49" s="108">
        <f t="shared" si="8"/>
        <v>0</v>
      </c>
      <c r="X49" s="110"/>
      <c r="Y49" s="111"/>
      <c r="Z49" s="110"/>
      <c r="AA49" s="110"/>
      <c r="AB49" s="111"/>
      <c r="AC49" s="110"/>
      <c r="AD49" s="110"/>
      <c r="AE49" s="111"/>
      <c r="AF49" s="110"/>
      <c r="AG49" s="110"/>
      <c r="AH49" s="111"/>
      <c r="AI49" s="110"/>
      <c r="AJ49" s="110"/>
      <c r="AK49" s="111"/>
      <c r="AL49" s="108">
        <f t="shared" si="21"/>
        <v>0</v>
      </c>
      <c r="AM49" s="110"/>
      <c r="AN49" s="111"/>
      <c r="AO49" s="110"/>
      <c r="AP49" s="110"/>
      <c r="AQ49" s="111"/>
      <c r="AR49" s="110"/>
      <c r="AS49" s="110"/>
      <c r="AT49" s="111"/>
      <c r="AU49" s="110"/>
      <c r="AV49" s="110"/>
      <c r="AW49" s="111"/>
      <c r="AX49" s="110"/>
      <c r="AY49" s="110"/>
      <c r="AZ49" s="111"/>
      <c r="BA49" s="110"/>
      <c r="BB49" s="110"/>
      <c r="BC49" s="111"/>
      <c r="BD49" s="110"/>
      <c r="BE49" s="110"/>
      <c r="BF49" s="111"/>
      <c r="BG49" s="110">
        <v>7830</v>
      </c>
      <c r="BH49" s="110"/>
      <c r="BI49" s="111"/>
      <c r="BJ49" s="110">
        <v>2126</v>
      </c>
      <c r="BK49" s="110"/>
      <c r="BL49" s="111"/>
      <c r="BM49" s="110"/>
      <c r="BN49" s="110"/>
      <c r="BO49" s="111"/>
      <c r="BP49" s="110"/>
      <c r="BQ49" s="110"/>
      <c r="BR49" s="111"/>
      <c r="BS49" s="110"/>
      <c r="BT49" s="110"/>
      <c r="BU49" s="111"/>
      <c r="BV49" s="110"/>
      <c r="BW49" s="110"/>
      <c r="BX49" s="111"/>
      <c r="BY49" s="110"/>
      <c r="BZ49" s="110"/>
      <c r="CA49" s="111"/>
      <c r="CB49" s="110"/>
      <c r="CC49" s="110"/>
      <c r="CD49" s="111"/>
      <c r="CE49" s="110"/>
      <c r="CF49" s="110"/>
      <c r="CG49" s="111"/>
      <c r="CH49" s="110">
        <v>27619</v>
      </c>
      <c r="CI49" s="110"/>
      <c r="CJ49" s="111"/>
      <c r="CK49" s="110">
        <v>3217</v>
      </c>
      <c r="CL49" s="110"/>
      <c r="CM49" s="111"/>
      <c r="CN49" s="110">
        <v>23</v>
      </c>
      <c r="CO49" s="110"/>
      <c r="CP49" s="111"/>
      <c r="CQ49" s="110"/>
      <c r="CR49" s="110"/>
      <c r="CS49" s="111"/>
      <c r="CT49" s="110"/>
      <c r="CU49" s="110"/>
      <c r="CV49" s="111"/>
      <c r="CW49" s="110"/>
      <c r="CX49" s="110"/>
      <c r="CY49" s="111"/>
      <c r="CZ49" s="110"/>
      <c r="DA49" s="110"/>
      <c r="DB49" s="111"/>
      <c r="DC49" s="110"/>
      <c r="DD49" s="110"/>
      <c r="DE49" s="111"/>
      <c r="DF49" s="110"/>
      <c r="DG49" s="110"/>
      <c r="DH49" s="111"/>
      <c r="DI49" s="110"/>
      <c r="DJ49" s="110"/>
      <c r="DK49" s="111"/>
      <c r="DL49" s="110"/>
      <c r="DM49" s="110"/>
      <c r="DN49" s="111"/>
      <c r="DO49" s="110"/>
      <c r="DP49" s="110"/>
      <c r="DQ49" s="111"/>
      <c r="DR49" s="111"/>
      <c r="DS49" s="111"/>
      <c r="DT49" s="111"/>
      <c r="DU49" s="110"/>
      <c r="DV49" s="110"/>
      <c r="DW49" s="111"/>
      <c r="DX49" s="110"/>
      <c r="DY49" s="110"/>
      <c r="DZ49" s="111"/>
      <c r="EA49" s="110"/>
      <c r="EB49" s="110"/>
      <c r="EC49" s="111"/>
      <c r="ED49" s="103">
        <f t="shared" si="17"/>
        <v>40815</v>
      </c>
      <c r="EE49" s="103">
        <f t="shared" si="18"/>
        <v>0</v>
      </c>
      <c r="EF49" s="804">
        <f t="shared" si="19"/>
        <v>0</v>
      </c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V49" s="264"/>
      <c r="EW49" s="264"/>
      <c r="EX49" s="264"/>
      <c r="EY49" s="264"/>
      <c r="EZ49" s="264"/>
      <c r="FA49" s="264"/>
      <c r="FB49" s="264"/>
      <c r="FC49" s="264"/>
      <c r="FD49" s="264"/>
      <c r="FE49" s="264"/>
      <c r="FF49" s="264"/>
      <c r="FG49" s="264"/>
      <c r="FH49" s="264"/>
      <c r="FI49" s="264"/>
      <c r="FJ49" s="264"/>
      <c r="FK49" s="264"/>
      <c r="FL49" s="264"/>
      <c r="FM49" s="264"/>
      <c r="FN49" s="264"/>
      <c r="FO49" s="264"/>
      <c r="FP49" s="264"/>
      <c r="FQ49" s="264"/>
      <c r="FR49" s="264"/>
      <c r="FS49" s="264"/>
      <c r="FT49" s="264"/>
      <c r="FU49" s="264"/>
      <c r="FV49" s="264"/>
      <c r="FW49" s="264"/>
      <c r="FX49" s="264"/>
      <c r="FY49" s="264"/>
      <c r="FZ49" s="264"/>
      <c r="GA49" s="264"/>
      <c r="GB49" s="264"/>
      <c r="GC49" s="264"/>
      <c r="GD49" s="264"/>
      <c r="GE49" s="264"/>
      <c r="GF49" s="264"/>
      <c r="GG49" s="264"/>
      <c r="GH49" s="264"/>
      <c r="GI49" s="264"/>
      <c r="GJ49" s="264"/>
      <c r="GK49" s="264"/>
      <c r="GL49" s="264"/>
      <c r="GM49" s="264"/>
      <c r="GN49" s="264"/>
      <c r="GO49" s="264"/>
      <c r="GP49" s="264"/>
      <c r="GQ49" s="264"/>
      <c r="GR49" s="264"/>
      <c r="GS49" s="264"/>
      <c r="GT49" s="264"/>
      <c r="GU49" s="264"/>
      <c r="GV49" s="264"/>
      <c r="GW49" s="264"/>
      <c r="GX49" s="264"/>
      <c r="GY49" s="264"/>
      <c r="GZ49" s="264"/>
      <c r="HA49" s="264"/>
      <c r="HB49" s="264"/>
      <c r="HC49" s="264"/>
      <c r="HD49" s="264"/>
      <c r="HE49" s="264"/>
      <c r="HF49" s="264"/>
      <c r="HG49" s="264"/>
      <c r="HH49" s="264"/>
      <c r="HI49" s="264"/>
      <c r="HJ49" s="264"/>
      <c r="HK49" s="264"/>
      <c r="HL49" s="264"/>
      <c r="HM49" s="264"/>
      <c r="HN49" s="264"/>
      <c r="HO49" s="264"/>
      <c r="HP49" s="264"/>
      <c r="HQ49" s="264"/>
      <c r="HR49" s="264"/>
      <c r="HS49" s="264"/>
      <c r="HT49" s="264"/>
      <c r="HU49" s="264"/>
      <c r="HV49" s="264"/>
      <c r="HW49" s="264"/>
      <c r="HX49" s="264"/>
      <c r="HY49" s="264"/>
      <c r="HZ49" s="264"/>
      <c r="IA49" s="264"/>
      <c r="IB49" s="264"/>
      <c r="IC49" s="264"/>
      <c r="ID49" s="264"/>
      <c r="IE49" s="264"/>
      <c r="IF49" s="264"/>
      <c r="IG49" s="264"/>
      <c r="IH49" s="264"/>
      <c r="II49" s="264"/>
      <c r="IJ49" s="264"/>
      <c r="IK49" s="264"/>
      <c r="IL49" s="264"/>
      <c r="IM49" s="264"/>
      <c r="IN49" s="264"/>
      <c r="IO49" s="264"/>
      <c r="IP49" s="264"/>
      <c r="IQ49" s="264"/>
      <c r="IR49" s="264"/>
      <c r="IS49" s="264"/>
      <c r="IT49" s="264"/>
      <c r="IU49" s="264"/>
      <c r="IV49" s="264"/>
      <c r="IW49" s="264"/>
      <c r="IX49" s="264"/>
      <c r="IY49" s="264"/>
    </row>
    <row r="50" spans="1:259" s="115" customFormat="1" ht="15">
      <c r="A50" s="118"/>
      <c r="C50" s="81"/>
      <c r="F50" s="115" t="s">
        <v>558</v>
      </c>
      <c r="G50" s="119" t="s">
        <v>596</v>
      </c>
      <c r="H50" s="119"/>
      <c r="I50" s="92" t="s">
        <v>595</v>
      </c>
      <c r="J50" s="103">
        <f t="shared" si="7"/>
        <v>40792</v>
      </c>
      <c r="K50" s="103">
        <f t="shared" si="15"/>
        <v>0</v>
      </c>
      <c r="L50" s="103">
        <f t="shared" si="16"/>
        <v>0</v>
      </c>
      <c r="M50" s="104">
        <f t="shared" si="2"/>
        <v>40792</v>
      </c>
      <c r="N50" s="110"/>
      <c r="O50" s="110"/>
      <c r="P50" s="111"/>
      <c r="Q50" s="110"/>
      <c r="R50" s="110"/>
      <c r="S50" s="111"/>
      <c r="T50" s="110"/>
      <c r="U50" s="110"/>
      <c r="V50" s="111"/>
      <c r="W50" s="108">
        <f t="shared" si="8"/>
        <v>0</v>
      </c>
      <c r="X50" s="110"/>
      <c r="Y50" s="111"/>
      <c r="Z50" s="110"/>
      <c r="AA50" s="110"/>
      <c r="AB50" s="111"/>
      <c r="AC50" s="110"/>
      <c r="AD50" s="110"/>
      <c r="AE50" s="111"/>
      <c r="AF50" s="110"/>
      <c r="AG50" s="110"/>
      <c r="AH50" s="111"/>
      <c r="AI50" s="110"/>
      <c r="AJ50" s="110"/>
      <c r="AK50" s="111"/>
      <c r="AL50" s="108">
        <f t="shared" si="21"/>
        <v>0</v>
      </c>
      <c r="AM50" s="110"/>
      <c r="AN50" s="111"/>
      <c r="AO50" s="110"/>
      <c r="AP50" s="110"/>
      <c r="AQ50" s="111"/>
      <c r="AR50" s="110"/>
      <c r="AS50" s="110"/>
      <c r="AT50" s="111"/>
      <c r="AU50" s="110"/>
      <c r="AV50" s="110"/>
      <c r="AW50" s="111"/>
      <c r="AX50" s="110"/>
      <c r="AY50" s="110"/>
      <c r="AZ50" s="111"/>
      <c r="BA50" s="110"/>
      <c r="BB50" s="110"/>
      <c r="BC50" s="111"/>
      <c r="BD50" s="110"/>
      <c r="BE50" s="110"/>
      <c r="BF50" s="111"/>
      <c r="BG50" s="110">
        <v>7830</v>
      </c>
      <c r="BH50" s="110"/>
      <c r="BI50" s="111"/>
      <c r="BJ50" s="110">
        <v>2126</v>
      </c>
      <c r="BK50" s="110"/>
      <c r="BL50" s="111"/>
      <c r="BM50" s="110"/>
      <c r="BN50" s="110"/>
      <c r="BO50" s="111"/>
      <c r="BP50" s="110"/>
      <c r="BQ50" s="110"/>
      <c r="BR50" s="111"/>
      <c r="BS50" s="110"/>
      <c r="BT50" s="110"/>
      <c r="BU50" s="111"/>
      <c r="BV50" s="110"/>
      <c r="BW50" s="110"/>
      <c r="BX50" s="111"/>
      <c r="BY50" s="110"/>
      <c r="BZ50" s="110"/>
      <c r="CA50" s="111"/>
      <c r="CB50" s="110"/>
      <c r="CC50" s="110"/>
      <c r="CD50" s="111"/>
      <c r="CE50" s="110"/>
      <c r="CF50" s="110"/>
      <c r="CG50" s="111"/>
      <c r="CH50" s="110">
        <v>27619</v>
      </c>
      <c r="CI50" s="110"/>
      <c r="CJ50" s="111"/>
      <c r="CK50" s="110">
        <v>3217</v>
      </c>
      <c r="CL50" s="110"/>
      <c r="CM50" s="111"/>
      <c r="CN50" s="110"/>
      <c r="CO50" s="110"/>
      <c r="CP50" s="111"/>
      <c r="CQ50" s="110"/>
      <c r="CR50" s="110"/>
      <c r="CS50" s="111"/>
      <c r="CT50" s="110"/>
      <c r="CU50" s="110"/>
      <c r="CV50" s="111"/>
      <c r="CW50" s="110"/>
      <c r="CX50" s="110"/>
      <c r="CY50" s="111"/>
      <c r="CZ50" s="110"/>
      <c r="DA50" s="110"/>
      <c r="DB50" s="111"/>
      <c r="DC50" s="110"/>
      <c r="DD50" s="110"/>
      <c r="DE50" s="111"/>
      <c r="DF50" s="110"/>
      <c r="DG50" s="110"/>
      <c r="DH50" s="111"/>
      <c r="DI50" s="110"/>
      <c r="DJ50" s="110"/>
      <c r="DK50" s="111"/>
      <c r="DL50" s="110"/>
      <c r="DM50" s="110"/>
      <c r="DN50" s="111"/>
      <c r="DO50" s="110"/>
      <c r="DP50" s="110"/>
      <c r="DQ50" s="111"/>
      <c r="DR50" s="111"/>
      <c r="DS50" s="111"/>
      <c r="DT50" s="111"/>
      <c r="DU50" s="110"/>
      <c r="DV50" s="110"/>
      <c r="DW50" s="111"/>
      <c r="DX50" s="110"/>
      <c r="DY50" s="110"/>
      <c r="DZ50" s="111"/>
      <c r="EA50" s="110"/>
      <c r="EB50" s="110"/>
      <c r="EC50" s="111"/>
      <c r="ED50" s="103">
        <f t="shared" si="17"/>
        <v>40792</v>
      </c>
      <c r="EE50" s="103">
        <f t="shared" si="18"/>
        <v>0</v>
      </c>
      <c r="EF50" s="804">
        <f t="shared" si="19"/>
        <v>0</v>
      </c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V50" s="264"/>
      <c r="EW50" s="264"/>
      <c r="EX50" s="264"/>
      <c r="EY50" s="264"/>
      <c r="EZ50" s="264"/>
      <c r="FA50" s="264"/>
      <c r="FB50" s="264"/>
      <c r="FC50" s="264"/>
      <c r="FD50" s="264"/>
      <c r="FE50" s="264"/>
      <c r="FF50" s="264"/>
      <c r="FG50" s="264"/>
      <c r="FH50" s="264"/>
      <c r="FI50" s="264"/>
      <c r="FJ50" s="264"/>
      <c r="FK50" s="264"/>
      <c r="FL50" s="264"/>
      <c r="FM50" s="264"/>
      <c r="FN50" s="264"/>
      <c r="FO50" s="264"/>
      <c r="FP50" s="264"/>
      <c r="FQ50" s="264"/>
      <c r="FR50" s="264"/>
      <c r="FS50" s="264"/>
      <c r="FT50" s="264"/>
      <c r="FU50" s="264"/>
      <c r="FV50" s="264"/>
      <c r="FW50" s="264"/>
      <c r="FX50" s="264"/>
      <c r="FY50" s="264"/>
      <c r="FZ50" s="264"/>
      <c r="GA50" s="264"/>
      <c r="GB50" s="264"/>
      <c r="GC50" s="264"/>
      <c r="GD50" s="264"/>
      <c r="GE50" s="264"/>
      <c r="GF50" s="264"/>
      <c r="GG50" s="264"/>
      <c r="GH50" s="264"/>
      <c r="GI50" s="264"/>
      <c r="GJ50" s="264"/>
      <c r="GK50" s="264"/>
      <c r="GL50" s="264"/>
      <c r="GM50" s="264"/>
      <c r="GN50" s="264"/>
      <c r="GO50" s="264"/>
      <c r="GP50" s="264"/>
      <c r="GQ50" s="264"/>
      <c r="GR50" s="264"/>
      <c r="GS50" s="264"/>
      <c r="GT50" s="264"/>
      <c r="GU50" s="264"/>
      <c r="GV50" s="264"/>
      <c r="GW50" s="264"/>
      <c r="GX50" s="264"/>
      <c r="GY50" s="264"/>
      <c r="GZ50" s="264"/>
      <c r="HA50" s="264"/>
      <c r="HB50" s="264"/>
      <c r="HC50" s="264"/>
      <c r="HD50" s="264"/>
      <c r="HE50" s="264"/>
      <c r="HF50" s="264"/>
      <c r="HG50" s="264"/>
      <c r="HH50" s="264"/>
      <c r="HI50" s="264"/>
      <c r="HJ50" s="264"/>
      <c r="HK50" s="264"/>
      <c r="HL50" s="264"/>
      <c r="HM50" s="264"/>
      <c r="HN50" s="264"/>
      <c r="HO50" s="264"/>
      <c r="HP50" s="264"/>
      <c r="HQ50" s="264"/>
      <c r="HR50" s="264"/>
      <c r="HS50" s="264"/>
      <c r="HT50" s="264"/>
      <c r="HU50" s="264"/>
      <c r="HV50" s="264"/>
      <c r="HW50" s="264"/>
      <c r="HX50" s="264"/>
      <c r="HY50" s="264"/>
      <c r="HZ50" s="264"/>
      <c r="IA50" s="264"/>
      <c r="IB50" s="264"/>
      <c r="IC50" s="264"/>
      <c r="ID50" s="264"/>
      <c r="IE50" s="264"/>
      <c r="IF50" s="264"/>
      <c r="IG50" s="264"/>
      <c r="IH50" s="264"/>
      <c r="II50" s="264"/>
      <c r="IJ50" s="264"/>
      <c r="IK50" s="264"/>
      <c r="IL50" s="264"/>
      <c r="IM50" s="264"/>
      <c r="IN50" s="264"/>
      <c r="IO50" s="264"/>
      <c r="IP50" s="264"/>
      <c r="IQ50" s="264"/>
      <c r="IR50" s="264"/>
      <c r="IS50" s="264"/>
      <c r="IT50" s="264"/>
      <c r="IU50" s="264"/>
      <c r="IV50" s="264"/>
      <c r="IW50" s="264"/>
      <c r="IX50" s="264"/>
      <c r="IY50" s="264"/>
    </row>
    <row r="51" spans="1:259" s="100" customFormat="1" ht="17.25" customHeight="1">
      <c r="A51" s="91"/>
      <c r="B51" s="115"/>
      <c r="C51" s="81"/>
      <c r="F51" s="115" t="s">
        <v>558</v>
      </c>
      <c r="G51" s="119" t="s">
        <v>597</v>
      </c>
      <c r="H51" s="119"/>
      <c r="I51" s="92" t="s">
        <v>595</v>
      </c>
      <c r="J51" s="103">
        <f t="shared" si="7"/>
        <v>23</v>
      </c>
      <c r="K51" s="103">
        <f t="shared" si="15"/>
        <v>0</v>
      </c>
      <c r="L51" s="103">
        <f t="shared" si="16"/>
        <v>0</v>
      </c>
      <c r="M51" s="104">
        <f t="shared" si="2"/>
        <v>23</v>
      </c>
      <c r="N51" s="110"/>
      <c r="O51" s="110"/>
      <c r="P51" s="111"/>
      <c r="Q51" s="110"/>
      <c r="R51" s="110"/>
      <c r="S51" s="111"/>
      <c r="T51" s="110"/>
      <c r="U51" s="110"/>
      <c r="V51" s="111"/>
      <c r="W51" s="108">
        <f t="shared" si="8"/>
        <v>0</v>
      </c>
      <c r="X51" s="110"/>
      <c r="Y51" s="111"/>
      <c r="Z51" s="110"/>
      <c r="AA51" s="110"/>
      <c r="AB51" s="111"/>
      <c r="AC51" s="110"/>
      <c r="AD51" s="110"/>
      <c r="AE51" s="111"/>
      <c r="AF51" s="110"/>
      <c r="AG51" s="110"/>
      <c r="AH51" s="111"/>
      <c r="AI51" s="110"/>
      <c r="AJ51" s="110"/>
      <c r="AK51" s="111"/>
      <c r="AL51" s="108">
        <f t="shared" si="21"/>
        <v>0</v>
      </c>
      <c r="AM51" s="110"/>
      <c r="AN51" s="111"/>
      <c r="AO51" s="110"/>
      <c r="AP51" s="110"/>
      <c r="AQ51" s="111"/>
      <c r="AR51" s="110"/>
      <c r="AS51" s="110"/>
      <c r="AT51" s="111"/>
      <c r="AU51" s="110"/>
      <c r="AV51" s="110"/>
      <c r="AW51" s="111"/>
      <c r="AX51" s="110"/>
      <c r="AY51" s="110"/>
      <c r="AZ51" s="111"/>
      <c r="BA51" s="110"/>
      <c r="BB51" s="110"/>
      <c r="BC51" s="111"/>
      <c r="BD51" s="110"/>
      <c r="BE51" s="110"/>
      <c r="BF51" s="111"/>
      <c r="BG51" s="110"/>
      <c r="BH51" s="110"/>
      <c r="BI51" s="111"/>
      <c r="BJ51" s="110"/>
      <c r="BK51" s="110"/>
      <c r="BL51" s="111"/>
      <c r="BM51" s="110"/>
      <c r="BN51" s="110"/>
      <c r="BO51" s="111"/>
      <c r="BP51" s="110"/>
      <c r="BQ51" s="110"/>
      <c r="BR51" s="111"/>
      <c r="BS51" s="110"/>
      <c r="BT51" s="110"/>
      <c r="BU51" s="111"/>
      <c r="BV51" s="110"/>
      <c r="BW51" s="110"/>
      <c r="BX51" s="111"/>
      <c r="BY51" s="110"/>
      <c r="BZ51" s="110"/>
      <c r="CA51" s="111"/>
      <c r="CB51" s="110"/>
      <c r="CC51" s="110"/>
      <c r="CD51" s="111"/>
      <c r="CE51" s="110"/>
      <c r="CF51" s="110"/>
      <c r="CG51" s="111"/>
      <c r="CH51" s="110"/>
      <c r="CI51" s="110"/>
      <c r="CJ51" s="111"/>
      <c r="CK51" s="110"/>
      <c r="CL51" s="110"/>
      <c r="CM51" s="111"/>
      <c r="CN51" s="110">
        <v>23</v>
      </c>
      <c r="CO51" s="110"/>
      <c r="CP51" s="111"/>
      <c r="CQ51" s="110"/>
      <c r="CR51" s="110"/>
      <c r="CS51" s="111"/>
      <c r="CT51" s="110"/>
      <c r="CU51" s="110"/>
      <c r="CV51" s="111"/>
      <c r="CW51" s="110"/>
      <c r="CX51" s="110"/>
      <c r="CY51" s="111"/>
      <c r="CZ51" s="110"/>
      <c r="DA51" s="110"/>
      <c r="DB51" s="111"/>
      <c r="DC51" s="110"/>
      <c r="DD51" s="110"/>
      <c r="DE51" s="111"/>
      <c r="DF51" s="110"/>
      <c r="DG51" s="110"/>
      <c r="DH51" s="111"/>
      <c r="DI51" s="110"/>
      <c r="DJ51" s="110"/>
      <c r="DK51" s="111"/>
      <c r="DL51" s="110"/>
      <c r="DM51" s="110"/>
      <c r="DN51" s="111"/>
      <c r="DO51" s="110"/>
      <c r="DP51" s="110"/>
      <c r="DQ51" s="111"/>
      <c r="DR51" s="111"/>
      <c r="DS51" s="111"/>
      <c r="DT51" s="111"/>
      <c r="DU51" s="110"/>
      <c r="DV51" s="110"/>
      <c r="DW51" s="111"/>
      <c r="DX51" s="110"/>
      <c r="DY51" s="110"/>
      <c r="DZ51" s="111"/>
      <c r="EA51" s="110"/>
      <c r="EB51" s="110"/>
      <c r="EC51" s="111"/>
      <c r="ED51" s="103">
        <f t="shared" si="17"/>
        <v>23</v>
      </c>
      <c r="EE51" s="103">
        <f t="shared" si="18"/>
        <v>0</v>
      </c>
      <c r="EF51" s="804">
        <f t="shared" si="19"/>
        <v>0</v>
      </c>
      <c r="EG51" s="265"/>
      <c r="EH51" s="265"/>
      <c r="EI51" s="265"/>
      <c r="EJ51" s="265"/>
      <c r="EK51" s="265"/>
      <c r="EL51" s="265"/>
      <c r="EM51" s="265"/>
      <c r="EN51" s="265"/>
      <c r="EO51" s="265"/>
      <c r="EP51" s="265"/>
      <c r="EQ51" s="265"/>
      <c r="ER51" s="265"/>
      <c r="ES51" s="265"/>
      <c r="ET51" s="265"/>
      <c r="EU51" s="265"/>
      <c r="EV51" s="265"/>
      <c r="EW51" s="265"/>
      <c r="EX51" s="265"/>
      <c r="EY51" s="265"/>
      <c r="EZ51" s="265"/>
      <c r="FA51" s="265"/>
      <c r="FB51" s="265"/>
      <c r="FC51" s="265"/>
      <c r="FD51" s="265"/>
      <c r="FE51" s="265"/>
      <c r="FF51" s="265"/>
      <c r="FG51" s="265"/>
      <c r="FH51" s="265"/>
      <c r="FI51" s="265"/>
      <c r="FJ51" s="265"/>
      <c r="FK51" s="265"/>
      <c r="FL51" s="265"/>
      <c r="FM51" s="265"/>
      <c r="FN51" s="265"/>
      <c r="FO51" s="265"/>
      <c r="FP51" s="265"/>
      <c r="FQ51" s="265"/>
      <c r="FR51" s="265"/>
      <c r="FS51" s="265"/>
      <c r="FT51" s="265"/>
      <c r="FU51" s="265"/>
      <c r="FV51" s="265"/>
      <c r="FW51" s="265"/>
      <c r="FX51" s="265"/>
      <c r="FY51" s="265"/>
      <c r="FZ51" s="265"/>
      <c r="GA51" s="265"/>
      <c r="GB51" s="265"/>
      <c r="GC51" s="265"/>
      <c r="GD51" s="265"/>
      <c r="GE51" s="265"/>
      <c r="GF51" s="265"/>
      <c r="GG51" s="265"/>
      <c r="GH51" s="265"/>
      <c r="GI51" s="265"/>
      <c r="GJ51" s="265"/>
      <c r="GK51" s="265"/>
      <c r="GL51" s="265"/>
      <c r="GM51" s="265"/>
      <c r="GN51" s="265"/>
      <c r="GO51" s="265"/>
      <c r="GP51" s="265"/>
      <c r="GQ51" s="265"/>
      <c r="GR51" s="265"/>
      <c r="GS51" s="265"/>
      <c r="GT51" s="265"/>
      <c r="GU51" s="265"/>
      <c r="GV51" s="265"/>
      <c r="GW51" s="265"/>
      <c r="GX51" s="265"/>
      <c r="GY51" s="265"/>
      <c r="GZ51" s="265"/>
      <c r="HA51" s="265"/>
      <c r="HB51" s="265"/>
      <c r="HC51" s="265"/>
      <c r="HD51" s="265"/>
      <c r="HE51" s="265"/>
      <c r="HF51" s="265"/>
      <c r="HG51" s="265"/>
      <c r="HH51" s="265"/>
      <c r="HI51" s="265"/>
      <c r="HJ51" s="265"/>
      <c r="HK51" s="265"/>
      <c r="HL51" s="265"/>
      <c r="HM51" s="265"/>
      <c r="HN51" s="265"/>
      <c r="HO51" s="265"/>
      <c r="HP51" s="265"/>
      <c r="HQ51" s="265"/>
      <c r="HR51" s="265"/>
      <c r="HS51" s="265"/>
      <c r="HT51" s="265"/>
      <c r="HU51" s="265"/>
      <c r="HV51" s="265"/>
      <c r="HW51" s="265"/>
      <c r="HX51" s="265"/>
      <c r="HY51" s="265"/>
      <c r="HZ51" s="265"/>
      <c r="IA51" s="265"/>
      <c r="IB51" s="265"/>
      <c r="IC51" s="265"/>
      <c r="ID51" s="265"/>
      <c r="IE51" s="265"/>
      <c r="IF51" s="265"/>
      <c r="IG51" s="265"/>
      <c r="IH51" s="265"/>
      <c r="II51" s="265"/>
      <c r="IJ51" s="265"/>
      <c r="IK51" s="265"/>
      <c r="IL51" s="265"/>
      <c r="IM51" s="265"/>
      <c r="IN51" s="265"/>
      <c r="IO51" s="265"/>
      <c r="IP51" s="265"/>
      <c r="IQ51" s="265"/>
      <c r="IR51" s="265"/>
      <c r="IS51" s="265"/>
      <c r="IT51" s="265"/>
      <c r="IU51" s="265"/>
      <c r="IV51" s="265"/>
      <c r="IW51" s="265"/>
      <c r="IX51" s="265"/>
      <c r="IY51" s="265"/>
    </row>
    <row r="52" spans="1:259" ht="15">
      <c r="A52" s="101"/>
      <c r="B52" s="115"/>
      <c r="F52" s="115" t="s">
        <v>558</v>
      </c>
      <c r="G52" s="119" t="s">
        <v>598</v>
      </c>
      <c r="H52" s="119"/>
      <c r="I52" s="92" t="s">
        <v>595</v>
      </c>
      <c r="J52" s="103">
        <f t="shared" si="7"/>
        <v>0</v>
      </c>
      <c r="K52" s="103">
        <f t="shared" si="15"/>
        <v>0</v>
      </c>
      <c r="L52" s="103">
        <f t="shared" si="16"/>
        <v>0</v>
      </c>
      <c r="M52" s="104">
        <f t="shared" si="2"/>
        <v>0</v>
      </c>
      <c r="N52" s="110"/>
      <c r="O52" s="110"/>
      <c r="P52" s="111"/>
      <c r="Q52" s="110"/>
      <c r="R52" s="110"/>
      <c r="S52" s="111"/>
      <c r="T52" s="110"/>
      <c r="U52" s="110"/>
      <c r="V52" s="111"/>
      <c r="W52" s="108">
        <f t="shared" si="8"/>
        <v>0</v>
      </c>
      <c r="X52" s="110"/>
      <c r="Y52" s="111"/>
      <c r="Z52" s="110"/>
      <c r="AA52" s="110"/>
      <c r="AB52" s="111"/>
      <c r="AC52" s="110"/>
      <c r="AD52" s="110"/>
      <c r="AE52" s="111"/>
      <c r="AF52" s="110"/>
      <c r="AG52" s="110"/>
      <c r="AH52" s="111"/>
      <c r="AI52" s="110"/>
      <c r="AJ52" s="110"/>
      <c r="AK52" s="111"/>
      <c r="AL52" s="108">
        <f t="shared" si="21"/>
        <v>0</v>
      </c>
      <c r="AM52" s="110"/>
      <c r="AN52" s="111"/>
      <c r="AO52" s="110"/>
      <c r="AP52" s="110"/>
      <c r="AQ52" s="111"/>
      <c r="AR52" s="110"/>
      <c r="AS52" s="110"/>
      <c r="AT52" s="111"/>
      <c r="AU52" s="110"/>
      <c r="AV52" s="110"/>
      <c r="AW52" s="111"/>
      <c r="AX52" s="110"/>
      <c r="AY52" s="110"/>
      <c r="AZ52" s="111"/>
      <c r="BA52" s="110"/>
      <c r="BB52" s="110"/>
      <c r="BC52" s="111"/>
      <c r="BD52" s="110"/>
      <c r="BE52" s="110"/>
      <c r="BF52" s="111"/>
      <c r="BG52" s="110"/>
      <c r="BH52" s="110"/>
      <c r="BI52" s="111"/>
      <c r="BJ52" s="110"/>
      <c r="BK52" s="110"/>
      <c r="BL52" s="111"/>
      <c r="BM52" s="110"/>
      <c r="BN52" s="110"/>
      <c r="BO52" s="111"/>
      <c r="BP52" s="110"/>
      <c r="BQ52" s="110"/>
      <c r="BR52" s="111"/>
      <c r="BS52" s="110"/>
      <c r="BT52" s="110"/>
      <c r="BU52" s="111"/>
      <c r="BV52" s="110"/>
      <c r="BW52" s="110"/>
      <c r="BX52" s="111"/>
      <c r="BY52" s="110"/>
      <c r="BZ52" s="110"/>
      <c r="CA52" s="111"/>
      <c r="CB52" s="110"/>
      <c r="CC52" s="110"/>
      <c r="CD52" s="111"/>
      <c r="CE52" s="110"/>
      <c r="CF52" s="110"/>
      <c r="CG52" s="111"/>
      <c r="CH52" s="110"/>
      <c r="CI52" s="110"/>
      <c r="CJ52" s="111"/>
      <c r="CK52" s="110"/>
      <c r="CL52" s="110"/>
      <c r="CM52" s="111"/>
      <c r="CN52" s="110"/>
      <c r="CO52" s="110"/>
      <c r="CP52" s="111"/>
      <c r="CQ52" s="110"/>
      <c r="CR52" s="110"/>
      <c r="CS52" s="111"/>
      <c r="CT52" s="110"/>
      <c r="CU52" s="110"/>
      <c r="CV52" s="111"/>
      <c r="CW52" s="110"/>
      <c r="CX52" s="110"/>
      <c r="CY52" s="111"/>
      <c r="CZ52" s="110"/>
      <c r="DA52" s="110"/>
      <c r="DB52" s="111"/>
      <c r="DC52" s="110"/>
      <c r="DD52" s="110"/>
      <c r="DE52" s="111"/>
      <c r="DF52" s="110"/>
      <c r="DG52" s="110"/>
      <c r="DH52" s="111"/>
      <c r="DI52" s="110"/>
      <c r="DJ52" s="110"/>
      <c r="DK52" s="111"/>
      <c r="DL52" s="110"/>
      <c r="DM52" s="110"/>
      <c r="DN52" s="111"/>
      <c r="DO52" s="110"/>
      <c r="DP52" s="110"/>
      <c r="DQ52" s="111"/>
      <c r="DR52" s="111"/>
      <c r="DS52" s="111"/>
      <c r="DT52" s="111"/>
      <c r="DU52" s="110"/>
      <c r="DV52" s="110"/>
      <c r="DW52" s="111"/>
      <c r="DX52" s="110"/>
      <c r="DY52" s="110"/>
      <c r="DZ52" s="111"/>
      <c r="EA52" s="110"/>
      <c r="EB52" s="110"/>
      <c r="EC52" s="111"/>
      <c r="ED52" s="103">
        <f t="shared" si="17"/>
        <v>0</v>
      </c>
      <c r="EE52" s="103">
        <f t="shared" si="18"/>
        <v>0</v>
      </c>
      <c r="EF52" s="804">
        <f t="shared" si="19"/>
        <v>0</v>
      </c>
    </row>
    <row r="53" spans="1:259" ht="15">
      <c r="A53" s="101"/>
      <c r="B53" s="115"/>
      <c r="D53" s="102">
        <v>5</v>
      </c>
      <c r="E53" s="92" t="s">
        <v>599</v>
      </c>
      <c r="F53" s="92"/>
      <c r="G53" s="92"/>
      <c r="H53" s="92"/>
      <c r="I53" s="92" t="s">
        <v>600</v>
      </c>
      <c r="J53" s="103">
        <f t="shared" si="7"/>
        <v>14016</v>
      </c>
      <c r="K53" s="103">
        <f t="shared" si="15"/>
        <v>190</v>
      </c>
      <c r="L53" s="103">
        <f t="shared" si="16"/>
        <v>0</v>
      </c>
      <c r="M53" s="104">
        <f t="shared" si="2"/>
        <v>14206</v>
      </c>
      <c r="N53" s="110"/>
      <c r="O53" s="110"/>
      <c r="P53" s="111"/>
      <c r="Q53" s="110"/>
      <c r="R53" s="110"/>
      <c r="S53" s="111"/>
      <c r="T53" s="110"/>
      <c r="U53" s="110"/>
      <c r="V53" s="111"/>
      <c r="W53" s="108">
        <f t="shared" si="8"/>
        <v>0</v>
      </c>
      <c r="X53" s="110"/>
      <c r="Y53" s="111"/>
      <c r="Z53" s="110"/>
      <c r="AA53" s="110"/>
      <c r="AB53" s="111"/>
      <c r="AC53" s="110"/>
      <c r="AD53" s="110"/>
      <c r="AE53" s="111"/>
      <c r="AF53" s="110"/>
      <c r="AG53" s="110"/>
      <c r="AH53" s="111"/>
      <c r="AI53" s="110"/>
      <c r="AJ53" s="110"/>
      <c r="AK53" s="111"/>
      <c r="AL53" s="108">
        <f t="shared" si="21"/>
        <v>0</v>
      </c>
      <c r="AM53" s="110"/>
      <c r="AN53" s="111"/>
      <c r="AO53" s="110"/>
      <c r="AP53" s="110"/>
      <c r="AQ53" s="111"/>
      <c r="AR53" s="110"/>
      <c r="AS53" s="110"/>
      <c r="AT53" s="111"/>
      <c r="AU53" s="110"/>
      <c r="AV53" s="110"/>
      <c r="AW53" s="111"/>
      <c r="AX53" s="110"/>
      <c r="AY53" s="110"/>
      <c r="AZ53" s="111"/>
      <c r="BA53" s="110"/>
      <c r="BB53" s="110"/>
      <c r="BC53" s="111"/>
      <c r="BD53" s="110"/>
      <c r="BE53" s="110"/>
      <c r="BF53" s="111"/>
      <c r="BG53" s="110"/>
      <c r="BH53" s="110"/>
      <c r="BI53" s="111"/>
      <c r="BJ53" s="110"/>
      <c r="BK53" s="110"/>
      <c r="BL53" s="111"/>
      <c r="BM53" s="110"/>
      <c r="BN53" s="110"/>
      <c r="BO53" s="111"/>
      <c r="BP53" s="110"/>
      <c r="BQ53" s="110"/>
      <c r="BR53" s="111"/>
      <c r="BS53" s="110"/>
      <c r="BT53" s="110"/>
      <c r="BU53" s="111"/>
      <c r="BV53" s="110"/>
      <c r="BW53" s="110"/>
      <c r="BX53" s="111"/>
      <c r="BY53" s="110"/>
      <c r="BZ53" s="110"/>
      <c r="CA53" s="111"/>
      <c r="CB53" s="110"/>
      <c r="CC53" s="110"/>
      <c r="CD53" s="111"/>
      <c r="CE53" s="110"/>
      <c r="CF53" s="110"/>
      <c r="CG53" s="111"/>
      <c r="CH53" s="110"/>
      <c r="CI53" s="110"/>
      <c r="CJ53" s="111"/>
      <c r="CK53" s="110"/>
      <c r="CL53" s="110"/>
      <c r="CM53" s="111"/>
      <c r="CN53" s="110"/>
      <c r="CO53" s="110"/>
      <c r="CP53" s="111"/>
      <c r="CQ53" s="110"/>
      <c r="CR53" s="110"/>
      <c r="CS53" s="111"/>
      <c r="CT53" s="110"/>
      <c r="CU53" s="110"/>
      <c r="CV53" s="111"/>
      <c r="CW53" s="110"/>
      <c r="CX53" s="110"/>
      <c r="CY53" s="111"/>
      <c r="CZ53" s="110"/>
      <c r="DA53" s="110"/>
      <c r="DB53" s="111"/>
      <c r="DC53" s="110"/>
      <c r="DD53" s="110"/>
      <c r="DE53" s="111"/>
      <c r="DF53" s="110">
        <v>3361</v>
      </c>
      <c r="DG53" s="110"/>
      <c r="DH53" s="111"/>
      <c r="DI53" s="110">
        <v>10655</v>
      </c>
      <c r="DJ53" s="110"/>
      <c r="DK53" s="111"/>
      <c r="DL53" s="110"/>
      <c r="DM53" s="110"/>
      <c r="DN53" s="111"/>
      <c r="DO53" s="110"/>
      <c r="DP53" s="110"/>
      <c r="DQ53" s="111"/>
      <c r="DR53" s="111"/>
      <c r="DS53" s="111"/>
      <c r="DT53" s="111"/>
      <c r="DU53" s="110"/>
      <c r="DV53" s="110">
        <v>190</v>
      </c>
      <c r="DW53" s="111"/>
      <c r="DX53" s="110"/>
      <c r="DY53" s="110"/>
      <c r="DZ53" s="111"/>
      <c r="EA53" s="110"/>
      <c r="EB53" s="110"/>
      <c r="EC53" s="111"/>
      <c r="ED53" s="103">
        <f t="shared" si="17"/>
        <v>14016</v>
      </c>
      <c r="EE53" s="103">
        <f t="shared" si="18"/>
        <v>190</v>
      </c>
      <c r="EF53" s="804">
        <f t="shared" si="19"/>
        <v>0</v>
      </c>
    </row>
    <row r="54" spans="1:259" s="115" customFormat="1" ht="15">
      <c r="A54" s="118"/>
      <c r="C54" s="81"/>
      <c r="D54" s="102">
        <v>6</v>
      </c>
      <c r="E54" s="81" t="s">
        <v>601</v>
      </c>
      <c r="F54" s="81"/>
      <c r="G54" s="107"/>
      <c r="H54" s="107"/>
      <c r="I54" s="107" t="s">
        <v>602</v>
      </c>
      <c r="J54" s="103">
        <f t="shared" si="7"/>
        <v>20310</v>
      </c>
      <c r="K54" s="103">
        <f t="shared" si="15"/>
        <v>1065</v>
      </c>
      <c r="L54" s="103">
        <f t="shared" si="16"/>
        <v>0</v>
      </c>
      <c r="M54" s="104">
        <f t="shared" si="2"/>
        <v>21375</v>
      </c>
      <c r="N54" s="108"/>
      <c r="O54" s="108"/>
      <c r="P54" s="109"/>
      <c r="Q54" s="108"/>
      <c r="R54" s="108"/>
      <c r="S54" s="109"/>
      <c r="T54" s="108"/>
      <c r="U54" s="108"/>
      <c r="V54" s="109"/>
      <c r="W54" s="108">
        <f t="shared" si="8"/>
        <v>0</v>
      </c>
      <c r="X54" s="108"/>
      <c r="Y54" s="109"/>
      <c r="Z54" s="108"/>
      <c r="AA54" s="108"/>
      <c r="AB54" s="109"/>
      <c r="AC54" s="108"/>
      <c r="AD54" s="108"/>
      <c r="AE54" s="109"/>
      <c r="AF54" s="108"/>
      <c r="AG54" s="108"/>
      <c r="AH54" s="109"/>
      <c r="AI54" s="108"/>
      <c r="AJ54" s="108"/>
      <c r="AK54" s="109"/>
      <c r="AL54" s="108">
        <f t="shared" si="21"/>
        <v>0</v>
      </c>
      <c r="AM54" s="108"/>
      <c r="AN54" s="109"/>
      <c r="AO54" s="108"/>
      <c r="AP54" s="108"/>
      <c r="AQ54" s="109"/>
      <c r="AR54" s="108"/>
      <c r="AS54" s="108"/>
      <c r="AT54" s="109"/>
      <c r="AU54" s="108"/>
      <c r="AV54" s="108"/>
      <c r="AW54" s="109"/>
      <c r="AX54" s="108"/>
      <c r="AY54" s="108"/>
      <c r="AZ54" s="109"/>
      <c r="BA54" s="108"/>
      <c r="BB54" s="108"/>
      <c r="BC54" s="109"/>
      <c r="BD54" s="108"/>
      <c r="BE54" s="108"/>
      <c r="BF54" s="109"/>
      <c r="BG54" s="108">
        <v>2152</v>
      </c>
      <c r="BH54" s="108"/>
      <c r="BI54" s="109"/>
      <c r="BJ54" s="108">
        <v>641</v>
      </c>
      <c r="BK54" s="108"/>
      <c r="BL54" s="109"/>
      <c r="BM54" s="108"/>
      <c r="BN54" s="108"/>
      <c r="BO54" s="109"/>
      <c r="BP54" s="108">
        <v>128</v>
      </c>
      <c r="BQ54" s="108"/>
      <c r="BR54" s="109"/>
      <c r="BS54" s="108"/>
      <c r="BT54" s="108"/>
      <c r="BU54" s="109"/>
      <c r="BV54" s="108">
        <v>9190</v>
      </c>
      <c r="BW54" s="108"/>
      <c r="BX54" s="109"/>
      <c r="BY54" s="108"/>
      <c r="BZ54" s="108"/>
      <c r="CA54" s="109"/>
      <c r="CB54" s="108"/>
      <c r="CC54" s="108"/>
      <c r="CD54" s="109"/>
      <c r="CE54" s="108">
        <v>1</v>
      </c>
      <c r="CF54" s="108"/>
      <c r="CG54" s="109"/>
      <c r="CH54" s="108">
        <v>128</v>
      </c>
      <c r="CI54" s="108"/>
      <c r="CJ54" s="109"/>
      <c r="CK54" s="108">
        <v>1760</v>
      </c>
      <c r="CL54" s="108"/>
      <c r="CM54" s="109"/>
      <c r="CN54" s="108">
        <v>2223</v>
      </c>
      <c r="CO54" s="108"/>
      <c r="CP54" s="109"/>
      <c r="CQ54" s="108"/>
      <c r="CR54" s="108">
        <v>461</v>
      </c>
      <c r="CS54" s="109"/>
      <c r="CT54" s="108">
        <v>207</v>
      </c>
      <c r="CU54" s="108"/>
      <c r="CV54" s="109"/>
      <c r="CW54" s="108"/>
      <c r="CX54" s="108"/>
      <c r="CY54" s="109"/>
      <c r="CZ54" s="108"/>
      <c r="DA54" s="108"/>
      <c r="DB54" s="109"/>
      <c r="DC54" s="108"/>
      <c r="DD54" s="108"/>
      <c r="DE54" s="109"/>
      <c r="DF54" s="108">
        <v>889</v>
      </c>
      <c r="DG54" s="108"/>
      <c r="DH54" s="109"/>
      <c r="DI54" s="108">
        <v>2883</v>
      </c>
      <c r="DJ54" s="108"/>
      <c r="DK54" s="109"/>
      <c r="DL54" s="108">
        <v>5</v>
      </c>
      <c r="DM54" s="108"/>
      <c r="DN54" s="109"/>
      <c r="DO54" s="108">
        <v>24</v>
      </c>
      <c r="DP54" s="108"/>
      <c r="DQ54" s="109"/>
      <c r="DR54" s="109">
        <v>79</v>
      </c>
      <c r="DS54" s="109"/>
      <c r="DT54" s="109"/>
      <c r="DU54" s="108"/>
      <c r="DV54" s="108"/>
      <c r="DW54" s="109"/>
      <c r="DX54" s="108"/>
      <c r="DY54" s="108">
        <v>604</v>
      </c>
      <c r="DZ54" s="109"/>
      <c r="EA54" s="108"/>
      <c r="EB54" s="108"/>
      <c r="EC54" s="109"/>
      <c r="ED54" s="103">
        <f t="shared" si="17"/>
        <v>20310</v>
      </c>
      <c r="EE54" s="103">
        <f t="shared" si="18"/>
        <v>1065</v>
      </c>
      <c r="EF54" s="804">
        <f t="shared" si="19"/>
        <v>0</v>
      </c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  <c r="EY54" s="264"/>
      <c r="EZ54" s="264"/>
      <c r="FA54" s="264"/>
      <c r="FB54" s="264"/>
      <c r="FC54" s="264"/>
      <c r="FD54" s="264"/>
      <c r="FE54" s="264"/>
      <c r="FF54" s="264"/>
      <c r="FG54" s="264"/>
      <c r="FH54" s="264"/>
      <c r="FI54" s="264"/>
      <c r="FJ54" s="264"/>
      <c r="FK54" s="264"/>
      <c r="FL54" s="264"/>
      <c r="FM54" s="264"/>
      <c r="FN54" s="264"/>
      <c r="FO54" s="264"/>
      <c r="FP54" s="264"/>
      <c r="FQ54" s="264"/>
      <c r="FR54" s="264"/>
      <c r="FS54" s="264"/>
      <c r="FT54" s="264"/>
      <c r="FU54" s="264"/>
      <c r="FV54" s="264"/>
      <c r="FW54" s="264"/>
      <c r="FX54" s="264"/>
      <c r="FY54" s="264"/>
      <c r="FZ54" s="264"/>
      <c r="GA54" s="264"/>
      <c r="GB54" s="264"/>
      <c r="GC54" s="264"/>
      <c r="GD54" s="264"/>
      <c r="GE54" s="264"/>
      <c r="GF54" s="264"/>
      <c r="GG54" s="264"/>
      <c r="GH54" s="264"/>
      <c r="GI54" s="264"/>
      <c r="GJ54" s="264"/>
      <c r="GK54" s="264"/>
      <c r="GL54" s="264"/>
      <c r="GM54" s="264"/>
      <c r="GN54" s="264"/>
      <c r="GO54" s="264"/>
      <c r="GP54" s="264"/>
      <c r="GQ54" s="264"/>
      <c r="GR54" s="264"/>
      <c r="GS54" s="264"/>
      <c r="GT54" s="264"/>
      <c r="GU54" s="264"/>
      <c r="GV54" s="264"/>
      <c r="GW54" s="264"/>
      <c r="GX54" s="264"/>
      <c r="GY54" s="264"/>
      <c r="GZ54" s="264"/>
      <c r="HA54" s="264"/>
      <c r="HB54" s="264"/>
      <c r="HC54" s="264"/>
      <c r="HD54" s="264"/>
      <c r="HE54" s="264"/>
      <c r="HF54" s="264"/>
      <c r="HG54" s="264"/>
      <c r="HH54" s="264"/>
      <c r="HI54" s="264"/>
      <c r="HJ54" s="264"/>
      <c r="HK54" s="264"/>
      <c r="HL54" s="264"/>
      <c r="HM54" s="264"/>
      <c r="HN54" s="264"/>
      <c r="HO54" s="264"/>
      <c r="HP54" s="264"/>
      <c r="HQ54" s="264"/>
      <c r="HR54" s="264"/>
      <c r="HS54" s="264"/>
      <c r="HT54" s="264"/>
      <c r="HU54" s="264"/>
      <c r="HV54" s="264"/>
      <c r="HW54" s="264"/>
      <c r="HX54" s="264"/>
      <c r="HY54" s="264"/>
      <c r="HZ54" s="264"/>
      <c r="IA54" s="264"/>
      <c r="IB54" s="264"/>
      <c r="IC54" s="264"/>
      <c r="ID54" s="264"/>
      <c r="IE54" s="264"/>
      <c r="IF54" s="264"/>
      <c r="IG54" s="264"/>
      <c r="IH54" s="264"/>
      <c r="II54" s="264"/>
      <c r="IJ54" s="264"/>
      <c r="IK54" s="264"/>
      <c r="IL54" s="264"/>
      <c r="IM54" s="264"/>
      <c r="IN54" s="264"/>
      <c r="IO54" s="264"/>
      <c r="IP54" s="264"/>
      <c r="IQ54" s="264"/>
      <c r="IR54" s="264"/>
      <c r="IS54" s="264"/>
      <c r="IT54" s="264"/>
      <c r="IU54" s="264"/>
      <c r="IV54" s="264"/>
      <c r="IW54" s="264"/>
      <c r="IX54" s="264"/>
      <c r="IY54" s="264"/>
    </row>
    <row r="55" spans="1:259" s="115" customFormat="1" ht="15">
      <c r="A55" s="118"/>
      <c r="C55" s="81"/>
      <c r="D55" s="102">
        <v>7</v>
      </c>
      <c r="E55" s="81" t="s">
        <v>603</v>
      </c>
      <c r="F55" s="81"/>
      <c r="G55" s="81"/>
      <c r="H55" s="92"/>
      <c r="I55" s="92" t="s">
        <v>604</v>
      </c>
      <c r="J55" s="103">
        <f t="shared" si="7"/>
        <v>0</v>
      </c>
      <c r="K55" s="103">
        <f t="shared" si="15"/>
        <v>0</v>
      </c>
      <c r="L55" s="103">
        <f t="shared" si="16"/>
        <v>0</v>
      </c>
      <c r="M55" s="104">
        <f t="shared" si="2"/>
        <v>0</v>
      </c>
      <c r="N55" s="110"/>
      <c r="O55" s="110"/>
      <c r="P55" s="111"/>
      <c r="Q55" s="110"/>
      <c r="R55" s="110"/>
      <c r="S55" s="111"/>
      <c r="T55" s="110"/>
      <c r="U55" s="110"/>
      <c r="V55" s="111"/>
      <c r="W55" s="108">
        <f t="shared" si="8"/>
        <v>0</v>
      </c>
      <c r="X55" s="110"/>
      <c r="Y55" s="111"/>
      <c r="Z55" s="110"/>
      <c r="AA55" s="110"/>
      <c r="AB55" s="111"/>
      <c r="AC55" s="110"/>
      <c r="AD55" s="110"/>
      <c r="AE55" s="111"/>
      <c r="AF55" s="110"/>
      <c r="AG55" s="110"/>
      <c r="AH55" s="111"/>
      <c r="AI55" s="110"/>
      <c r="AJ55" s="110"/>
      <c r="AK55" s="111"/>
      <c r="AL55" s="108">
        <f t="shared" si="21"/>
        <v>0</v>
      </c>
      <c r="AM55" s="110"/>
      <c r="AN55" s="111"/>
      <c r="AO55" s="110"/>
      <c r="AP55" s="110"/>
      <c r="AQ55" s="111"/>
      <c r="AR55" s="110"/>
      <c r="AS55" s="110"/>
      <c r="AT55" s="111"/>
      <c r="AU55" s="110"/>
      <c r="AV55" s="110"/>
      <c r="AW55" s="111"/>
      <c r="AX55" s="110"/>
      <c r="AY55" s="110"/>
      <c r="AZ55" s="111"/>
      <c r="BA55" s="110"/>
      <c r="BB55" s="110"/>
      <c r="BC55" s="111"/>
      <c r="BD55" s="110"/>
      <c r="BE55" s="110"/>
      <c r="BF55" s="111"/>
      <c r="BG55" s="110"/>
      <c r="BH55" s="110"/>
      <c r="BI55" s="111"/>
      <c r="BJ55" s="110"/>
      <c r="BK55" s="110"/>
      <c r="BL55" s="111"/>
      <c r="BM55" s="110"/>
      <c r="BN55" s="110"/>
      <c r="BO55" s="111"/>
      <c r="BP55" s="110"/>
      <c r="BQ55" s="110"/>
      <c r="BR55" s="111"/>
      <c r="BS55" s="110"/>
      <c r="BT55" s="110"/>
      <c r="BU55" s="111"/>
      <c r="BV55" s="110"/>
      <c r="BW55" s="110"/>
      <c r="BX55" s="111"/>
      <c r="BY55" s="110"/>
      <c r="BZ55" s="110"/>
      <c r="CA55" s="111"/>
      <c r="CB55" s="110"/>
      <c r="CC55" s="110"/>
      <c r="CD55" s="111"/>
      <c r="CE55" s="110"/>
      <c r="CF55" s="110"/>
      <c r="CG55" s="111"/>
      <c r="CH55" s="110"/>
      <c r="CI55" s="110"/>
      <c r="CJ55" s="111"/>
      <c r="CK55" s="110"/>
      <c r="CL55" s="110"/>
      <c r="CM55" s="111"/>
      <c r="CN55" s="110"/>
      <c r="CO55" s="110"/>
      <c r="CP55" s="111"/>
      <c r="CQ55" s="110"/>
      <c r="CR55" s="110"/>
      <c r="CS55" s="111"/>
      <c r="CT55" s="110"/>
      <c r="CU55" s="110"/>
      <c r="CV55" s="111"/>
      <c r="CW55" s="110"/>
      <c r="CX55" s="110"/>
      <c r="CY55" s="111"/>
      <c r="CZ55" s="110"/>
      <c r="DA55" s="110"/>
      <c r="DB55" s="111"/>
      <c r="DC55" s="110"/>
      <c r="DD55" s="110"/>
      <c r="DE55" s="111"/>
      <c r="DF55" s="110"/>
      <c r="DG55" s="110"/>
      <c r="DH55" s="111"/>
      <c r="DI55" s="110"/>
      <c r="DJ55" s="110"/>
      <c r="DK55" s="111"/>
      <c r="DL55" s="110"/>
      <c r="DM55" s="110"/>
      <c r="DN55" s="111"/>
      <c r="DO55" s="110"/>
      <c r="DP55" s="110"/>
      <c r="DQ55" s="111"/>
      <c r="DR55" s="111"/>
      <c r="DS55" s="111"/>
      <c r="DT55" s="111"/>
      <c r="DU55" s="110"/>
      <c r="DV55" s="110"/>
      <c r="DW55" s="111"/>
      <c r="DX55" s="110"/>
      <c r="DY55" s="110"/>
      <c r="DZ55" s="111"/>
      <c r="EA55" s="110"/>
      <c r="EB55" s="110"/>
      <c r="EC55" s="111"/>
      <c r="ED55" s="103">
        <f t="shared" si="17"/>
        <v>0</v>
      </c>
      <c r="EE55" s="103">
        <f t="shared" si="18"/>
        <v>0</v>
      </c>
      <c r="EF55" s="804">
        <f t="shared" si="19"/>
        <v>0</v>
      </c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  <c r="EY55" s="264"/>
      <c r="EZ55" s="264"/>
      <c r="FA55" s="264"/>
      <c r="FB55" s="264"/>
      <c r="FC55" s="264"/>
      <c r="FD55" s="264"/>
      <c r="FE55" s="264"/>
      <c r="FF55" s="264"/>
      <c r="FG55" s="264"/>
      <c r="FH55" s="264"/>
      <c r="FI55" s="264"/>
      <c r="FJ55" s="264"/>
      <c r="FK55" s="264"/>
      <c r="FL55" s="264"/>
      <c r="FM55" s="264"/>
      <c r="FN55" s="264"/>
      <c r="FO55" s="264"/>
      <c r="FP55" s="264"/>
      <c r="FQ55" s="264"/>
      <c r="FR55" s="264"/>
      <c r="FS55" s="264"/>
      <c r="FT55" s="264"/>
      <c r="FU55" s="264"/>
      <c r="FV55" s="264"/>
      <c r="FW55" s="264"/>
      <c r="FX55" s="264"/>
      <c r="FY55" s="264"/>
      <c r="FZ55" s="264"/>
      <c r="GA55" s="264"/>
      <c r="GB55" s="264"/>
      <c r="GC55" s="264"/>
      <c r="GD55" s="264"/>
      <c r="GE55" s="264"/>
      <c r="GF55" s="264"/>
      <c r="GG55" s="264"/>
      <c r="GH55" s="264"/>
      <c r="GI55" s="264"/>
      <c r="GJ55" s="264"/>
      <c r="GK55" s="264"/>
      <c r="GL55" s="264"/>
      <c r="GM55" s="264"/>
      <c r="GN55" s="264"/>
      <c r="GO55" s="264"/>
      <c r="GP55" s="264"/>
      <c r="GQ55" s="264"/>
      <c r="GR55" s="264"/>
      <c r="GS55" s="264"/>
      <c r="GT55" s="264"/>
      <c r="GU55" s="264"/>
      <c r="GV55" s="264"/>
      <c r="GW55" s="264"/>
      <c r="GX55" s="264"/>
      <c r="GY55" s="264"/>
      <c r="GZ55" s="264"/>
      <c r="HA55" s="264"/>
      <c r="HB55" s="264"/>
      <c r="HC55" s="264"/>
      <c r="HD55" s="264"/>
      <c r="HE55" s="264"/>
      <c r="HF55" s="264"/>
      <c r="HG55" s="264"/>
      <c r="HH55" s="264"/>
      <c r="HI55" s="264"/>
      <c r="HJ55" s="264"/>
      <c r="HK55" s="264"/>
      <c r="HL55" s="264"/>
      <c r="HM55" s="264"/>
      <c r="HN55" s="264"/>
      <c r="HO55" s="264"/>
      <c r="HP55" s="264"/>
      <c r="HQ55" s="264"/>
      <c r="HR55" s="264"/>
      <c r="HS55" s="264"/>
      <c r="HT55" s="264"/>
      <c r="HU55" s="264"/>
      <c r="HV55" s="264"/>
      <c r="HW55" s="264"/>
      <c r="HX55" s="264"/>
      <c r="HY55" s="264"/>
      <c r="HZ55" s="264"/>
      <c r="IA55" s="264"/>
      <c r="IB55" s="264"/>
      <c r="IC55" s="264"/>
      <c r="ID55" s="264"/>
      <c r="IE55" s="264"/>
      <c r="IF55" s="264"/>
      <c r="IG55" s="264"/>
      <c r="IH55" s="264"/>
      <c r="II55" s="264"/>
      <c r="IJ55" s="264"/>
      <c r="IK55" s="264"/>
      <c r="IL55" s="264"/>
      <c r="IM55" s="264"/>
      <c r="IN55" s="264"/>
      <c r="IO55" s="264"/>
      <c r="IP55" s="264"/>
      <c r="IQ55" s="264"/>
      <c r="IR55" s="264"/>
      <c r="IS55" s="264"/>
      <c r="IT55" s="264"/>
      <c r="IU55" s="264"/>
      <c r="IV55" s="264"/>
      <c r="IW55" s="264"/>
      <c r="IX55" s="264"/>
      <c r="IY55" s="264"/>
    </row>
    <row r="56" spans="1:259" s="115" customFormat="1" ht="15">
      <c r="A56" s="118"/>
      <c r="B56" s="81"/>
      <c r="C56" s="81"/>
      <c r="D56" s="102">
        <v>8</v>
      </c>
      <c r="E56" s="92" t="s">
        <v>123</v>
      </c>
      <c r="F56" s="92"/>
      <c r="G56" s="92"/>
      <c r="H56" s="92"/>
      <c r="I56" s="92" t="s">
        <v>605</v>
      </c>
      <c r="J56" s="103">
        <f t="shared" si="7"/>
        <v>3601</v>
      </c>
      <c r="K56" s="103">
        <f t="shared" si="15"/>
        <v>0</v>
      </c>
      <c r="L56" s="103">
        <f t="shared" si="16"/>
        <v>0</v>
      </c>
      <c r="M56" s="104">
        <f t="shared" si="2"/>
        <v>3601</v>
      </c>
      <c r="N56" s="110"/>
      <c r="O56" s="110"/>
      <c r="P56" s="111"/>
      <c r="Q56" s="110"/>
      <c r="R56" s="110"/>
      <c r="S56" s="111"/>
      <c r="T56" s="110"/>
      <c r="U56" s="110"/>
      <c r="V56" s="111"/>
      <c r="W56" s="108">
        <f t="shared" si="8"/>
        <v>0</v>
      </c>
      <c r="X56" s="110"/>
      <c r="Y56" s="111"/>
      <c r="Z56" s="110"/>
      <c r="AA56" s="110"/>
      <c r="AB56" s="111"/>
      <c r="AC56" s="110"/>
      <c r="AD56" s="110"/>
      <c r="AE56" s="111"/>
      <c r="AF56" s="110">
        <v>1</v>
      </c>
      <c r="AG56" s="110"/>
      <c r="AH56" s="111"/>
      <c r="AI56" s="110"/>
      <c r="AJ56" s="110"/>
      <c r="AK56" s="111"/>
      <c r="AL56" s="108">
        <f t="shared" si="21"/>
        <v>1</v>
      </c>
      <c r="AM56" s="110"/>
      <c r="AN56" s="111"/>
      <c r="AO56" s="110"/>
      <c r="AP56" s="110"/>
      <c r="AQ56" s="111"/>
      <c r="AR56" s="110"/>
      <c r="AS56" s="110"/>
      <c r="AT56" s="111"/>
      <c r="AU56" s="110"/>
      <c r="AV56" s="110"/>
      <c r="AW56" s="111"/>
      <c r="AX56" s="110"/>
      <c r="AY56" s="110"/>
      <c r="AZ56" s="111"/>
      <c r="BA56" s="110"/>
      <c r="BB56" s="110"/>
      <c r="BC56" s="111"/>
      <c r="BD56" s="110"/>
      <c r="BE56" s="110"/>
      <c r="BF56" s="111"/>
      <c r="BG56" s="110"/>
      <c r="BH56" s="110"/>
      <c r="BI56" s="111"/>
      <c r="BJ56" s="110"/>
      <c r="BK56" s="110"/>
      <c r="BL56" s="111"/>
      <c r="BM56" s="110"/>
      <c r="BN56" s="110"/>
      <c r="BO56" s="111"/>
      <c r="BP56" s="110"/>
      <c r="BQ56" s="110"/>
      <c r="BR56" s="111"/>
      <c r="BS56" s="110"/>
      <c r="BT56" s="110"/>
      <c r="BU56" s="111"/>
      <c r="BV56" s="110"/>
      <c r="BW56" s="110"/>
      <c r="BX56" s="111"/>
      <c r="BY56" s="110"/>
      <c r="BZ56" s="110"/>
      <c r="CA56" s="111"/>
      <c r="CB56" s="110"/>
      <c r="CC56" s="110"/>
      <c r="CD56" s="111"/>
      <c r="CE56" s="110"/>
      <c r="CF56" s="110"/>
      <c r="CG56" s="111"/>
      <c r="CH56" s="110"/>
      <c r="CI56" s="110"/>
      <c r="CJ56" s="111"/>
      <c r="CK56" s="110">
        <v>3600</v>
      </c>
      <c r="CL56" s="110"/>
      <c r="CM56" s="111"/>
      <c r="CN56" s="110"/>
      <c r="CO56" s="110"/>
      <c r="CP56" s="111"/>
      <c r="CQ56" s="110"/>
      <c r="CR56" s="110"/>
      <c r="CS56" s="111"/>
      <c r="CT56" s="110"/>
      <c r="CU56" s="110"/>
      <c r="CV56" s="111"/>
      <c r="CW56" s="110"/>
      <c r="CX56" s="110"/>
      <c r="CY56" s="111"/>
      <c r="CZ56" s="110"/>
      <c r="DA56" s="110"/>
      <c r="DB56" s="111"/>
      <c r="DC56" s="110"/>
      <c r="DD56" s="110"/>
      <c r="DE56" s="111"/>
      <c r="DF56" s="110"/>
      <c r="DG56" s="110"/>
      <c r="DH56" s="111"/>
      <c r="DI56" s="110"/>
      <c r="DJ56" s="110"/>
      <c r="DK56" s="111"/>
      <c r="DL56" s="110"/>
      <c r="DM56" s="110"/>
      <c r="DN56" s="111"/>
      <c r="DO56" s="110"/>
      <c r="DP56" s="110"/>
      <c r="DQ56" s="111"/>
      <c r="DR56" s="111"/>
      <c r="DS56" s="111"/>
      <c r="DT56" s="111"/>
      <c r="DU56" s="110"/>
      <c r="DV56" s="110"/>
      <c r="DW56" s="111"/>
      <c r="DX56" s="110"/>
      <c r="DY56" s="110"/>
      <c r="DZ56" s="111"/>
      <c r="EA56" s="110"/>
      <c r="EB56" s="110"/>
      <c r="EC56" s="111"/>
      <c r="ED56" s="103">
        <f t="shared" si="17"/>
        <v>3600</v>
      </c>
      <c r="EE56" s="103">
        <f t="shared" si="18"/>
        <v>0</v>
      </c>
      <c r="EF56" s="804">
        <f t="shared" si="19"/>
        <v>0</v>
      </c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  <c r="EY56" s="264"/>
      <c r="EZ56" s="264"/>
      <c r="FA56" s="264"/>
      <c r="FB56" s="264"/>
      <c r="FC56" s="264"/>
      <c r="FD56" s="264"/>
      <c r="FE56" s="264"/>
      <c r="FF56" s="264"/>
      <c r="FG56" s="264"/>
      <c r="FH56" s="264"/>
      <c r="FI56" s="264"/>
      <c r="FJ56" s="264"/>
      <c r="FK56" s="264"/>
      <c r="FL56" s="264"/>
      <c r="FM56" s="264"/>
      <c r="FN56" s="264"/>
      <c r="FO56" s="264"/>
      <c r="FP56" s="264"/>
      <c r="FQ56" s="264"/>
      <c r="FR56" s="264"/>
      <c r="FS56" s="264"/>
      <c r="FT56" s="264"/>
      <c r="FU56" s="264"/>
      <c r="FV56" s="264"/>
      <c r="FW56" s="264"/>
      <c r="FX56" s="264"/>
      <c r="FY56" s="264"/>
      <c r="FZ56" s="264"/>
      <c r="GA56" s="264"/>
      <c r="GB56" s="264"/>
      <c r="GC56" s="264"/>
      <c r="GD56" s="264"/>
      <c r="GE56" s="264"/>
      <c r="GF56" s="264"/>
      <c r="GG56" s="264"/>
      <c r="GH56" s="264"/>
      <c r="GI56" s="264"/>
      <c r="GJ56" s="264"/>
      <c r="GK56" s="264"/>
      <c r="GL56" s="264"/>
      <c r="GM56" s="264"/>
      <c r="GN56" s="264"/>
      <c r="GO56" s="264"/>
      <c r="GP56" s="264"/>
      <c r="GQ56" s="264"/>
      <c r="GR56" s="264"/>
      <c r="GS56" s="264"/>
      <c r="GT56" s="264"/>
      <c r="GU56" s="264"/>
      <c r="GV56" s="264"/>
      <c r="GW56" s="264"/>
      <c r="GX56" s="264"/>
      <c r="GY56" s="264"/>
      <c r="GZ56" s="264"/>
      <c r="HA56" s="264"/>
      <c r="HB56" s="264"/>
      <c r="HC56" s="264"/>
      <c r="HD56" s="264"/>
      <c r="HE56" s="264"/>
      <c r="HF56" s="264"/>
      <c r="HG56" s="264"/>
      <c r="HH56" s="264"/>
      <c r="HI56" s="264"/>
      <c r="HJ56" s="264"/>
      <c r="HK56" s="264"/>
      <c r="HL56" s="264"/>
      <c r="HM56" s="264"/>
      <c r="HN56" s="264"/>
      <c r="HO56" s="264"/>
      <c r="HP56" s="264"/>
      <c r="HQ56" s="264"/>
      <c r="HR56" s="264"/>
      <c r="HS56" s="264"/>
      <c r="HT56" s="264"/>
      <c r="HU56" s="264"/>
      <c r="HV56" s="264"/>
      <c r="HW56" s="264"/>
      <c r="HX56" s="264"/>
      <c r="HY56" s="264"/>
      <c r="HZ56" s="264"/>
      <c r="IA56" s="264"/>
      <c r="IB56" s="264"/>
      <c r="IC56" s="264"/>
      <c r="ID56" s="264"/>
      <c r="IE56" s="264"/>
      <c r="IF56" s="264"/>
      <c r="IG56" s="264"/>
      <c r="IH56" s="264"/>
      <c r="II56" s="264"/>
      <c r="IJ56" s="264"/>
      <c r="IK56" s="264"/>
      <c r="IL56" s="264"/>
      <c r="IM56" s="264"/>
      <c r="IN56" s="264"/>
      <c r="IO56" s="264"/>
      <c r="IP56" s="264"/>
      <c r="IQ56" s="264"/>
      <c r="IR56" s="264"/>
      <c r="IS56" s="264"/>
      <c r="IT56" s="264"/>
      <c r="IU56" s="264"/>
      <c r="IV56" s="264"/>
      <c r="IW56" s="264"/>
      <c r="IX56" s="264"/>
      <c r="IY56" s="264"/>
    </row>
    <row r="57" spans="1:259" s="115" customFormat="1" ht="15" customHeight="1">
      <c r="A57" s="118"/>
      <c r="B57" s="81"/>
      <c r="F57" s="115" t="s">
        <v>558</v>
      </c>
      <c r="G57" s="119" t="s">
        <v>606</v>
      </c>
      <c r="I57" s="92" t="s">
        <v>605</v>
      </c>
      <c r="J57" s="103">
        <f t="shared" si="7"/>
        <v>0</v>
      </c>
      <c r="K57" s="103">
        <f t="shared" si="15"/>
        <v>0</v>
      </c>
      <c r="L57" s="103">
        <f t="shared" si="16"/>
        <v>0</v>
      </c>
      <c r="M57" s="104">
        <f t="shared" si="2"/>
        <v>0</v>
      </c>
      <c r="N57" s="110"/>
      <c r="O57" s="110"/>
      <c r="P57" s="111"/>
      <c r="Q57" s="110"/>
      <c r="R57" s="110"/>
      <c r="S57" s="111"/>
      <c r="T57" s="110"/>
      <c r="U57" s="110"/>
      <c r="V57" s="111"/>
      <c r="W57" s="108">
        <f t="shared" si="8"/>
        <v>0</v>
      </c>
      <c r="X57" s="110"/>
      <c r="Y57" s="111"/>
      <c r="Z57" s="110"/>
      <c r="AA57" s="110"/>
      <c r="AB57" s="111"/>
      <c r="AC57" s="110"/>
      <c r="AD57" s="110"/>
      <c r="AE57" s="111"/>
      <c r="AF57" s="110"/>
      <c r="AG57" s="110"/>
      <c r="AH57" s="111"/>
      <c r="AI57" s="110"/>
      <c r="AJ57" s="110"/>
      <c r="AK57" s="111"/>
      <c r="AL57" s="108">
        <f t="shared" si="21"/>
        <v>0</v>
      </c>
      <c r="AM57" s="110"/>
      <c r="AN57" s="111"/>
      <c r="AO57" s="110"/>
      <c r="AP57" s="110"/>
      <c r="AQ57" s="111"/>
      <c r="AR57" s="110"/>
      <c r="AS57" s="110"/>
      <c r="AT57" s="111"/>
      <c r="AU57" s="110"/>
      <c r="AV57" s="110"/>
      <c r="AW57" s="111"/>
      <c r="AX57" s="110"/>
      <c r="AY57" s="110"/>
      <c r="AZ57" s="111"/>
      <c r="BA57" s="110"/>
      <c r="BB57" s="110"/>
      <c r="BC57" s="111"/>
      <c r="BD57" s="110"/>
      <c r="BE57" s="110"/>
      <c r="BF57" s="111"/>
      <c r="BG57" s="110"/>
      <c r="BH57" s="110"/>
      <c r="BI57" s="111"/>
      <c r="BJ57" s="110"/>
      <c r="BK57" s="110"/>
      <c r="BL57" s="111"/>
      <c r="BM57" s="110"/>
      <c r="BN57" s="110"/>
      <c r="BO57" s="111"/>
      <c r="BP57" s="110"/>
      <c r="BQ57" s="110"/>
      <c r="BR57" s="111"/>
      <c r="BS57" s="110"/>
      <c r="BT57" s="110"/>
      <c r="BU57" s="111"/>
      <c r="BV57" s="110"/>
      <c r="BW57" s="110"/>
      <c r="BX57" s="111"/>
      <c r="BY57" s="110"/>
      <c r="BZ57" s="110"/>
      <c r="CA57" s="111"/>
      <c r="CB57" s="110"/>
      <c r="CC57" s="110"/>
      <c r="CD57" s="111"/>
      <c r="CE57" s="110"/>
      <c r="CF57" s="110"/>
      <c r="CG57" s="111"/>
      <c r="CH57" s="110"/>
      <c r="CI57" s="110"/>
      <c r="CJ57" s="111"/>
      <c r="CK57" s="110"/>
      <c r="CL57" s="110"/>
      <c r="CM57" s="111"/>
      <c r="CN57" s="110"/>
      <c r="CO57" s="110"/>
      <c r="CP57" s="111"/>
      <c r="CQ57" s="110"/>
      <c r="CR57" s="110"/>
      <c r="CS57" s="111"/>
      <c r="CT57" s="110"/>
      <c r="CU57" s="110"/>
      <c r="CV57" s="111"/>
      <c r="CW57" s="110"/>
      <c r="CX57" s="110"/>
      <c r="CY57" s="111"/>
      <c r="CZ57" s="110"/>
      <c r="DA57" s="110"/>
      <c r="DB57" s="111"/>
      <c r="DC57" s="110"/>
      <c r="DD57" s="110"/>
      <c r="DE57" s="111"/>
      <c r="DF57" s="110"/>
      <c r="DG57" s="110"/>
      <c r="DH57" s="111"/>
      <c r="DI57" s="110"/>
      <c r="DJ57" s="110"/>
      <c r="DK57" s="111"/>
      <c r="DL57" s="110"/>
      <c r="DM57" s="110"/>
      <c r="DN57" s="111"/>
      <c r="DO57" s="110"/>
      <c r="DP57" s="110"/>
      <c r="DQ57" s="111"/>
      <c r="DR57" s="111"/>
      <c r="DS57" s="111"/>
      <c r="DT57" s="111"/>
      <c r="DU57" s="110"/>
      <c r="DV57" s="110"/>
      <c r="DW57" s="111"/>
      <c r="DX57" s="110"/>
      <c r="DY57" s="110"/>
      <c r="DZ57" s="111"/>
      <c r="EA57" s="110"/>
      <c r="EB57" s="110"/>
      <c r="EC57" s="111"/>
      <c r="ED57" s="103">
        <f t="shared" si="17"/>
        <v>0</v>
      </c>
      <c r="EE57" s="103">
        <f t="shared" si="18"/>
        <v>0</v>
      </c>
      <c r="EF57" s="804">
        <f t="shared" si="19"/>
        <v>0</v>
      </c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264"/>
      <c r="FH57" s="264"/>
      <c r="FI57" s="264"/>
      <c r="FJ57" s="264"/>
      <c r="FK57" s="264"/>
      <c r="FL57" s="264"/>
      <c r="FM57" s="264"/>
      <c r="FN57" s="264"/>
      <c r="FO57" s="264"/>
      <c r="FP57" s="264"/>
      <c r="FQ57" s="264"/>
      <c r="FR57" s="264"/>
      <c r="FS57" s="264"/>
      <c r="FT57" s="264"/>
      <c r="FU57" s="264"/>
      <c r="FV57" s="264"/>
      <c r="FW57" s="264"/>
      <c r="FX57" s="264"/>
      <c r="FY57" s="264"/>
      <c r="FZ57" s="264"/>
      <c r="GA57" s="264"/>
      <c r="GB57" s="264"/>
      <c r="GC57" s="264"/>
      <c r="GD57" s="264"/>
      <c r="GE57" s="264"/>
      <c r="GF57" s="264"/>
      <c r="GG57" s="264"/>
      <c r="GH57" s="264"/>
      <c r="GI57" s="264"/>
      <c r="GJ57" s="264"/>
      <c r="GK57" s="264"/>
      <c r="GL57" s="264"/>
      <c r="GM57" s="264"/>
      <c r="GN57" s="264"/>
      <c r="GO57" s="264"/>
      <c r="GP57" s="264"/>
      <c r="GQ57" s="264"/>
      <c r="GR57" s="264"/>
      <c r="GS57" s="264"/>
      <c r="GT57" s="264"/>
      <c r="GU57" s="264"/>
      <c r="GV57" s="264"/>
      <c r="GW57" s="264"/>
      <c r="GX57" s="264"/>
      <c r="GY57" s="264"/>
      <c r="GZ57" s="264"/>
      <c r="HA57" s="264"/>
      <c r="HB57" s="264"/>
      <c r="HC57" s="264"/>
      <c r="HD57" s="264"/>
      <c r="HE57" s="264"/>
      <c r="HF57" s="264"/>
      <c r="HG57" s="264"/>
      <c r="HH57" s="264"/>
      <c r="HI57" s="264"/>
      <c r="HJ57" s="264"/>
      <c r="HK57" s="264"/>
      <c r="HL57" s="264"/>
      <c r="HM57" s="264"/>
      <c r="HN57" s="264"/>
      <c r="HO57" s="264"/>
      <c r="HP57" s="264"/>
      <c r="HQ57" s="264"/>
      <c r="HR57" s="264"/>
      <c r="HS57" s="264"/>
      <c r="HT57" s="264"/>
      <c r="HU57" s="264"/>
      <c r="HV57" s="264"/>
      <c r="HW57" s="264"/>
      <c r="HX57" s="264"/>
      <c r="HY57" s="264"/>
      <c r="HZ57" s="264"/>
      <c r="IA57" s="264"/>
      <c r="IB57" s="264"/>
      <c r="IC57" s="264"/>
      <c r="ID57" s="264"/>
      <c r="IE57" s="264"/>
      <c r="IF57" s="264"/>
      <c r="IG57" s="264"/>
      <c r="IH57" s="264"/>
      <c r="II57" s="264"/>
      <c r="IJ57" s="264"/>
      <c r="IK57" s="264"/>
      <c r="IL57" s="264"/>
      <c r="IM57" s="264"/>
      <c r="IN57" s="264"/>
      <c r="IO57" s="264"/>
      <c r="IP57" s="264"/>
      <c r="IQ57" s="264"/>
      <c r="IR57" s="264"/>
      <c r="IS57" s="264"/>
      <c r="IT57" s="264"/>
      <c r="IU57" s="264"/>
      <c r="IV57" s="264"/>
      <c r="IW57" s="264"/>
      <c r="IX57" s="264"/>
      <c r="IY57" s="264"/>
    </row>
    <row r="58" spans="1:259" s="115" customFormat="1" ht="15">
      <c r="A58" s="118"/>
      <c r="B58" s="81"/>
      <c r="C58" s="81"/>
      <c r="D58" s="102">
        <v>9</v>
      </c>
      <c r="E58" s="81" t="s">
        <v>607</v>
      </c>
      <c r="F58" s="81"/>
      <c r="G58" s="107"/>
      <c r="H58" s="107"/>
      <c r="I58" s="107" t="s">
        <v>608</v>
      </c>
      <c r="J58" s="103">
        <f t="shared" si="7"/>
        <v>230</v>
      </c>
      <c r="K58" s="103">
        <f t="shared" si="15"/>
        <v>0</v>
      </c>
      <c r="L58" s="103">
        <f t="shared" si="16"/>
        <v>0</v>
      </c>
      <c r="M58" s="104">
        <f t="shared" si="2"/>
        <v>230</v>
      </c>
      <c r="N58" s="108"/>
      <c r="O58" s="108"/>
      <c r="P58" s="109"/>
      <c r="Q58" s="108"/>
      <c r="R58" s="108"/>
      <c r="S58" s="109"/>
      <c r="T58" s="108"/>
      <c r="U58" s="108"/>
      <c r="V58" s="109"/>
      <c r="W58" s="108">
        <f t="shared" si="8"/>
        <v>0</v>
      </c>
      <c r="X58" s="108"/>
      <c r="Y58" s="109"/>
      <c r="Z58" s="108"/>
      <c r="AA58" s="108"/>
      <c r="AB58" s="109"/>
      <c r="AC58" s="108"/>
      <c r="AD58" s="108"/>
      <c r="AE58" s="109"/>
      <c r="AF58" s="108"/>
      <c r="AG58" s="108"/>
      <c r="AH58" s="109"/>
      <c r="AI58" s="108"/>
      <c r="AJ58" s="108"/>
      <c r="AK58" s="109"/>
      <c r="AL58" s="108">
        <f t="shared" si="21"/>
        <v>0</v>
      </c>
      <c r="AM58" s="108"/>
      <c r="AN58" s="109"/>
      <c r="AO58" s="108"/>
      <c r="AP58" s="108"/>
      <c r="AQ58" s="109"/>
      <c r="AR58" s="108"/>
      <c r="AS58" s="108"/>
      <c r="AT58" s="109"/>
      <c r="AU58" s="108"/>
      <c r="AV58" s="108"/>
      <c r="AW58" s="109"/>
      <c r="AX58" s="108"/>
      <c r="AY58" s="108"/>
      <c r="AZ58" s="109"/>
      <c r="BA58" s="108"/>
      <c r="BB58" s="108"/>
      <c r="BC58" s="109"/>
      <c r="BD58" s="108"/>
      <c r="BE58" s="108"/>
      <c r="BF58" s="109"/>
      <c r="BG58" s="108"/>
      <c r="BH58" s="108"/>
      <c r="BI58" s="109"/>
      <c r="BJ58" s="108"/>
      <c r="BK58" s="108"/>
      <c r="BL58" s="109"/>
      <c r="BM58" s="108"/>
      <c r="BN58" s="108"/>
      <c r="BO58" s="109"/>
      <c r="BP58" s="108"/>
      <c r="BQ58" s="108"/>
      <c r="BR58" s="109"/>
      <c r="BS58" s="108"/>
      <c r="BT58" s="108"/>
      <c r="BU58" s="109"/>
      <c r="BV58" s="108">
        <v>230</v>
      </c>
      <c r="BW58" s="108"/>
      <c r="BX58" s="109"/>
      <c r="BY58" s="108"/>
      <c r="BZ58" s="108"/>
      <c r="CA58" s="109"/>
      <c r="CB58" s="108"/>
      <c r="CC58" s="108"/>
      <c r="CD58" s="109"/>
      <c r="CE58" s="108"/>
      <c r="CF58" s="108"/>
      <c r="CG58" s="109"/>
      <c r="CH58" s="108"/>
      <c r="CI58" s="108"/>
      <c r="CJ58" s="109"/>
      <c r="CK58" s="108"/>
      <c r="CL58" s="108"/>
      <c r="CM58" s="109"/>
      <c r="CN58" s="108"/>
      <c r="CO58" s="108"/>
      <c r="CP58" s="109"/>
      <c r="CQ58" s="108"/>
      <c r="CR58" s="108"/>
      <c r="CS58" s="109"/>
      <c r="CT58" s="108"/>
      <c r="CU58" s="108"/>
      <c r="CV58" s="109"/>
      <c r="CW58" s="108"/>
      <c r="CX58" s="108"/>
      <c r="CY58" s="109"/>
      <c r="CZ58" s="108"/>
      <c r="DA58" s="108"/>
      <c r="DB58" s="109"/>
      <c r="DC58" s="108"/>
      <c r="DD58" s="108"/>
      <c r="DE58" s="109"/>
      <c r="DF58" s="108"/>
      <c r="DG58" s="108"/>
      <c r="DH58" s="109"/>
      <c r="DI58" s="108"/>
      <c r="DJ58" s="108"/>
      <c r="DK58" s="109"/>
      <c r="DL58" s="108"/>
      <c r="DM58" s="108"/>
      <c r="DN58" s="109"/>
      <c r="DO58" s="108"/>
      <c r="DP58" s="108"/>
      <c r="DQ58" s="109"/>
      <c r="DR58" s="109"/>
      <c r="DS58" s="109"/>
      <c r="DT58" s="109"/>
      <c r="DU58" s="108"/>
      <c r="DV58" s="108"/>
      <c r="DW58" s="109"/>
      <c r="DX58" s="108"/>
      <c r="DY58" s="108"/>
      <c r="DZ58" s="109"/>
      <c r="EA58" s="108"/>
      <c r="EB58" s="108"/>
      <c r="EC58" s="109"/>
      <c r="ED58" s="103">
        <f t="shared" si="17"/>
        <v>230</v>
      </c>
      <c r="EE58" s="103">
        <f t="shared" si="18"/>
        <v>0</v>
      </c>
      <c r="EF58" s="804">
        <f t="shared" si="19"/>
        <v>0</v>
      </c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  <c r="EY58" s="264"/>
      <c r="EZ58" s="264"/>
      <c r="FA58" s="264"/>
      <c r="FB58" s="264"/>
      <c r="FC58" s="264"/>
      <c r="FD58" s="264"/>
      <c r="FE58" s="264"/>
      <c r="FF58" s="264"/>
      <c r="FG58" s="264"/>
      <c r="FH58" s="264"/>
      <c r="FI58" s="264"/>
      <c r="FJ58" s="264"/>
      <c r="FK58" s="264"/>
      <c r="FL58" s="264"/>
      <c r="FM58" s="264"/>
      <c r="FN58" s="264"/>
      <c r="FO58" s="264"/>
      <c r="FP58" s="264"/>
      <c r="FQ58" s="264"/>
      <c r="FR58" s="264"/>
      <c r="FS58" s="264"/>
      <c r="FT58" s="264"/>
      <c r="FU58" s="264"/>
      <c r="FV58" s="264"/>
      <c r="FW58" s="264"/>
      <c r="FX58" s="264"/>
      <c r="FY58" s="264"/>
      <c r="FZ58" s="264"/>
      <c r="GA58" s="264"/>
      <c r="GB58" s="264"/>
      <c r="GC58" s="264"/>
      <c r="GD58" s="264"/>
      <c r="GE58" s="264"/>
      <c r="GF58" s="264"/>
      <c r="GG58" s="264"/>
      <c r="GH58" s="264"/>
      <c r="GI58" s="264"/>
      <c r="GJ58" s="264"/>
      <c r="GK58" s="264"/>
      <c r="GL58" s="264"/>
      <c r="GM58" s="264"/>
      <c r="GN58" s="264"/>
      <c r="GO58" s="264"/>
      <c r="GP58" s="264"/>
      <c r="GQ58" s="264"/>
      <c r="GR58" s="264"/>
      <c r="GS58" s="264"/>
      <c r="GT58" s="264"/>
      <c r="GU58" s="264"/>
      <c r="GV58" s="264"/>
      <c r="GW58" s="264"/>
      <c r="GX58" s="264"/>
      <c r="GY58" s="264"/>
      <c r="GZ58" s="264"/>
      <c r="HA58" s="264"/>
      <c r="HB58" s="264"/>
      <c r="HC58" s="264"/>
      <c r="HD58" s="264"/>
      <c r="HE58" s="264"/>
      <c r="HF58" s="264"/>
      <c r="HG58" s="264"/>
      <c r="HH58" s="264"/>
      <c r="HI58" s="264"/>
      <c r="HJ58" s="264"/>
      <c r="HK58" s="264"/>
      <c r="HL58" s="264"/>
      <c r="HM58" s="264"/>
      <c r="HN58" s="264"/>
      <c r="HO58" s="264"/>
      <c r="HP58" s="264"/>
      <c r="HQ58" s="264"/>
      <c r="HR58" s="264"/>
      <c r="HS58" s="264"/>
      <c r="HT58" s="264"/>
      <c r="HU58" s="264"/>
      <c r="HV58" s="264"/>
      <c r="HW58" s="264"/>
      <c r="HX58" s="264"/>
      <c r="HY58" s="264"/>
      <c r="HZ58" s="264"/>
      <c r="IA58" s="264"/>
      <c r="IB58" s="264"/>
      <c r="IC58" s="264"/>
      <c r="ID58" s="264"/>
      <c r="IE58" s="264"/>
      <c r="IF58" s="264"/>
      <c r="IG58" s="264"/>
      <c r="IH58" s="264"/>
      <c r="II58" s="264"/>
      <c r="IJ58" s="264"/>
      <c r="IK58" s="264"/>
      <c r="IL58" s="264"/>
      <c r="IM58" s="264"/>
      <c r="IN58" s="264"/>
      <c r="IO58" s="264"/>
      <c r="IP58" s="264"/>
      <c r="IQ58" s="264"/>
      <c r="IR58" s="264"/>
      <c r="IS58" s="264"/>
      <c r="IT58" s="264"/>
      <c r="IU58" s="264"/>
      <c r="IV58" s="264"/>
      <c r="IW58" s="264"/>
      <c r="IX58" s="264"/>
      <c r="IY58" s="264"/>
    </row>
    <row r="59" spans="1:259" s="115" customFormat="1" ht="15" customHeight="1">
      <c r="A59" s="118"/>
      <c r="D59" s="102"/>
      <c r="F59" s="115" t="s">
        <v>558</v>
      </c>
      <c r="G59" s="119" t="s">
        <v>609</v>
      </c>
      <c r="I59" s="107" t="s">
        <v>608</v>
      </c>
      <c r="J59" s="103">
        <f t="shared" si="7"/>
        <v>0</v>
      </c>
      <c r="K59" s="103">
        <f t="shared" si="15"/>
        <v>0</v>
      </c>
      <c r="L59" s="103">
        <f t="shared" si="16"/>
        <v>0</v>
      </c>
      <c r="M59" s="104">
        <f t="shared" si="2"/>
        <v>0</v>
      </c>
      <c r="N59" s="108"/>
      <c r="O59" s="108"/>
      <c r="P59" s="109"/>
      <c r="Q59" s="108"/>
      <c r="R59" s="108"/>
      <c r="S59" s="109"/>
      <c r="T59" s="108"/>
      <c r="U59" s="108"/>
      <c r="V59" s="109"/>
      <c r="W59" s="108">
        <f t="shared" si="8"/>
        <v>0</v>
      </c>
      <c r="X59" s="108"/>
      <c r="Y59" s="109"/>
      <c r="Z59" s="108"/>
      <c r="AA59" s="108"/>
      <c r="AB59" s="109"/>
      <c r="AC59" s="108"/>
      <c r="AD59" s="108"/>
      <c r="AE59" s="109"/>
      <c r="AF59" s="108"/>
      <c r="AG59" s="108"/>
      <c r="AH59" s="109"/>
      <c r="AI59" s="108"/>
      <c r="AJ59" s="108"/>
      <c r="AK59" s="109"/>
      <c r="AL59" s="108">
        <f t="shared" si="21"/>
        <v>0</v>
      </c>
      <c r="AM59" s="108"/>
      <c r="AN59" s="109"/>
      <c r="AO59" s="108"/>
      <c r="AP59" s="108"/>
      <c r="AQ59" s="109"/>
      <c r="AR59" s="108"/>
      <c r="AS59" s="108"/>
      <c r="AT59" s="109"/>
      <c r="AU59" s="108"/>
      <c r="AV59" s="108"/>
      <c r="AW59" s="109"/>
      <c r="AX59" s="108"/>
      <c r="AY59" s="108"/>
      <c r="AZ59" s="109"/>
      <c r="BA59" s="108"/>
      <c r="BB59" s="108"/>
      <c r="BC59" s="109"/>
      <c r="BD59" s="108"/>
      <c r="BE59" s="108"/>
      <c r="BF59" s="109"/>
      <c r="BG59" s="108"/>
      <c r="BH59" s="108"/>
      <c r="BI59" s="109"/>
      <c r="BJ59" s="108"/>
      <c r="BK59" s="108"/>
      <c r="BL59" s="109"/>
      <c r="BM59" s="108"/>
      <c r="BN59" s="108"/>
      <c r="BO59" s="109"/>
      <c r="BP59" s="108"/>
      <c r="BQ59" s="108"/>
      <c r="BR59" s="109"/>
      <c r="BS59" s="108"/>
      <c r="BT59" s="108"/>
      <c r="BU59" s="109"/>
      <c r="BV59" s="108"/>
      <c r="BW59" s="108"/>
      <c r="BX59" s="109"/>
      <c r="BY59" s="108"/>
      <c r="BZ59" s="108"/>
      <c r="CA59" s="109"/>
      <c r="CB59" s="108"/>
      <c r="CC59" s="108"/>
      <c r="CD59" s="109"/>
      <c r="CE59" s="108"/>
      <c r="CF59" s="108"/>
      <c r="CG59" s="109"/>
      <c r="CH59" s="108"/>
      <c r="CI59" s="108"/>
      <c r="CJ59" s="109"/>
      <c r="CK59" s="108"/>
      <c r="CL59" s="108"/>
      <c r="CM59" s="109"/>
      <c r="CN59" s="108"/>
      <c r="CO59" s="108"/>
      <c r="CP59" s="109"/>
      <c r="CQ59" s="108"/>
      <c r="CR59" s="108"/>
      <c r="CS59" s="109"/>
      <c r="CT59" s="108"/>
      <c r="CU59" s="108"/>
      <c r="CV59" s="109"/>
      <c r="CW59" s="108"/>
      <c r="CX59" s="108"/>
      <c r="CY59" s="109"/>
      <c r="CZ59" s="108"/>
      <c r="DA59" s="108"/>
      <c r="DB59" s="109"/>
      <c r="DC59" s="108"/>
      <c r="DD59" s="108"/>
      <c r="DE59" s="109"/>
      <c r="DF59" s="108"/>
      <c r="DG59" s="108"/>
      <c r="DH59" s="109"/>
      <c r="DI59" s="108"/>
      <c r="DJ59" s="108"/>
      <c r="DK59" s="109"/>
      <c r="DL59" s="108"/>
      <c r="DM59" s="108"/>
      <c r="DN59" s="109"/>
      <c r="DO59" s="108"/>
      <c r="DP59" s="108"/>
      <c r="DQ59" s="109"/>
      <c r="DR59" s="109"/>
      <c r="DS59" s="109"/>
      <c r="DT59" s="109"/>
      <c r="DU59" s="108"/>
      <c r="DV59" s="108"/>
      <c r="DW59" s="109"/>
      <c r="DX59" s="108"/>
      <c r="DY59" s="108"/>
      <c r="DZ59" s="109"/>
      <c r="EA59" s="108"/>
      <c r="EB59" s="108"/>
      <c r="EC59" s="109"/>
      <c r="ED59" s="103">
        <f t="shared" si="17"/>
        <v>0</v>
      </c>
      <c r="EE59" s="103">
        <f t="shared" si="18"/>
        <v>0</v>
      </c>
      <c r="EF59" s="804">
        <f t="shared" si="19"/>
        <v>0</v>
      </c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  <c r="EY59" s="264"/>
      <c r="EZ59" s="264"/>
      <c r="FA59" s="264"/>
      <c r="FB59" s="264"/>
      <c r="FC59" s="264"/>
      <c r="FD59" s="264"/>
      <c r="FE59" s="264"/>
      <c r="FF59" s="264"/>
      <c r="FG59" s="264"/>
      <c r="FH59" s="264"/>
      <c r="FI59" s="264"/>
      <c r="FJ59" s="264"/>
      <c r="FK59" s="264"/>
      <c r="FL59" s="264"/>
      <c r="FM59" s="264"/>
      <c r="FN59" s="264"/>
      <c r="FO59" s="264"/>
      <c r="FP59" s="264"/>
      <c r="FQ59" s="264"/>
      <c r="FR59" s="264"/>
      <c r="FS59" s="264"/>
      <c r="FT59" s="264"/>
      <c r="FU59" s="264"/>
      <c r="FV59" s="264"/>
      <c r="FW59" s="264"/>
      <c r="FX59" s="264"/>
      <c r="FY59" s="264"/>
      <c r="FZ59" s="264"/>
      <c r="GA59" s="264"/>
      <c r="GB59" s="264"/>
      <c r="GC59" s="264"/>
      <c r="GD59" s="264"/>
      <c r="GE59" s="264"/>
      <c r="GF59" s="264"/>
      <c r="GG59" s="264"/>
      <c r="GH59" s="264"/>
      <c r="GI59" s="264"/>
      <c r="GJ59" s="264"/>
      <c r="GK59" s="264"/>
      <c r="GL59" s="264"/>
      <c r="GM59" s="264"/>
      <c r="GN59" s="264"/>
      <c r="GO59" s="264"/>
      <c r="GP59" s="264"/>
      <c r="GQ59" s="264"/>
      <c r="GR59" s="264"/>
      <c r="GS59" s="264"/>
      <c r="GT59" s="264"/>
      <c r="GU59" s="264"/>
      <c r="GV59" s="264"/>
      <c r="GW59" s="264"/>
      <c r="GX59" s="264"/>
      <c r="GY59" s="264"/>
      <c r="GZ59" s="264"/>
      <c r="HA59" s="264"/>
      <c r="HB59" s="264"/>
      <c r="HC59" s="264"/>
      <c r="HD59" s="264"/>
      <c r="HE59" s="264"/>
      <c r="HF59" s="264"/>
      <c r="HG59" s="264"/>
      <c r="HH59" s="264"/>
      <c r="HI59" s="264"/>
      <c r="HJ59" s="264"/>
      <c r="HK59" s="264"/>
      <c r="HL59" s="264"/>
      <c r="HM59" s="264"/>
      <c r="HN59" s="264"/>
      <c r="HO59" s="264"/>
      <c r="HP59" s="264"/>
      <c r="HQ59" s="264"/>
      <c r="HR59" s="264"/>
      <c r="HS59" s="264"/>
      <c r="HT59" s="264"/>
      <c r="HU59" s="264"/>
      <c r="HV59" s="264"/>
      <c r="HW59" s="264"/>
      <c r="HX59" s="264"/>
      <c r="HY59" s="264"/>
      <c r="HZ59" s="264"/>
      <c r="IA59" s="264"/>
      <c r="IB59" s="264"/>
      <c r="IC59" s="264"/>
      <c r="ID59" s="264"/>
      <c r="IE59" s="264"/>
      <c r="IF59" s="264"/>
      <c r="IG59" s="264"/>
      <c r="IH59" s="264"/>
      <c r="II59" s="264"/>
      <c r="IJ59" s="264"/>
      <c r="IK59" s="264"/>
      <c r="IL59" s="264"/>
      <c r="IM59" s="264"/>
      <c r="IN59" s="264"/>
      <c r="IO59" s="264"/>
      <c r="IP59" s="264"/>
      <c r="IQ59" s="264"/>
      <c r="IR59" s="264"/>
      <c r="IS59" s="264"/>
      <c r="IT59" s="264"/>
      <c r="IU59" s="264"/>
      <c r="IV59" s="264"/>
      <c r="IW59" s="264"/>
      <c r="IX59" s="264"/>
      <c r="IY59" s="264"/>
    </row>
    <row r="60" spans="1:259" s="115" customFormat="1" ht="15">
      <c r="A60" s="118"/>
      <c r="C60" s="81"/>
      <c r="D60" s="102">
        <v>10</v>
      </c>
      <c r="E60" s="81" t="s">
        <v>610</v>
      </c>
      <c r="F60" s="81"/>
      <c r="G60" s="107"/>
      <c r="H60" s="107"/>
      <c r="I60" s="107" t="s">
        <v>611</v>
      </c>
      <c r="J60" s="103">
        <f t="shared" si="7"/>
        <v>650</v>
      </c>
      <c r="K60" s="103">
        <f t="shared" si="15"/>
        <v>0</v>
      </c>
      <c r="L60" s="103">
        <f t="shared" si="16"/>
        <v>0</v>
      </c>
      <c r="M60" s="104">
        <f t="shared" si="2"/>
        <v>650</v>
      </c>
      <c r="N60" s="108"/>
      <c r="O60" s="108"/>
      <c r="P60" s="109"/>
      <c r="Q60" s="108"/>
      <c r="R60" s="108"/>
      <c r="S60" s="109"/>
      <c r="T60" s="108"/>
      <c r="U60" s="108"/>
      <c r="V60" s="109"/>
      <c r="W60" s="108">
        <f t="shared" si="8"/>
        <v>0</v>
      </c>
      <c r="X60" s="108"/>
      <c r="Y60" s="109"/>
      <c r="Z60" s="108"/>
      <c r="AA60" s="108"/>
      <c r="AB60" s="109"/>
      <c r="AC60" s="108"/>
      <c r="AD60" s="108"/>
      <c r="AE60" s="109"/>
      <c r="AF60" s="108"/>
      <c r="AG60" s="108"/>
      <c r="AH60" s="109"/>
      <c r="AI60" s="108"/>
      <c r="AJ60" s="108"/>
      <c r="AK60" s="109"/>
      <c r="AL60" s="108">
        <f t="shared" si="21"/>
        <v>0</v>
      </c>
      <c r="AM60" s="108"/>
      <c r="AN60" s="109"/>
      <c r="AO60" s="108"/>
      <c r="AP60" s="108"/>
      <c r="AQ60" s="109"/>
      <c r="AR60" s="108"/>
      <c r="AS60" s="108"/>
      <c r="AT60" s="109"/>
      <c r="AU60" s="108"/>
      <c r="AV60" s="108"/>
      <c r="AW60" s="109"/>
      <c r="AX60" s="108"/>
      <c r="AY60" s="108"/>
      <c r="AZ60" s="109"/>
      <c r="BA60" s="108"/>
      <c r="BB60" s="108"/>
      <c r="BC60" s="109"/>
      <c r="BD60" s="108"/>
      <c r="BE60" s="108"/>
      <c r="BF60" s="109"/>
      <c r="BG60" s="108"/>
      <c r="BH60" s="108"/>
      <c r="BI60" s="109"/>
      <c r="BJ60" s="108"/>
      <c r="BK60" s="108"/>
      <c r="BL60" s="109"/>
      <c r="BM60" s="108"/>
      <c r="BN60" s="108"/>
      <c r="BO60" s="109"/>
      <c r="BP60" s="108"/>
      <c r="BQ60" s="108"/>
      <c r="BR60" s="109"/>
      <c r="BS60" s="108"/>
      <c r="BT60" s="108"/>
      <c r="BU60" s="109"/>
      <c r="BV60" s="108"/>
      <c r="BW60" s="108"/>
      <c r="BX60" s="109"/>
      <c r="BY60" s="108"/>
      <c r="BZ60" s="108"/>
      <c r="CA60" s="109"/>
      <c r="CB60" s="108"/>
      <c r="CC60" s="108"/>
      <c r="CD60" s="109"/>
      <c r="CE60" s="108"/>
      <c r="CF60" s="108"/>
      <c r="CG60" s="109"/>
      <c r="CH60" s="108"/>
      <c r="CI60" s="108"/>
      <c r="CJ60" s="109"/>
      <c r="CK60" s="108">
        <v>650</v>
      </c>
      <c r="CL60" s="108"/>
      <c r="CM60" s="109"/>
      <c r="CN60" s="108"/>
      <c r="CO60" s="108"/>
      <c r="CP60" s="109"/>
      <c r="CQ60" s="108"/>
      <c r="CR60" s="108"/>
      <c r="CS60" s="109"/>
      <c r="CT60" s="108"/>
      <c r="CU60" s="108"/>
      <c r="CV60" s="109"/>
      <c r="CW60" s="108"/>
      <c r="CX60" s="108"/>
      <c r="CY60" s="109"/>
      <c r="CZ60" s="108"/>
      <c r="DA60" s="108"/>
      <c r="DB60" s="109"/>
      <c r="DC60" s="108"/>
      <c r="DD60" s="108"/>
      <c r="DE60" s="109"/>
      <c r="DF60" s="108"/>
      <c r="DG60" s="108"/>
      <c r="DH60" s="109"/>
      <c r="DI60" s="108"/>
      <c r="DJ60" s="108"/>
      <c r="DK60" s="109"/>
      <c r="DL60" s="108"/>
      <c r="DM60" s="108"/>
      <c r="DN60" s="109"/>
      <c r="DO60" s="108"/>
      <c r="DP60" s="108"/>
      <c r="DQ60" s="109"/>
      <c r="DR60" s="109"/>
      <c r="DS60" s="109"/>
      <c r="DT60" s="109"/>
      <c r="DU60" s="108"/>
      <c r="DV60" s="108"/>
      <c r="DW60" s="109"/>
      <c r="DX60" s="108"/>
      <c r="DY60" s="108"/>
      <c r="DZ60" s="109"/>
      <c r="EA60" s="108"/>
      <c r="EB60" s="108"/>
      <c r="EC60" s="109"/>
      <c r="ED60" s="103">
        <f t="shared" si="17"/>
        <v>650</v>
      </c>
      <c r="EE60" s="103">
        <f t="shared" si="18"/>
        <v>0</v>
      </c>
      <c r="EF60" s="804">
        <f t="shared" si="19"/>
        <v>0</v>
      </c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264"/>
      <c r="FH60" s="264"/>
      <c r="FI60" s="264"/>
      <c r="FJ60" s="264"/>
      <c r="FK60" s="264"/>
      <c r="FL60" s="264"/>
      <c r="FM60" s="264"/>
      <c r="FN60" s="264"/>
      <c r="FO60" s="264"/>
      <c r="FP60" s="264"/>
      <c r="FQ60" s="264"/>
      <c r="FR60" s="264"/>
      <c r="FS60" s="264"/>
      <c r="FT60" s="264"/>
      <c r="FU60" s="264"/>
      <c r="FV60" s="264"/>
      <c r="FW60" s="264"/>
      <c r="FX60" s="264"/>
      <c r="FY60" s="264"/>
      <c r="FZ60" s="264"/>
      <c r="GA60" s="264"/>
      <c r="GB60" s="264"/>
      <c r="GC60" s="264"/>
      <c r="GD60" s="264"/>
      <c r="GE60" s="264"/>
      <c r="GF60" s="264"/>
      <c r="GG60" s="264"/>
      <c r="GH60" s="264"/>
      <c r="GI60" s="264"/>
      <c r="GJ60" s="264"/>
      <c r="GK60" s="264"/>
      <c r="GL60" s="264"/>
      <c r="GM60" s="264"/>
      <c r="GN60" s="264"/>
      <c r="GO60" s="264"/>
      <c r="GP60" s="264"/>
      <c r="GQ60" s="264"/>
      <c r="GR60" s="264"/>
      <c r="GS60" s="264"/>
      <c r="GT60" s="264"/>
      <c r="GU60" s="264"/>
      <c r="GV60" s="264"/>
      <c r="GW60" s="264"/>
      <c r="GX60" s="264"/>
      <c r="GY60" s="264"/>
      <c r="GZ60" s="264"/>
      <c r="HA60" s="264"/>
      <c r="HB60" s="264"/>
      <c r="HC60" s="264"/>
      <c r="HD60" s="264"/>
      <c r="HE60" s="264"/>
      <c r="HF60" s="264"/>
      <c r="HG60" s="264"/>
      <c r="HH60" s="264"/>
      <c r="HI60" s="264"/>
      <c r="HJ60" s="264"/>
      <c r="HK60" s="264"/>
      <c r="HL60" s="264"/>
      <c r="HM60" s="264"/>
      <c r="HN60" s="264"/>
      <c r="HO60" s="264"/>
      <c r="HP60" s="264"/>
      <c r="HQ60" s="264"/>
      <c r="HR60" s="264"/>
      <c r="HS60" s="264"/>
      <c r="HT60" s="264"/>
      <c r="HU60" s="264"/>
      <c r="HV60" s="264"/>
      <c r="HW60" s="264"/>
      <c r="HX60" s="264"/>
      <c r="HY60" s="264"/>
      <c r="HZ60" s="264"/>
      <c r="IA60" s="264"/>
      <c r="IB60" s="264"/>
      <c r="IC60" s="264"/>
      <c r="ID60" s="264"/>
      <c r="IE60" s="264"/>
      <c r="IF60" s="264"/>
      <c r="IG60" s="264"/>
      <c r="IH60" s="264"/>
      <c r="II60" s="264"/>
      <c r="IJ60" s="264"/>
      <c r="IK60" s="264"/>
      <c r="IL60" s="264"/>
      <c r="IM60" s="264"/>
      <c r="IN60" s="264"/>
      <c r="IO60" s="264"/>
      <c r="IP60" s="264"/>
      <c r="IQ60" s="264"/>
      <c r="IR60" s="264"/>
      <c r="IS60" s="264"/>
      <c r="IT60" s="264"/>
      <c r="IU60" s="264"/>
      <c r="IV60" s="264"/>
      <c r="IW60" s="264"/>
      <c r="IX60" s="264"/>
      <c r="IY60" s="264"/>
    </row>
    <row r="61" spans="1:259" s="115" customFormat="1" ht="15" customHeight="1">
      <c r="A61" s="118"/>
      <c r="C61" s="81"/>
      <c r="D61" s="102"/>
      <c r="E61" s="119"/>
      <c r="F61" s="81"/>
      <c r="G61" s="107"/>
      <c r="H61" s="107"/>
      <c r="I61" s="107"/>
      <c r="J61" s="103">
        <f t="shared" si="7"/>
        <v>0</v>
      </c>
      <c r="K61" s="103">
        <f t="shared" si="15"/>
        <v>0</v>
      </c>
      <c r="L61" s="103">
        <f t="shared" si="16"/>
        <v>0</v>
      </c>
      <c r="M61" s="104">
        <f t="shared" si="2"/>
        <v>0</v>
      </c>
      <c r="N61" s="108"/>
      <c r="O61" s="108"/>
      <c r="P61" s="109"/>
      <c r="Q61" s="108"/>
      <c r="R61" s="108"/>
      <c r="S61" s="109"/>
      <c r="T61" s="108"/>
      <c r="U61" s="108"/>
      <c r="V61" s="109"/>
      <c r="W61" s="108"/>
      <c r="X61" s="108"/>
      <c r="Y61" s="109"/>
      <c r="Z61" s="108"/>
      <c r="AA61" s="108"/>
      <c r="AB61" s="109"/>
      <c r="AC61" s="108"/>
      <c r="AD61" s="108"/>
      <c r="AE61" s="109"/>
      <c r="AF61" s="108"/>
      <c r="AG61" s="108"/>
      <c r="AH61" s="109"/>
      <c r="AI61" s="108"/>
      <c r="AJ61" s="108"/>
      <c r="AK61" s="109"/>
      <c r="AL61" s="108">
        <f t="shared" si="21"/>
        <v>0</v>
      </c>
      <c r="AM61" s="108"/>
      <c r="AN61" s="109"/>
      <c r="AO61" s="108"/>
      <c r="AP61" s="108"/>
      <c r="AQ61" s="109"/>
      <c r="AR61" s="108"/>
      <c r="AS61" s="108"/>
      <c r="AT61" s="109"/>
      <c r="AU61" s="108"/>
      <c r="AV61" s="108"/>
      <c r="AW61" s="109"/>
      <c r="AX61" s="108"/>
      <c r="AY61" s="108"/>
      <c r="AZ61" s="109"/>
      <c r="BA61" s="108"/>
      <c r="BB61" s="108"/>
      <c r="BC61" s="109"/>
      <c r="BD61" s="108"/>
      <c r="BE61" s="108"/>
      <c r="BF61" s="109"/>
      <c r="BG61" s="108"/>
      <c r="BH61" s="108"/>
      <c r="BI61" s="109"/>
      <c r="BJ61" s="108"/>
      <c r="BK61" s="108"/>
      <c r="BL61" s="109"/>
      <c r="BM61" s="108"/>
      <c r="BN61" s="108"/>
      <c r="BO61" s="109"/>
      <c r="BP61" s="108"/>
      <c r="BQ61" s="108"/>
      <c r="BR61" s="109"/>
      <c r="BS61" s="108"/>
      <c r="BT61" s="108"/>
      <c r="BU61" s="109"/>
      <c r="BV61" s="108"/>
      <c r="BW61" s="108"/>
      <c r="BX61" s="109"/>
      <c r="BY61" s="108"/>
      <c r="BZ61" s="108"/>
      <c r="CA61" s="109"/>
      <c r="CB61" s="108"/>
      <c r="CC61" s="108"/>
      <c r="CD61" s="109"/>
      <c r="CE61" s="108"/>
      <c r="CF61" s="108"/>
      <c r="CG61" s="109"/>
      <c r="CH61" s="108"/>
      <c r="CI61" s="108"/>
      <c r="CJ61" s="109"/>
      <c r="CK61" s="108"/>
      <c r="CL61" s="108"/>
      <c r="CM61" s="109"/>
      <c r="CN61" s="108"/>
      <c r="CO61" s="108"/>
      <c r="CP61" s="109"/>
      <c r="CQ61" s="108"/>
      <c r="CR61" s="108"/>
      <c r="CS61" s="109"/>
      <c r="CT61" s="108"/>
      <c r="CU61" s="108"/>
      <c r="CV61" s="109"/>
      <c r="CW61" s="108"/>
      <c r="CX61" s="108"/>
      <c r="CY61" s="109"/>
      <c r="CZ61" s="108"/>
      <c r="DA61" s="108"/>
      <c r="DB61" s="109"/>
      <c r="DC61" s="108"/>
      <c r="DD61" s="108"/>
      <c r="DE61" s="109"/>
      <c r="DF61" s="108"/>
      <c r="DG61" s="108"/>
      <c r="DH61" s="109"/>
      <c r="DI61" s="108"/>
      <c r="DJ61" s="108"/>
      <c r="DK61" s="109"/>
      <c r="DL61" s="108"/>
      <c r="DM61" s="108"/>
      <c r="DN61" s="109"/>
      <c r="DO61" s="108"/>
      <c r="DP61" s="108"/>
      <c r="DQ61" s="109"/>
      <c r="DR61" s="109"/>
      <c r="DS61" s="109"/>
      <c r="DT61" s="109"/>
      <c r="DU61" s="108"/>
      <c r="DV61" s="108"/>
      <c r="DW61" s="109"/>
      <c r="DX61" s="108"/>
      <c r="DY61" s="108"/>
      <c r="DZ61" s="109"/>
      <c r="EA61" s="108"/>
      <c r="EB61" s="108"/>
      <c r="EC61" s="109"/>
      <c r="ED61" s="103">
        <f t="shared" si="17"/>
        <v>0</v>
      </c>
      <c r="EE61" s="103">
        <f t="shared" si="18"/>
        <v>0</v>
      </c>
      <c r="EF61" s="804">
        <f t="shared" si="19"/>
        <v>0</v>
      </c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  <c r="EY61" s="264"/>
      <c r="EZ61" s="264"/>
      <c r="FA61" s="264"/>
      <c r="FB61" s="264"/>
      <c r="FC61" s="264"/>
      <c r="FD61" s="264"/>
      <c r="FE61" s="264"/>
      <c r="FF61" s="264"/>
      <c r="FG61" s="264"/>
      <c r="FH61" s="264"/>
      <c r="FI61" s="264"/>
      <c r="FJ61" s="264"/>
      <c r="FK61" s="264"/>
      <c r="FL61" s="264"/>
      <c r="FM61" s="264"/>
      <c r="FN61" s="264"/>
      <c r="FO61" s="264"/>
      <c r="FP61" s="264"/>
      <c r="FQ61" s="264"/>
      <c r="FR61" s="264"/>
      <c r="FS61" s="264"/>
      <c r="FT61" s="264"/>
      <c r="FU61" s="264"/>
      <c r="FV61" s="264"/>
      <c r="FW61" s="264"/>
      <c r="FX61" s="264"/>
      <c r="FY61" s="264"/>
      <c r="FZ61" s="264"/>
      <c r="GA61" s="264"/>
      <c r="GB61" s="264"/>
      <c r="GC61" s="264"/>
      <c r="GD61" s="264"/>
      <c r="GE61" s="264"/>
      <c r="GF61" s="264"/>
      <c r="GG61" s="264"/>
      <c r="GH61" s="264"/>
      <c r="GI61" s="264"/>
      <c r="GJ61" s="264"/>
      <c r="GK61" s="264"/>
      <c r="GL61" s="264"/>
      <c r="GM61" s="264"/>
      <c r="GN61" s="264"/>
      <c r="GO61" s="264"/>
      <c r="GP61" s="264"/>
      <c r="GQ61" s="264"/>
      <c r="GR61" s="264"/>
      <c r="GS61" s="264"/>
      <c r="GT61" s="264"/>
      <c r="GU61" s="264"/>
      <c r="GV61" s="264"/>
      <c r="GW61" s="264"/>
      <c r="GX61" s="264"/>
      <c r="GY61" s="264"/>
      <c r="GZ61" s="264"/>
      <c r="HA61" s="264"/>
      <c r="HB61" s="264"/>
      <c r="HC61" s="264"/>
      <c r="HD61" s="264"/>
      <c r="HE61" s="264"/>
      <c r="HF61" s="264"/>
      <c r="HG61" s="264"/>
      <c r="HH61" s="264"/>
      <c r="HI61" s="264"/>
      <c r="HJ61" s="264"/>
      <c r="HK61" s="264"/>
      <c r="HL61" s="264"/>
      <c r="HM61" s="264"/>
      <c r="HN61" s="264"/>
      <c r="HO61" s="264"/>
      <c r="HP61" s="264"/>
      <c r="HQ61" s="264"/>
      <c r="HR61" s="264"/>
      <c r="HS61" s="264"/>
      <c r="HT61" s="264"/>
      <c r="HU61" s="264"/>
      <c r="HV61" s="264"/>
      <c r="HW61" s="264"/>
      <c r="HX61" s="264"/>
      <c r="HY61" s="264"/>
      <c r="HZ61" s="264"/>
      <c r="IA61" s="264"/>
      <c r="IB61" s="264"/>
      <c r="IC61" s="264"/>
      <c r="ID61" s="264"/>
      <c r="IE61" s="264"/>
      <c r="IF61" s="264"/>
      <c r="IG61" s="264"/>
      <c r="IH61" s="264"/>
      <c r="II61" s="264"/>
      <c r="IJ61" s="264"/>
      <c r="IK61" s="264"/>
      <c r="IL61" s="264"/>
      <c r="IM61" s="264"/>
      <c r="IN61" s="264"/>
      <c r="IO61" s="264"/>
      <c r="IP61" s="264"/>
      <c r="IQ61" s="264"/>
      <c r="IR61" s="264"/>
      <c r="IS61" s="264"/>
      <c r="IT61" s="264"/>
      <c r="IU61" s="264"/>
      <c r="IV61" s="264"/>
      <c r="IW61" s="264"/>
      <c r="IX61" s="264"/>
      <c r="IY61" s="264"/>
    </row>
    <row r="62" spans="1:259" ht="17.25" customHeight="1">
      <c r="A62" s="118"/>
      <c r="B62" s="92"/>
      <c r="C62" s="93">
        <v>4</v>
      </c>
      <c r="D62" s="94" t="s">
        <v>368</v>
      </c>
      <c r="E62" s="94"/>
      <c r="F62" s="94"/>
      <c r="G62" s="94"/>
      <c r="H62" s="94"/>
      <c r="I62" s="95" t="s">
        <v>612</v>
      </c>
      <c r="J62" s="823">
        <f t="shared" si="7"/>
        <v>2090</v>
      </c>
      <c r="K62" s="96">
        <f t="shared" si="15"/>
        <v>0</v>
      </c>
      <c r="L62" s="96">
        <f t="shared" si="16"/>
        <v>0</v>
      </c>
      <c r="M62" s="97">
        <f t="shared" si="2"/>
        <v>2090</v>
      </c>
      <c r="N62" s="98">
        <f>SUM(N63:N65)</f>
        <v>0</v>
      </c>
      <c r="O62" s="98">
        <f>SUM(O63:O65)</f>
        <v>0</v>
      </c>
      <c r="P62" s="99"/>
      <c r="Q62" s="98">
        <f>SUM(Q63:Q65)</f>
        <v>0</v>
      </c>
      <c r="R62" s="98">
        <f>SUM(R63:R65)</f>
        <v>0</v>
      </c>
      <c r="S62" s="99"/>
      <c r="T62" s="98">
        <f>SUM(T63:T65)</f>
        <v>0</v>
      </c>
      <c r="U62" s="98">
        <f>SUM(U63:U65)</f>
        <v>0</v>
      </c>
      <c r="V62" s="99"/>
      <c r="W62" s="98">
        <f>SUM(W63:W65)</f>
        <v>0</v>
      </c>
      <c r="X62" s="98">
        <f>SUM(X63:X65)</f>
        <v>0</v>
      </c>
      <c r="Y62" s="99"/>
      <c r="Z62" s="98">
        <f>SUM(Z63:Z65)</f>
        <v>100</v>
      </c>
      <c r="AA62" s="98">
        <f>SUM(AA63:AA65)</f>
        <v>0</v>
      </c>
      <c r="AB62" s="99"/>
      <c r="AC62" s="98">
        <f>SUM(AC63:AC65)</f>
        <v>1530</v>
      </c>
      <c r="AD62" s="98">
        <f>SUM(AD63:AD65)</f>
        <v>0</v>
      </c>
      <c r="AE62" s="99"/>
      <c r="AF62" s="98">
        <f>SUM(AF63:AF65)</f>
        <v>0</v>
      </c>
      <c r="AG62" s="98">
        <f>SUM(AG63:AG65)</f>
        <v>0</v>
      </c>
      <c r="AH62" s="99"/>
      <c r="AI62" s="98">
        <f>SUM(AI63:AI65)</f>
        <v>0</v>
      </c>
      <c r="AJ62" s="98">
        <f>SUM(AJ63:AJ65)</f>
        <v>0</v>
      </c>
      <c r="AK62" s="99"/>
      <c r="AL62" s="98">
        <f>SUM(AL63:AL65)</f>
        <v>1630</v>
      </c>
      <c r="AM62" s="98">
        <f>SUM(AM63:AM65)</f>
        <v>0</v>
      </c>
      <c r="AN62" s="99"/>
      <c r="AO62" s="98">
        <f>SUM(AO63:AO65)</f>
        <v>0</v>
      </c>
      <c r="AP62" s="98">
        <f>SUM(AP63:AP65)</f>
        <v>0</v>
      </c>
      <c r="AQ62" s="99"/>
      <c r="AR62" s="98">
        <f>SUM(AR63:AR65)</f>
        <v>0</v>
      </c>
      <c r="AS62" s="98">
        <f>SUM(AS63:AS65)</f>
        <v>0</v>
      </c>
      <c r="AT62" s="99"/>
      <c r="AU62" s="98">
        <f>SUM(AU63:AU65)</f>
        <v>0</v>
      </c>
      <c r="AV62" s="98">
        <f>SUM(AV63:AV65)</f>
        <v>0</v>
      </c>
      <c r="AW62" s="99"/>
      <c r="AX62" s="98">
        <f>SUM(AX63:AX65)</f>
        <v>0</v>
      </c>
      <c r="AY62" s="98">
        <f>SUM(AY63:AY65)</f>
        <v>0</v>
      </c>
      <c r="AZ62" s="99"/>
      <c r="BA62" s="98">
        <f>SUM(BA63:BA65)</f>
        <v>0</v>
      </c>
      <c r="BB62" s="98">
        <f>SUM(BB63:BB65)</f>
        <v>0</v>
      </c>
      <c r="BC62" s="99"/>
      <c r="BD62" s="98">
        <f>SUM(BD63:BD65)</f>
        <v>0</v>
      </c>
      <c r="BE62" s="98">
        <f>SUM(BE63:BE65)</f>
        <v>0</v>
      </c>
      <c r="BF62" s="99"/>
      <c r="BG62" s="98">
        <f>SUM(BG63:BG65)</f>
        <v>0</v>
      </c>
      <c r="BH62" s="98">
        <f>SUM(BH63:BH65)</f>
        <v>0</v>
      </c>
      <c r="BI62" s="99"/>
      <c r="BJ62" s="98">
        <f>SUM(BJ63:BJ65)</f>
        <v>0</v>
      </c>
      <c r="BK62" s="98">
        <f>SUM(BK63:BK65)</f>
        <v>0</v>
      </c>
      <c r="BL62" s="99"/>
      <c r="BM62" s="98">
        <f>SUM(BM63:BM65)</f>
        <v>0</v>
      </c>
      <c r="BN62" s="98">
        <f>SUM(BN63:BN65)</f>
        <v>0</v>
      </c>
      <c r="BO62" s="99"/>
      <c r="BP62" s="98">
        <f>SUM(BP63:BP65)</f>
        <v>0</v>
      </c>
      <c r="BQ62" s="98">
        <f>SUM(BQ63:BQ65)</f>
        <v>0</v>
      </c>
      <c r="BR62" s="99"/>
      <c r="BS62" s="98">
        <f>SUM(BS63:BS65)</f>
        <v>0</v>
      </c>
      <c r="BT62" s="98">
        <f>SUM(BT63:BT65)</f>
        <v>0</v>
      </c>
      <c r="BU62" s="99"/>
      <c r="BV62" s="98">
        <f>SUM(BV63:BV65)</f>
        <v>0</v>
      </c>
      <c r="BW62" s="98">
        <f>SUM(BW63:BW65)</f>
        <v>0</v>
      </c>
      <c r="BX62" s="99"/>
      <c r="BY62" s="98">
        <f>SUM(BY63:BY65)</f>
        <v>0</v>
      </c>
      <c r="BZ62" s="98">
        <f>SUM(BZ63:BZ65)</f>
        <v>0</v>
      </c>
      <c r="CA62" s="99"/>
      <c r="CB62" s="98">
        <f>SUM(CB63:CB65)</f>
        <v>0</v>
      </c>
      <c r="CC62" s="98">
        <f>SUM(CC63:CC65)</f>
        <v>0</v>
      </c>
      <c r="CD62" s="99"/>
      <c r="CE62" s="98">
        <f>SUM(CE63:CE65)</f>
        <v>0</v>
      </c>
      <c r="CF62" s="98">
        <f>SUM(CF63:CF65)</f>
        <v>0</v>
      </c>
      <c r="CG62" s="99"/>
      <c r="CH62" s="98">
        <f>SUM(CH63:CH65)</f>
        <v>0</v>
      </c>
      <c r="CI62" s="98">
        <f>SUM(CI63:CI65)</f>
        <v>0</v>
      </c>
      <c r="CJ62" s="99"/>
      <c r="CK62" s="98">
        <f>SUM(CK63:CK65)</f>
        <v>0</v>
      </c>
      <c r="CL62" s="98">
        <f>SUM(CL63:CL65)</f>
        <v>0</v>
      </c>
      <c r="CM62" s="99"/>
      <c r="CN62" s="98">
        <f>SUM(CN63:CN65)</f>
        <v>460</v>
      </c>
      <c r="CO62" s="98">
        <f>SUM(CO63:CO65)</f>
        <v>0</v>
      </c>
      <c r="CP62" s="99"/>
      <c r="CQ62" s="98">
        <f>SUM(CQ63:CQ65)</f>
        <v>0</v>
      </c>
      <c r="CR62" s="98">
        <f>SUM(CR63:CR65)</f>
        <v>0</v>
      </c>
      <c r="CS62" s="99"/>
      <c r="CT62" s="98">
        <f>SUM(CT63:CT65)</f>
        <v>0</v>
      </c>
      <c r="CU62" s="98">
        <f>SUM(CU63:CU65)</f>
        <v>0</v>
      </c>
      <c r="CV62" s="99"/>
      <c r="CW62" s="98">
        <f>SUM(CW63:CW65)</f>
        <v>0</v>
      </c>
      <c r="CX62" s="98">
        <f>SUM(CX63:CX65)</f>
        <v>0</v>
      </c>
      <c r="CY62" s="99"/>
      <c r="CZ62" s="98">
        <f>SUM(CZ63:CZ65)</f>
        <v>0</v>
      </c>
      <c r="DA62" s="98">
        <f>SUM(DA63:DA65)</f>
        <v>0</v>
      </c>
      <c r="DB62" s="99"/>
      <c r="DC62" s="98">
        <f>SUM(DC63:DC65)</f>
        <v>0</v>
      </c>
      <c r="DD62" s="98">
        <f>SUM(DD63:DD65)</f>
        <v>0</v>
      </c>
      <c r="DE62" s="99"/>
      <c r="DF62" s="98">
        <f>SUM(DF63:DF65)</f>
        <v>0</v>
      </c>
      <c r="DG62" s="98">
        <f>SUM(DG63:DG65)</f>
        <v>0</v>
      </c>
      <c r="DH62" s="99"/>
      <c r="DI62" s="98">
        <f>SUM(DI63:DI65)</f>
        <v>0</v>
      </c>
      <c r="DJ62" s="98">
        <f>SUM(DJ63:DJ65)</f>
        <v>0</v>
      </c>
      <c r="DK62" s="99"/>
      <c r="DL62" s="98">
        <f>SUM(DL63:DL65)</f>
        <v>0</v>
      </c>
      <c r="DM62" s="98">
        <f>SUM(DM63:DM65)</f>
        <v>0</v>
      </c>
      <c r="DN62" s="99"/>
      <c r="DO62" s="98">
        <f>SUM(DO63:DO65)</f>
        <v>0</v>
      </c>
      <c r="DP62" s="98">
        <f>SUM(DP63:DP65)</f>
        <v>0</v>
      </c>
      <c r="DQ62" s="98"/>
      <c r="DR62" s="98">
        <f>SUM(DR63:DR65)</f>
        <v>0</v>
      </c>
      <c r="DS62" s="98">
        <f>SUM(DS63:DS65)</f>
        <v>0</v>
      </c>
      <c r="DT62" s="99"/>
      <c r="DU62" s="98">
        <f>SUM(DU63:DU65)</f>
        <v>0</v>
      </c>
      <c r="DV62" s="98">
        <f>SUM(DV63:DV65)</f>
        <v>0</v>
      </c>
      <c r="DW62" s="99"/>
      <c r="DX62" s="98">
        <f>SUM(DX63:DX65)</f>
        <v>0</v>
      </c>
      <c r="DY62" s="98">
        <f>SUM(DY63:DY65)</f>
        <v>0</v>
      </c>
      <c r="DZ62" s="99"/>
      <c r="EA62" s="98">
        <f>SUM(EA63:EA65)</f>
        <v>0</v>
      </c>
      <c r="EB62" s="98">
        <f>SUM(EB63:EB65)</f>
        <v>0</v>
      </c>
      <c r="EC62" s="99"/>
      <c r="ED62" s="96">
        <f t="shared" si="17"/>
        <v>460</v>
      </c>
      <c r="EE62" s="96">
        <f t="shared" si="18"/>
        <v>0</v>
      </c>
      <c r="EF62" s="803">
        <f t="shared" si="19"/>
        <v>0</v>
      </c>
    </row>
    <row r="63" spans="1:259" ht="15">
      <c r="A63" s="118"/>
      <c r="B63" s="115"/>
      <c r="D63" s="102">
        <v>1</v>
      </c>
      <c r="E63" s="92" t="s">
        <v>613</v>
      </c>
      <c r="F63" s="107"/>
      <c r="G63" s="107"/>
      <c r="H63" s="107"/>
      <c r="I63" s="107" t="s">
        <v>614</v>
      </c>
      <c r="J63" s="103">
        <f t="shared" si="7"/>
        <v>0</v>
      </c>
      <c r="K63" s="103">
        <f t="shared" si="15"/>
        <v>0</v>
      </c>
      <c r="L63" s="103">
        <f t="shared" si="16"/>
        <v>0</v>
      </c>
      <c r="M63" s="104">
        <f t="shared" si="2"/>
        <v>0</v>
      </c>
      <c r="N63" s="108"/>
      <c r="O63" s="108"/>
      <c r="P63" s="109"/>
      <c r="Q63" s="108"/>
      <c r="R63" s="108"/>
      <c r="S63" s="109"/>
      <c r="T63" s="108"/>
      <c r="U63" s="108"/>
      <c r="V63" s="109"/>
      <c r="W63" s="108">
        <f>N63+Q63</f>
        <v>0</v>
      </c>
      <c r="X63" s="108"/>
      <c r="Y63" s="109"/>
      <c r="Z63" s="108"/>
      <c r="AA63" s="108"/>
      <c r="AB63" s="109"/>
      <c r="AC63" s="108"/>
      <c r="AD63" s="108"/>
      <c r="AE63" s="109"/>
      <c r="AF63" s="108"/>
      <c r="AG63" s="108"/>
      <c r="AH63" s="109"/>
      <c r="AI63" s="108"/>
      <c r="AJ63" s="108"/>
      <c r="AK63" s="109"/>
      <c r="AL63" s="108">
        <f t="shared" ref="AL63:AL65" si="22">Z63+AC63+AF63+AI63</f>
        <v>0</v>
      </c>
      <c r="AM63" s="108"/>
      <c r="AN63" s="109"/>
      <c r="AO63" s="108"/>
      <c r="AP63" s="108"/>
      <c r="AQ63" s="109"/>
      <c r="AR63" s="108"/>
      <c r="AS63" s="108"/>
      <c r="AT63" s="109"/>
      <c r="AU63" s="108"/>
      <c r="AV63" s="108"/>
      <c r="AW63" s="109"/>
      <c r="AX63" s="108"/>
      <c r="AY63" s="108"/>
      <c r="AZ63" s="109"/>
      <c r="BA63" s="108"/>
      <c r="BB63" s="108"/>
      <c r="BC63" s="109"/>
      <c r="BD63" s="108"/>
      <c r="BE63" s="108"/>
      <c r="BF63" s="109"/>
      <c r="BG63" s="108"/>
      <c r="BH63" s="108"/>
      <c r="BI63" s="109"/>
      <c r="BJ63" s="108"/>
      <c r="BK63" s="108"/>
      <c r="BL63" s="109"/>
      <c r="BM63" s="108"/>
      <c r="BN63" s="108"/>
      <c r="BO63" s="109"/>
      <c r="BP63" s="108"/>
      <c r="BQ63" s="108"/>
      <c r="BR63" s="109"/>
      <c r="BS63" s="108"/>
      <c r="BT63" s="108"/>
      <c r="BU63" s="109"/>
      <c r="BV63" s="108"/>
      <c r="BW63" s="108"/>
      <c r="BX63" s="109"/>
      <c r="BY63" s="108"/>
      <c r="BZ63" s="108"/>
      <c r="CA63" s="109"/>
      <c r="CB63" s="108"/>
      <c r="CC63" s="108"/>
      <c r="CD63" s="109"/>
      <c r="CE63" s="108"/>
      <c r="CF63" s="108"/>
      <c r="CG63" s="109"/>
      <c r="CH63" s="108"/>
      <c r="CI63" s="108"/>
      <c r="CJ63" s="109"/>
      <c r="CK63" s="108"/>
      <c r="CL63" s="108"/>
      <c r="CM63" s="109"/>
      <c r="CN63" s="108"/>
      <c r="CO63" s="108"/>
      <c r="CP63" s="109"/>
      <c r="CQ63" s="108"/>
      <c r="CR63" s="108"/>
      <c r="CS63" s="109"/>
      <c r="CT63" s="108"/>
      <c r="CU63" s="108"/>
      <c r="CV63" s="109"/>
      <c r="CW63" s="108"/>
      <c r="CX63" s="108"/>
      <c r="CY63" s="109"/>
      <c r="CZ63" s="108"/>
      <c r="DA63" s="108"/>
      <c r="DB63" s="109"/>
      <c r="DC63" s="108"/>
      <c r="DD63" s="108"/>
      <c r="DE63" s="109"/>
      <c r="DF63" s="108"/>
      <c r="DG63" s="108"/>
      <c r="DH63" s="109"/>
      <c r="DI63" s="108"/>
      <c r="DJ63" s="108"/>
      <c r="DK63" s="109"/>
      <c r="DL63" s="108"/>
      <c r="DM63" s="108"/>
      <c r="DN63" s="109"/>
      <c r="DO63" s="108"/>
      <c r="DP63" s="108"/>
      <c r="DQ63" s="109"/>
      <c r="DR63" s="109"/>
      <c r="DS63" s="109"/>
      <c r="DT63" s="109"/>
      <c r="DU63" s="108"/>
      <c r="DV63" s="108"/>
      <c r="DW63" s="109"/>
      <c r="DX63" s="108"/>
      <c r="DY63" s="108"/>
      <c r="DZ63" s="109"/>
      <c r="EA63" s="108"/>
      <c r="EB63" s="108"/>
      <c r="EC63" s="109"/>
      <c r="ED63" s="103">
        <f t="shared" si="17"/>
        <v>0</v>
      </c>
      <c r="EE63" s="103">
        <f t="shared" si="18"/>
        <v>0</v>
      </c>
      <c r="EF63" s="804">
        <f t="shared" si="19"/>
        <v>0</v>
      </c>
    </row>
    <row r="64" spans="1:259" ht="15">
      <c r="A64" s="118"/>
      <c r="B64" s="115"/>
      <c r="D64" s="102">
        <v>2</v>
      </c>
      <c r="E64" s="92" t="s">
        <v>615</v>
      </c>
      <c r="F64" s="107"/>
      <c r="G64" s="107"/>
      <c r="H64" s="107"/>
      <c r="I64" s="107" t="s">
        <v>616</v>
      </c>
      <c r="J64" s="103">
        <f t="shared" si="7"/>
        <v>0</v>
      </c>
      <c r="K64" s="103">
        <f t="shared" si="15"/>
        <v>0</v>
      </c>
      <c r="L64" s="103">
        <f t="shared" si="16"/>
        <v>0</v>
      </c>
      <c r="M64" s="104">
        <f t="shared" si="2"/>
        <v>0</v>
      </c>
      <c r="N64" s="108"/>
      <c r="O64" s="108"/>
      <c r="P64" s="109"/>
      <c r="Q64" s="108"/>
      <c r="R64" s="108"/>
      <c r="S64" s="109"/>
      <c r="T64" s="108"/>
      <c r="U64" s="108"/>
      <c r="V64" s="109"/>
      <c r="W64" s="108">
        <f>N64+Q64</f>
        <v>0</v>
      </c>
      <c r="X64" s="108"/>
      <c r="Y64" s="109"/>
      <c r="Z64" s="108"/>
      <c r="AA64" s="108"/>
      <c r="AB64" s="109"/>
      <c r="AC64" s="108"/>
      <c r="AD64" s="108"/>
      <c r="AE64" s="109"/>
      <c r="AF64" s="108"/>
      <c r="AG64" s="108"/>
      <c r="AH64" s="109"/>
      <c r="AI64" s="108"/>
      <c r="AJ64" s="108"/>
      <c r="AK64" s="109"/>
      <c r="AL64" s="108">
        <f t="shared" si="22"/>
        <v>0</v>
      </c>
      <c r="AM64" s="108"/>
      <c r="AN64" s="109"/>
      <c r="AO64" s="108"/>
      <c r="AP64" s="108"/>
      <c r="AQ64" s="109"/>
      <c r="AR64" s="108"/>
      <c r="AS64" s="108"/>
      <c r="AT64" s="109"/>
      <c r="AU64" s="108"/>
      <c r="AV64" s="108"/>
      <c r="AW64" s="109"/>
      <c r="AX64" s="108"/>
      <c r="AY64" s="108"/>
      <c r="AZ64" s="109"/>
      <c r="BA64" s="108"/>
      <c r="BB64" s="108"/>
      <c r="BC64" s="109"/>
      <c r="BD64" s="108"/>
      <c r="BE64" s="108"/>
      <c r="BF64" s="109"/>
      <c r="BG64" s="108"/>
      <c r="BH64" s="108"/>
      <c r="BI64" s="109"/>
      <c r="BJ64" s="108"/>
      <c r="BK64" s="108"/>
      <c r="BL64" s="109"/>
      <c r="BM64" s="108"/>
      <c r="BN64" s="108"/>
      <c r="BO64" s="109"/>
      <c r="BP64" s="108"/>
      <c r="BQ64" s="108"/>
      <c r="BR64" s="109"/>
      <c r="BS64" s="108"/>
      <c r="BT64" s="108"/>
      <c r="BU64" s="109"/>
      <c r="BV64" s="108"/>
      <c r="BW64" s="108"/>
      <c r="BX64" s="109"/>
      <c r="BY64" s="108"/>
      <c r="BZ64" s="108"/>
      <c r="CA64" s="109"/>
      <c r="CB64" s="108"/>
      <c r="CC64" s="108"/>
      <c r="CD64" s="109"/>
      <c r="CE64" s="108"/>
      <c r="CF64" s="108"/>
      <c r="CG64" s="109"/>
      <c r="CH64" s="108"/>
      <c r="CI64" s="108"/>
      <c r="CJ64" s="109"/>
      <c r="CK64" s="108"/>
      <c r="CL64" s="108"/>
      <c r="CM64" s="109"/>
      <c r="CN64" s="108"/>
      <c r="CO64" s="108"/>
      <c r="CP64" s="109"/>
      <c r="CQ64" s="108"/>
      <c r="CR64" s="108"/>
      <c r="CS64" s="109"/>
      <c r="CT64" s="108"/>
      <c r="CU64" s="108"/>
      <c r="CV64" s="109"/>
      <c r="CW64" s="108"/>
      <c r="CX64" s="108"/>
      <c r="CY64" s="109"/>
      <c r="CZ64" s="108"/>
      <c r="DA64" s="108"/>
      <c r="DB64" s="109"/>
      <c r="DC64" s="108"/>
      <c r="DD64" s="108"/>
      <c r="DE64" s="109"/>
      <c r="DF64" s="108"/>
      <c r="DG64" s="108"/>
      <c r="DH64" s="109"/>
      <c r="DI64" s="108"/>
      <c r="DJ64" s="108"/>
      <c r="DK64" s="109"/>
      <c r="DL64" s="108"/>
      <c r="DM64" s="108"/>
      <c r="DN64" s="109"/>
      <c r="DO64" s="108"/>
      <c r="DP64" s="108"/>
      <c r="DQ64" s="109"/>
      <c r="DR64" s="109"/>
      <c r="DS64" s="109"/>
      <c r="DT64" s="109"/>
      <c r="DU64" s="108"/>
      <c r="DV64" s="108"/>
      <c r="DW64" s="109"/>
      <c r="DX64" s="108"/>
      <c r="DY64" s="108"/>
      <c r="DZ64" s="109"/>
      <c r="EA64" s="108"/>
      <c r="EB64" s="108"/>
      <c r="EC64" s="109"/>
      <c r="ED64" s="103">
        <f t="shared" si="17"/>
        <v>0</v>
      </c>
      <c r="EE64" s="103">
        <f t="shared" si="18"/>
        <v>0</v>
      </c>
      <c r="EF64" s="804">
        <f t="shared" si="19"/>
        <v>0</v>
      </c>
    </row>
    <row r="65" spans="1:259" s="115" customFormat="1" ht="15">
      <c r="A65" s="118"/>
      <c r="C65" s="81"/>
      <c r="D65" s="102">
        <v>3</v>
      </c>
      <c r="E65" s="92" t="s">
        <v>617</v>
      </c>
      <c r="F65" s="107"/>
      <c r="G65" s="107"/>
      <c r="H65" s="107"/>
      <c r="I65" s="107" t="s">
        <v>940</v>
      </c>
      <c r="J65" s="103">
        <f t="shared" si="7"/>
        <v>2090</v>
      </c>
      <c r="K65" s="103">
        <f t="shared" si="15"/>
        <v>0</v>
      </c>
      <c r="L65" s="103">
        <f t="shared" si="16"/>
        <v>0</v>
      </c>
      <c r="M65" s="104">
        <f t="shared" si="2"/>
        <v>2090</v>
      </c>
      <c r="N65" s="108"/>
      <c r="O65" s="108"/>
      <c r="P65" s="109"/>
      <c r="Q65" s="108"/>
      <c r="R65" s="108"/>
      <c r="S65" s="109"/>
      <c r="T65" s="108"/>
      <c r="U65" s="108"/>
      <c r="V65" s="109"/>
      <c r="W65" s="108">
        <f>N65+Q65</f>
        <v>0</v>
      </c>
      <c r="X65" s="108"/>
      <c r="Y65" s="109"/>
      <c r="Z65" s="108">
        <v>100</v>
      </c>
      <c r="AA65" s="108"/>
      <c r="AB65" s="109"/>
      <c r="AC65" s="108">
        <v>1530</v>
      </c>
      <c r="AD65" s="108"/>
      <c r="AE65" s="109"/>
      <c r="AF65" s="108"/>
      <c r="AG65" s="108"/>
      <c r="AH65" s="109"/>
      <c r="AI65" s="108"/>
      <c r="AJ65" s="108"/>
      <c r="AK65" s="109"/>
      <c r="AL65" s="108">
        <f t="shared" si="22"/>
        <v>1630</v>
      </c>
      <c r="AM65" s="108"/>
      <c r="AN65" s="109"/>
      <c r="AO65" s="108"/>
      <c r="AP65" s="108"/>
      <c r="AQ65" s="109"/>
      <c r="AR65" s="108"/>
      <c r="AS65" s="108"/>
      <c r="AT65" s="109"/>
      <c r="AU65" s="108"/>
      <c r="AV65" s="108"/>
      <c r="AW65" s="109"/>
      <c r="AX65" s="108"/>
      <c r="AY65" s="108"/>
      <c r="AZ65" s="109"/>
      <c r="BA65" s="108"/>
      <c r="BB65" s="108"/>
      <c r="BC65" s="109"/>
      <c r="BD65" s="108"/>
      <c r="BE65" s="108"/>
      <c r="BF65" s="109"/>
      <c r="BG65" s="108"/>
      <c r="BH65" s="108"/>
      <c r="BI65" s="109"/>
      <c r="BJ65" s="108"/>
      <c r="BK65" s="108"/>
      <c r="BL65" s="109"/>
      <c r="BM65" s="108"/>
      <c r="BN65" s="108"/>
      <c r="BO65" s="109"/>
      <c r="BP65" s="108"/>
      <c r="BQ65" s="108"/>
      <c r="BR65" s="109"/>
      <c r="BS65" s="108"/>
      <c r="BT65" s="108"/>
      <c r="BU65" s="109"/>
      <c r="BV65" s="108"/>
      <c r="BW65" s="108"/>
      <c r="BX65" s="109"/>
      <c r="BY65" s="108"/>
      <c r="BZ65" s="108"/>
      <c r="CA65" s="109"/>
      <c r="CB65" s="108"/>
      <c r="CC65" s="108"/>
      <c r="CD65" s="109"/>
      <c r="CE65" s="108"/>
      <c r="CF65" s="108"/>
      <c r="CG65" s="109"/>
      <c r="CH65" s="108"/>
      <c r="CI65" s="108"/>
      <c r="CJ65" s="109"/>
      <c r="CK65" s="108"/>
      <c r="CL65" s="108"/>
      <c r="CM65" s="109"/>
      <c r="CN65" s="108">
        <v>460</v>
      </c>
      <c r="CO65" s="108"/>
      <c r="CP65" s="109"/>
      <c r="CQ65" s="108"/>
      <c r="CR65" s="108"/>
      <c r="CS65" s="109"/>
      <c r="CT65" s="108"/>
      <c r="CU65" s="108"/>
      <c r="CV65" s="109"/>
      <c r="CW65" s="108"/>
      <c r="CX65" s="108"/>
      <c r="CY65" s="109"/>
      <c r="CZ65" s="108"/>
      <c r="DA65" s="108"/>
      <c r="DB65" s="109"/>
      <c r="DC65" s="108"/>
      <c r="DD65" s="108"/>
      <c r="DE65" s="109"/>
      <c r="DF65" s="108"/>
      <c r="DG65" s="108"/>
      <c r="DH65" s="109"/>
      <c r="DI65" s="108"/>
      <c r="DJ65" s="108"/>
      <c r="DK65" s="109"/>
      <c r="DL65" s="108"/>
      <c r="DM65" s="108"/>
      <c r="DN65" s="109"/>
      <c r="DO65" s="108"/>
      <c r="DP65" s="108"/>
      <c r="DQ65" s="109"/>
      <c r="DR65" s="109"/>
      <c r="DS65" s="109"/>
      <c r="DT65" s="109"/>
      <c r="DU65" s="108"/>
      <c r="DV65" s="108"/>
      <c r="DW65" s="109"/>
      <c r="DX65" s="108"/>
      <c r="DY65" s="108"/>
      <c r="DZ65" s="109"/>
      <c r="EA65" s="108"/>
      <c r="EB65" s="108"/>
      <c r="EC65" s="109"/>
      <c r="ED65" s="103">
        <f t="shared" si="17"/>
        <v>460</v>
      </c>
      <c r="EE65" s="103">
        <f t="shared" si="18"/>
        <v>0</v>
      </c>
      <c r="EF65" s="804">
        <f t="shared" si="19"/>
        <v>0</v>
      </c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  <c r="EY65" s="264"/>
      <c r="EZ65" s="264"/>
      <c r="FA65" s="264"/>
      <c r="FB65" s="264"/>
      <c r="FC65" s="264"/>
      <c r="FD65" s="264"/>
      <c r="FE65" s="264"/>
      <c r="FF65" s="264"/>
      <c r="FG65" s="264"/>
      <c r="FH65" s="264"/>
      <c r="FI65" s="264"/>
      <c r="FJ65" s="264"/>
      <c r="FK65" s="264"/>
      <c r="FL65" s="264"/>
      <c r="FM65" s="264"/>
      <c r="FN65" s="264"/>
      <c r="FO65" s="264"/>
      <c r="FP65" s="264"/>
      <c r="FQ65" s="264"/>
      <c r="FR65" s="264"/>
      <c r="FS65" s="264"/>
      <c r="FT65" s="264"/>
      <c r="FU65" s="264"/>
      <c r="FV65" s="264"/>
      <c r="FW65" s="264"/>
      <c r="FX65" s="264"/>
      <c r="FY65" s="264"/>
      <c r="FZ65" s="264"/>
      <c r="GA65" s="264"/>
      <c r="GB65" s="264"/>
      <c r="GC65" s="264"/>
      <c r="GD65" s="264"/>
      <c r="GE65" s="264"/>
      <c r="GF65" s="264"/>
      <c r="GG65" s="264"/>
      <c r="GH65" s="264"/>
      <c r="GI65" s="264"/>
      <c r="GJ65" s="264"/>
      <c r="GK65" s="264"/>
      <c r="GL65" s="264"/>
      <c r="GM65" s="264"/>
      <c r="GN65" s="264"/>
      <c r="GO65" s="264"/>
      <c r="GP65" s="264"/>
      <c r="GQ65" s="264"/>
      <c r="GR65" s="264"/>
      <c r="GS65" s="264"/>
      <c r="GT65" s="264"/>
      <c r="GU65" s="264"/>
      <c r="GV65" s="264"/>
      <c r="GW65" s="264"/>
      <c r="GX65" s="264"/>
      <c r="GY65" s="264"/>
      <c r="GZ65" s="264"/>
      <c r="HA65" s="264"/>
      <c r="HB65" s="264"/>
      <c r="HC65" s="264"/>
      <c r="HD65" s="264"/>
      <c r="HE65" s="264"/>
      <c r="HF65" s="264"/>
      <c r="HG65" s="264"/>
      <c r="HH65" s="264"/>
      <c r="HI65" s="264"/>
      <c r="HJ65" s="264"/>
      <c r="HK65" s="264"/>
      <c r="HL65" s="264"/>
      <c r="HM65" s="264"/>
      <c r="HN65" s="264"/>
      <c r="HO65" s="264"/>
      <c r="HP65" s="264"/>
      <c r="HQ65" s="264"/>
      <c r="HR65" s="264"/>
      <c r="HS65" s="264"/>
      <c r="HT65" s="264"/>
      <c r="HU65" s="264"/>
      <c r="HV65" s="264"/>
      <c r="HW65" s="264"/>
      <c r="HX65" s="264"/>
      <c r="HY65" s="264"/>
      <c r="HZ65" s="264"/>
      <c r="IA65" s="264"/>
      <c r="IB65" s="264"/>
      <c r="IC65" s="264"/>
      <c r="ID65" s="264"/>
      <c r="IE65" s="264"/>
      <c r="IF65" s="264"/>
      <c r="IG65" s="264"/>
      <c r="IH65" s="264"/>
      <c r="II65" s="264"/>
      <c r="IJ65" s="264"/>
      <c r="IK65" s="264"/>
      <c r="IL65" s="264"/>
      <c r="IM65" s="264"/>
      <c r="IN65" s="264"/>
      <c r="IO65" s="264"/>
      <c r="IP65" s="264"/>
      <c r="IQ65" s="264"/>
      <c r="IR65" s="264"/>
      <c r="IS65" s="264"/>
      <c r="IT65" s="264"/>
      <c r="IU65" s="264"/>
      <c r="IV65" s="264"/>
      <c r="IW65" s="264"/>
      <c r="IX65" s="264"/>
      <c r="IY65" s="264"/>
    </row>
    <row r="66" spans="1:259" s="115" customFormat="1" ht="24.75" customHeight="1">
      <c r="A66" s="118"/>
      <c r="B66" s="86">
        <v>2</v>
      </c>
      <c r="C66" s="87" t="s">
        <v>619</v>
      </c>
      <c r="D66" s="87"/>
      <c r="E66" s="87"/>
      <c r="F66" s="87"/>
      <c r="G66" s="87"/>
      <c r="H66" s="87"/>
      <c r="I66" s="87"/>
      <c r="J66" s="824">
        <f t="shared" si="7"/>
        <v>379405</v>
      </c>
      <c r="K66" s="88">
        <f t="shared" si="15"/>
        <v>0</v>
      </c>
      <c r="L66" s="88">
        <f t="shared" si="16"/>
        <v>0</v>
      </c>
      <c r="M66" s="89">
        <f t="shared" si="2"/>
        <v>379405</v>
      </c>
      <c r="N66" s="123">
        <f>N67+N73+N83</f>
        <v>0</v>
      </c>
      <c r="O66" s="123">
        <f>O67+O73+O83</f>
        <v>0</v>
      </c>
      <c r="P66" s="124"/>
      <c r="Q66" s="123">
        <f>Q67+Q73+Q83</f>
        <v>0</v>
      </c>
      <c r="R66" s="123">
        <f>R67+R73+R83</f>
        <v>0</v>
      </c>
      <c r="S66" s="124"/>
      <c r="T66" s="123">
        <f>T67+T73+T83</f>
        <v>0</v>
      </c>
      <c r="U66" s="123">
        <f>U67+U73+U83</f>
        <v>0</v>
      </c>
      <c r="V66" s="124"/>
      <c r="W66" s="123">
        <f>W67+W73+W83</f>
        <v>0</v>
      </c>
      <c r="X66" s="123">
        <f>X67+X73+X83</f>
        <v>0</v>
      </c>
      <c r="Y66" s="124"/>
      <c r="Z66" s="123">
        <f>Z67+Z73+Z83</f>
        <v>0</v>
      </c>
      <c r="AA66" s="123">
        <f>AA67+AA73+AA83</f>
        <v>0</v>
      </c>
      <c r="AB66" s="124"/>
      <c r="AC66" s="123">
        <f>AC67+AC73+AC83</f>
        <v>0</v>
      </c>
      <c r="AD66" s="123">
        <f>AD67+AD73+AD83</f>
        <v>0</v>
      </c>
      <c r="AE66" s="124"/>
      <c r="AF66" s="123">
        <f>AF67+AF73+AF83</f>
        <v>0</v>
      </c>
      <c r="AG66" s="123">
        <f>AG67+AG73+AG83</f>
        <v>0</v>
      </c>
      <c r="AH66" s="124"/>
      <c r="AI66" s="123">
        <f>AI67+AI73+AI83</f>
        <v>0</v>
      </c>
      <c r="AJ66" s="123">
        <f>AJ67+AJ73+AJ83</f>
        <v>0</v>
      </c>
      <c r="AK66" s="124"/>
      <c r="AL66" s="123">
        <f>AL67+AL73+AL83</f>
        <v>0</v>
      </c>
      <c r="AM66" s="123">
        <f>AM67+AM73+AM83</f>
        <v>0</v>
      </c>
      <c r="AN66" s="124"/>
      <c r="AO66" s="123">
        <f>AO67+AO73+AO83</f>
        <v>0</v>
      </c>
      <c r="AP66" s="123">
        <f>AP67+AP73+AP83</f>
        <v>0</v>
      </c>
      <c r="AQ66" s="124"/>
      <c r="AR66" s="123">
        <f>AR67+AR73+AR83</f>
        <v>0</v>
      </c>
      <c r="AS66" s="123">
        <f>AS67+AS73+AS83</f>
        <v>0</v>
      </c>
      <c r="AT66" s="124"/>
      <c r="AU66" s="123">
        <f>AU67+AU73+AU83</f>
        <v>0</v>
      </c>
      <c r="AV66" s="123">
        <f>AV67+AV73+AV83</f>
        <v>0</v>
      </c>
      <c r="AW66" s="124"/>
      <c r="AX66" s="123">
        <f>AX67+AX73+AX83</f>
        <v>0</v>
      </c>
      <c r="AY66" s="123">
        <f>AY67+AY73+AY83</f>
        <v>0</v>
      </c>
      <c r="AZ66" s="124"/>
      <c r="BA66" s="123">
        <f>BA67+BA73+BA83</f>
        <v>0</v>
      </c>
      <c r="BB66" s="123">
        <f>BB67+BB73+BB83</f>
        <v>0</v>
      </c>
      <c r="BC66" s="124"/>
      <c r="BD66" s="123">
        <f>BD67+BD73+BD83</f>
        <v>0</v>
      </c>
      <c r="BE66" s="123">
        <f>BE67+BE73+BE83</f>
        <v>0</v>
      </c>
      <c r="BF66" s="124"/>
      <c r="BG66" s="123">
        <f>BG67+BG73+BG83</f>
        <v>142</v>
      </c>
      <c r="BH66" s="123">
        <f>BH67+BH73+BH83</f>
        <v>0</v>
      </c>
      <c r="BI66" s="124"/>
      <c r="BJ66" s="123">
        <f>BJ67+BJ73+BJ83</f>
        <v>300</v>
      </c>
      <c r="BK66" s="123">
        <f>BK67+BK73+BK83</f>
        <v>0</v>
      </c>
      <c r="BL66" s="124"/>
      <c r="BM66" s="123">
        <f>BM67+BM73+BM83</f>
        <v>0</v>
      </c>
      <c r="BN66" s="123">
        <f>BN67+BN73+BN83</f>
        <v>0</v>
      </c>
      <c r="BO66" s="124"/>
      <c r="BP66" s="123">
        <f>BP67+BP73+BP83</f>
        <v>472</v>
      </c>
      <c r="BQ66" s="123">
        <f>BQ67+BQ73+BQ83</f>
        <v>0</v>
      </c>
      <c r="BR66" s="124"/>
      <c r="BS66" s="123">
        <f>BS67+BS73+BS83</f>
        <v>0</v>
      </c>
      <c r="BT66" s="123">
        <f>BT67+BT73+BT83</f>
        <v>0</v>
      </c>
      <c r="BU66" s="124"/>
      <c r="BV66" s="123">
        <f>BV67+BV73+BV83</f>
        <v>0</v>
      </c>
      <c r="BW66" s="123">
        <f>BW67+BW73+BW83</f>
        <v>0</v>
      </c>
      <c r="BX66" s="124"/>
      <c r="BY66" s="123">
        <f>BY67+BY73+BY83</f>
        <v>44784</v>
      </c>
      <c r="BZ66" s="123">
        <f>BZ67+BZ73+BZ83</f>
        <v>0</v>
      </c>
      <c r="CA66" s="124"/>
      <c r="CB66" s="123">
        <f>CB67+CB73+CB83</f>
        <v>22828</v>
      </c>
      <c r="CC66" s="123">
        <f>CC67+CC73+CC83</f>
        <v>0</v>
      </c>
      <c r="CD66" s="124"/>
      <c r="CE66" s="123">
        <f>CE67+CE73+CE83</f>
        <v>0</v>
      </c>
      <c r="CF66" s="123">
        <f>CF67+CF73+CF83</f>
        <v>0</v>
      </c>
      <c r="CG66" s="124"/>
      <c r="CH66" s="123">
        <f>CH67+CH73+CH83</f>
        <v>0</v>
      </c>
      <c r="CI66" s="123">
        <f>CI67+CI73+CI83</f>
        <v>0</v>
      </c>
      <c r="CJ66" s="124"/>
      <c r="CK66" s="123">
        <f>CK67+CK73+CK83</f>
        <v>3236</v>
      </c>
      <c r="CL66" s="123">
        <f>CL67+CL73+CL83</f>
        <v>0</v>
      </c>
      <c r="CM66" s="124"/>
      <c r="CN66" s="123">
        <f>CN67+CN73+CN83</f>
        <v>7452</v>
      </c>
      <c r="CO66" s="123">
        <f>CO67+CO73+CO83</f>
        <v>0</v>
      </c>
      <c r="CP66" s="124"/>
      <c r="CQ66" s="123">
        <f>CQ67+CQ73+CQ83</f>
        <v>0</v>
      </c>
      <c r="CR66" s="123">
        <f>CR67+CR73+CR83</f>
        <v>0</v>
      </c>
      <c r="CS66" s="124"/>
      <c r="CT66" s="123">
        <f>CT67+CT73+CT83</f>
        <v>300191</v>
      </c>
      <c r="CU66" s="123">
        <f>CU67+CU73+CU83</f>
        <v>0</v>
      </c>
      <c r="CV66" s="124"/>
      <c r="CW66" s="123">
        <f>CW67+CW73+CW83</f>
        <v>0</v>
      </c>
      <c r="CX66" s="123">
        <f>CX67+CX73+CX83</f>
        <v>0</v>
      </c>
      <c r="CY66" s="124"/>
      <c r="CZ66" s="123">
        <f>CZ67+CZ73+CZ83</f>
        <v>0</v>
      </c>
      <c r="DA66" s="123">
        <f>DA67+DA73+DA83</f>
        <v>0</v>
      </c>
      <c r="DB66" s="124"/>
      <c r="DC66" s="123">
        <f>DC67+DC73+DC83</f>
        <v>0</v>
      </c>
      <c r="DD66" s="123">
        <f>DD67+DD73+DD83</f>
        <v>0</v>
      </c>
      <c r="DE66" s="124"/>
      <c r="DF66" s="123">
        <f>DF67+DF73+DF83</f>
        <v>0</v>
      </c>
      <c r="DG66" s="123">
        <f>DG67+DG73+DG83</f>
        <v>0</v>
      </c>
      <c r="DH66" s="124"/>
      <c r="DI66" s="123">
        <f>DI67+DI73+DI83</f>
        <v>0</v>
      </c>
      <c r="DJ66" s="123">
        <f>DJ67+DJ73+DJ83</f>
        <v>0</v>
      </c>
      <c r="DK66" s="124"/>
      <c r="DL66" s="123">
        <f>DL67+DL73+DL83</f>
        <v>0</v>
      </c>
      <c r="DM66" s="123">
        <f>DM67+DM73+DM83</f>
        <v>0</v>
      </c>
      <c r="DN66" s="124"/>
      <c r="DO66" s="123">
        <f>DO67+DO73+DO83</f>
        <v>0</v>
      </c>
      <c r="DP66" s="123">
        <f>DP67+DP73+DP83</f>
        <v>0</v>
      </c>
      <c r="DQ66" s="123"/>
      <c r="DR66" s="123">
        <f>DR67+DR73+DR83</f>
        <v>0</v>
      </c>
      <c r="DS66" s="123">
        <f>DS67+DS73+DS83</f>
        <v>0</v>
      </c>
      <c r="DT66" s="124"/>
      <c r="DU66" s="123">
        <f>DU67+DU73+DU83</f>
        <v>0</v>
      </c>
      <c r="DV66" s="123">
        <f>DV67+DV73+DV83</f>
        <v>0</v>
      </c>
      <c r="DW66" s="124"/>
      <c r="DX66" s="123">
        <f>DX67+DX73+DX83</f>
        <v>0</v>
      </c>
      <c r="DY66" s="123">
        <f>DY67+DY73+DY83</f>
        <v>0</v>
      </c>
      <c r="DZ66" s="124"/>
      <c r="EA66" s="123">
        <f>EA67+EA73+EA83</f>
        <v>0</v>
      </c>
      <c r="EB66" s="123">
        <f>EB67+EB73+EB83</f>
        <v>0</v>
      </c>
      <c r="EC66" s="124"/>
      <c r="ED66" s="88">
        <f t="shared" si="17"/>
        <v>379405</v>
      </c>
      <c r="EE66" s="88">
        <f t="shared" si="18"/>
        <v>0</v>
      </c>
      <c r="EF66" s="90">
        <f t="shared" si="19"/>
        <v>0</v>
      </c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  <c r="EY66" s="264"/>
      <c r="EZ66" s="264"/>
      <c r="FA66" s="264"/>
      <c r="FB66" s="264"/>
      <c r="FC66" s="264"/>
      <c r="FD66" s="264"/>
      <c r="FE66" s="264"/>
      <c r="FF66" s="264"/>
      <c r="FG66" s="264"/>
      <c r="FH66" s="264"/>
      <c r="FI66" s="264"/>
      <c r="FJ66" s="264"/>
      <c r="FK66" s="264"/>
      <c r="FL66" s="264"/>
      <c r="FM66" s="264"/>
      <c r="FN66" s="264"/>
      <c r="FO66" s="264"/>
      <c r="FP66" s="264"/>
      <c r="FQ66" s="264"/>
      <c r="FR66" s="264"/>
      <c r="FS66" s="264"/>
      <c r="FT66" s="264"/>
      <c r="FU66" s="264"/>
      <c r="FV66" s="264"/>
      <c r="FW66" s="264"/>
      <c r="FX66" s="264"/>
      <c r="FY66" s="264"/>
      <c r="FZ66" s="264"/>
      <c r="GA66" s="264"/>
      <c r="GB66" s="264"/>
      <c r="GC66" s="264"/>
      <c r="GD66" s="264"/>
      <c r="GE66" s="264"/>
      <c r="GF66" s="264"/>
      <c r="GG66" s="264"/>
      <c r="GH66" s="264"/>
      <c r="GI66" s="264"/>
      <c r="GJ66" s="264"/>
      <c r="GK66" s="264"/>
      <c r="GL66" s="264"/>
      <c r="GM66" s="264"/>
      <c r="GN66" s="264"/>
      <c r="GO66" s="264"/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</row>
    <row r="67" spans="1:259" s="115" customFormat="1" ht="17.25" customHeight="1">
      <c r="A67" s="118"/>
      <c r="B67" s="92"/>
      <c r="C67" s="93">
        <v>1</v>
      </c>
      <c r="D67" s="94" t="s">
        <v>620</v>
      </c>
      <c r="E67" s="94"/>
      <c r="F67" s="94"/>
      <c r="G67" s="94"/>
      <c r="H67" s="94"/>
      <c r="I67" s="95" t="s">
        <v>621</v>
      </c>
      <c r="J67" s="823">
        <f t="shared" si="7"/>
        <v>303341</v>
      </c>
      <c r="K67" s="96">
        <f t="shared" si="15"/>
        <v>0</v>
      </c>
      <c r="L67" s="96">
        <f t="shared" si="16"/>
        <v>0</v>
      </c>
      <c r="M67" s="97">
        <f t="shared" si="2"/>
        <v>303341</v>
      </c>
      <c r="N67" s="98">
        <f>SUM(N68:N72)</f>
        <v>0</v>
      </c>
      <c r="O67" s="98">
        <f>SUM(O68:O72)</f>
        <v>0</v>
      </c>
      <c r="P67" s="99"/>
      <c r="Q67" s="98">
        <f>SUM(Q68:Q72)</f>
        <v>0</v>
      </c>
      <c r="R67" s="98">
        <f>SUM(R68:R72)</f>
        <v>0</v>
      </c>
      <c r="S67" s="99"/>
      <c r="T67" s="98">
        <f>SUM(T68:T72)</f>
        <v>0</v>
      </c>
      <c r="U67" s="98">
        <f>SUM(U68:U72)</f>
        <v>0</v>
      </c>
      <c r="V67" s="99"/>
      <c r="W67" s="98">
        <f>SUM(W68:W72)</f>
        <v>0</v>
      </c>
      <c r="X67" s="98">
        <f>SUM(X68:X72)</f>
        <v>0</v>
      </c>
      <c r="Y67" s="99"/>
      <c r="Z67" s="98">
        <f>SUM(Z68:Z72)</f>
        <v>0</v>
      </c>
      <c r="AA67" s="98">
        <f>SUM(AA68:AA72)</f>
        <v>0</v>
      </c>
      <c r="AB67" s="99"/>
      <c r="AC67" s="98">
        <f>SUM(AC68:AC72)</f>
        <v>0</v>
      </c>
      <c r="AD67" s="98">
        <f>SUM(AD68:AD72)</f>
        <v>0</v>
      </c>
      <c r="AE67" s="99"/>
      <c r="AF67" s="98">
        <f>SUM(AF68:AF72)</f>
        <v>0</v>
      </c>
      <c r="AG67" s="98">
        <f>SUM(AG68:AG72)</f>
        <v>0</v>
      </c>
      <c r="AH67" s="99"/>
      <c r="AI67" s="98">
        <f>SUM(AI68:AI72)</f>
        <v>0</v>
      </c>
      <c r="AJ67" s="98">
        <f>SUM(AJ68:AJ72)</f>
        <v>0</v>
      </c>
      <c r="AK67" s="99"/>
      <c r="AL67" s="98">
        <f>SUM(AL68:AL72)</f>
        <v>0</v>
      </c>
      <c r="AM67" s="98">
        <f>SUM(AM68:AM72)</f>
        <v>0</v>
      </c>
      <c r="AN67" s="99"/>
      <c r="AO67" s="98">
        <f>SUM(AO68:AO72)</f>
        <v>0</v>
      </c>
      <c r="AP67" s="98">
        <f>SUM(AP68:AP72)</f>
        <v>0</v>
      </c>
      <c r="AQ67" s="99"/>
      <c r="AR67" s="98">
        <f>SUM(AR68:AR72)</f>
        <v>0</v>
      </c>
      <c r="AS67" s="98">
        <f>SUM(AS68:AS72)</f>
        <v>0</v>
      </c>
      <c r="AT67" s="99"/>
      <c r="AU67" s="98">
        <f>SUM(AU68:AU72)</f>
        <v>0</v>
      </c>
      <c r="AV67" s="98">
        <f>SUM(AV68:AV72)</f>
        <v>0</v>
      </c>
      <c r="AW67" s="99"/>
      <c r="AX67" s="98">
        <f>SUM(AX68:AX72)</f>
        <v>0</v>
      </c>
      <c r="AY67" s="98">
        <f>SUM(AY68:AY72)</f>
        <v>0</v>
      </c>
      <c r="AZ67" s="99"/>
      <c r="BA67" s="98">
        <f>SUM(BA68:BA72)</f>
        <v>0</v>
      </c>
      <c r="BB67" s="98">
        <f>SUM(BB68:BB72)</f>
        <v>0</v>
      </c>
      <c r="BC67" s="99"/>
      <c r="BD67" s="98">
        <f>SUM(BD68:BD72)</f>
        <v>0</v>
      </c>
      <c r="BE67" s="98">
        <f>SUM(BE68:BE72)</f>
        <v>0</v>
      </c>
      <c r="BF67" s="99"/>
      <c r="BG67" s="98">
        <f>SUM(BG68:BG72)</f>
        <v>0</v>
      </c>
      <c r="BH67" s="98">
        <f>SUM(BH68:BH72)</f>
        <v>0</v>
      </c>
      <c r="BI67" s="99"/>
      <c r="BJ67" s="98">
        <f>SUM(BJ68:BJ72)</f>
        <v>0</v>
      </c>
      <c r="BK67" s="98">
        <f>SUM(BK68:BK72)</f>
        <v>0</v>
      </c>
      <c r="BL67" s="99"/>
      <c r="BM67" s="98">
        <f>SUM(BM68:BM72)</f>
        <v>0</v>
      </c>
      <c r="BN67" s="98">
        <f>SUM(BN68:BN72)</f>
        <v>0</v>
      </c>
      <c r="BO67" s="99"/>
      <c r="BP67" s="98">
        <f>SUM(BP68:BP72)</f>
        <v>0</v>
      </c>
      <c r="BQ67" s="98">
        <f>SUM(BQ68:BQ72)</f>
        <v>0</v>
      </c>
      <c r="BR67" s="99"/>
      <c r="BS67" s="98">
        <f>SUM(BS68:BS72)</f>
        <v>0</v>
      </c>
      <c r="BT67" s="98">
        <f>SUM(BT68:BT72)</f>
        <v>0</v>
      </c>
      <c r="BU67" s="99"/>
      <c r="BV67" s="98">
        <f>SUM(BV68:BV72)</f>
        <v>0</v>
      </c>
      <c r="BW67" s="98">
        <f>SUM(BW68:BW72)</f>
        <v>0</v>
      </c>
      <c r="BX67" s="99"/>
      <c r="BY67" s="98">
        <f>SUM(BY68:BY72)</f>
        <v>0</v>
      </c>
      <c r="BZ67" s="98">
        <f>SUM(BZ68:BZ72)</f>
        <v>0</v>
      </c>
      <c r="CA67" s="99"/>
      <c r="CB67" s="98">
        <f>SUM(CB68:CB72)</f>
        <v>0</v>
      </c>
      <c r="CC67" s="98">
        <f>SUM(CC68:CC72)</f>
        <v>0</v>
      </c>
      <c r="CD67" s="99"/>
      <c r="CE67" s="98">
        <f>SUM(CE68:CE72)</f>
        <v>0</v>
      </c>
      <c r="CF67" s="98">
        <f>SUM(CF68:CF72)</f>
        <v>0</v>
      </c>
      <c r="CG67" s="99"/>
      <c r="CH67" s="98">
        <f>SUM(CH68:CH72)</f>
        <v>0</v>
      </c>
      <c r="CI67" s="98">
        <f>SUM(CI68:CI72)</f>
        <v>0</v>
      </c>
      <c r="CJ67" s="99"/>
      <c r="CK67" s="98">
        <f>SUM(CK68:CK72)</f>
        <v>3150</v>
      </c>
      <c r="CL67" s="98">
        <f>SUM(CL68:CL72)</f>
        <v>0</v>
      </c>
      <c r="CM67" s="99"/>
      <c r="CN67" s="98">
        <f>SUM(CN68:CN72)</f>
        <v>0</v>
      </c>
      <c r="CO67" s="98">
        <f>SUM(CO68:CO72)</f>
        <v>0</v>
      </c>
      <c r="CP67" s="99"/>
      <c r="CQ67" s="98">
        <f>SUM(CQ68:CQ72)</f>
        <v>0</v>
      </c>
      <c r="CR67" s="98">
        <f>SUM(CR68:CR72)</f>
        <v>0</v>
      </c>
      <c r="CS67" s="99"/>
      <c r="CT67" s="98">
        <f>SUM(CT68:CT72)</f>
        <v>300191</v>
      </c>
      <c r="CU67" s="98">
        <f>SUM(CU68:CU72)</f>
        <v>0</v>
      </c>
      <c r="CV67" s="99"/>
      <c r="CW67" s="98">
        <f>SUM(CW68:CW72)</f>
        <v>0</v>
      </c>
      <c r="CX67" s="98">
        <f>SUM(CX68:CX72)</f>
        <v>0</v>
      </c>
      <c r="CY67" s="99"/>
      <c r="CZ67" s="98">
        <f>SUM(CZ68:CZ72)</f>
        <v>0</v>
      </c>
      <c r="DA67" s="98">
        <f>SUM(DA68:DA72)</f>
        <v>0</v>
      </c>
      <c r="DB67" s="99"/>
      <c r="DC67" s="98">
        <f>SUM(DC68:DC72)</f>
        <v>0</v>
      </c>
      <c r="DD67" s="98">
        <f>SUM(DD68:DD72)</f>
        <v>0</v>
      </c>
      <c r="DE67" s="99"/>
      <c r="DF67" s="98">
        <f>SUM(DF68:DF72)</f>
        <v>0</v>
      </c>
      <c r="DG67" s="98">
        <f>SUM(DG68:DG72)</f>
        <v>0</v>
      </c>
      <c r="DH67" s="99"/>
      <c r="DI67" s="98">
        <f>SUM(DI68:DI72)</f>
        <v>0</v>
      </c>
      <c r="DJ67" s="98">
        <f>SUM(DJ68:DJ72)</f>
        <v>0</v>
      </c>
      <c r="DK67" s="99"/>
      <c r="DL67" s="98">
        <f>SUM(DL68:DL72)</f>
        <v>0</v>
      </c>
      <c r="DM67" s="98">
        <f>SUM(DM68:DM72)</f>
        <v>0</v>
      </c>
      <c r="DN67" s="99"/>
      <c r="DO67" s="98">
        <f>SUM(DO68:DO72)</f>
        <v>0</v>
      </c>
      <c r="DP67" s="98">
        <f>SUM(DP68:DP72)</f>
        <v>0</v>
      </c>
      <c r="DQ67" s="98"/>
      <c r="DR67" s="98">
        <f>SUM(DR68:DR72)</f>
        <v>0</v>
      </c>
      <c r="DS67" s="98">
        <f>SUM(DS68:DS72)</f>
        <v>0</v>
      </c>
      <c r="DT67" s="99"/>
      <c r="DU67" s="98">
        <f>SUM(DU68:DU72)</f>
        <v>0</v>
      </c>
      <c r="DV67" s="98">
        <f>SUM(DV68:DV72)</f>
        <v>0</v>
      </c>
      <c r="DW67" s="99"/>
      <c r="DX67" s="98">
        <f>SUM(DX68:DX72)</f>
        <v>0</v>
      </c>
      <c r="DY67" s="98">
        <f>SUM(DY68:DY72)</f>
        <v>0</v>
      </c>
      <c r="DZ67" s="99"/>
      <c r="EA67" s="98">
        <f>SUM(EA68:EA72)</f>
        <v>0</v>
      </c>
      <c r="EB67" s="98">
        <f>SUM(EB68:EB72)</f>
        <v>0</v>
      </c>
      <c r="EC67" s="99"/>
      <c r="ED67" s="96">
        <f t="shared" si="17"/>
        <v>303341</v>
      </c>
      <c r="EE67" s="96">
        <f t="shared" si="18"/>
        <v>0</v>
      </c>
      <c r="EF67" s="803">
        <f t="shared" si="19"/>
        <v>0</v>
      </c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  <c r="EY67" s="264"/>
      <c r="EZ67" s="264"/>
      <c r="FA67" s="264"/>
      <c r="FB67" s="264"/>
      <c r="FC67" s="264"/>
      <c r="FD67" s="264"/>
      <c r="FE67" s="264"/>
      <c r="FF67" s="264"/>
      <c r="FG67" s="264"/>
      <c r="FH67" s="264"/>
      <c r="FI67" s="264"/>
      <c r="FJ67" s="264"/>
      <c r="FK67" s="264"/>
      <c r="FL67" s="264"/>
      <c r="FM67" s="264"/>
      <c r="FN67" s="264"/>
      <c r="FO67" s="264"/>
      <c r="FP67" s="264"/>
      <c r="FQ67" s="264"/>
      <c r="FR67" s="264"/>
      <c r="FS67" s="264"/>
      <c r="FT67" s="264"/>
      <c r="FU67" s="264"/>
      <c r="FV67" s="264"/>
      <c r="FW67" s="264"/>
      <c r="FX67" s="264"/>
      <c r="FY67" s="264"/>
      <c r="FZ67" s="264"/>
      <c r="GA67" s="264"/>
      <c r="GB67" s="264"/>
      <c r="GC67" s="264"/>
      <c r="GD67" s="264"/>
      <c r="GE67" s="264"/>
      <c r="GF67" s="264"/>
      <c r="GG67" s="264"/>
      <c r="GH67" s="264"/>
      <c r="GI67" s="264"/>
      <c r="GJ67" s="264"/>
      <c r="GK67" s="264"/>
      <c r="GL67" s="264"/>
      <c r="GM67" s="264"/>
      <c r="GN67" s="264"/>
      <c r="GO67" s="264"/>
      <c r="GP67" s="264"/>
      <c r="GQ67" s="264"/>
      <c r="GR67" s="264"/>
      <c r="GS67" s="264"/>
      <c r="GT67" s="264"/>
      <c r="GU67" s="264"/>
      <c r="GV67" s="264"/>
      <c r="GW67" s="264"/>
      <c r="GX67" s="264"/>
      <c r="GY67" s="264"/>
      <c r="GZ67" s="264"/>
      <c r="HA67" s="264"/>
      <c r="HB67" s="264"/>
      <c r="HC67" s="264"/>
      <c r="HD67" s="264"/>
      <c r="HE67" s="264"/>
      <c r="HF67" s="264"/>
      <c r="HG67" s="264"/>
      <c r="HH67" s="264"/>
      <c r="HI67" s="264"/>
      <c r="HJ67" s="264"/>
      <c r="HK67" s="264"/>
      <c r="HL67" s="264"/>
      <c r="HM67" s="264"/>
      <c r="HN67" s="264"/>
      <c r="HO67" s="264"/>
      <c r="HP67" s="264"/>
      <c r="HQ67" s="264"/>
      <c r="HR67" s="264"/>
      <c r="HS67" s="264"/>
      <c r="HT67" s="264"/>
      <c r="HU67" s="264"/>
      <c r="HV67" s="264"/>
      <c r="HW67" s="264"/>
      <c r="HX67" s="264"/>
      <c r="HY67" s="264"/>
      <c r="HZ67" s="264"/>
      <c r="IA67" s="264"/>
      <c r="IB67" s="264"/>
      <c r="IC67" s="264"/>
      <c r="ID67" s="264"/>
      <c r="IE67" s="264"/>
      <c r="IF67" s="264"/>
      <c r="IG67" s="264"/>
      <c r="IH67" s="264"/>
      <c r="II67" s="264"/>
      <c r="IJ67" s="264"/>
      <c r="IK67" s="264"/>
      <c r="IL67" s="264"/>
      <c r="IM67" s="264"/>
      <c r="IN67" s="264"/>
      <c r="IO67" s="264"/>
      <c r="IP67" s="264"/>
      <c r="IQ67" s="264"/>
      <c r="IR67" s="264"/>
      <c r="IS67" s="264"/>
      <c r="IT67" s="264"/>
      <c r="IU67" s="264"/>
      <c r="IV67" s="264"/>
      <c r="IW67" s="264"/>
      <c r="IX67" s="264"/>
      <c r="IY67" s="264"/>
    </row>
    <row r="68" spans="1:259" s="115" customFormat="1" ht="15">
      <c r="A68" s="118"/>
      <c r="B68" s="81"/>
      <c r="C68" s="81"/>
      <c r="D68" s="102">
        <v>1</v>
      </c>
      <c r="E68" s="81" t="s">
        <v>625</v>
      </c>
      <c r="F68" s="81"/>
      <c r="G68" s="81"/>
      <c r="H68" s="81"/>
      <c r="I68" s="92" t="s">
        <v>626</v>
      </c>
      <c r="J68" s="103">
        <f t="shared" si="7"/>
        <v>300191</v>
      </c>
      <c r="K68" s="103">
        <f t="shared" si="15"/>
        <v>0</v>
      </c>
      <c r="L68" s="103">
        <f t="shared" si="16"/>
        <v>0</v>
      </c>
      <c r="M68" s="104">
        <f t="shared" si="2"/>
        <v>300191</v>
      </c>
      <c r="N68" s="110"/>
      <c r="O68" s="110"/>
      <c r="P68" s="111"/>
      <c r="Q68" s="110"/>
      <c r="R68" s="110"/>
      <c r="S68" s="111"/>
      <c r="T68" s="110"/>
      <c r="U68" s="110"/>
      <c r="V68" s="111"/>
      <c r="W68" s="108">
        <f t="shared" ref="W68:W77" si="23">N68+Q68</f>
        <v>0</v>
      </c>
      <c r="X68" s="110"/>
      <c r="Y68" s="111"/>
      <c r="Z68" s="110"/>
      <c r="AA68" s="110"/>
      <c r="AB68" s="111"/>
      <c r="AC68" s="110"/>
      <c r="AD68" s="110"/>
      <c r="AE68" s="111"/>
      <c r="AF68" s="110"/>
      <c r="AG68" s="110"/>
      <c r="AH68" s="111"/>
      <c r="AI68" s="110"/>
      <c r="AJ68" s="110"/>
      <c r="AK68" s="111"/>
      <c r="AL68" s="108">
        <f t="shared" ref="AL68:AL72" si="24">Z68+AC68+AF68+AI68</f>
        <v>0</v>
      </c>
      <c r="AM68" s="110"/>
      <c r="AN68" s="111"/>
      <c r="AO68" s="110"/>
      <c r="AP68" s="110"/>
      <c r="AQ68" s="111"/>
      <c r="AR68" s="110"/>
      <c r="AS68" s="110"/>
      <c r="AT68" s="111"/>
      <c r="AU68" s="110"/>
      <c r="AV68" s="110"/>
      <c r="AW68" s="111"/>
      <c r="AX68" s="110"/>
      <c r="AY68" s="110"/>
      <c r="AZ68" s="111"/>
      <c r="BA68" s="110"/>
      <c r="BB68" s="110"/>
      <c r="BC68" s="111"/>
      <c r="BD68" s="110"/>
      <c r="BE68" s="110"/>
      <c r="BF68" s="111"/>
      <c r="BG68" s="110"/>
      <c r="BH68" s="110"/>
      <c r="BI68" s="111"/>
      <c r="BJ68" s="110"/>
      <c r="BK68" s="110"/>
      <c r="BL68" s="111"/>
      <c r="BM68" s="110"/>
      <c r="BN68" s="110"/>
      <c r="BO68" s="111"/>
      <c r="BP68" s="110"/>
      <c r="BQ68" s="110"/>
      <c r="BR68" s="111"/>
      <c r="BS68" s="110"/>
      <c r="BT68" s="110"/>
      <c r="BU68" s="111"/>
      <c r="BV68" s="110"/>
      <c r="BW68" s="110"/>
      <c r="BX68" s="111"/>
      <c r="BY68" s="110"/>
      <c r="BZ68" s="110"/>
      <c r="CA68" s="111"/>
      <c r="CB68" s="110"/>
      <c r="CC68" s="110"/>
      <c r="CD68" s="111"/>
      <c r="CE68" s="110"/>
      <c r="CF68" s="110"/>
      <c r="CG68" s="111"/>
      <c r="CH68" s="110"/>
      <c r="CI68" s="110"/>
      <c r="CJ68" s="111"/>
      <c r="CK68" s="110"/>
      <c r="CL68" s="110"/>
      <c r="CM68" s="111"/>
      <c r="CN68" s="110"/>
      <c r="CO68" s="110"/>
      <c r="CP68" s="111"/>
      <c r="CQ68" s="110"/>
      <c r="CR68" s="110"/>
      <c r="CS68" s="111"/>
      <c r="CT68" s="110">
        <v>300191</v>
      </c>
      <c r="CU68" s="110"/>
      <c r="CV68" s="111"/>
      <c r="CW68" s="110"/>
      <c r="CX68" s="110"/>
      <c r="CY68" s="111"/>
      <c r="CZ68" s="110"/>
      <c r="DA68" s="110"/>
      <c r="DB68" s="111"/>
      <c r="DC68" s="110"/>
      <c r="DD68" s="110"/>
      <c r="DE68" s="111"/>
      <c r="DF68" s="110"/>
      <c r="DG68" s="110"/>
      <c r="DH68" s="111"/>
      <c r="DI68" s="110"/>
      <c r="DJ68" s="110"/>
      <c r="DK68" s="111"/>
      <c r="DL68" s="110"/>
      <c r="DM68" s="110"/>
      <c r="DN68" s="111"/>
      <c r="DO68" s="110"/>
      <c r="DP68" s="110"/>
      <c r="DQ68" s="111"/>
      <c r="DR68" s="111"/>
      <c r="DS68" s="111"/>
      <c r="DT68" s="111"/>
      <c r="DU68" s="110"/>
      <c r="DV68" s="110"/>
      <c r="DW68" s="111"/>
      <c r="DX68" s="110"/>
      <c r="DY68" s="110"/>
      <c r="DZ68" s="111"/>
      <c r="EA68" s="110"/>
      <c r="EB68" s="110"/>
      <c r="EC68" s="111"/>
      <c r="ED68" s="103">
        <f t="shared" si="17"/>
        <v>300191</v>
      </c>
      <c r="EE68" s="103">
        <f t="shared" si="18"/>
        <v>0</v>
      </c>
      <c r="EF68" s="804">
        <f t="shared" si="19"/>
        <v>0</v>
      </c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V68" s="264"/>
      <c r="EW68" s="264"/>
      <c r="EX68" s="264"/>
      <c r="EY68" s="264"/>
      <c r="EZ68" s="264"/>
      <c r="FA68" s="264"/>
      <c r="FB68" s="264"/>
      <c r="FC68" s="264"/>
      <c r="FD68" s="264"/>
      <c r="FE68" s="264"/>
      <c r="FF68" s="264"/>
      <c r="FG68" s="264"/>
      <c r="FH68" s="264"/>
      <c r="FI68" s="264"/>
      <c r="FJ68" s="264"/>
      <c r="FK68" s="264"/>
      <c r="FL68" s="264"/>
      <c r="FM68" s="264"/>
      <c r="FN68" s="264"/>
      <c r="FO68" s="264"/>
      <c r="FP68" s="264"/>
      <c r="FQ68" s="264"/>
      <c r="FR68" s="264"/>
      <c r="FS68" s="264"/>
      <c r="FT68" s="264"/>
      <c r="FU68" s="264"/>
      <c r="FV68" s="264"/>
      <c r="FW68" s="264"/>
      <c r="FX68" s="264"/>
      <c r="FY68" s="264"/>
      <c r="FZ68" s="264"/>
      <c r="GA68" s="264"/>
      <c r="GB68" s="264"/>
      <c r="GC68" s="264"/>
      <c r="GD68" s="264"/>
      <c r="GE68" s="264"/>
      <c r="GF68" s="264"/>
      <c r="GG68" s="264"/>
      <c r="GH68" s="264"/>
      <c r="GI68" s="264"/>
      <c r="GJ68" s="264"/>
      <c r="GK68" s="264"/>
      <c r="GL68" s="264"/>
      <c r="GM68" s="264"/>
      <c r="GN68" s="264"/>
      <c r="GO68" s="264"/>
      <c r="GP68" s="264"/>
      <c r="GQ68" s="264"/>
      <c r="GR68" s="264"/>
      <c r="GS68" s="264"/>
      <c r="GT68" s="264"/>
      <c r="GU68" s="264"/>
      <c r="GV68" s="264"/>
      <c r="GW68" s="264"/>
      <c r="GX68" s="264"/>
      <c r="GY68" s="264"/>
      <c r="GZ68" s="264"/>
      <c r="HA68" s="264"/>
      <c r="HB68" s="264"/>
      <c r="HC68" s="264"/>
      <c r="HD68" s="264"/>
      <c r="HE68" s="264"/>
      <c r="HF68" s="264"/>
      <c r="HG68" s="264"/>
      <c r="HH68" s="264"/>
      <c r="HI68" s="264"/>
      <c r="HJ68" s="264"/>
      <c r="HK68" s="264"/>
      <c r="HL68" s="264"/>
      <c r="HM68" s="264"/>
      <c r="HN68" s="264"/>
      <c r="HO68" s="264"/>
      <c r="HP68" s="264"/>
      <c r="HQ68" s="264"/>
      <c r="HR68" s="264"/>
      <c r="HS68" s="264"/>
      <c r="HT68" s="264"/>
      <c r="HU68" s="264"/>
      <c r="HV68" s="264"/>
      <c r="HW68" s="264"/>
      <c r="HX68" s="264"/>
      <c r="HY68" s="264"/>
      <c r="HZ68" s="264"/>
      <c r="IA68" s="264"/>
      <c r="IB68" s="264"/>
      <c r="IC68" s="264"/>
      <c r="ID68" s="264"/>
      <c r="IE68" s="264"/>
      <c r="IF68" s="264"/>
      <c r="IG68" s="264"/>
      <c r="IH68" s="264"/>
      <c r="II68" s="264"/>
      <c r="IJ68" s="264"/>
      <c r="IK68" s="264"/>
      <c r="IL68" s="264"/>
      <c r="IM68" s="264"/>
      <c r="IN68" s="264"/>
      <c r="IO68" s="264"/>
      <c r="IP68" s="264"/>
      <c r="IQ68" s="264"/>
      <c r="IR68" s="264"/>
      <c r="IS68" s="264"/>
      <c r="IT68" s="264"/>
      <c r="IU68" s="264"/>
      <c r="IV68" s="264"/>
      <c r="IW68" s="264"/>
      <c r="IX68" s="264"/>
      <c r="IY68" s="264"/>
    </row>
    <row r="69" spans="1:259" ht="17.25" customHeight="1">
      <c r="A69" s="101"/>
      <c r="D69" s="102">
        <v>2</v>
      </c>
      <c r="E69" s="81" t="s">
        <v>627</v>
      </c>
      <c r="F69" s="107"/>
      <c r="G69" s="107"/>
      <c r="H69" s="107"/>
      <c r="I69" s="107" t="s">
        <v>628</v>
      </c>
      <c r="J69" s="103">
        <f t="shared" si="7"/>
        <v>0</v>
      </c>
      <c r="K69" s="103">
        <f t="shared" ref="K69:K103" si="25">SUMIF($N$4:$EF$4,"Önként vállalt feladatok",N69:EF69)-EE69</f>
        <v>0</v>
      </c>
      <c r="L69" s="103">
        <f t="shared" ref="L69:L102" si="26">SUMIF($N$4:$EF$4,"Államigazgatási felagatpk",N69:EF69)</f>
        <v>0</v>
      </c>
      <c r="M69" s="104">
        <f t="shared" ref="M69:M100" si="27">SUM(J69:L69)</f>
        <v>0</v>
      </c>
      <c r="N69" s="108"/>
      <c r="O69" s="108"/>
      <c r="P69" s="109"/>
      <c r="Q69" s="108"/>
      <c r="R69" s="108"/>
      <c r="S69" s="109"/>
      <c r="T69" s="108"/>
      <c r="U69" s="108"/>
      <c r="V69" s="109"/>
      <c r="W69" s="108">
        <f t="shared" si="23"/>
        <v>0</v>
      </c>
      <c r="X69" s="108"/>
      <c r="Y69" s="109"/>
      <c r="Z69" s="108"/>
      <c r="AA69" s="108"/>
      <c r="AB69" s="109"/>
      <c r="AC69" s="108"/>
      <c r="AD69" s="108"/>
      <c r="AE69" s="109"/>
      <c r="AF69" s="108"/>
      <c r="AG69" s="108"/>
      <c r="AH69" s="109"/>
      <c r="AI69" s="108"/>
      <c r="AJ69" s="108"/>
      <c r="AK69" s="109"/>
      <c r="AL69" s="108">
        <f t="shared" si="24"/>
        <v>0</v>
      </c>
      <c r="AM69" s="108"/>
      <c r="AN69" s="109"/>
      <c r="AO69" s="108"/>
      <c r="AP69" s="108"/>
      <c r="AQ69" s="109"/>
      <c r="AR69" s="108"/>
      <c r="AS69" s="108"/>
      <c r="AT69" s="109"/>
      <c r="AU69" s="108"/>
      <c r="AV69" s="108"/>
      <c r="AW69" s="109"/>
      <c r="AX69" s="108"/>
      <c r="AY69" s="108"/>
      <c r="AZ69" s="109"/>
      <c r="BA69" s="108"/>
      <c r="BB69" s="108"/>
      <c r="BC69" s="109"/>
      <c r="BD69" s="108"/>
      <c r="BE69" s="108"/>
      <c r="BF69" s="109"/>
      <c r="BG69" s="108"/>
      <c r="BH69" s="108"/>
      <c r="BI69" s="109"/>
      <c r="BJ69" s="108"/>
      <c r="BK69" s="108"/>
      <c r="BL69" s="109"/>
      <c r="BM69" s="108"/>
      <c r="BN69" s="108"/>
      <c r="BO69" s="109"/>
      <c r="BP69" s="108"/>
      <c r="BQ69" s="108"/>
      <c r="BR69" s="109"/>
      <c r="BS69" s="108"/>
      <c r="BT69" s="108"/>
      <c r="BU69" s="109"/>
      <c r="BV69" s="108"/>
      <c r="BW69" s="108"/>
      <c r="BX69" s="109"/>
      <c r="BY69" s="108"/>
      <c r="BZ69" s="108"/>
      <c r="CA69" s="109"/>
      <c r="CB69" s="108"/>
      <c r="CC69" s="108"/>
      <c r="CD69" s="109"/>
      <c r="CE69" s="108"/>
      <c r="CF69" s="108"/>
      <c r="CG69" s="109"/>
      <c r="CH69" s="108"/>
      <c r="CI69" s="108"/>
      <c r="CJ69" s="109"/>
      <c r="CK69" s="108"/>
      <c r="CL69" s="108"/>
      <c r="CM69" s="109"/>
      <c r="CN69" s="108"/>
      <c r="CO69" s="108"/>
      <c r="CP69" s="109"/>
      <c r="CQ69" s="108"/>
      <c r="CR69" s="108"/>
      <c r="CS69" s="109"/>
      <c r="CT69" s="108"/>
      <c r="CU69" s="108"/>
      <c r="CV69" s="109"/>
      <c r="CW69" s="108"/>
      <c r="CX69" s="108"/>
      <c r="CY69" s="109"/>
      <c r="CZ69" s="108"/>
      <c r="DA69" s="108"/>
      <c r="DB69" s="109"/>
      <c r="DC69" s="108"/>
      <c r="DD69" s="108"/>
      <c r="DE69" s="109"/>
      <c r="DF69" s="108"/>
      <c r="DG69" s="108"/>
      <c r="DH69" s="109"/>
      <c r="DI69" s="108"/>
      <c r="DJ69" s="108"/>
      <c r="DK69" s="109"/>
      <c r="DL69" s="108"/>
      <c r="DM69" s="108"/>
      <c r="DN69" s="109"/>
      <c r="DO69" s="108"/>
      <c r="DP69" s="108"/>
      <c r="DQ69" s="109"/>
      <c r="DR69" s="109"/>
      <c r="DS69" s="109"/>
      <c r="DT69" s="109"/>
      <c r="DU69" s="108"/>
      <c r="DV69" s="108"/>
      <c r="DW69" s="109"/>
      <c r="DX69" s="108"/>
      <c r="DY69" s="108"/>
      <c r="DZ69" s="109"/>
      <c r="EA69" s="108"/>
      <c r="EB69" s="108"/>
      <c r="EC69" s="109"/>
      <c r="ED69" s="103">
        <f t="shared" ref="ED69:ED100" si="28">SUMIF($AO$4:$EC$4,"Kötelező feladatok",AO69:EC69)</f>
        <v>0</v>
      </c>
      <c r="EE69" s="103">
        <f t="shared" ref="EE69:EE103" si="29">SUMIF($AO$4:$EC$4,"Önként vállalt feladatok",AO69:EC69)</f>
        <v>0</v>
      </c>
      <c r="EF69" s="804">
        <f t="shared" ref="EF69:EF103" si="30">SUMIF($AO$4:$EC$4,"Államigazgatási feladatok",AO69:EC69)</f>
        <v>0</v>
      </c>
    </row>
    <row r="70" spans="1:259" s="115" customFormat="1" ht="15">
      <c r="A70" s="118"/>
      <c r="B70" s="81"/>
      <c r="C70" s="81"/>
      <c r="D70" s="102">
        <v>3</v>
      </c>
      <c r="E70" s="81" t="s">
        <v>629</v>
      </c>
      <c r="F70" s="107"/>
      <c r="G70" s="107"/>
      <c r="H70" s="107"/>
      <c r="I70" s="107" t="s">
        <v>630</v>
      </c>
      <c r="J70" s="103">
        <f t="shared" si="7"/>
        <v>0</v>
      </c>
      <c r="K70" s="103">
        <f t="shared" si="25"/>
        <v>0</v>
      </c>
      <c r="L70" s="103">
        <f t="shared" si="26"/>
        <v>0</v>
      </c>
      <c r="M70" s="104">
        <f t="shared" si="27"/>
        <v>0</v>
      </c>
      <c r="N70" s="108"/>
      <c r="O70" s="108"/>
      <c r="P70" s="109"/>
      <c r="Q70" s="108"/>
      <c r="R70" s="108"/>
      <c r="S70" s="109"/>
      <c r="T70" s="108"/>
      <c r="U70" s="108"/>
      <c r="V70" s="109"/>
      <c r="W70" s="108">
        <f t="shared" si="23"/>
        <v>0</v>
      </c>
      <c r="X70" s="108"/>
      <c r="Y70" s="109"/>
      <c r="Z70" s="108"/>
      <c r="AA70" s="108"/>
      <c r="AB70" s="109"/>
      <c r="AC70" s="108"/>
      <c r="AD70" s="108"/>
      <c r="AE70" s="109"/>
      <c r="AF70" s="108"/>
      <c r="AG70" s="108"/>
      <c r="AH70" s="109"/>
      <c r="AI70" s="108"/>
      <c r="AJ70" s="108"/>
      <c r="AK70" s="109"/>
      <c r="AL70" s="108">
        <f t="shared" si="24"/>
        <v>0</v>
      </c>
      <c r="AM70" s="108"/>
      <c r="AN70" s="109"/>
      <c r="AO70" s="108"/>
      <c r="AP70" s="108"/>
      <c r="AQ70" s="109"/>
      <c r="AR70" s="108"/>
      <c r="AS70" s="108"/>
      <c r="AT70" s="109"/>
      <c r="AU70" s="108"/>
      <c r="AV70" s="108"/>
      <c r="AW70" s="109"/>
      <c r="AX70" s="108"/>
      <c r="AY70" s="108"/>
      <c r="AZ70" s="109"/>
      <c r="BA70" s="108"/>
      <c r="BB70" s="108"/>
      <c r="BC70" s="109"/>
      <c r="BD70" s="108"/>
      <c r="BE70" s="108"/>
      <c r="BF70" s="109"/>
      <c r="BG70" s="108"/>
      <c r="BH70" s="108"/>
      <c r="BI70" s="109"/>
      <c r="BJ70" s="108"/>
      <c r="BK70" s="108"/>
      <c r="BL70" s="109"/>
      <c r="BM70" s="108"/>
      <c r="BN70" s="108"/>
      <c r="BO70" s="109"/>
      <c r="BP70" s="108"/>
      <c r="BQ70" s="108"/>
      <c r="BR70" s="109"/>
      <c r="BS70" s="108"/>
      <c r="BT70" s="108"/>
      <c r="BU70" s="109"/>
      <c r="BV70" s="108"/>
      <c r="BW70" s="108"/>
      <c r="BX70" s="109"/>
      <c r="BY70" s="108"/>
      <c r="BZ70" s="108"/>
      <c r="CA70" s="109"/>
      <c r="CB70" s="108"/>
      <c r="CC70" s="108"/>
      <c r="CD70" s="109"/>
      <c r="CE70" s="108"/>
      <c r="CF70" s="108"/>
      <c r="CG70" s="109"/>
      <c r="CH70" s="108"/>
      <c r="CI70" s="108"/>
      <c r="CJ70" s="109"/>
      <c r="CK70" s="108"/>
      <c r="CL70" s="108"/>
      <c r="CM70" s="109"/>
      <c r="CN70" s="108"/>
      <c r="CO70" s="108"/>
      <c r="CP70" s="109"/>
      <c r="CQ70" s="108"/>
      <c r="CR70" s="108"/>
      <c r="CS70" s="109"/>
      <c r="CT70" s="108"/>
      <c r="CU70" s="108"/>
      <c r="CV70" s="109"/>
      <c r="CW70" s="108"/>
      <c r="CX70" s="108"/>
      <c r="CY70" s="109"/>
      <c r="CZ70" s="108"/>
      <c r="DA70" s="108"/>
      <c r="DB70" s="109"/>
      <c r="DC70" s="108"/>
      <c r="DD70" s="108"/>
      <c r="DE70" s="109"/>
      <c r="DF70" s="108"/>
      <c r="DG70" s="108"/>
      <c r="DH70" s="109"/>
      <c r="DI70" s="108"/>
      <c r="DJ70" s="108"/>
      <c r="DK70" s="109"/>
      <c r="DL70" s="108"/>
      <c r="DM70" s="108"/>
      <c r="DN70" s="109"/>
      <c r="DO70" s="108"/>
      <c r="DP70" s="108"/>
      <c r="DQ70" s="109"/>
      <c r="DR70" s="109"/>
      <c r="DS70" s="109"/>
      <c r="DT70" s="109"/>
      <c r="DU70" s="108"/>
      <c r="DV70" s="108"/>
      <c r="DW70" s="109"/>
      <c r="DX70" s="108"/>
      <c r="DY70" s="108"/>
      <c r="DZ70" s="109"/>
      <c r="EA70" s="108"/>
      <c r="EB70" s="108"/>
      <c r="EC70" s="109"/>
      <c r="ED70" s="103">
        <f t="shared" si="28"/>
        <v>0</v>
      </c>
      <c r="EE70" s="103">
        <f t="shared" si="29"/>
        <v>0</v>
      </c>
      <c r="EF70" s="804">
        <f t="shared" si="30"/>
        <v>0</v>
      </c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  <c r="EY70" s="264"/>
      <c r="EZ70" s="264"/>
      <c r="FA70" s="264"/>
      <c r="FB70" s="264"/>
      <c r="FC70" s="264"/>
      <c r="FD70" s="264"/>
      <c r="FE70" s="264"/>
      <c r="FF70" s="264"/>
      <c r="FG70" s="264"/>
      <c r="FH70" s="264"/>
      <c r="FI70" s="264"/>
      <c r="FJ70" s="264"/>
      <c r="FK70" s="264"/>
      <c r="FL70" s="264"/>
      <c r="FM70" s="264"/>
      <c r="FN70" s="264"/>
      <c r="FO70" s="264"/>
      <c r="FP70" s="264"/>
      <c r="FQ70" s="264"/>
      <c r="FR70" s="264"/>
      <c r="FS70" s="264"/>
      <c r="FT70" s="264"/>
      <c r="FU70" s="264"/>
      <c r="FV70" s="264"/>
      <c r="FW70" s="264"/>
      <c r="FX70" s="264"/>
      <c r="FY70" s="264"/>
      <c r="FZ70" s="264"/>
      <c r="GA70" s="264"/>
      <c r="GB70" s="264"/>
      <c r="GC70" s="264"/>
      <c r="GD70" s="264"/>
      <c r="GE70" s="264"/>
      <c r="GF70" s="264"/>
      <c r="GG70" s="264"/>
      <c r="GH70" s="264"/>
      <c r="GI70" s="264"/>
      <c r="GJ70" s="264"/>
      <c r="GK70" s="264"/>
      <c r="GL70" s="264"/>
      <c r="GM70" s="264"/>
      <c r="GN70" s="264"/>
      <c r="GO70" s="264"/>
      <c r="GP70" s="264"/>
      <c r="GQ70" s="264"/>
      <c r="GR70" s="264"/>
      <c r="GS70" s="264"/>
      <c r="GT70" s="264"/>
      <c r="GU70" s="264"/>
      <c r="GV70" s="264"/>
      <c r="GW70" s="264"/>
      <c r="GX70" s="264"/>
      <c r="GY70" s="264"/>
      <c r="GZ70" s="264"/>
      <c r="HA70" s="264"/>
      <c r="HB70" s="264"/>
      <c r="HC70" s="264"/>
      <c r="HD70" s="264"/>
      <c r="HE70" s="264"/>
      <c r="HF70" s="264"/>
      <c r="HG70" s="264"/>
      <c r="HH70" s="264"/>
      <c r="HI70" s="264"/>
      <c r="HJ70" s="264"/>
      <c r="HK70" s="264"/>
      <c r="HL70" s="264"/>
      <c r="HM70" s="264"/>
      <c r="HN70" s="264"/>
      <c r="HO70" s="264"/>
      <c r="HP70" s="264"/>
      <c r="HQ70" s="264"/>
      <c r="HR70" s="264"/>
      <c r="HS70" s="264"/>
      <c r="HT70" s="264"/>
      <c r="HU70" s="264"/>
      <c r="HV70" s="264"/>
      <c r="HW70" s="264"/>
      <c r="HX70" s="264"/>
      <c r="HY70" s="264"/>
      <c r="HZ70" s="264"/>
      <c r="IA70" s="264"/>
      <c r="IB70" s="264"/>
      <c r="IC70" s="264"/>
      <c r="ID70" s="264"/>
      <c r="IE70" s="264"/>
      <c r="IF70" s="264"/>
      <c r="IG70" s="264"/>
      <c r="IH70" s="264"/>
      <c r="II70" s="264"/>
      <c r="IJ70" s="264"/>
      <c r="IK70" s="264"/>
      <c r="IL70" s="264"/>
      <c r="IM70" s="264"/>
      <c r="IN70" s="264"/>
      <c r="IO70" s="264"/>
      <c r="IP70" s="264"/>
      <c r="IQ70" s="264"/>
      <c r="IR70" s="264"/>
      <c r="IS70" s="264"/>
      <c r="IT70" s="264"/>
      <c r="IU70" s="264"/>
      <c r="IV70" s="264"/>
      <c r="IW70" s="264"/>
      <c r="IX70" s="264"/>
      <c r="IY70" s="264"/>
    </row>
    <row r="71" spans="1:259" s="115" customFormat="1" ht="15">
      <c r="A71" s="118"/>
      <c r="C71" s="81"/>
      <c r="D71" s="102">
        <v>4</v>
      </c>
      <c r="E71" s="81" t="s">
        <v>631</v>
      </c>
      <c r="F71" s="107"/>
      <c r="G71" s="107"/>
      <c r="H71" s="107"/>
      <c r="I71" s="107" t="s">
        <v>632</v>
      </c>
      <c r="J71" s="103">
        <f t="shared" si="7"/>
        <v>0</v>
      </c>
      <c r="K71" s="103">
        <f t="shared" si="25"/>
        <v>0</v>
      </c>
      <c r="L71" s="103">
        <f t="shared" si="26"/>
        <v>0</v>
      </c>
      <c r="M71" s="104">
        <f t="shared" si="27"/>
        <v>0</v>
      </c>
      <c r="N71" s="108"/>
      <c r="O71" s="108"/>
      <c r="P71" s="109"/>
      <c r="Q71" s="108"/>
      <c r="R71" s="108"/>
      <c r="S71" s="109"/>
      <c r="T71" s="108"/>
      <c r="U71" s="108"/>
      <c r="V71" s="109"/>
      <c r="W71" s="108">
        <f t="shared" si="23"/>
        <v>0</v>
      </c>
      <c r="X71" s="108"/>
      <c r="Y71" s="109"/>
      <c r="Z71" s="108"/>
      <c r="AA71" s="108"/>
      <c r="AB71" s="109"/>
      <c r="AC71" s="108"/>
      <c r="AD71" s="108"/>
      <c r="AE71" s="109"/>
      <c r="AF71" s="108"/>
      <c r="AG71" s="108"/>
      <c r="AH71" s="109"/>
      <c r="AI71" s="108"/>
      <c r="AJ71" s="108"/>
      <c r="AK71" s="109"/>
      <c r="AL71" s="108">
        <f t="shared" si="24"/>
        <v>0</v>
      </c>
      <c r="AM71" s="108"/>
      <c r="AN71" s="109"/>
      <c r="AO71" s="108"/>
      <c r="AP71" s="108"/>
      <c r="AQ71" s="109"/>
      <c r="AR71" s="108"/>
      <c r="AS71" s="108"/>
      <c r="AT71" s="109"/>
      <c r="AU71" s="108"/>
      <c r="AV71" s="108"/>
      <c r="AW71" s="109"/>
      <c r="AX71" s="108"/>
      <c r="AY71" s="108"/>
      <c r="AZ71" s="109"/>
      <c r="BA71" s="108"/>
      <c r="BB71" s="108"/>
      <c r="BC71" s="109"/>
      <c r="BD71" s="108"/>
      <c r="BE71" s="108"/>
      <c r="BF71" s="109"/>
      <c r="BG71" s="108"/>
      <c r="BH71" s="108"/>
      <c r="BI71" s="109"/>
      <c r="BJ71" s="108"/>
      <c r="BK71" s="108"/>
      <c r="BL71" s="109"/>
      <c r="BM71" s="108"/>
      <c r="BN71" s="108"/>
      <c r="BO71" s="109"/>
      <c r="BP71" s="108"/>
      <c r="BQ71" s="108"/>
      <c r="BR71" s="109"/>
      <c r="BS71" s="108"/>
      <c r="BT71" s="108"/>
      <c r="BU71" s="109"/>
      <c r="BV71" s="108"/>
      <c r="BW71" s="108"/>
      <c r="BX71" s="109"/>
      <c r="BY71" s="108"/>
      <c r="BZ71" s="108"/>
      <c r="CA71" s="109"/>
      <c r="CB71" s="108"/>
      <c r="CC71" s="108"/>
      <c r="CD71" s="109"/>
      <c r="CE71" s="108"/>
      <c r="CF71" s="108"/>
      <c r="CG71" s="109"/>
      <c r="CH71" s="108"/>
      <c r="CI71" s="108"/>
      <c r="CJ71" s="109"/>
      <c r="CK71" s="108"/>
      <c r="CL71" s="108"/>
      <c r="CM71" s="109"/>
      <c r="CN71" s="108"/>
      <c r="CO71" s="108"/>
      <c r="CP71" s="109"/>
      <c r="CQ71" s="108"/>
      <c r="CR71" s="108"/>
      <c r="CS71" s="109"/>
      <c r="CT71" s="108"/>
      <c r="CU71" s="108"/>
      <c r="CV71" s="109"/>
      <c r="CW71" s="108"/>
      <c r="CX71" s="108"/>
      <c r="CY71" s="109"/>
      <c r="CZ71" s="108"/>
      <c r="DA71" s="108"/>
      <c r="DB71" s="109"/>
      <c r="DC71" s="108"/>
      <c r="DD71" s="108"/>
      <c r="DE71" s="109"/>
      <c r="DF71" s="108"/>
      <c r="DG71" s="108"/>
      <c r="DH71" s="109"/>
      <c r="DI71" s="108"/>
      <c r="DJ71" s="108"/>
      <c r="DK71" s="109"/>
      <c r="DL71" s="108"/>
      <c r="DM71" s="108"/>
      <c r="DN71" s="109"/>
      <c r="DO71" s="108"/>
      <c r="DP71" s="108"/>
      <c r="DQ71" s="109"/>
      <c r="DR71" s="109"/>
      <c r="DS71" s="109"/>
      <c r="DT71" s="109"/>
      <c r="DU71" s="108"/>
      <c r="DV71" s="108"/>
      <c r="DW71" s="109"/>
      <c r="DX71" s="108"/>
      <c r="DY71" s="108"/>
      <c r="DZ71" s="109"/>
      <c r="EA71" s="108"/>
      <c r="EB71" s="108"/>
      <c r="EC71" s="109"/>
      <c r="ED71" s="103">
        <f t="shared" si="28"/>
        <v>0</v>
      </c>
      <c r="EE71" s="103">
        <f t="shared" si="29"/>
        <v>0</v>
      </c>
      <c r="EF71" s="804">
        <f t="shared" si="30"/>
        <v>0</v>
      </c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  <c r="EY71" s="264"/>
      <c r="EZ71" s="264"/>
      <c r="FA71" s="264"/>
      <c r="FB71" s="264"/>
      <c r="FC71" s="264"/>
      <c r="FD71" s="264"/>
      <c r="FE71" s="264"/>
      <c r="FF71" s="264"/>
      <c r="FG71" s="264"/>
      <c r="FH71" s="264"/>
      <c r="FI71" s="264"/>
      <c r="FJ71" s="264"/>
      <c r="FK71" s="264"/>
      <c r="FL71" s="264"/>
      <c r="FM71" s="264"/>
      <c r="FN71" s="264"/>
      <c r="FO71" s="264"/>
      <c r="FP71" s="264"/>
      <c r="FQ71" s="264"/>
      <c r="FR71" s="264"/>
      <c r="FS71" s="264"/>
      <c r="FT71" s="264"/>
      <c r="FU71" s="264"/>
      <c r="FV71" s="264"/>
      <c r="FW71" s="264"/>
      <c r="FX71" s="264"/>
      <c r="FY71" s="264"/>
      <c r="FZ71" s="264"/>
      <c r="GA71" s="264"/>
      <c r="GB71" s="264"/>
      <c r="GC71" s="264"/>
      <c r="GD71" s="264"/>
      <c r="GE71" s="264"/>
      <c r="GF71" s="264"/>
      <c r="GG71" s="264"/>
      <c r="GH71" s="264"/>
      <c r="GI71" s="264"/>
      <c r="GJ71" s="264"/>
      <c r="GK71" s="264"/>
      <c r="GL71" s="264"/>
      <c r="GM71" s="264"/>
      <c r="GN71" s="264"/>
      <c r="GO71" s="264"/>
      <c r="GP71" s="264"/>
      <c r="GQ71" s="264"/>
      <c r="GR71" s="264"/>
      <c r="GS71" s="264"/>
      <c r="GT71" s="264"/>
      <c r="GU71" s="264"/>
      <c r="GV71" s="264"/>
      <c r="GW71" s="264"/>
      <c r="GX71" s="264"/>
      <c r="GY71" s="264"/>
      <c r="GZ71" s="264"/>
      <c r="HA71" s="264"/>
      <c r="HB71" s="264"/>
      <c r="HC71" s="264"/>
      <c r="HD71" s="264"/>
      <c r="HE71" s="264"/>
      <c r="HF71" s="264"/>
      <c r="HG71" s="264"/>
      <c r="HH71" s="264"/>
      <c r="HI71" s="264"/>
      <c r="HJ71" s="264"/>
      <c r="HK71" s="264"/>
      <c r="HL71" s="264"/>
      <c r="HM71" s="264"/>
      <c r="HN71" s="264"/>
      <c r="HO71" s="264"/>
      <c r="HP71" s="264"/>
      <c r="HQ71" s="264"/>
      <c r="HR71" s="264"/>
      <c r="HS71" s="264"/>
      <c r="HT71" s="264"/>
      <c r="HU71" s="264"/>
      <c r="HV71" s="264"/>
      <c r="HW71" s="264"/>
      <c r="HX71" s="264"/>
      <c r="HY71" s="264"/>
      <c r="HZ71" s="264"/>
      <c r="IA71" s="264"/>
      <c r="IB71" s="264"/>
      <c r="IC71" s="264"/>
      <c r="ID71" s="264"/>
      <c r="IE71" s="264"/>
      <c r="IF71" s="264"/>
      <c r="IG71" s="264"/>
      <c r="IH71" s="264"/>
      <c r="II71" s="264"/>
      <c r="IJ71" s="264"/>
      <c r="IK71" s="264"/>
      <c r="IL71" s="264"/>
      <c r="IM71" s="264"/>
      <c r="IN71" s="264"/>
      <c r="IO71" s="264"/>
      <c r="IP71" s="264"/>
      <c r="IQ71" s="264"/>
      <c r="IR71" s="264"/>
      <c r="IS71" s="264"/>
      <c r="IT71" s="264"/>
      <c r="IU71" s="264"/>
      <c r="IV71" s="264"/>
      <c r="IW71" s="264"/>
      <c r="IX71" s="264"/>
      <c r="IY71" s="264"/>
    </row>
    <row r="72" spans="1:259" s="115" customFormat="1" ht="15">
      <c r="A72" s="118"/>
      <c r="C72" s="81"/>
      <c r="D72" s="102">
        <v>5</v>
      </c>
      <c r="E72" s="81" t="s">
        <v>633</v>
      </c>
      <c r="F72" s="107"/>
      <c r="G72" s="107"/>
      <c r="H72" s="107"/>
      <c r="I72" s="107" t="s">
        <v>634</v>
      </c>
      <c r="J72" s="103">
        <f t="shared" ref="J72:J103" si="31">SUMIF($N$4:$EF$4,"Kötelező feladatok",N72:EF72)-W72-AL72-ED72</f>
        <v>3150</v>
      </c>
      <c r="K72" s="103">
        <f t="shared" si="25"/>
        <v>0</v>
      </c>
      <c r="L72" s="103">
        <f t="shared" si="26"/>
        <v>0</v>
      </c>
      <c r="M72" s="104">
        <f t="shared" si="27"/>
        <v>3150</v>
      </c>
      <c r="N72" s="108"/>
      <c r="O72" s="108"/>
      <c r="P72" s="109"/>
      <c r="Q72" s="108"/>
      <c r="R72" s="108"/>
      <c r="S72" s="109"/>
      <c r="T72" s="108"/>
      <c r="U72" s="108"/>
      <c r="V72" s="109"/>
      <c r="W72" s="108">
        <f t="shared" si="23"/>
        <v>0</v>
      </c>
      <c r="X72" s="108"/>
      <c r="Y72" s="109"/>
      <c r="Z72" s="108"/>
      <c r="AA72" s="108"/>
      <c r="AB72" s="109"/>
      <c r="AC72" s="108"/>
      <c r="AD72" s="108"/>
      <c r="AE72" s="109"/>
      <c r="AF72" s="108"/>
      <c r="AG72" s="108"/>
      <c r="AH72" s="109"/>
      <c r="AI72" s="108"/>
      <c r="AJ72" s="108"/>
      <c r="AK72" s="109"/>
      <c r="AL72" s="108">
        <f t="shared" si="24"/>
        <v>0</v>
      </c>
      <c r="AM72" s="108"/>
      <c r="AN72" s="109"/>
      <c r="AO72" s="108"/>
      <c r="AP72" s="108"/>
      <c r="AQ72" s="109"/>
      <c r="AR72" s="108"/>
      <c r="AS72" s="108"/>
      <c r="AT72" s="109"/>
      <c r="AU72" s="108"/>
      <c r="AV72" s="108"/>
      <c r="AW72" s="109"/>
      <c r="AX72" s="108"/>
      <c r="AY72" s="108"/>
      <c r="AZ72" s="109"/>
      <c r="BA72" s="108"/>
      <c r="BB72" s="108"/>
      <c r="BC72" s="109"/>
      <c r="BD72" s="108"/>
      <c r="BE72" s="108"/>
      <c r="BF72" s="109"/>
      <c r="BG72" s="108"/>
      <c r="BH72" s="108"/>
      <c r="BI72" s="109"/>
      <c r="BJ72" s="108"/>
      <c r="BK72" s="108"/>
      <c r="BL72" s="109"/>
      <c r="BM72" s="108"/>
      <c r="BN72" s="108"/>
      <c r="BO72" s="109"/>
      <c r="BP72" s="108"/>
      <c r="BQ72" s="108"/>
      <c r="BR72" s="109"/>
      <c r="BS72" s="108"/>
      <c r="BT72" s="108"/>
      <c r="BU72" s="109"/>
      <c r="BV72" s="108"/>
      <c r="BW72" s="108"/>
      <c r="BX72" s="109"/>
      <c r="BY72" s="108"/>
      <c r="BZ72" s="108"/>
      <c r="CA72" s="109"/>
      <c r="CB72" s="108"/>
      <c r="CC72" s="108"/>
      <c r="CD72" s="109"/>
      <c r="CE72" s="108"/>
      <c r="CF72" s="108"/>
      <c r="CG72" s="109"/>
      <c r="CH72" s="108"/>
      <c r="CI72" s="108"/>
      <c r="CJ72" s="109"/>
      <c r="CK72" s="108">
        <v>3150</v>
      </c>
      <c r="CL72" s="108"/>
      <c r="CM72" s="109"/>
      <c r="CN72" s="108"/>
      <c r="CO72" s="108"/>
      <c r="CP72" s="109"/>
      <c r="CQ72" s="108"/>
      <c r="CR72" s="108"/>
      <c r="CS72" s="109"/>
      <c r="CT72" s="108"/>
      <c r="CU72" s="108"/>
      <c r="CV72" s="109"/>
      <c r="CW72" s="108"/>
      <c r="CX72" s="108"/>
      <c r="CY72" s="109"/>
      <c r="CZ72" s="108"/>
      <c r="DA72" s="108"/>
      <c r="DB72" s="109"/>
      <c r="DC72" s="108"/>
      <c r="DD72" s="108"/>
      <c r="DE72" s="109"/>
      <c r="DF72" s="108"/>
      <c r="DG72" s="108"/>
      <c r="DH72" s="109"/>
      <c r="DI72" s="108"/>
      <c r="DJ72" s="108"/>
      <c r="DK72" s="109"/>
      <c r="DL72" s="108"/>
      <c r="DM72" s="108"/>
      <c r="DN72" s="109"/>
      <c r="DO72" s="108"/>
      <c r="DP72" s="108"/>
      <c r="DQ72" s="109"/>
      <c r="DR72" s="109"/>
      <c r="DS72" s="109"/>
      <c r="DT72" s="109"/>
      <c r="DU72" s="108"/>
      <c r="DV72" s="108"/>
      <c r="DW72" s="109"/>
      <c r="DX72" s="108"/>
      <c r="DY72" s="108"/>
      <c r="DZ72" s="109"/>
      <c r="EA72" s="108"/>
      <c r="EB72" s="108"/>
      <c r="EC72" s="109"/>
      <c r="ED72" s="103">
        <f t="shared" si="28"/>
        <v>3150</v>
      </c>
      <c r="EE72" s="103">
        <f t="shared" si="29"/>
        <v>0</v>
      </c>
      <c r="EF72" s="804">
        <f t="shared" si="30"/>
        <v>0</v>
      </c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  <c r="EY72" s="264"/>
      <c r="EZ72" s="264"/>
      <c r="FA72" s="264"/>
      <c r="FB72" s="264"/>
      <c r="FC72" s="264"/>
      <c r="FD72" s="264"/>
      <c r="FE72" s="264"/>
      <c r="FF72" s="264"/>
      <c r="FG72" s="264"/>
      <c r="FH72" s="264"/>
      <c r="FI72" s="264"/>
      <c r="FJ72" s="264"/>
      <c r="FK72" s="264"/>
      <c r="FL72" s="264"/>
      <c r="FM72" s="264"/>
      <c r="FN72" s="264"/>
      <c r="FO72" s="264"/>
      <c r="FP72" s="264"/>
      <c r="FQ72" s="264"/>
      <c r="FR72" s="264"/>
      <c r="FS72" s="264"/>
      <c r="FT72" s="264"/>
      <c r="FU72" s="264"/>
      <c r="FV72" s="264"/>
      <c r="FW72" s="264"/>
      <c r="FX72" s="264"/>
      <c r="FY72" s="264"/>
      <c r="FZ72" s="264"/>
      <c r="GA72" s="264"/>
      <c r="GB72" s="264"/>
      <c r="GC72" s="264"/>
      <c r="GD72" s="264"/>
      <c r="GE72" s="264"/>
      <c r="GF72" s="264"/>
      <c r="GG72" s="264"/>
      <c r="GH72" s="264"/>
      <c r="GI72" s="264"/>
      <c r="GJ72" s="264"/>
      <c r="GK72" s="264"/>
      <c r="GL72" s="264"/>
      <c r="GM72" s="264"/>
      <c r="GN72" s="264"/>
      <c r="GO72" s="264"/>
      <c r="GP72" s="264"/>
      <c r="GQ72" s="264"/>
      <c r="GR72" s="264"/>
      <c r="GS72" s="264"/>
      <c r="GT72" s="264"/>
      <c r="GU72" s="264"/>
      <c r="GV72" s="264"/>
      <c r="GW72" s="264"/>
      <c r="GX72" s="264"/>
      <c r="GY72" s="264"/>
      <c r="GZ72" s="264"/>
      <c r="HA72" s="264"/>
      <c r="HB72" s="264"/>
      <c r="HC72" s="264"/>
      <c r="HD72" s="264"/>
      <c r="HE72" s="264"/>
      <c r="HF72" s="264"/>
      <c r="HG72" s="264"/>
      <c r="HH72" s="264"/>
      <c r="HI72" s="264"/>
      <c r="HJ72" s="264"/>
      <c r="HK72" s="264"/>
      <c r="HL72" s="264"/>
      <c r="HM72" s="264"/>
      <c r="HN72" s="264"/>
      <c r="HO72" s="264"/>
      <c r="HP72" s="264"/>
      <c r="HQ72" s="264"/>
      <c r="HR72" s="264"/>
      <c r="HS72" s="264"/>
      <c r="HT72" s="264"/>
      <c r="HU72" s="264"/>
      <c r="HV72" s="264"/>
      <c r="HW72" s="264"/>
      <c r="HX72" s="264"/>
      <c r="HY72" s="264"/>
      <c r="HZ72" s="264"/>
      <c r="IA72" s="264"/>
      <c r="IB72" s="264"/>
      <c r="IC72" s="264"/>
      <c r="ID72" s="264"/>
      <c r="IE72" s="264"/>
      <c r="IF72" s="264"/>
      <c r="IG72" s="264"/>
      <c r="IH72" s="264"/>
      <c r="II72" s="264"/>
      <c r="IJ72" s="264"/>
      <c r="IK72" s="264"/>
      <c r="IL72" s="264"/>
      <c r="IM72" s="264"/>
      <c r="IN72" s="264"/>
      <c r="IO72" s="264"/>
      <c r="IP72" s="264"/>
      <c r="IQ72" s="264"/>
      <c r="IR72" s="264"/>
      <c r="IS72" s="264"/>
      <c r="IT72" s="264"/>
      <c r="IU72" s="264"/>
      <c r="IV72" s="264"/>
      <c r="IW72" s="264"/>
      <c r="IX72" s="264"/>
      <c r="IY72" s="264"/>
    </row>
    <row r="73" spans="1:259" s="115" customFormat="1" ht="17.25" customHeight="1">
      <c r="A73" s="118"/>
      <c r="B73" s="92"/>
      <c r="C73" s="93">
        <v>2</v>
      </c>
      <c r="D73" s="94" t="s">
        <v>635</v>
      </c>
      <c r="E73" s="94"/>
      <c r="F73" s="94"/>
      <c r="G73" s="94"/>
      <c r="H73" s="94"/>
      <c r="I73" s="95" t="s">
        <v>636</v>
      </c>
      <c r="J73" s="823">
        <f t="shared" si="31"/>
        <v>75064</v>
      </c>
      <c r="K73" s="96">
        <f t="shared" si="25"/>
        <v>0</v>
      </c>
      <c r="L73" s="96">
        <f t="shared" si="26"/>
        <v>0</v>
      </c>
      <c r="M73" s="97">
        <f t="shared" si="27"/>
        <v>75064</v>
      </c>
      <c r="N73" s="98">
        <f>SUM(N74:N77)</f>
        <v>0</v>
      </c>
      <c r="O73" s="98">
        <f>SUM(O74:O77)</f>
        <v>0</v>
      </c>
      <c r="P73" s="99"/>
      <c r="Q73" s="98">
        <f>SUM(Q74:Q77)</f>
        <v>0</v>
      </c>
      <c r="R73" s="98">
        <f>SUM(R74:R77)</f>
        <v>0</v>
      </c>
      <c r="S73" s="99"/>
      <c r="T73" s="98">
        <f>SUM(T74:T77)</f>
        <v>0</v>
      </c>
      <c r="U73" s="98">
        <f>SUM(U74:U77)</f>
        <v>0</v>
      </c>
      <c r="V73" s="99"/>
      <c r="W73" s="98">
        <f>SUM(W74:W77)</f>
        <v>0</v>
      </c>
      <c r="X73" s="98">
        <f>SUM(X74:X77)</f>
        <v>0</v>
      </c>
      <c r="Y73" s="99"/>
      <c r="Z73" s="98">
        <f>SUM(Z74:Z77)</f>
        <v>0</v>
      </c>
      <c r="AA73" s="98">
        <f>SUM(AA74:AA77)</f>
        <v>0</v>
      </c>
      <c r="AB73" s="99"/>
      <c r="AC73" s="98">
        <f>SUM(AC74:AC77)</f>
        <v>0</v>
      </c>
      <c r="AD73" s="98">
        <f>SUM(AD74:AD77)</f>
        <v>0</v>
      </c>
      <c r="AE73" s="99"/>
      <c r="AF73" s="98">
        <f>SUM(AF74:AF77)</f>
        <v>0</v>
      </c>
      <c r="AG73" s="98">
        <f>SUM(AG74:AG77)</f>
        <v>0</v>
      </c>
      <c r="AH73" s="99"/>
      <c r="AI73" s="98">
        <f>SUM(AI74:AI77)</f>
        <v>0</v>
      </c>
      <c r="AJ73" s="98">
        <f>SUM(AJ74:AJ77)</f>
        <v>0</v>
      </c>
      <c r="AK73" s="99"/>
      <c r="AL73" s="98">
        <f>SUM(AL74:AL77)</f>
        <v>0</v>
      </c>
      <c r="AM73" s="98">
        <f>SUM(AM74:AM77)</f>
        <v>0</v>
      </c>
      <c r="AN73" s="99"/>
      <c r="AO73" s="98">
        <f>SUM(AO74:AO77)</f>
        <v>0</v>
      </c>
      <c r="AP73" s="98">
        <f>SUM(AP74:AP77)</f>
        <v>0</v>
      </c>
      <c r="AQ73" s="99"/>
      <c r="AR73" s="98">
        <f>SUM(AR74:AR77)</f>
        <v>0</v>
      </c>
      <c r="AS73" s="98">
        <f>SUM(AS74:AS77)</f>
        <v>0</v>
      </c>
      <c r="AT73" s="99"/>
      <c r="AU73" s="98">
        <f>SUM(AU74:AU77)</f>
        <v>0</v>
      </c>
      <c r="AV73" s="98">
        <f>SUM(AV74:AV77)</f>
        <v>0</v>
      </c>
      <c r="AW73" s="99"/>
      <c r="AX73" s="98">
        <f>SUM(AX74:AX77)</f>
        <v>0</v>
      </c>
      <c r="AY73" s="98">
        <f>SUM(AY74:AY77)</f>
        <v>0</v>
      </c>
      <c r="AZ73" s="99"/>
      <c r="BA73" s="98">
        <f>SUM(BA74:BA77)</f>
        <v>0</v>
      </c>
      <c r="BB73" s="98">
        <f>SUM(BB74:BB77)</f>
        <v>0</v>
      </c>
      <c r="BC73" s="99"/>
      <c r="BD73" s="98">
        <f>SUM(BD74:BD77)</f>
        <v>0</v>
      </c>
      <c r="BE73" s="98">
        <f>SUM(BE74:BE77)</f>
        <v>0</v>
      </c>
      <c r="BF73" s="99"/>
      <c r="BG73" s="98">
        <f>SUM(BG74:BG77)</f>
        <v>0</v>
      </c>
      <c r="BH73" s="98">
        <f>SUM(BH74:BH77)</f>
        <v>0</v>
      </c>
      <c r="BI73" s="99"/>
      <c r="BJ73" s="98">
        <f>SUM(BJ74:BJ77)</f>
        <v>0</v>
      </c>
      <c r="BK73" s="98">
        <f>SUM(BK74:BK77)</f>
        <v>0</v>
      </c>
      <c r="BL73" s="99"/>
      <c r="BM73" s="98">
        <f>SUM(BM74:BM77)</f>
        <v>0</v>
      </c>
      <c r="BN73" s="98">
        <f>SUM(BN74:BN77)</f>
        <v>0</v>
      </c>
      <c r="BO73" s="99"/>
      <c r="BP73" s="98">
        <f>SUM(BP74:BP77)</f>
        <v>0</v>
      </c>
      <c r="BQ73" s="98">
        <f>SUM(BQ74:BQ77)</f>
        <v>0</v>
      </c>
      <c r="BR73" s="99"/>
      <c r="BS73" s="98">
        <f>SUM(BS74:BS77)</f>
        <v>0</v>
      </c>
      <c r="BT73" s="98">
        <f>SUM(BT74:BT77)</f>
        <v>0</v>
      </c>
      <c r="BU73" s="99"/>
      <c r="BV73" s="98">
        <f>SUM(BV74:BV77)</f>
        <v>0</v>
      </c>
      <c r="BW73" s="98">
        <f>SUM(BW74:BW77)</f>
        <v>0</v>
      </c>
      <c r="BX73" s="99"/>
      <c r="BY73" s="98">
        <f>SUM(BY74:BY77)</f>
        <v>44784</v>
      </c>
      <c r="BZ73" s="98">
        <f>SUM(BZ74:BZ77)</f>
        <v>0</v>
      </c>
      <c r="CA73" s="99"/>
      <c r="CB73" s="98">
        <f>SUM(CB74:CB77)</f>
        <v>22828</v>
      </c>
      <c r="CC73" s="98">
        <f>SUM(CC74:CC77)</f>
        <v>0</v>
      </c>
      <c r="CD73" s="99"/>
      <c r="CE73" s="98">
        <f>SUM(CE74:CE77)</f>
        <v>0</v>
      </c>
      <c r="CF73" s="98">
        <f>SUM(CF74:CF77)</f>
        <v>0</v>
      </c>
      <c r="CG73" s="99"/>
      <c r="CH73" s="98">
        <f>SUM(CH74:CH77)</f>
        <v>0</v>
      </c>
      <c r="CI73" s="98">
        <f>SUM(CI74:CI77)</f>
        <v>0</v>
      </c>
      <c r="CJ73" s="99"/>
      <c r="CK73" s="98">
        <f>SUM(CK74:CK77)</f>
        <v>0</v>
      </c>
      <c r="CL73" s="98">
        <f>SUM(CL74:CL77)</f>
        <v>0</v>
      </c>
      <c r="CM73" s="99"/>
      <c r="CN73" s="98">
        <f>SUM(CN74:CN77)</f>
        <v>7452</v>
      </c>
      <c r="CO73" s="98">
        <f>SUM(CO74:CO77)</f>
        <v>0</v>
      </c>
      <c r="CP73" s="99"/>
      <c r="CQ73" s="98">
        <f>SUM(CQ74:CQ77)</f>
        <v>0</v>
      </c>
      <c r="CR73" s="98">
        <f>SUM(CR74:CR77)</f>
        <v>0</v>
      </c>
      <c r="CS73" s="99"/>
      <c r="CT73" s="98">
        <f>SUM(CT74:CT77)</f>
        <v>0</v>
      </c>
      <c r="CU73" s="98">
        <f>SUM(CU74:CU77)</f>
        <v>0</v>
      </c>
      <c r="CV73" s="99"/>
      <c r="CW73" s="98">
        <f>SUM(CW74:CW77)</f>
        <v>0</v>
      </c>
      <c r="CX73" s="98">
        <f>SUM(CX74:CX77)</f>
        <v>0</v>
      </c>
      <c r="CY73" s="99"/>
      <c r="CZ73" s="98">
        <f>SUM(CZ74:CZ77)</f>
        <v>0</v>
      </c>
      <c r="DA73" s="98">
        <f>SUM(DA74:DA77)</f>
        <v>0</v>
      </c>
      <c r="DB73" s="99"/>
      <c r="DC73" s="98">
        <f>SUM(DC74:DC77)</f>
        <v>0</v>
      </c>
      <c r="DD73" s="98">
        <f>SUM(DD74:DD77)</f>
        <v>0</v>
      </c>
      <c r="DE73" s="99"/>
      <c r="DF73" s="98">
        <f>SUM(DF74:DF77)</f>
        <v>0</v>
      </c>
      <c r="DG73" s="98">
        <f>SUM(DG74:DG77)</f>
        <v>0</v>
      </c>
      <c r="DH73" s="99"/>
      <c r="DI73" s="98">
        <f>SUM(DI74:DI77)</f>
        <v>0</v>
      </c>
      <c r="DJ73" s="98">
        <f>SUM(DJ74:DJ77)</f>
        <v>0</v>
      </c>
      <c r="DK73" s="99"/>
      <c r="DL73" s="98">
        <f>SUM(DL74:DL77)</f>
        <v>0</v>
      </c>
      <c r="DM73" s="98">
        <f>SUM(DM74:DM77)</f>
        <v>0</v>
      </c>
      <c r="DN73" s="99"/>
      <c r="DO73" s="98">
        <f>SUM(DO74:DO77)</f>
        <v>0</v>
      </c>
      <c r="DP73" s="98">
        <f>SUM(DP74:DP77)</f>
        <v>0</v>
      </c>
      <c r="DQ73" s="98"/>
      <c r="DR73" s="98">
        <f>SUM(DR74:DR77)</f>
        <v>0</v>
      </c>
      <c r="DS73" s="98">
        <f>SUM(DS74:DS77)</f>
        <v>0</v>
      </c>
      <c r="DT73" s="99"/>
      <c r="DU73" s="98">
        <f>SUM(DU74:DU77)</f>
        <v>0</v>
      </c>
      <c r="DV73" s="98">
        <f>SUM(DV74:DV77)</f>
        <v>0</v>
      </c>
      <c r="DW73" s="99"/>
      <c r="DX73" s="98">
        <f>SUM(DX74:DX77)</f>
        <v>0</v>
      </c>
      <c r="DY73" s="98">
        <f>SUM(DY74:DY77)</f>
        <v>0</v>
      </c>
      <c r="DZ73" s="99"/>
      <c r="EA73" s="98">
        <f>SUM(EA74:EA77)</f>
        <v>0</v>
      </c>
      <c r="EB73" s="98">
        <f>SUM(EB74:EB77)</f>
        <v>0</v>
      </c>
      <c r="EC73" s="99"/>
      <c r="ED73" s="96">
        <f t="shared" si="28"/>
        <v>75064</v>
      </c>
      <c r="EE73" s="96">
        <f t="shared" si="29"/>
        <v>0</v>
      </c>
      <c r="EF73" s="803">
        <f t="shared" si="30"/>
        <v>0</v>
      </c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V73" s="264"/>
      <c r="EW73" s="264"/>
      <c r="EX73" s="264"/>
      <c r="EY73" s="264"/>
      <c r="EZ73" s="264"/>
      <c r="FA73" s="264"/>
      <c r="FB73" s="264"/>
      <c r="FC73" s="264"/>
      <c r="FD73" s="264"/>
      <c r="FE73" s="264"/>
      <c r="FF73" s="264"/>
      <c r="FG73" s="264"/>
      <c r="FH73" s="264"/>
      <c r="FI73" s="264"/>
      <c r="FJ73" s="264"/>
      <c r="FK73" s="264"/>
      <c r="FL73" s="264"/>
      <c r="FM73" s="264"/>
      <c r="FN73" s="264"/>
      <c r="FO73" s="264"/>
      <c r="FP73" s="264"/>
      <c r="FQ73" s="264"/>
      <c r="FR73" s="264"/>
      <c r="FS73" s="264"/>
      <c r="FT73" s="264"/>
      <c r="FU73" s="264"/>
      <c r="FV73" s="264"/>
      <c r="FW73" s="264"/>
      <c r="FX73" s="264"/>
      <c r="FY73" s="264"/>
      <c r="FZ73" s="264"/>
      <c r="GA73" s="264"/>
      <c r="GB73" s="264"/>
      <c r="GC73" s="264"/>
      <c r="GD73" s="264"/>
      <c r="GE73" s="264"/>
      <c r="GF73" s="264"/>
      <c r="GG73" s="264"/>
      <c r="GH73" s="264"/>
      <c r="GI73" s="264"/>
      <c r="GJ73" s="264"/>
      <c r="GK73" s="264"/>
      <c r="GL73" s="264"/>
      <c r="GM73" s="264"/>
      <c r="GN73" s="264"/>
      <c r="GO73" s="264"/>
      <c r="GP73" s="264"/>
      <c r="GQ73" s="264"/>
      <c r="GR73" s="264"/>
      <c r="GS73" s="264"/>
      <c r="GT73" s="264"/>
      <c r="GU73" s="264"/>
      <c r="GV73" s="264"/>
      <c r="GW73" s="264"/>
      <c r="GX73" s="264"/>
      <c r="GY73" s="264"/>
      <c r="GZ73" s="264"/>
      <c r="HA73" s="264"/>
      <c r="HB73" s="264"/>
      <c r="HC73" s="264"/>
      <c r="HD73" s="264"/>
      <c r="HE73" s="264"/>
      <c r="HF73" s="264"/>
      <c r="HG73" s="264"/>
      <c r="HH73" s="264"/>
      <c r="HI73" s="264"/>
      <c r="HJ73" s="264"/>
      <c r="HK73" s="264"/>
      <c r="HL73" s="264"/>
      <c r="HM73" s="264"/>
      <c r="HN73" s="264"/>
      <c r="HO73" s="264"/>
      <c r="HP73" s="264"/>
      <c r="HQ73" s="264"/>
      <c r="HR73" s="264"/>
      <c r="HS73" s="264"/>
      <c r="HT73" s="264"/>
      <c r="HU73" s="264"/>
      <c r="HV73" s="264"/>
      <c r="HW73" s="264"/>
      <c r="HX73" s="264"/>
      <c r="HY73" s="264"/>
      <c r="HZ73" s="264"/>
      <c r="IA73" s="264"/>
      <c r="IB73" s="264"/>
      <c r="IC73" s="264"/>
      <c r="ID73" s="264"/>
      <c r="IE73" s="264"/>
      <c r="IF73" s="264"/>
      <c r="IG73" s="264"/>
      <c r="IH73" s="264"/>
      <c r="II73" s="264"/>
      <c r="IJ73" s="264"/>
      <c r="IK73" s="264"/>
      <c r="IL73" s="264"/>
      <c r="IM73" s="264"/>
      <c r="IN73" s="264"/>
      <c r="IO73" s="264"/>
      <c r="IP73" s="264"/>
      <c r="IQ73" s="264"/>
      <c r="IR73" s="264"/>
      <c r="IS73" s="264"/>
      <c r="IT73" s="264"/>
      <c r="IU73" s="264"/>
      <c r="IV73" s="264"/>
      <c r="IW73" s="264"/>
      <c r="IX73" s="264"/>
      <c r="IY73" s="264"/>
    </row>
    <row r="74" spans="1:259" s="115" customFormat="1" ht="15">
      <c r="A74" s="118"/>
      <c r="C74" s="81"/>
      <c r="D74" s="102">
        <v>1</v>
      </c>
      <c r="E74" s="81" t="s">
        <v>637</v>
      </c>
      <c r="F74" s="81"/>
      <c r="G74" s="81"/>
      <c r="H74" s="81"/>
      <c r="I74" s="92" t="s">
        <v>638</v>
      </c>
      <c r="J74" s="103">
        <f t="shared" si="31"/>
        <v>0</v>
      </c>
      <c r="K74" s="103">
        <f t="shared" si="25"/>
        <v>0</v>
      </c>
      <c r="L74" s="103">
        <f t="shared" si="26"/>
        <v>0</v>
      </c>
      <c r="M74" s="104">
        <f t="shared" si="27"/>
        <v>0</v>
      </c>
      <c r="N74" s="110"/>
      <c r="O74" s="110"/>
      <c r="P74" s="111"/>
      <c r="Q74" s="110"/>
      <c r="R74" s="110"/>
      <c r="S74" s="111"/>
      <c r="T74" s="110"/>
      <c r="U74" s="110"/>
      <c r="V74" s="111"/>
      <c r="W74" s="108">
        <f t="shared" si="23"/>
        <v>0</v>
      </c>
      <c r="X74" s="110"/>
      <c r="Y74" s="111"/>
      <c r="Z74" s="110"/>
      <c r="AA74" s="110"/>
      <c r="AB74" s="111"/>
      <c r="AC74" s="110"/>
      <c r="AD74" s="110"/>
      <c r="AE74" s="111"/>
      <c r="AF74" s="110"/>
      <c r="AG74" s="110"/>
      <c r="AH74" s="111"/>
      <c r="AI74" s="110"/>
      <c r="AJ74" s="110"/>
      <c r="AK74" s="111"/>
      <c r="AL74" s="108">
        <f t="shared" ref="AL74:AL82" si="32">Z74+AC74+AF74+AI74</f>
        <v>0</v>
      </c>
      <c r="AM74" s="110"/>
      <c r="AN74" s="111"/>
      <c r="AO74" s="110"/>
      <c r="AP74" s="110"/>
      <c r="AQ74" s="111"/>
      <c r="AR74" s="110"/>
      <c r="AS74" s="110"/>
      <c r="AT74" s="111"/>
      <c r="AU74" s="110"/>
      <c r="AV74" s="110"/>
      <c r="AW74" s="111"/>
      <c r="AX74" s="110"/>
      <c r="AY74" s="110"/>
      <c r="AZ74" s="111"/>
      <c r="BA74" s="110"/>
      <c r="BB74" s="110"/>
      <c r="BC74" s="111"/>
      <c r="BD74" s="110"/>
      <c r="BE74" s="110"/>
      <c r="BF74" s="111"/>
      <c r="BG74" s="110"/>
      <c r="BH74" s="110"/>
      <c r="BI74" s="111"/>
      <c r="BJ74" s="110"/>
      <c r="BK74" s="110"/>
      <c r="BL74" s="111"/>
      <c r="BM74" s="110"/>
      <c r="BN74" s="110"/>
      <c r="BO74" s="111"/>
      <c r="BP74" s="110"/>
      <c r="BQ74" s="110"/>
      <c r="BR74" s="111"/>
      <c r="BS74" s="110"/>
      <c r="BT74" s="110"/>
      <c r="BU74" s="111"/>
      <c r="BV74" s="110"/>
      <c r="BW74" s="110"/>
      <c r="BX74" s="111"/>
      <c r="BY74" s="110"/>
      <c r="BZ74" s="110"/>
      <c r="CA74" s="111"/>
      <c r="CB74" s="110"/>
      <c r="CC74" s="110"/>
      <c r="CD74" s="111"/>
      <c r="CE74" s="110"/>
      <c r="CF74" s="110"/>
      <c r="CG74" s="111"/>
      <c r="CH74" s="110"/>
      <c r="CI74" s="110"/>
      <c r="CJ74" s="111"/>
      <c r="CK74" s="110"/>
      <c r="CL74" s="110"/>
      <c r="CM74" s="111"/>
      <c r="CN74" s="110"/>
      <c r="CO74" s="110"/>
      <c r="CP74" s="111"/>
      <c r="CQ74" s="110"/>
      <c r="CR74" s="110"/>
      <c r="CS74" s="111"/>
      <c r="CT74" s="110"/>
      <c r="CU74" s="110"/>
      <c r="CV74" s="111"/>
      <c r="CW74" s="110"/>
      <c r="CX74" s="110"/>
      <c r="CY74" s="111"/>
      <c r="CZ74" s="110"/>
      <c r="DA74" s="110"/>
      <c r="DB74" s="111"/>
      <c r="DC74" s="110"/>
      <c r="DD74" s="110"/>
      <c r="DE74" s="111"/>
      <c r="DF74" s="110"/>
      <c r="DG74" s="110"/>
      <c r="DH74" s="111"/>
      <c r="DI74" s="110"/>
      <c r="DJ74" s="110"/>
      <c r="DK74" s="111"/>
      <c r="DL74" s="110"/>
      <c r="DM74" s="110"/>
      <c r="DN74" s="111"/>
      <c r="DO74" s="110"/>
      <c r="DP74" s="110"/>
      <c r="DQ74" s="111"/>
      <c r="DR74" s="111"/>
      <c r="DS74" s="111"/>
      <c r="DT74" s="111"/>
      <c r="DU74" s="110"/>
      <c r="DV74" s="110"/>
      <c r="DW74" s="111"/>
      <c r="DX74" s="110"/>
      <c r="DY74" s="110"/>
      <c r="DZ74" s="111"/>
      <c r="EA74" s="110"/>
      <c r="EB74" s="110"/>
      <c r="EC74" s="111"/>
      <c r="ED74" s="103">
        <f t="shared" si="28"/>
        <v>0</v>
      </c>
      <c r="EE74" s="103">
        <f t="shared" si="29"/>
        <v>0</v>
      </c>
      <c r="EF74" s="804">
        <f t="shared" si="30"/>
        <v>0</v>
      </c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264"/>
      <c r="FH74" s="264"/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4"/>
      <c r="GB74" s="264"/>
      <c r="GC74" s="264"/>
      <c r="GD74" s="264"/>
      <c r="GE74" s="264"/>
      <c r="GF74" s="264"/>
      <c r="GG74" s="264"/>
      <c r="GH74" s="264"/>
      <c r="GI74" s="264"/>
      <c r="GJ74" s="264"/>
      <c r="GK74" s="264"/>
      <c r="GL74" s="264"/>
      <c r="GM74" s="264"/>
      <c r="GN74" s="264"/>
      <c r="GO74" s="264"/>
      <c r="GP74" s="264"/>
      <c r="GQ74" s="264"/>
      <c r="GR74" s="264"/>
      <c r="GS74" s="264"/>
      <c r="GT74" s="264"/>
      <c r="GU74" s="264"/>
      <c r="GV74" s="264"/>
      <c r="GW74" s="264"/>
      <c r="GX74" s="264"/>
      <c r="GY74" s="264"/>
      <c r="GZ74" s="264"/>
      <c r="HA74" s="264"/>
      <c r="HB74" s="264"/>
      <c r="HC74" s="264"/>
      <c r="HD74" s="264"/>
      <c r="HE74" s="264"/>
      <c r="HF74" s="264"/>
      <c r="HG74" s="264"/>
      <c r="HH74" s="264"/>
      <c r="HI74" s="264"/>
      <c r="HJ74" s="264"/>
      <c r="HK74" s="264"/>
      <c r="HL74" s="264"/>
      <c r="HM74" s="264"/>
      <c r="HN74" s="264"/>
      <c r="HO74" s="264"/>
      <c r="HP74" s="264"/>
      <c r="HQ74" s="264"/>
      <c r="HR74" s="264"/>
      <c r="HS74" s="264"/>
      <c r="HT74" s="264"/>
      <c r="HU74" s="264"/>
      <c r="HV74" s="264"/>
      <c r="HW74" s="264"/>
      <c r="HX74" s="264"/>
      <c r="HY74" s="264"/>
      <c r="HZ74" s="264"/>
      <c r="IA74" s="264"/>
      <c r="IB74" s="264"/>
      <c r="IC74" s="264"/>
      <c r="ID74" s="264"/>
      <c r="IE74" s="264"/>
      <c r="IF74" s="264"/>
      <c r="IG74" s="264"/>
      <c r="IH74" s="264"/>
      <c r="II74" s="264"/>
      <c r="IJ74" s="264"/>
      <c r="IK74" s="264"/>
      <c r="IL74" s="264"/>
      <c r="IM74" s="264"/>
      <c r="IN74" s="264"/>
      <c r="IO74" s="264"/>
      <c r="IP74" s="264"/>
      <c r="IQ74" s="264"/>
      <c r="IR74" s="264"/>
      <c r="IS74" s="264"/>
      <c r="IT74" s="264"/>
      <c r="IU74" s="264"/>
      <c r="IV74" s="264"/>
      <c r="IW74" s="264"/>
      <c r="IX74" s="264"/>
      <c r="IY74" s="264"/>
    </row>
    <row r="75" spans="1:259" s="115" customFormat="1" ht="15">
      <c r="A75" s="118"/>
      <c r="C75" s="81"/>
      <c r="D75" s="102">
        <v>2</v>
      </c>
      <c r="E75" s="81" t="s">
        <v>639</v>
      </c>
      <c r="F75" s="81"/>
      <c r="G75" s="81"/>
      <c r="H75" s="81"/>
      <c r="I75" s="92" t="s">
        <v>640</v>
      </c>
      <c r="J75" s="103">
        <f t="shared" si="31"/>
        <v>67612</v>
      </c>
      <c r="K75" s="103">
        <f t="shared" si="25"/>
        <v>0</v>
      </c>
      <c r="L75" s="103">
        <f t="shared" si="26"/>
        <v>0</v>
      </c>
      <c r="M75" s="104">
        <f t="shared" si="27"/>
        <v>67612</v>
      </c>
      <c r="N75" s="110"/>
      <c r="O75" s="110"/>
      <c r="P75" s="111"/>
      <c r="Q75" s="110"/>
      <c r="R75" s="110"/>
      <c r="S75" s="111"/>
      <c r="T75" s="110"/>
      <c r="U75" s="110"/>
      <c r="V75" s="111"/>
      <c r="W75" s="108">
        <f t="shared" si="23"/>
        <v>0</v>
      </c>
      <c r="X75" s="110"/>
      <c r="Y75" s="111"/>
      <c r="Z75" s="110"/>
      <c r="AA75" s="110"/>
      <c r="AB75" s="111"/>
      <c r="AC75" s="110"/>
      <c r="AD75" s="110"/>
      <c r="AE75" s="111"/>
      <c r="AF75" s="110"/>
      <c r="AG75" s="110"/>
      <c r="AH75" s="111"/>
      <c r="AI75" s="110"/>
      <c r="AJ75" s="110"/>
      <c r="AK75" s="111"/>
      <c r="AL75" s="108">
        <f t="shared" si="32"/>
        <v>0</v>
      </c>
      <c r="AM75" s="110"/>
      <c r="AN75" s="111"/>
      <c r="AO75" s="110"/>
      <c r="AP75" s="110"/>
      <c r="AQ75" s="111"/>
      <c r="AR75" s="110"/>
      <c r="AS75" s="110"/>
      <c r="AT75" s="111"/>
      <c r="AU75" s="110"/>
      <c r="AV75" s="110"/>
      <c r="AW75" s="111"/>
      <c r="AX75" s="110"/>
      <c r="AY75" s="110"/>
      <c r="AZ75" s="111"/>
      <c r="BA75" s="110"/>
      <c r="BB75" s="110"/>
      <c r="BC75" s="111"/>
      <c r="BD75" s="110"/>
      <c r="BE75" s="110"/>
      <c r="BF75" s="111"/>
      <c r="BG75" s="110"/>
      <c r="BH75" s="110"/>
      <c r="BI75" s="111"/>
      <c r="BJ75" s="110"/>
      <c r="BK75" s="110"/>
      <c r="BL75" s="111"/>
      <c r="BM75" s="110"/>
      <c r="BN75" s="110"/>
      <c r="BO75" s="111"/>
      <c r="BP75" s="110"/>
      <c r="BQ75" s="110"/>
      <c r="BR75" s="111"/>
      <c r="BS75" s="110"/>
      <c r="BT75" s="110"/>
      <c r="BU75" s="111"/>
      <c r="BV75" s="110"/>
      <c r="BW75" s="110"/>
      <c r="BX75" s="111"/>
      <c r="BY75" s="110">
        <v>44784</v>
      </c>
      <c r="BZ75" s="110"/>
      <c r="CA75" s="111"/>
      <c r="CB75" s="110">
        <v>22828</v>
      </c>
      <c r="CC75" s="110"/>
      <c r="CD75" s="111"/>
      <c r="CE75" s="110"/>
      <c r="CF75" s="110"/>
      <c r="CG75" s="111"/>
      <c r="CH75" s="125"/>
      <c r="CI75" s="110"/>
      <c r="CJ75" s="111"/>
      <c r="CK75" s="110"/>
      <c r="CL75" s="110"/>
      <c r="CM75" s="111"/>
      <c r="CN75" s="110"/>
      <c r="CO75" s="110"/>
      <c r="CP75" s="111"/>
      <c r="CQ75" s="110"/>
      <c r="CR75" s="110"/>
      <c r="CS75" s="111"/>
      <c r="CT75" s="110"/>
      <c r="CU75" s="110"/>
      <c r="CV75" s="111"/>
      <c r="CW75" s="110"/>
      <c r="CX75" s="110"/>
      <c r="CY75" s="111"/>
      <c r="CZ75" s="110"/>
      <c r="DA75" s="110"/>
      <c r="DB75" s="111"/>
      <c r="DC75" s="110"/>
      <c r="DD75" s="110"/>
      <c r="DE75" s="111"/>
      <c r="DF75" s="110"/>
      <c r="DG75" s="110"/>
      <c r="DH75" s="111"/>
      <c r="DI75" s="110"/>
      <c r="DJ75" s="110"/>
      <c r="DK75" s="111"/>
      <c r="DL75" s="110"/>
      <c r="DM75" s="110"/>
      <c r="DN75" s="111"/>
      <c r="DO75" s="110"/>
      <c r="DP75" s="110"/>
      <c r="DQ75" s="111"/>
      <c r="DR75" s="111"/>
      <c r="DS75" s="111"/>
      <c r="DT75" s="111"/>
      <c r="DU75" s="110"/>
      <c r="DV75" s="110"/>
      <c r="DW75" s="111"/>
      <c r="DX75" s="110"/>
      <c r="DY75" s="110"/>
      <c r="DZ75" s="111"/>
      <c r="EA75" s="110"/>
      <c r="EB75" s="110"/>
      <c r="EC75" s="111"/>
      <c r="ED75" s="103">
        <f t="shared" si="28"/>
        <v>67612</v>
      </c>
      <c r="EE75" s="103">
        <f t="shared" si="29"/>
        <v>0</v>
      </c>
      <c r="EF75" s="804">
        <f t="shared" si="30"/>
        <v>0</v>
      </c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  <c r="EY75" s="264"/>
      <c r="EZ75" s="264"/>
      <c r="FA75" s="264"/>
      <c r="FB75" s="264"/>
      <c r="FC75" s="264"/>
      <c r="FD75" s="264"/>
      <c r="FE75" s="264"/>
      <c r="FF75" s="264"/>
      <c r="FG75" s="264"/>
      <c r="FH75" s="264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4"/>
      <c r="GB75" s="264"/>
      <c r="GC75" s="264"/>
      <c r="GD75" s="264"/>
      <c r="GE75" s="264"/>
      <c r="GF75" s="264"/>
      <c r="GG75" s="264"/>
      <c r="GH75" s="264"/>
      <c r="GI75" s="264"/>
      <c r="GJ75" s="264"/>
      <c r="GK75" s="264"/>
      <c r="GL75" s="264"/>
      <c r="GM75" s="264"/>
      <c r="GN75" s="264"/>
      <c r="GO75" s="264"/>
      <c r="GP75" s="264"/>
      <c r="GQ75" s="264"/>
      <c r="GR75" s="264"/>
      <c r="GS75" s="264"/>
      <c r="GT75" s="264"/>
      <c r="GU75" s="264"/>
      <c r="GV75" s="264"/>
      <c r="GW75" s="264"/>
      <c r="GX75" s="264"/>
      <c r="GY75" s="264"/>
      <c r="GZ75" s="264"/>
      <c r="HA75" s="264"/>
      <c r="HB75" s="264"/>
      <c r="HC75" s="264"/>
      <c r="HD75" s="264"/>
      <c r="HE75" s="264"/>
      <c r="HF75" s="264"/>
      <c r="HG75" s="264"/>
      <c r="HH75" s="264"/>
      <c r="HI75" s="264"/>
      <c r="HJ75" s="264"/>
      <c r="HK75" s="264"/>
      <c r="HL75" s="264"/>
      <c r="HM75" s="264"/>
      <c r="HN75" s="264"/>
      <c r="HO75" s="264"/>
      <c r="HP75" s="264"/>
      <c r="HQ75" s="264"/>
      <c r="HR75" s="264"/>
      <c r="HS75" s="264"/>
      <c r="HT75" s="264"/>
      <c r="HU75" s="264"/>
      <c r="HV75" s="264"/>
      <c r="HW75" s="264"/>
      <c r="HX75" s="264"/>
      <c r="HY75" s="264"/>
      <c r="HZ75" s="264"/>
      <c r="IA75" s="264"/>
      <c r="IB75" s="264"/>
      <c r="IC75" s="264"/>
      <c r="ID75" s="264"/>
      <c r="IE75" s="264"/>
      <c r="IF75" s="264"/>
      <c r="IG75" s="264"/>
      <c r="IH75" s="264"/>
      <c r="II75" s="264"/>
      <c r="IJ75" s="264"/>
      <c r="IK75" s="264"/>
      <c r="IL75" s="264"/>
      <c r="IM75" s="264"/>
      <c r="IN75" s="264"/>
      <c r="IO75" s="264"/>
      <c r="IP75" s="264"/>
      <c r="IQ75" s="264"/>
      <c r="IR75" s="264"/>
      <c r="IS75" s="264"/>
      <c r="IT75" s="264"/>
      <c r="IU75" s="264"/>
      <c r="IV75" s="264"/>
      <c r="IW75" s="264"/>
      <c r="IX75" s="264"/>
      <c r="IY75" s="264"/>
    </row>
    <row r="76" spans="1:259" s="115" customFormat="1" ht="15">
      <c r="A76" s="118"/>
      <c r="C76" s="81"/>
      <c r="D76" s="102">
        <v>3</v>
      </c>
      <c r="E76" s="81" t="s">
        <v>641</v>
      </c>
      <c r="F76" s="81"/>
      <c r="G76" s="81"/>
      <c r="H76" s="81"/>
      <c r="I76" s="92" t="s">
        <v>642</v>
      </c>
      <c r="J76" s="103">
        <f t="shared" si="31"/>
        <v>7452</v>
      </c>
      <c r="K76" s="103">
        <f t="shared" si="25"/>
        <v>0</v>
      </c>
      <c r="L76" s="103">
        <f t="shared" si="26"/>
        <v>0</v>
      </c>
      <c r="M76" s="104">
        <f t="shared" si="27"/>
        <v>7452</v>
      </c>
      <c r="N76" s="110"/>
      <c r="O76" s="110"/>
      <c r="P76" s="111"/>
      <c r="Q76" s="110"/>
      <c r="R76" s="110"/>
      <c r="S76" s="111"/>
      <c r="T76" s="110"/>
      <c r="U76" s="110"/>
      <c r="V76" s="111"/>
      <c r="W76" s="108">
        <f t="shared" si="23"/>
        <v>0</v>
      </c>
      <c r="X76" s="110"/>
      <c r="Y76" s="111"/>
      <c r="Z76" s="110"/>
      <c r="AA76" s="110"/>
      <c r="AB76" s="111"/>
      <c r="AC76" s="110"/>
      <c r="AD76" s="110"/>
      <c r="AE76" s="111"/>
      <c r="AF76" s="110"/>
      <c r="AG76" s="110"/>
      <c r="AH76" s="111"/>
      <c r="AI76" s="110"/>
      <c r="AJ76" s="110"/>
      <c r="AK76" s="111"/>
      <c r="AL76" s="108">
        <f t="shared" si="32"/>
        <v>0</v>
      </c>
      <c r="AM76" s="110"/>
      <c r="AN76" s="111"/>
      <c r="AO76" s="110"/>
      <c r="AP76" s="110"/>
      <c r="AQ76" s="111"/>
      <c r="AR76" s="110"/>
      <c r="AS76" s="110"/>
      <c r="AT76" s="111"/>
      <c r="AU76" s="110"/>
      <c r="AV76" s="110"/>
      <c r="AW76" s="111"/>
      <c r="AX76" s="110"/>
      <c r="AY76" s="110"/>
      <c r="AZ76" s="111"/>
      <c r="BA76" s="110"/>
      <c r="BB76" s="110"/>
      <c r="BC76" s="111"/>
      <c r="BD76" s="110"/>
      <c r="BE76" s="110"/>
      <c r="BF76" s="111"/>
      <c r="BG76" s="110"/>
      <c r="BH76" s="110"/>
      <c r="BI76" s="111"/>
      <c r="BJ76" s="110"/>
      <c r="BK76" s="110"/>
      <c r="BL76" s="111"/>
      <c r="BM76" s="110"/>
      <c r="BN76" s="110"/>
      <c r="BO76" s="111"/>
      <c r="BP76" s="110"/>
      <c r="BQ76" s="110"/>
      <c r="BR76" s="111"/>
      <c r="BS76" s="110"/>
      <c r="BT76" s="110"/>
      <c r="BU76" s="111"/>
      <c r="BV76" s="110"/>
      <c r="BW76" s="110"/>
      <c r="BX76" s="111"/>
      <c r="BY76" s="110"/>
      <c r="BZ76" s="110"/>
      <c r="CA76" s="111"/>
      <c r="CB76" s="110"/>
      <c r="CC76" s="110"/>
      <c r="CD76" s="111"/>
      <c r="CE76" s="110"/>
      <c r="CF76" s="110"/>
      <c r="CG76" s="111"/>
      <c r="CH76" s="110"/>
      <c r="CI76" s="110"/>
      <c r="CJ76" s="111"/>
      <c r="CK76" s="110"/>
      <c r="CL76" s="110"/>
      <c r="CM76" s="111"/>
      <c r="CN76" s="110">
        <v>7452</v>
      </c>
      <c r="CO76" s="110"/>
      <c r="CP76" s="111"/>
      <c r="CQ76" s="110"/>
      <c r="CR76" s="110"/>
      <c r="CS76" s="111"/>
      <c r="CT76" s="110"/>
      <c r="CU76" s="110"/>
      <c r="CV76" s="111"/>
      <c r="CW76" s="110"/>
      <c r="CX76" s="110"/>
      <c r="CY76" s="111"/>
      <c r="CZ76" s="110"/>
      <c r="DA76" s="110"/>
      <c r="DB76" s="111"/>
      <c r="DC76" s="110"/>
      <c r="DD76" s="110"/>
      <c r="DE76" s="111"/>
      <c r="DF76" s="110"/>
      <c r="DG76" s="110"/>
      <c r="DH76" s="111"/>
      <c r="DI76" s="110"/>
      <c r="DJ76" s="110"/>
      <c r="DK76" s="111"/>
      <c r="DL76" s="110"/>
      <c r="DM76" s="110"/>
      <c r="DN76" s="111"/>
      <c r="DO76" s="110"/>
      <c r="DP76" s="110"/>
      <c r="DQ76" s="111"/>
      <c r="DR76" s="111"/>
      <c r="DS76" s="111"/>
      <c r="DT76" s="111"/>
      <c r="DU76" s="110"/>
      <c r="DV76" s="110"/>
      <c r="DW76" s="111"/>
      <c r="DX76" s="110"/>
      <c r="DY76" s="110"/>
      <c r="DZ76" s="111"/>
      <c r="EA76" s="110"/>
      <c r="EB76" s="110"/>
      <c r="EC76" s="111"/>
      <c r="ED76" s="103">
        <f t="shared" si="28"/>
        <v>7452</v>
      </c>
      <c r="EE76" s="103">
        <f t="shared" si="29"/>
        <v>0</v>
      </c>
      <c r="EF76" s="804">
        <f t="shared" si="30"/>
        <v>0</v>
      </c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64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  <c r="IJ76" s="264"/>
      <c r="IK76" s="264"/>
      <c r="IL76" s="264"/>
      <c r="IM76" s="264"/>
      <c r="IN76" s="264"/>
      <c r="IO76" s="264"/>
      <c r="IP76" s="264"/>
      <c r="IQ76" s="264"/>
      <c r="IR76" s="264"/>
      <c r="IS76" s="264"/>
      <c r="IT76" s="264"/>
      <c r="IU76" s="264"/>
      <c r="IV76" s="264"/>
      <c r="IW76" s="264"/>
      <c r="IX76" s="264"/>
      <c r="IY76" s="264"/>
    </row>
    <row r="77" spans="1:259" s="115" customFormat="1" ht="15">
      <c r="A77" s="118"/>
      <c r="C77" s="81"/>
      <c r="D77" s="102">
        <v>4</v>
      </c>
      <c r="E77" s="81" t="s">
        <v>643</v>
      </c>
      <c r="F77" s="81"/>
      <c r="G77" s="81"/>
      <c r="H77" s="81"/>
      <c r="I77" s="92" t="s">
        <v>644</v>
      </c>
      <c r="J77" s="103">
        <f t="shared" si="31"/>
        <v>0</v>
      </c>
      <c r="K77" s="103">
        <f t="shared" si="25"/>
        <v>0</v>
      </c>
      <c r="L77" s="103">
        <f t="shared" si="26"/>
        <v>0</v>
      </c>
      <c r="M77" s="104">
        <f t="shared" si="27"/>
        <v>0</v>
      </c>
      <c r="N77" s="110"/>
      <c r="O77" s="110"/>
      <c r="P77" s="111"/>
      <c r="Q77" s="110"/>
      <c r="R77" s="110"/>
      <c r="S77" s="111"/>
      <c r="T77" s="110"/>
      <c r="U77" s="110"/>
      <c r="V77" s="111"/>
      <c r="W77" s="108">
        <f t="shared" si="23"/>
        <v>0</v>
      </c>
      <c r="X77" s="110"/>
      <c r="Y77" s="111"/>
      <c r="Z77" s="110"/>
      <c r="AA77" s="110"/>
      <c r="AB77" s="111"/>
      <c r="AC77" s="110"/>
      <c r="AD77" s="110"/>
      <c r="AE77" s="111"/>
      <c r="AF77" s="110"/>
      <c r="AG77" s="110"/>
      <c r="AH77" s="111"/>
      <c r="AI77" s="110"/>
      <c r="AJ77" s="110"/>
      <c r="AK77" s="111"/>
      <c r="AL77" s="108">
        <f t="shared" si="32"/>
        <v>0</v>
      </c>
      <c r="AM77" s="110"/>
      <c r="AN77" s="111"/>
      <c r="AO77" s="110"/>
      <c r="AP77" s="110"/>
      <c r="AQ77" s="111"/>
      <c r="AR77" s="110"/>
      <c r="AS77" s="110"/>
      <c r="AT77" s="111"/>
      <c r="AU77" s="110"/>
      <c r="AV77" s="110"/>
      <c r="AW77" s="111"/>
      <c r="AX77" s="110"/>
      <c r="AY77" s="110"/>
      <c r="AZ77" s="111"/>
      <c r="BA77" s="110"/>
      <c r="BB77" s="110"/>
      <c r="BC77" s="111"/>
      <c r="BD77" s="110"/>
      <c r="BE77" s="110"/>
      <c r="BF77" s="111"/>
      <c r="BG77" s="110"/>
      <c r="BH77" s="110"/>
      <c r="BI77" s="111"/>
      <c r="BJ77" s="110"/>
      <c r="BK77" s="110"/>
      <c r="BL77" s="111"/>
      <c r="BM77" s="110"/>
      <c r="BN77" s="110"/>
      <c r="BO77" s="111"/>
      <c r="BP77" s="110"/>
      <c r="BQ77" s="110"/>
      <c r="BR77" s="111"/>
      <c r="BS77" s="110"/>
      <c r="BT77" s="110"/>
      <c r="BU77" s="111"/>
      <c r="BV77" s="110"/>
      <c r="BW77" s="110"/>
      <c r="BX77" s="111"/>
      <c r="BY77" s="110"/>
      <c r="BZ77" s="110"/>
      <c r="CA77" s="111"/>
      <c r="CB77" s="110"/>
      <c r="CC77" s="110"/>
      <c r="CD77" s="111"/>
      <c r="CE77" s="110"/>
      <c r="CF77" s="110"/>
      <c r="CG77" s="111"/>
      <c r="CH77" s="110"/>
      <c r="CI77" s="110"/>
      <c r="CJ77" s="111"/>
      <c r="CK77" s="110"/>
      <c r="CL77" s="110"/>
      <c r="CM77" s="111"/>
      <c r="CN77" s="110"/>
      <c r="CO77" s="110"/>
      <c r="CP77" s="111"/>
      <c r="CQ77" s="110"/>
      <c r="CR77" s="110"/>
      <c r="CS77" s="111"/>
      <c r="CT77" s="110"/>
      <c r="CU77" s="110"/>
      <c r="CV77" s="111"/>
      <c r="CW77" s="110"/>
      <c r="CX77" s="110"/>
      <c r="CY77" s="111"/>
      <c r="CZ77" s="110"/>
      <c r="DA77" s="110"/>
      <c r="DB77" s="111"/>
      <c r="DC77" s="110"/>
      <c r="DD77" s="110"/>
      <c r="DE77" s="111"/>
      <c r="DF77" s="110"/>
      <c r="DG77" s="110"/>
      <c r="DH77" s="111"/>
      <c r="DI77" s="110"/>
      <c r="DJ77" s="110"/>
      <c r="DK77" s="111"/>
      <c r="DL77" s="110"/>
      <c r="DM77" s="110"/>
      <c r="DN77" s="111"/>
      <c r="DO77" s="110"/>
      <c r="DP77" s="110"/>
      <c r="DQ77" s="111"/>
      <c r="DR77" s="111"/>
      <c r="DS77" s="111"/>
      <c r="DT77" s="111"/>
      <c r="DU77" s="110"/>
      <c r="DV77" s="110"/>
      <c r="DW77" s="111"/>
      <c r="DX77" s="110"/>
      <c r="DY77" s="110"/>
      <c r="DZ77" s="111"/>
      <c r="EA77" s="110"/>
      <c r="EB77" s="110"/>
      <c r="EC77" s="111"/>
      <c r="ED77" s="103">
        <f t="shared" si="28"/>
        <v>0</v>
      </c>
      <c r="EE77" s="103">
        <f t="shared" si="29"/>
        <v>0</v>
      </c>
      <c r="EF77" s="804">
        <f t="shared" si="30"/>
        <v>0</v>
      </c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4"/>
      <c r="GB77" s="264"/>
      <c r="GC77" s="264"/>
      <c r="GD77" s="264"/>
      <c r="GE77" s="264"/>
      <c r="GF77" s="264"/>
      <c r="GG77" s="264"/>
      <c r="GH77" s="264"/>
      <c r="GI77" s="264"/>
      <c r="GJ77" s="264"/>
      <c r="GK77" s="264"/>
      <c r="GL77" s="264"/>
      <c r="GM77" s="264"/>
      <c r="GN77" s="264"/>
      <c r="GO77" s="264"/>
      <c r="GP77" s="264"/>
      <c r="GQ77" s="264"/>
      <c r="GR77" s="264"/>
      <c r="GS77" s="264"/>
      <c r="GT77" s="264"/>
      <c r="GU77" s="264"/>
      <c r="GV77" s="264"/>
      <c r="GW77" s="264"/>
      <c r="GX77" s="264"/>
      <c r="GY77" s="264"/>
      <c r="GZ77" s="264"/>
      <c r="HA77" s="264"/>
      <c r="HB77" s="264"/>
      <c r="HC77" s="264"/>
      <c r="HD77" s="264"/>
      <c r="HE77" s="264"/>
      <c r="HF77" s="264"/>
      <c r="HG77" s="264"/>
      <c r="HH77" s="264"/>
      <c r="HI77" s="264"/>
      <c r="HJ77" s="264"/>
      <c r="HK77" s="264"/>
      <c r="HL77" s="264"/>
      <c r="HM77" s="264"/>
      <c r="HN77" s="264"/>
      <c r="HO77" s="264"/>
      <c r="HP77" s="264"/>
      <c r="HQ77" s="264"/>
      <c r="HR77" s="264"/>
      <c r="HS77" s="264"/>
      <c r="HT77" s="264"/>
      <c r="HU77" s="264"/>
      <c r="HV77" s="264"/>
      <c r="HW77" s="264"/>
      <c r="HX77" s="264"/>
      <c r="HY77" s="264"/>
      <c r="HZ77" s="264"/>
      <c r="IA77" s="264"/>
      <c r="IB77" s="264"/>
      <c r="IC77" s="264"/>
      <c r="ID77" s="264"/>
      <c r="IE77" s="264"/>
      <c r="IF77" s="264"/>
      <c r="IG77" s="264"/>
      <c r="IH77" s="264"/>
      <c r="II77" s="264"/>
      <c r="IJ77" s="264"/>
      <c r="IK77" s="264"/>
      <c r="IL77" s="264"/>
      <c r="IM77" s="264"/>
      <c r="IN77" s="264"/>
      <c r="IO77" s="264"/>
      <c r="IP77" s="264"/>
      <c r="IQ77" s="264"/>
      <c r="IR77" s="264"/>
      <c r="IS77" s="264"/>
      <c r="IT77" s="264"/>
      <c r="IU77" s="264"/>
      <c r="IV77" s="264"/>
      <c r="IW77" s="264"/>
      <c r="IX77" s="264"/>
      <c r="IY77" s="264"/>
    </row>
    <row r="78" spans="1:259" s="115" customFormat="1" ht="13.5" customHeight="1">
      <c r="A78" s="118"/>
      <c r="D78" s="102" t="s">
        <v>558</v>
      </c>
      <c r="E78" s="1009" t="s">
        <v>645</v>
      </c>
      <c r="F78" s="1009"/>
      <c r="G78" s="1009"/>
      <c r="H78" s="1009"/>
      <c r="I78" s="119" t="s">
        <v>644</v>
      </c>
      <c r="J78" s="103">
        <f t="shared" si="31"/>
        <v>0</v>
      </c>
      <c r="K78" s="103">
        <f t="shared" si="25"/>
        <v>0</v>
      </c>
      <c r="L78" s="103">
        <f t="shared" si="26"/>
        <v>0</v>
      </c>
      <c r="M78" s="104">
        <f t="shared" si="27"/>
        <v>0</v>
      </c>
      <c r="N78" s="126"/>
      <c r="O78" s="126"/>
      <c r="P78" s="127"/>
      <c r="Q78" s="126"/>
      <c r="R78" s="126"/>
      <c r="S78" s="127"/>
      <c r="T78" s="126"/>
      <c r="U78" s="126"/>
      <c r="V78" s="127"/>
      <c r="W78" s="126"/>
      <c r="X78" s="126"/>
      <c r="Y78" s="127"/>
      <c r="Z78" s="126"/>
      <c r="AA78" s="126"/>
      <c r="AB78" s="127"/>
      <c r="AC78" s="126"/>
      <c r="AD78" s="126"/>
      <c r="AE78" s="127"/>
      <c r="AF78" s="126"/>
      <c r="AG78" s="126"/>
      <c r="AH78" s="127"/>
      <c r="AI78" s="126"/>
      <c r="AJ78" s="126"/>
      <c r="AK78" s="127"/>
      <c r="AL78" s="108">
        <f t="shared" si="32"/>
        <v>0</v>
      </c>
      <c r="AM78" s="126"/>
      <c r="AN78" s="127"/>
      <c r="AO78" s="126"/>
      <c r="AP78" s="126"/>
      <c r="AQ78" s="127"/>
      <c r="AR78" s="126"/>
      <c r="AS78" s="126"/>
      <c r="AT78" s="127"/>
      <c r="AU78" s="126"/>
      <c r="AV78" s="126"/>
      <c r="AW78" s="127"/>
      <c r="AX78" s="126"/>
      <c r="AY78" s="126"/>
      <c r="AZ78" s="127"/>
      <c r="BA78" s="126"/>
      <c r="BB78" s="126"/>
      <c r="BC78" s="127"/>
      <c r="BD78" s="126"/>
      <c r="BE78" s="126"/>
      <c r="BF78" s="127"/>
      <c r="BG78" s="126"/>
      <c r="BH78" s="126"/>
      <c r="BI78" s="127"/>
      <c r="BJ78" s="126"/>
      <c r="BK78" s="126"/>
      <c r="BL78" s="127"/>
      <c r="BM78" s="126"/>
      <c r="BN78" s="126"/>
      <c r="BO78" s="127"/>
      <c r="BP78" s="126"/>
      <c r="BQ78" s="126"/>
      <c r="BR78" s="127"/>
      <c r="BS78" s="126"/>
      <c r="BT78" s="126"/>
      <c r="BU78" s="127"/>
      <c r="BV78" s="126"/>
      <c r="BW78" s="126"/>
      <c r="BX78" s="127"/>
      <c r="BY78" s="126"/>
      <c r="BZ78" s="126"/>
      <c r="CA78" s="127"/>
      <c r="CB78" s="126"/>
      <c r="CC78" s="126"/>
      <c r="CD78" s="127"/>
      <c r="CE78" s="126"/>
      <c r="CF78" s="126"/>
      <c r="CG78" s="127"/>
      <c r="CH78" s="126"/>
      <c r="CI78" s="126"/>
      <c r="CJ78" s="127"/>
      <c r="CK78" s="126"/>
      <c r="CL78" s="126"/>
      <c r="CM78" s="127"/>
      <c r="CN78" s="126"/>
      <c r="CO78" s="126"/>
      <c r="CP78" s="127"/>
      <c r="CQ78" s="126"/>
      <c r="CR78" s="126"/>
      <c r="CS78" s="127"/>
      <c r="CT78" s="126"/>
      <c r="CU78" s="126"/>
      <c r="CV78" s="127"/>
      <c r="CW78" s="126"/>
      <c r="CX78" s="126"/>
      <c r="CY78" s="127"/>
      <c r="CZ78" s="126"/>
      <c r="DA78" s="126"/>
      <c r="DB78" s="127"/>
      <c r="DC78" s="126"/>
      <c r="DD78" s="126"/>
      <c r="DE78" s="127"/>
      <c r="DF78" s="126"/>
      <c r="DG78" s="126"/>
      <c r="DH78" s="127"/>
      <c r="DI78" s="126"/>
      <c r="DJ78" s="126"/>
      <c r="DK78" s="127"/>
      <c r="DL78" s="126"/>
      <c r="DM78" s="126"/>
      <c r="DN78" s="127"/>
      <c r="DO78" s="126"/>
      <c r="DP78" s="126"/>
      <c r="DQ78" s="127"/>
      <c r="DR78" s="127"/>
      <c r="DS78" s="127"/>
      <c r="DT78" s="127"/>
      <c r="DU78" s="126"/>
      <c r="DV78" s="126"/>
      <c r="DW78" s="127"/>
      <c r="DX78" s="126"/>
      <c r="DY78" s="126"/>
      <c r="DZ78" s="127"/>
      <c r="EA78" s="126"/>
      <c r="EB78" s="126"/>
      <c r="EC78" s="127"/>
      <c r="ED78" s="103">
        <f t="shared" si="28"/>
        <v>0</v>
      </c>
      <c r="EE78" s="103">
        <f t="shared" si="29"/>
        <v>0</v>
      </c>
      <c r="EF78" s="804">
        <f t="shared" si="30"/>
        <v>0</v>
      </c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V78" s="264"/>
      <c r="EW78" s="264"/>
      <c r="EX78" s="264"/>
      <c r="EY78" s="264"/>
      <c r="EZ78" s="264"/>
      <c r="FA78" s="264"/>
      <c r="FB78" s="264"/>
      <c r="FC78" s="264"/>
      <c r="FD78" s="264"/>
      <c r="FE78" s="264"/>
      <c r="FF78" s="264"/>
      <c r="FG78" s="264"/>
      <c r="FH78" s="264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4"/>
      <c r="GB78" s="264"/>
      <c r="GC78" s="264"/>
      <c r="GD78" s="264"/>
      <c r="GE78" s="264"/>
      <c r="GF78" s="264"/>
      <c r="GG78" s="264"/>
      <c r="GH78" s="264"/>
      <c r="GI78" s="264"/>
      <c r="GJ78" s="264"/>
      <c r="GK78" s="264"/>
      <c r="GL78" s="264"/>
      <c r="GM78" s="264"/>
      <c r="GN78" s="264"/>
      <c r="GO78" s="264"/>
      <c r="GP78" s="264"/>
      <c r="GQ78" s="264"/>
      <c r="GR78" s="264"/>
      <c r="GS78" s="264"/>
      <c r="GT78" s="264"/>
      <c r="GU78" s="264"/>
      <c r="GV78" s="264"/>
      <c r="GW78" s="264"/>
      <c r="GX78" s="264"/>
      <c r="GY78" s="264"/>
      <c r="GZ78" s="264"/>
      <c r="HA78" s="264"/>
      <c r="HB78" s="264"/>
      <c r="HC78" s="264"/>
      <c r="HD78" s="264"/>
      <c r="HE78" s="264"/>
      <c r="HF78" s="264"/>
      <c r="HG78" s="264"/>
      <c r="HH78" s="264"/>
      <c r="HI78" s="264"/>
      <c r="HJ78" s="264"/>
      <c r="HK78" s="264"/>
      <c r="HL78" s="264"/>
      <c r="HM78" s="264"/>
      <c r="HN78" s="264"/>
      <c r="HO78" s="264"/>
      <c r="HP78" s="264"/>
      <c r="HQ78" s="264"/>
      <c r="HR78" s="264"/>
      <c r="HS78" s="264"/>
      <c r="HT78" s="264"/>
      <c r="HU78" s="264"/>
      <c r="HV78" s="264"/>
      <c r="HW78" s="264"/>
      <c r="HX78" s="264"/>
      <c r="HY78" s="264"/>
      <c r="HZ78" s="264"/>
      <c r="IA78" s="264"/>
      <c r="IB78" s="264"/>
      <c r="IC78" s="264"/>
      <c r="ID78" s="264"/>
      <c r="IE78" s="264"/>
      <c r="IF78" s="264"/>
      <c r="IG78" s="264"/>
      <c r="IH78" s="264"/>
      <c r="II78" s="264"/>
      <c r="IJ78" s="264"/>
      <c r="IK78" s="264"/>
      <c r="IL78" s="264"/>
      <c r="IM78" s="264"/>
      <c r="IN78" s="264"/>
      <c r="IO78" s="264"/>
      <c r="IP78" s="264"/>
      <c r="IQ78" s="264"/>
      <c r="IR78" s="264"/>
      <c r="IS78" s="264"/>
      <c r="IT78" s="264"/>
      <c r="IU78" s="264"/>
      <c r="IV78" s="264"/>
      <c r="IW78" s="264"/>
      <c r="IX78" s="264"/>
      <c r="IY78" s="264"/>
    </row>
    <row r="79" spans="1:259" s="115" customFormat="1" ht="15" customHeight="1">
      <c r="A79" s="118"/>
      <c r="C79" s="81"/>
      <c r="D79" s="102">
        <v>5</v>
      </c>
      <c r="E79" s="81" t="s">
        <v>646</v>
      </c>
      <c r="F79" s="81"/>
      <c r="G79" s="81"/>
      <c r="H79" s="81"/>
      <c r="I79" s="92" t="s">
        <v>647</v>
      </c>
      <c r="J79" s="103">
        <f t="shared" si="31"/>
        <v>0</v>
      </c>
      <c r="K79" s="103">
        <f t="shared" si="25"/>
        <v>0</v>
      </c>
      <c r="L79" s="103">
        <f t="shared" si="26"/>
        <v>0</v>
      </c>
      <c r="M79" s="104">
        <f t="shared" si="27"/>
        <v>0</v>
      </c>
      <c r="N79" s="110"/>
      <c r="O79" s="110"/>
      <c r="P79" s="111"/>
      <c r="Q79" s="110"/>
      <c r="R79" s="110"/>
      <c r="S79" s="111"/>
      <c r="T79" s="110"/>
      <c r="U79" s="110"/>
      <c r="V79" s="111"/>
      <c r="W79" s="110"/>
      <c r="X79" s="110"/>
      <c r="Y79" s="111"/>
      <c r="Z79" s="110"/>
      <c r="AA79" s="110"/>
      <c r="AB79" s="111"/>
      <c r="AC79" s="110"/>
      <c r="AD79" s="110"/>
      <c r="AE79" s="111"/>
      <c r="AF79" s="110"/>
      <c r="AG79" s="110"/>
      <c r="AH79" s="111"/>
      <c r="AI79" s="110"/>
      <c r="AJ79" s="110"/>
      <c r="AK79" s="111"/>
      <c r="AL79" s="108">
        <f t="shared" si="32"/>
        <v>0</v>
      </c>
      <c r="AM79" s="110"/>
      <c r="AN79" s="111"/>
      <c r="AO79" s="110"/>
      <c r="AP79" s="110"/>
      <c r="AQ79" s="111"/>
      <c r="AR79" s="110"/>
      <c r="AS79" s="110"/>
      <c r="AT79" s="111"/>
      <c r="AU79" s="110"/>
      <c r="AV79" s="110"/>
      <c r="AW79" s="111"/>
      <c r="AX79" s="110"/>
      <c r="AY79" s="110"/>
      <c r="AZ79" s="111"/>
      <c r="BA79" s="110"/>
      <c r="BB79" s="110"/>
      <c r="BC79" s="111"/>
      <c r="BD79" s="110"/>
      <c r="BE79" s="110"/>
      <c r="BF79" s="111"/>
      <c r="BG79" s="110"/>
      <c r="BH79" s="110"/>
      <c r="BI79" s="111"/>
      <c r="BJ79" s="110"/>
      <c r="BK79" s="110"/>
      <c r="BL79" s="111"/>
      <c r="BM79" s="110"/>
      <c r="BN79" s="110"/>
      <c r="BO79" s="111"/>
      <c r="BP79" s="110"/>
      <c r="BQ79" s="110"/>
      <c r="BR79" s="111"/>
      <c r="BS79" s="110"/>
      <c r="BT79" s="110"/>
      <c r="BU79" s="111"/>
      <c r="BV79" s="110"/>
      <c r="BW79" s="110"/>
      <c r="BX79" s="111"/>
      <c r="BY79" s="110"/>
      <c r="BZ79" s="110"/>
      <c r="CA79" s="111"/>
      <c r="CB79" s="110"/>
      <c r="CC79" s="110"/>
      <c r="CD79" s="111"/>
      <c r="CE79" s="110"/>
      <c r="CF79" s="110"/>
      <c r="CG79" s="111"/>
      <c r="CH79" s="110"/>
      <c r="CI79" s="110"/>
      <c r="CJ79" s="111"/>
      <c r="CK79" s="110"/>
      <c r="CL79" s="110"/>
      <c r="CM79" s="111"/>
      <c r="CN79" s="110"/>
      <c r="CO79" s="110"/>
      <c r="CP79" s="111"/>
      <c r="CQ79" s="110"/>
      <c r="CR79" s="110"/>
      <c r="CS79" s="111"/>
      <c r="CT79" s="110"/>
      <c r="CU79" s="110"/>
      <c r="CV79" s="111"/>
      <c r="CW79" s="110"/>
      <c r="CX79" s="110"/>
      <c r="CY79" s="111"/>
      <c r="CZ79" s="110"/>
      <c r="DA79" s="110"/>
      <c r="DB79" s="111"/>
      <c r="DC79" s="110"/>
      <c r="DD79" s="110"/>
      <c r="DE79" s="111"/>
      <c r="DF79" s="110"/>
      <c r="DG79" s="110"/>
      <c r="DH79" s="111"/>
      <c r="DI79" s="110"/>
      <c r="DJ79" s="110"/>
      <c r="DK79" s="111"/>
      <c r="DL79" s="110"/>
      <c r="DM79" s="110"/>
      <c r="DN79" s="111"/>
      <c r="DO79" s="110"/>
      <c r="DP79" s="110"/>
      <c r="DQ79" s="111"/>
      <c r="DR79" s="111"/>
      <c r="DS79" s="111"/>
      <c r="DT79" s="111"/>
      <c r="DU79" s="110"/>
      <c r="DV79" s="110"/>
      <c r="DW79" s="111"/>
      <c r="DX79" s="110"/>
      <c r="DY79" s="110"/>
      <c r="DZ79" s="111"/>
      <c r="EA79" s="110"/>
      <c r="EB79" s="110"/>
      <c r="EC79" s="111"/>
      <c r="ED79" s="103">
        <f t="shared" si="28"/>
        <v>0</v>
      </c>
      <c r="EE79" s="103">
        <f t="shared" si="29"/>
        <v>0</v>
      </c>
      <c r="EF79" s="804">
        <f t="shared" si="30"/>
        <v>0</v>
      </c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  <c r="EY79" s="264"/>
      <c r="EZ79" s="264"/>
      <c r="FA79" s="264"/>
      <c r="FB79" s="264"/>
      <c r="FC79" s="264"/>
      <c r="FD79" s="264"/>
      <c r="FE79" s="264"/>
      <c r="FF79" s="264"/>
      <c r="FG79" s="264"/>
      <c r="FH79" s="264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4"/>
      <c r="GB79" s="264"/>
      <c r="GC79" s="264"/>
      <c r="GD79" s="264"/>
      <c r="GE79" s="264"/>
      <c r="GF79" s="264"/>
      <c r="GG79" s="264"/>
      <c r="GH79" s="264"/>
      <c r="GI79" s="264"/>
      <c r="GJ79" s="264"/>
      <c r="GK79" s="264"/>
      <c r="GL79" s="264"/>
      <c r="GM79" s="264"/>
      <c r="GN79" s="264"/>
      <c r="GO79" s="264"/>
      <c r="GP79" s="264"/>
      <c r="GQ79" s="264"/>
      <c r="GR79" s="264"/>
      <c r="GS79" s="264"/>
      <c r="GT79" s="264"/>
      <c r="GU79" s="264"/>
      <c r="GV79" s="264"/>
      <c r="GW79" s="264"/>
      <c r="GX79" s="264"/>
      <c r="GY79" s="264"/>
      <c r="GZ79" s="264"/>
      <c r="HA79" s="264"/>
      <c r="HB79" s="264"/>
      <c r="HC79" s="264"/>
      <c r="HD79" s="264"/>
      <c r="HE79" s="264"/>
      <c r="HF79" s="264"/>
      <c r="HG79" s="264"/>
      <c r="HH79" s="264"/>
      <c r="HI79" s="264"/>
      <c r="HJ79" s="264"/>
      <c r="HK79" s="264"/>
      <c r="HL79" s="264"/>
      <c r="HM79" s="264"/>
      <c r="HN79" s="264"/>
      <c r="HO79" s="264"/>
      <c r="HP79" s="264"/>
      <c r="HQ79" s="264"/>
      <c r="HR79" s="264"/>
      <c r="HS79" s="264"/>
      <c r="HT79" s="264"/>
      <c r="HU79" s="264"/>
      <c r="HV79" s="264"/>
      <c r="HW79" s="264"/>
      <c r="HX79" s="264"/>
      <c r="HY79" s="264"/>
      <c r="HZ79" s="264"/>
      <c r="IA79" s="264"/>
      <c r="IB79" s="264"/>
      <c r="IC79" s="264"/>
      <c r="ID79" s="264"/>
      <c r="IE79" s="264"/>
      <c r="IF79" s="264"/>
      <c r="IG79" s="264"/>
      <c r="IH79" s="264"/>
      <c r="II79" s="264"/>
      <c r="IJ79" s="264"/>
      <c r="IK79" s="264"/>
      <c r="IL79" s="264"/>
      <c r="IM79" s="264"/>
      <c r="IN79" s="264"/>
      <c r="IO79" s="264"/>
      <c r="IP79" s="264"/>
      <c r="IQ79" s="264"/>
      <c r="IR79" s="264"/>
      <c r="IS79" s="264"/>
      <c r="IT79" s="264"/>
      <c r="IU79" s="264"/>
      <c r="IV79" s="264"/>
      <c r="IW79" s="264"/>
      <c r="IX79" s="264"/>
      <c r="IY79" s="264"/>
    </row>
    <row r="80" spans="1:259" s="115" customFormat="1" ht="15" hidden="1" customHeight="1">
      <c r="A80" s="118"/>
      <c r="C80" s="81"/>
      <c r="J80" s="103">
        <f t="shared" si="31"/>
        <v>0</v>
      </c>
      <c r="K80" s="103">
        <f t="shared" si="25"/>
        <v>0</v>
      </c>
      <c r="L80" s="103">
        <f t="shared" si="26"/>
        <v>0</v>
      </c>
      <c r="M80" s="104">
        <f t="shared" si="27"/>
        <v>0</v>
      </c>
      <c r="N80" s="126"/>
      <c r="O80" s="126"/>
      <c r="P80" s="127"/>
      <c r="Q80" s="126"/>
      <c r="R80" s="126"/>
      <c r="S80" s="127"/>
      <c r="T80" s="126"/>
      <c r="U80" s="126"/>
      <c r="V80" s="127"/>
      <c r="W80" s="126"/>
      <c r="X80" s="126"/>
      <c r="Y80" s="127"/>
      <c r="Z80" s="126"/>
      <c r="AA80" s="126"/>
      <c r="AB80" s="127"/>
      <c r="AC80" s="126"/>
      <c r="AD80" s="126"/>
      <c r="AE80" s="127"/>
      <c r="AF80" s="126"/>
      <c r="AG80" s="126"/>
      <c r="AH80" s="127"/>
      <c r="AI80" s="126"/>
      <c r="AJ80" s="126"/>
      <c r="AK80" s="127"/>
      <c r="AL80" s="108">
        <f t="shared" si="32"/>
        <v>0</v>
      </c>
      <c r="AM80" s="126"/>
      <c r="AN80" s="127"/>
      <c r="AO80" s="126"/>
      <c r="AP80" s="126"/>
      <c r="AQ80" s="127"/>
      <c r="AR80" s="126"/>
      <c r="AS80" s="126"/>
      <c r="AT80" s="127"/>
      <c r="AU80" s="126"/>
      <c r="AV80" s="126"/>
      <c r="AW80" s="127"/>
      <c r="AX80" s="126"/>
      <c r="AY80" s="126"/>
      <c r="AZ80" s="127"/>
      <c r="BA80" s="126"/>
      <c r="BB80" s="126"/>
      <c r="BC80" s="127"/>
      <c r="BD80" s="126"/>
      <c r="BE80" s="126"/>
      <c r="BF80" s="127"/>
      <c r="BG80" s="126"/>
      <c r="BH80" s="126"/>
      <c r="BI80" s="127"/>
      <c r="BJ80" s="126"/>
      <c r="BK80" s="126"/>
      <c r="BL80" s="127"/>
      <c r="BM80" s="126"/>
      <c r="BN80" s="126"/>
      <c r="BO80" s="127"/>
      <c r="BP80" s="126"/>
      <c r="BQ80" s="126"/>
      <c r="BR80" s="127"/>
      <c r="BS80" s="126"/>
      <c r="BT80" s="126"/>
      <c r="BU80" s="127"/>
      <c r="BV80" s="126"/>
      <c r="BW80" s="126"/>
      <c r="BX80" s="127"/>
      <c r="BY80" s="126"/>
      <c r="BZ80" s="126"/>
      <c r="CA80" s="127"/>
      <c r="CB80" s="126"/>
      <c r="CC80" s="126"/>
      <c r="CD80" s="127"/>
      <c r="CE80" s="126"/>
      <c r="CF80" s="126"/>
      <c r="CG80" s="127"/>
      <c r="CH80" s="126"/>
      <c r="CI80" s="126"/>
      <c r="CJ80" s="127"/>
      <c r="CK80" s="126"/>
      <c r="CL80" s="126"/>
      <c r="CM80" s="127"/>
      <c r="CN80" s="126"/>
      <c r="CO80" s="126"/>
      <c r="CP80" s="127"/>
      <c r="CQ80" s="126"/>
      <c r="CR80" s="126"/>
      <c r="CS80" s="127"/>
      <c r="CT80" s="126"/>
      <c r="CU80" s="126"/>
      <c r="CV80" s="127"/>
      <c r="CW80" s="126"/>
      <c r="CX80" s="126"/>
      <c r="CY80" s="127"/>
      <c r="CZ80" s="126"/>
      <c r="DA80" s="126"/>
      <c r="DB80" s="127"/>
      <c r="DC80" s="126"/>
      <c r="DD80" s="126"/>
      <c r="DE80" s="127"/>
      <c r="DF80" s="126"/>
      <c r="DG80" s="126"/>
      <c r="DH80" s="127"/>
      <c r="DI80" s="126"/>
      <c r="DJ80" s="126"/>
      <c r="DK80" s="127"/>
      <c r="DL80" s="126"/>
      <c r="DM80" s="126"/>
      <c r="DN80" s="127"/>
      <c r="DO80" s="126"/>
      <c r="DP80" s="126"/>
      <c r="DQ80" s="127"/>
      <c r="DR80" s="127"/>
      <c r="DS80" s="127"/>
      <c r="DT80" s="127"/>
      <c r="DU80" s="126"/>
      <c r="DV80" s="126"/>
      <c r="DW80" s="127"/>
      <c r="DX80" s="126"/>
      <c r="DY80" s="126"/>
      <c r="DZ80" s="127"/>
      <c r="EA80" s="126"/>
      <c r="EB80" s="126"/>
      <c r="EC80" s="127"/>
      <c r="ED80" s="103">
        <f t="shared" si="28"/>
        <v>0</v>
      </c>
      <c r="EE80" s="103">
        <f t="shared" si="29"/>
        <v>0</v>
      </c>
      <c r="EF80" s="804">
        <f t="shared" si="30"/>
        <v>0</v>
      </c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V80" s="264"/>
      <c r="EW80" s="264"/>
      <c r="EX80" s="264"/>
      <c r="EY80" s="264"/>
      <c r="EZ80" s="264"/>
      <c r="FA80" s="264"/>
      <c r="FB80" s="264"/>
      <c r="FC80" s="264"/>
      <c r="FD80" s="264"/>
      <c r="FE80" s="264"/>
      <c r="FF80" s="264"/>
      <c r="FG80" s="264"/>
      <c r="FH80" s="264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4"/>
      <c r="GB80" s="264"/>
      <c r="GC80" s="264"/>
      <c r="GD80" s="264"/>
      <c r="GE80" s="264"/>
      <c r="GF80" s="264"/>
      <c r="GG80" s="264"/>
      <c r="GH80" s="264"/>
      <c r="GI80" s="264"/>
      <c r="GJ80" s="264"/>
      <c r="GK80" s="264"/>
      <c r="GL80" s="264"/>
      <c r="GM80" s="264"/>
      <c r="GN80" s="264"/>
      <c r="GO80" s="264"/>
      <c r="GP80" s="264"/>
      <c r="GQ80" s="264"/>
      <c r="GR80" s="264"/>
      <c r="GS80" s="264"/>
      <c r="GT80" s="264"/>
      <c r="GU80" s="264"/>
      <c r="GV80" s="264"/>
      <c r="GW80" s="264"/>
      <c r="GX80" s="264"/>
      <c r="GY80" s="264"/>
      <c r="GZ80" s="264"/>
      <c r="HA80" s="264"/>
      <c r="HB80" s="264"/>
      <c r="HC80" s="264"/>
      <c r="HD80" s="264"/>
      <c r="HE80" s="264"/>
      <c r="HF80" s="264"/>
      <c r="HG80" s="264"/>
      <c r="HH80" s="264"/>
      <c r="HI80" s="264"/>
      <c r="HJ80" s="264"/>
      <c r="HK80" s="264"/>
      <c r="HL80" s="264"/>
      <c r="HM80" s="264"/>
      <c r="HN80" s="264"/>
      <c r="HO80" s="264"/>
      <c r="HP80" s="264"/>
      <c r="HQ80" s="264"/>
      <c r="HR80" s="264"/>
      <c r="HS80" s="264"/>
      <c r="HT80" s="264"/>
      <c r="HU80" s="264"/>
      <c r="HV80" s="264"/>
      <c r="HW80" s="264"/>
      <c r="HX80" s="264"/>
      <c r="HY80" s="264"/>
      <c r="HZ80" s="264"/>
      <c r="IA80" s="264"/>
      <c r="IB80" s="264"/>
      <c r="IC80" s="264"/>
      <c r="ID80" s="264"/>
      <c r="IE80" s="264"/>
      <c r="IF80" s="264"/>
      <c r="IG80" s="264"/>
      <c r="IH80" s="264"/>
      <c r="II80" s="264"/>
      <c r="IJ80" s="264"/>
      <c r="IK80" s="264"/>
      <c r="IL80" s="264"/>
      <c r="IM80" s="264"/>
      <c r="IN80" s="264"/>
      <c r="IO80" s="264"/>
      <c r="IP80" s="264"/>
      <c r="IQ80" s="264"/>
      <c r="IR80" s="264"/>
      <c r="IS80" s="264"/>
      <c r="IT80" s="264"/>
      <c r="IU80" s="264"/>
      <c r="IV80" s="264"/>
      <c r="IW80" s="264"/>
      <c r="IX80" s="264"/>
      <c r="IY80" s="264"/>
    </row>
    <row r="81" spans="1:259" s="115" customFormat="1" ht="15" hidden="1" customHeight="1">
      <c r="A81" s="118"/>
      <c r="C81" s="81"/>
      <c r="E81" s="1009"/>
      <c r="F81" s="1009"/>
      <c r="G81" s="1009"/>
      <c r="H81" s="1009"/>
      <c r="I81" s="119"/>
      <c r="J81" s="103">
        <f t="shared" si="31"/>
        <v>0</v>
      </c>
      <c r="K81" s="103">
        <f t="shared" si="25"/>
        <v>0</v>
      </c>
      <c r="L81" s="103">
        <f t="shared" si="26"/>
        <v>0</v>
      </c>
      <c r="M81" s="104">
        <f t="shared" si="27"/>
        <v>0</v>
      </c>
      <c r="N81" s="126"/>
      <c r="O81" s="126"/>
      <c r="P81" s="127"/>
      <c r="Q81" s="126"/>
      <c r="R81" s="126"/>
      <c r="S81" s="127"/>
      <c r="T81" s="126"/>
      <c r="U81" s="126"/>
      <c r="V81" s="127"/>
      <c r="W81" s="126"/>
      <c r="X81" s="126"/>
      <c r="Y81" s="127"/>
      <c r="Z81" s="126"/>
      <c r="AA81" s="126"/>
      <c r="AB81" s="127"/>
      <c r="AC81" s="126"/>
      <c r="AD81" s="126"/>
      <c r="AE81" s="127"/>
      <c r="AF81" s="126"/>
      <c r="AG81" s="126"/>
      <c r="AH81" s="127"/>
      <c r="AI81" s="126"/>
      <c r="AJ81" s="126"/>
      <c r="AK81" s="127"/>
      <c r="AL81" s="108">
        <f t="shared" si="32"/>
        <v>0</v>
      </c>
      <c r="AM81" s="126"/>
      <c r="AN81" s="127"/>
      <c r="AO81" s="126"/>
      <c r="AP81" s="126"/>
      <c r="AQ81" s="127"/>
      <c r="AR81" s="126"/>
      <c r="AS81" s="126"/>
      <c r="AT81" s="127"/>
      <c r="AU81" s="126"/>
      <c r="AV81" s="126"/>
      <c r="AW81" s="127"/>
      <c r="AX81" s="126"/>
      <c r="AY81" s="126"/>
      <c r="AZ81" s="127"/>
      <c r="BA81" s="126"/>
      <c r="BB81" s="126"/>
      <c r="BC81" s="127"/>
      <c r="BD81" s="126"/>
      <c r="BE81" s="126"/>
      <c r="BF81" s="127"/>
      <c r="BG81" s="126"/>
      <c r="BH81" s="126"/>
      <c r="BI81" s="127"/>
      <c r="BJ81" s="126"/>
      <c r="BK81" s="126"/>
      <c r="BL81" s="127"/>
      <c r="BM81" s="126"/>
      <c r="BN81" s="126"/>
      <c r="BO81" s="127"/>
      <c r="BP81" s="126"/>
      <c r="BQ81" s="126"/>
      <c r="BR81" s="127"/>
      <c r="BS81" s="126"/>
      <c r="BT81" s="126"/>
      <c r="BU81" s="127"/>
      <c r="BV81" s="126"/>
      <c r="BW81" s="126"/>
      <c r="BX81" s="127"/>
      <c r="BY81" s="126"/>
      <c r="BZ81" s="126"/>
      <c r="CA81" s="127"/>
      <c r="CB81" s="126"/>
      <c r="CC81" s="126"/>
      <c r="CD81" s="127"/>
      <c r="CE81" s="126"/>
      <c r="CF81" s="126"/>
      <c r="CG81" s="127"/>
      <c r="CH81" s="126"/>
      <c r="CI81" s="126"/>
      <c r="CJ81" s="127"/>
      <c r="CK81" s="126"/>
      <c r="CL81" s="126"/>
      <c r="CM81" s="127"/>
      <c r="CN81" s="126"/>
      <c r="CO81" s="126"/>
      <c r="CP81" s="127"/>
      <c r="CQ81" s="126"/>
      <c r="CR81" s="126"/>
      <c r="CS81" s="127"/>
      <c r="CT81" s="126"/>
      <c r="CU81" s="126"/>
      <c r="CV81" s="127"/>
      <c r="CW81" s="126"/>
      <c r="CX81" s="126"/>
      <c r="CY81" s="127"/>
      <c r="CZ81" s="126"/>
      <c r="DA81" s="126"/>
      <c r="DB81" s="127"/>
      <c r="DC81" s="126"/>
      <c r="DD81" s="126"/>
      <c r="DE81" s="127"/>
      <c r="DF81" s="126"/>
      <c r="DG81" s="126"/>
      <c r="DH81" s="127"/>
      <c r="DI81" s="126"/>
      <c r="DJ81" s="126"/>
      <c r="DK81" s="127"/>
      <c r="DL81" s="126"/>
      <c r="DM81" s="126"/>
      <c r="DN81" s="127"/>
      <c r="DO81" s="126"/>
      <c r="DP81" s="126"/>
      <c r="DQ81" s="127"/>
      <c r="DR81" s="127"/>
      <c r="DS81" s="127"/>
      <c r="DT81" s="127"/>
      <c r="DU81" s="126"/>
      <c r="DV81" s="126"/>
      <c r="DW81" s="127"/>
      <c r="DX81" s="126"/>
      <c r="DY81" s="126"/>
      <c r="DZ81" s="127"/>
      <c r="EA81" s="126"/>
      <c r="EB81" s="126"/>
      <c r="EC81" s="127"/>
      <c r="ED81" s="103">
        <f t="shared" si="28"/>
        <v>0</v>
      </c>
      <c r="EE81" s="103">
        <f t="shared" si="29"/>
        <v>0</v>
      </c>
      <c r="EF81" s="804">
        <f t="shared" si="30"/>
        <v>0</v>
      </c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  <c r="EY81" s="264"/>
      <c r="EZ81" s="264"/>
      <c r="FA81" s="264"/>
      <c r="FB81" s="264"/>
      <c r="FC81" s="264"/>
      <c r="FD81" s="264"/>
      <c r="FE81" s="264"/>
      <c r="FF81" s="264"/>
      <c r="FG81" s="264"/>
      <c r="FH81" s="264"/>
      <c r="FI81" s="264"/>
      <c r="FJ81" s="264"/>
      <c r="FK81" s="264"/>
      <c r="FL81" s="264"/>
      <c r="FM81" s="264"/>
      <c r="FN81" s="264"/>
      <c r="FO81" s="264"/>
      <c r="FP81" s="264"/>
      <c r="FQ81" s="264"/>
      <c r="FR81" s="264"/>
      <c r="FS81" s="264"/>
      <c r="FT81" s="264"/>
      <c r="FU81" s="264"/>
      <c r="FV81" s="264"/>
      <c r="FW81" s="264"/>
      <c r="FX81" s="264"/>
      <c r="FY81" s="264"/>
      <c r="FZ81" s="264"/>
      <c r="GA81" s="264"/>
      <c r="GB81" s="264"/>
      <c r="GC81" s="264"/>
      <c r="GD81" s="264"/>
      <c r="GE81" s="264"/>
      <c r="GF81" s="264"/>
      <c r="GG81" s="264"/>
      <c r="GH81" s="264"/>
      <c r="GI81" s="264"/>
      <c r="GJ81" s="264"/>
      <c r="GK81" s="264"/>
      <c r="GL81" s="264"/>
      <c r="GM81" s="264"/>
      <c r="GN81" s="264"/>
      <c r="GO81" s="264"/>
      <c r="GP81" s="264"/>
      <c r="GQ81" s="264"/>
      <c r="GR81" s="264"/>
      <c r="GS81" s="264"/>
      <c r="GT81" s="264"/>
      <c r="GU81" s="264"/>
      <c r="GV81" s="264"/>
      <c r="GW81" s="264"/>
      <c r="GX81" s="264"/>
      <c r="GY81" s="264"/>
      <c r="GZ81" s="264"/>
      <c r="HA81" s="264"/>
      <c r="HB81" s="264"/>
      <c r="HC81" s="264"/>
      <c r="HD81" s="264"/>
      <c r="HE81" s="264"/>
      <c r="HF81" s="264"/>
      <c r="HG81" s="264"/>
      <c r="HH81" s="264"/>
      <c r="HI81" s="264"/>
      <c r="HJ81" s="264"/>
      <c r="HK81" s="264"/>
      <c r="HL81" s="264"/>
      <c r="HM81" s="264"/>
      <c r="HN81" s="264"/>
      <c r="HO81" s="264"/>
      <c r="HP81" s="264"/>
      <c r="HQ81" s="264"/>
      <c r="HR81" s="264"/>
      <c r="HS81" s="264"/>
      <c r="HT81" s="264"/>
      <c r="HU81" s="264"/>
      <c r="HV81" s="264"/>
      <c r="HW81" s="264"/>
      <c r="HX81" s="264"/>
      <c r="HY81" s="264"/>
      <c r="HZ81" s="264"/>
      <c r="IA81" s="264"/>
      <c r="IB81" s="264"/>
      <c r="IC81" s="264"/>
      <c r="ID81" s="264"/>
      <c r="IE81" s="264"/>
      <c r="IF81" s="264"/>
      <c r="IG81" s="264"/>
      <c r="IH81" s="264"/>
      <c r="II81" s="264"/>
      <c r="IJ81" s="264"/>
      <c r="IK81" s="264"/>
      <c r="IL81" s="264"/>
      <c r="IM81" s="264"/>
      <c r="IN81" s="264"/>
      <c r="IO81" s="264"/>
      <c r="IP81" s="264"/>
      <c r="IQ81" s="264"/>
      <c r="IR81" s="264"/>
      <c r="IS81" s="264"/>
      <c r="IT81" s="264"/>
      <c r="IU81" s="264"/>
      <c r="IV81" s="264"/>
      <c r="IW81" s="264"/>
      <c r="IX81" s="264"/>
      <c r="IY81" s="264"/>
    </row>
    <row r="82" spans="1:259" s="115" customFormat="1" ht="15" hidden="1" customHeight="1">
      <c r="A82" s="118"/>
      <c r="J82" s="103">
        <f t="shared" si="31"/>
        <v>0</v>
      </c>
      <c r="K82" s="103">
        <f t="shared" si="25"/>
        <v>0</v>
      </c>
      <c r="L82" s="103">
        <f t="shared" si="26"/>
        <v>0</v>
      </c>
      <c r="M82" s="104">
        <f t="shared" si="27"/>
        <v>0</v>
      </c>
      <c r="N82" s="126"/>
      <c r="O82" s="126"/>
      <c r="P82" s="127"/>
      <c r="Q82" s="126"/>
      <c r="R82" s="126"/>
      <c r="S82" s="127"/>
      <c r="T82" s="126"/>
      <c r="U82" s="126"/>
      <c r="V82" s="127"/>
      <c r="W82" s="126"/>
      <c r="X82" s="126"/>
      <c r="Y82" s="127"/>
      <c r="Z82" s="126"/>
      <c r="AA82" s="126"/>
      <c r="AB82" s="127"/>
      <c r="AC82" s="126"/>
      <c r="AD82" s="126"/>
      <c r="AE82" s="127"/>
      <c r="AF82" s="126"/>
      <c r="AG82" s="126"/>
      <c r="AH82" s="127"/>
      <c r="AI82" s="126"/>
      <c r="AJ82" s="126"/>
      <c r="AK82" s="127"/>
      <c r="AL82" s="108">
        <f t="shared" si="32"/>
        <v>0</v>
      </c>
      <c r="AM82" s="126"/>
      <c r="AN82" s="127"/>
      <c r="AO82" s="126"/>
      <c r="AP82" s="126"/>
      <c r="AQ82" s="127"/>
      <c r="AR82" s="126"/>
      <c r="AS82" s="126"/>
      <c r="AT82" s="127"/>
      <c r="AU82" s="126"/>
      <c r="AV82" s="126"/>
      <c r="AW82" s="127"/>
      <c r="AX82" s="126"/>
      <c r="AY82" s="126"/>
      <c r="AZ82" s="127"/>
      <c r="BA82" s="126"/>
      <c r="BB82" s="126"/>
      <c r="BC82" s="127"/>
      <c r="BD82" s="126"/>
      <c r="BE82" s="126"/>
      <c r="BF82" s="127"/>
      <c r="BG82" s="126"/>
      <c r="BH82" s="126"/>
      <c r="BI82" s="127"/>
      <c r="BJ82" s="126"/>
      <c r="BK82" s="126"/>
      <c r="BL82" s="127"/>
      <c r="BM82" s="126"/>
      <c r="BN82" s="126"/>
      <c r="BO82" s="127"/>
      <c r="BP82" s="126"/>
      <c r="BQ82" s="126"/>
      <c r="BR82" s="127"/>
      <c r="BS82" s="126"/>
      <c r="BT82" s="126"/>
      <c r="BU82" s="127"/>
      <c r="BV82" s="126"/>
      <c r="BW82" s="126"/>
      <c r="BX82" s="127"/>
      <c r="BY82" s="126"/>
      <c r="BZ82" s="126"/>
      <c r="CA82" s="127"/>
      <c r="CB82" s="126"/>
      <c r="CC82" s="126"/>
      <c r="CD82" s="127"/>
      <c r="CE82" s="126"/>
      <c r="CF82" s="126"/>
      <c r="CG82" s="127"/>
      <c r="CH82" s="126"/>
      <c r="CI82" s="126"/>
      <c r="CJ82" s="127"/>
      <c r="CK82" s="126"/>
      <c r="CL82" s="126"/>
      <c r="CM82" s="127"/>
      <c r="CN82" s="126"/>
      <c r="CO82" s="126"/>
      <c r="CP82" s="127"/>
      <c r="CQ82" s="126"/>
      <c r="CR82" s="126"/>
      <c r="CS82" s="127"/>
      <c r="CT82" s="126"/>
      <c r="CU82" s="126"/>
      <c r="CV82" s="127"/>
      <c r="CW82" s="126"/>
      <c r="CX82" s="126"/>
      <c r="CY82" s="127"/>
      <c r="CZ82" s="126"/>
      <c r="DA82" s="126"/>
      <c r="DB82" s="127"/>
      <c r="DC82" s="126"/>
      <c r="DD82" s="126"/>
      <c r="DE82" s="127"/>
      <c r="DF82" s="126"/>
      <c r="DG82" s="126"/>
      <c r="DH82" s="127"/>
      <c r="DI82" s="126"/>
      <c r="DJ82" s="126"/>
      <c r="DK82" s="127"/>
      <c r="DL82" s="126"/>
      <c r="DM82" s="126"/>
      <c r="DN82" s="127"/>
      <c r="DO82" s="126"/>
      <c r="DP82" s="126"/>
      <c r="DQ82" s="127"/>
      <c r="DR82" s="127"/>
      <c r="DS82" s="127"/>
      <c r="DT82" s="127"/>
      <c r="DU82" s="126"/>
      <c r="DV82" s="126"/>
      <c r="DW82" s="127"/>
      <c r="DX82" s="126"/>
      <c r="DY82" s="126"/>
      <c r="DZ82" s="127"/>
      <c r="EA82" s="126"/>
      <c r="EB82" s="126"/>
      <c r="EC82" s="127"/>
      <c r="ED82" s="103">
        <f t="shared" si="28"/>
        <v>0</v>
      </c>
      <c r="EE82" s="103">
        <f t="shared" si="29"/>
        <v>0</v>
      </c>
      <c r="EF82" s="804">
        <f t="shared" si="30"/>
        <v>0</v>
      </c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  <c r="EY82" s="264"/>
      <c r="EZ82" s="264"/>
      <c r="FA82" s="264"/>
      <c r="FB82" s="264"/>
      <c r="FC82" s="264"/>
      <c r="FD82" s="264"/>
      <c r="FE82" s="264"/>
      <c r="FF82" s="264"/>
      <c r="FG82" s="264"/>
      <c r="FH82" s="264"/>
      <c r="FI82" s="264"/>
      <c r="FJ82" s="264"/>
      <c r="FK82" s="264"/>
      <c r="FL82" s="264"/>
      <c r="FM82" s="264"/>
      <c r="FN82" s="264"/>
      <c r="FO82" s="264"/>
      <c r="FP82" s="264"/>
      <c r="FQ82" s="264"/>
      <c r="FR82" s="264"/>
      <c r="FS82" s="264"/>
      <c r="FT82" s="264"/>
      <c r="FU82" s="264"/>
      <c r="FV82" s="264"/>
      <c r="FW82" s="264"/>
      <c r="FX82" s="264"/>
      <c r="FY82" s="264"/>
      <c r="FZ82" s="264"/>
      <c r="GA82" s="264"/>
      <c r="GB82" s="264"/>
      <c r="GC82" s="264"/>
      <c r="GD82" s="264"/>
      <c r="GE82" s="264"/>
      <c r="GF82" s="264"/>
      <c r="GG82" s="264"/>
      <c r="GH82" s="264"/>
      <c r="GI82" s="264"/>
      <c r="GJ82" s="264"/>
      <c r="GK82" s="264"/>
      <c r="GL82" s="264"/>
      <c r="GM82" s="264"/>
      <c r="GN82" s="264"/>
      <c r="GO82" s="264"/>
      <c r="GP82" s="264"/>
      <c r="GQ82" s="264"/>
      <c r="GR82" s="264"/>
      <c r="GS82" s="264"/>
      <c r="GT82" s="264"/>
      <c r="GU82" s="264"/>
      <c r="GV82" s="264"/>
      <c r="GW82" s="264"/>
      <c r="GX82" s="264"/>
      <c r="GY82" s="264"/>
      <c r="GZ82" s="264"/>
      <c r="HA82" s="264"/>
      <c r="HB82" s="264"/>
      <c r="HC82" s="264"/>
      <c r="HD82" s="264"/>
      <c r="HE82" s="264"/>
      <c r="HF82" s="264"/>
      <c r="HG82" s="264"/>
      <c r="HH82" s="264"/>
      <c r="HI82" s="264"/>
      <c r="HJ82" s="264"/>
      <c r="HK82" s="264"/>
      <c r="HL82" s="264"/>
      <c r="HM82" s="264"/>
      <c r="HN82" s="264"/>
      <c r="HO82" s="264"/>
      <c r="HP82" s="264"/>
      <c r="HQ82" s="264"/>
      <c r="HR82" s="264"/>
      <c r="HS82" s="264"/>
      <c r="HT82" s="264"/>
      <c r="HU82" s="264"/>
      <c r="HV82" s="264"/>
      <c r="HW82" s="264"/>
      <c r="HX82" s="264"/>
      <c r="HY82" s="264"/>
      <c r="HZ82" s="264"/>
      <c r="IA82" s="264"/>
      <c r="IB82" s="264"/>
      <c r="IC82" s="264"/>
      <c r="ID82" s="264"/>
      <c r="IE82" s="264"/>
      <c r="IF82" s="264"/>
      <c r="IG82" s="264"/>
      <c r="IH82" s="264"/>
      <c r="II82" s="264"/>
      <c r="IJ82" s="264"/>
      <c r="IK82" s="264"/>
      <c r="IL82" s="264"/>
      <c r="IM82" s="264"/>
      <c r="IN82" s="264"/>
      <c r="IO82" s="264"/>
      <c r="IP82" s="264"/>
      <c r="IQ82" s="264"/>
      <c r="IR82" s="264"/>
      <c r="IS82" s="264"/>
      <c r="IT82" s="264"/>
      <c r="IU82" s="264"/>
      <c r="IV82" s="264"/>
      <c r="IW82" s="264"/>
      <c r="IX82" s="264"/>
      <c r="IY82" s="264"/>
    </row>
    <row r="83" spans="1:259" s="115" customFormat="1" ht="17.25" customHeight="1">
      <c r="A83" s="118"/>
      <c r="B83" s="92"/>
      <c r="C83" s="93">
        <v>3</v>
      </c>
      <c r="D83" s="94" t="s">
        <v>662</v>
      </c>
      <c r="E83" s="94"/>
      <c r="F83" s="94"/>
      <c r="G83" s="94"/>
      <c r="H83" s="94"/>
      <c r="I83" s="95" t="s">
        <v>663</v>
      </c>
      <c r="J83" s="823">
        <f t="shared" si="31"/>
        <v>1000</v>
      </c>
      <c r="K83" s="96">
        <f t="shared" si="25"/>
        <v>0</v>
      </c>
      <c r="L83" s="96">
        <f t="shared" si="26"/>
        <v>0</v>
      </c>
      <c r="M83" s="97">
        <f t="shared" si="27"/>
        <v>1000</v>
      </c>
      <c r="N83" s="113">
        <f>SUM(N84:N86)</f>
        <v>0</v>
      </c>
      <c r="O83" s="113">
        <f>SUM(O84:O86)</f>
        <v>0</v>
      </c>
      <c r="P83" s="114"/>
      <c r="Q83" s="113">
        <f>SUM(Q84:Q86)</f>
        <v>0</v>
      </c>
      <c r="R83" s="113">
        <f>SUM(R84:R86)</f>
        <v>0</v>
      </c>
      <c r="S83" s="114"/>
      <c r="T83" s="113">
        <f>SUM(T84:T86)</f>
        <v>0</v>
      </c>
      <c r="U83" s="113">
        <f>SUM(U84:U86)</f>
        <v>0</v>
      </c>
      <c r="V83" s="114"/>
      <c r="W83" s="113">
        <f>SUM(W84:W86)</f>
        <v>0</v>
      </c>
      <c r="X83" s="113">
        <f>SUM(X84:X86)</f>
        <v>0</v>
      </c>
      <c r="Y83" s="114"/>
      <c r="Z83" s="113">
        <f>SUM(Z84:Z86)</f>
        <v>0</v>
      </c>
      <c r="AA83" s="113">
        <f>SUM(AA84:AA86)</f>
        <v>0</v>
      </c>
      <c r="AB83" s="114"/>
      <c r="AC83" s="113">
        <f>SUM(AC84:AC86)</f>
        <v>0</v>
      </c>
      <c r="AD83" s="113">
        <f>SUM(AD84:AD86)</f>
        <v>0</v>
      </c>
      <c r="AE83" s="114"/>
      <c r="AF83" s="113">
        <f>SUM(AF84:AF86)</f>
        <v>0</v>
      </c>
      <c r="AG83" s="113">
        <f>SUM(AG84:AG86)</f>
        <v>0</v>
      </c>
      <c r="AH83" s="114"/>
      <c r="AI83" s="113">
        <f>SUM(AI84:AI86)</f>
        <v>0</v>
      </c>
      <c r="AJ83" s="113">
        <f>SUM(AJ84:AJ86)</f>
        <v>0</v>
      </c>
      <c r="AK83" s="114"/>
      <c r="AL83" s="113">
        <f>SUM(AL84:AL86)</f>
        <v>0</v>
      </c>
      <c r="AM83" s="113">
        <f>SUM(AM84:AM86)</f>
        <v>0</v>
      </c>
      <c r="AN83" s="114"/>
      <c r="AO83" s="113">
        <f>SUM(AO84:AO86)</f>
        <v>0</v>
      </c>
      <c r="AP83" s="113">
        <f>SUM(AP84:AP86)</f>
        <v>0</v>
      </c>
      <c r="AQ83" s="114"/>
      <c r="AR83" s="113">
        <f>SUM(AR84:AR86)</f>
        <v>0</v>
      </c>
      <c r="AS83" s="113">
        <f>SUM(AS84:AS86)</f>
        <v>0</v>
      </c>
      <c r="AT83" s="114"/>
      <c r="AU83" s="113">
        <f>SUM(AU84:AU86)</f>
        <v>0</v>
      </c>
      <c r="AV83" s="113">
        <f>SUM(AV84:AV86)</f>
        <v>0</v>
      </c>
      <c r="AW83" s="114"/>
      <c r="AX83" s="113">
        <f>SUM(AX84:AX86)</f>
        <v>0</v>
      </c>
      <c r="AY83" s="113">
        <f>SUM(AY84:AY86)</f>
        <v>0</v>
      </c>
      <c r="AZ83" s="114"/>
      <c r="BA83" s="113">
        <f>SUM(BA84:BA86)</f>
        <v>0</v>
      </c>
      <c r="BB83" s="113">
        <f>SUM(BB84:BB86)</f>
        <v>0</v>
      </c>
      <c r="BC83" s="114"/>
      <c r="BD83" s="113">
        <f>SUM(BD84:BD86)</f>
        <v>0</v>
      </c>
      <c r="BE83" s="113">
        <f>SUM(BE84:BE86)</f>
        <v>0</v>
      </c>
      <c r="BF83" s="114"/>
      <c r="BG83" s="113">
        <f>SUM(BG84:BG86)</f>
        <v>142</v>
      </c>
      <c r="BH83" s="113">
        <f>SUM(BH84:BH86)</f>
        <v>0</v>
      </c>
      <c r="BI83" s="114"/>
      <c r="BJ83" s="113">
        <f>SUM(BJ84:BJ86)</f>
        <v>300</v>
      </c>
      <c r="BK83" s="113">
        <f>SUM(BK84:BK86)</f>
        <v>0</v>
      </c>
      <c r="BL83" s="114"/>
      <c r="BM83" s="113">
        <f>SUM(BM84:BM86)</f>
        <v>0</v>
      </c>
      <c r="BN83" s="113">
        <f>SUM(BN84:BN86)</f>
        <v>0</v>
      </c>
      <c r="BO83" s="114"/>
      <c r="BP83" s="113">
        <f>SUM(BP84:BP86)</f>
        <v>472</v>
      </c>
      <c r="BQ83" s="113">
        <f>SUM(BQ84:BQ86)</f>
        <v>0</v>
      </c>
      <c r="BR83" s="114"/>
      <c r="BS83" s="113">
        <f>SUM(BS84:BS86)</f>
        <v>0</v>
      </c>
      <c r="BT83" s="113">
        <f>SUM(BT84:BT86)</f>
        <v>0</v>
      </c>
      <c r="BU83" s="114"/>
      <c r="BV83" s="113">
        <f>SUM(BV84:BV86)</f>
        <v>0</v>
      </c>
      <c r="BW83" s="113">
        <f>SUM(BW84:BW86)</f>
        <v>0</v>
      </c>
      <c r="BX83" s="114"/>
      <c r="BY83" s="113">
        <f>SUM(BY84:BY86)</f>
        <v>0</v>
      </c>
      <c r="BZ83" s="113">
        <f>SUM(BZ84:BZ86)</f>
        <v>0</v>
      </c>
      <c r="CA83" s="114"/>
      <c r="CB83" s="113">
        <f>SUM(CB84:CB86)</f>
        <v>0</v>
      </c>
      <c r="CC83" s="113">
        <f>SUM(CC84:CC86)</f>
        <v>0</v>
      </c>
      <c r="CD83" s="114"/>
      <c r="CE83" s="113">
        <f>SUM(CE84:CE86)</f>
        <v>0</v>
      </c>
      <c r="CF83" s="113">
        <f>SUM(CF84:CF86)</f>
        <v>0</v>
      </c>
      <c r="CG83" s="114"/>
      <c r="CH83" s="113">
        <f>SUM(CH84:CH86)</f>
        <v>0</v>
      </c>
      <c r="CI83" s="113">
        <f>SUM(CI84:CI86)</f>
        <v>0</v>
      </c>
      <c r="CJ83" s="114"/>
      <c r="CK83" s="113">
        <f>SUM(CK84:CK86)</f>
        <v>86</v>
      </c>
      <c r="CL83" s="113">
        <f>SUM(CL84:CL86)</f>
        <v>0</v>
      </c>
      <c r="CM83" s="114"/>
      <c r="CN83" s="113">
        <f>SUM(CN84:CN86)</f>
        <v>0</v>
      </c>
      <c r="CO83" s="113">
        <f>SUM(CO84:CO86)</f>
        <v>0</v>
      </c>
      <c r="CP83" s="114"/>
      <c r="CQ83" s="113">
        <f>SUM(CQ84:CQ86)</f>
        <v>0</v>
      </c>
      <c r="CR83" s="113">
        <f>SUM(CR84:CR86)</f>
        <v>0</v>
      </c>
      <c r="CS83" s="114"/>
      <c r="CT83" s="113">
        <f>SUM(CT84:CT86)</f>
        <v>0</v>
      </c>
      <c r="CU83" s="113">
        <f>SUM(CU84:CU86)</f>
        <v>0</v>
      </c>
      <c r="CV83" s="114"/>
      <c r="CW83" s="113">
        <f>SUM(CW84:CW86)</f>
        <v>0</v>
      </c>
      <c r="CX83" s="113">
        <f>SUM(CX84:CX86)</f>
        <v>0</v>
      </c>
      <c r="CY83" s="114"/>
      <c r="CZ83" s="113">
        <f>SUM(CZ84:CZ86)</f>
        <v>0</v>
      </c>
      <c r="DA83" s="113">
        <f>SUM(DA84:DA86)</f>
        <v>0</v>
      </c>
      <c r="DB83" s="114"/>
      <c r="DC83" s="113">
        <f>SUM(DC84:DC86)</f>
        <v>0</v>
      </c>
      <c r="DD83" s="113">
        <f>SUM(DD84:DD86)</f>
        <v>0</v>
      </c>
      <c r="DE83" s="114"/>
      <c r="DF83" s="113">
        <f>SUM(DF84:DF86)</f>
        <v>0</v>
      </c>
      <c r="DG83" s="113">
        <f>SUM(DG84:DG86)</f>
        <v>0</v>
      </c>
      <c r="DH83" s="114"/>
      <c r="DI83" s="113">
        <f>SUM(DI84:DI86)</f>
        <v>0</v>
      </c>
      <c r="DJ83" s="113">
        <f>SUM(DJ84:DJ86)</f>
        <v>0</v>
      </c>
      <c r="DK83" s="114"/>
      <c r="DL83" s="113">
        <f>SUM(DL84:DL86)</f>
        <v>0</v>
      </c>
      <c r="DM83" s="113">
        <f>SUM(DM84:DM86)</f>
        <v>0</v>
      </c>
      <c r="DN83" s="114"/>
      <c r="DO83" s="113">
        <f>SUM(DO84:DO86)</f>
        <v>0</v>
      </c>
      <c r="DP83" s="113">
        <f>SUM(DP84:DP86)</f>
        <v>0</v>
      </c>
      <c r="DQ83" s="113"/>
      <c r="DR83" s="113">
        <f>SUM(DR84:DR86)</f>
        <v>0</v>
      </c>
      <c r="DS83" s="113">
        <f>SUM(DS84:DS86)</f>
        <v>0</v>
      </c>
      <c r="DT83" s="114"/>
      <c r="DU83" s="113">
        <f>SUM(DU84:DU86)</f>
        <v>0</v>
      </c>
      <c r="DV83" s="113">
        <f>SUM(DV84:DV86)</f>
        <v>0</v>
      </c>
      <c r="DW83" s="114"/>
      <c r="DX83" s="113">
        <f>SUM(DX84:DX86)</f>
        <v>0</v>
      </c>
      <c r="DY83" s="113">
        <f>SUM(DY84:DY86)</f>
        <v>0</v>
      </c>
      <c r="DZ83" s="114"/>
      <c r="EA83" s="113">
        <f>SUM(EA84:EA86)</f>
        <v>0</v>
      </c>
      <c r="EB83" s="113">
        <f>SUM(EB84:EB86)</f>
        <v>0</v>
      </c>
      <c r="EC83" s="114"/>
      <c r="ED83" s="96">
        <f t="shared" si="28"/>
        <v>1000</v>
      </c>
      <c r="EE83" s="96">
        <f t="shared" si="29"/>
        <v>0</v>
      </c>
      <c r="EF83" s="803">
        <f t="shared" si="30"/>
        <v>0</v>
      </c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V83" s="264"/>
      <c r="EW83" s="264"/>
      <c r="EX83" s="264"/>
      <c r="EY83" s="264"/>
      <c r="EZ83" s="264"/>
      <c r="FA83" s="264"/>
      <c r="FB83" s="264"/>
      <c r="FC83" s="264"/>
      <c r="FD83" s="264"/>
      <c r="FE83" s="264"/>
      <c r="FF83" s="264"/>
      <c r="FG83" s="264"/>
      <c r="FH83" s="264"/>
      <c r="FI83" s="264"/>
      <c r="FJ83" s="264"/>
      <c r="FK83" s="264"/>
      <c r="FL83" s="264"/>
      <c r="FM83" s="264"/>
      <c r="FN83" s="264"/>
      <c r="FO83" s="264"/>
      <c r="FP83" s="264"/>
      <c r="FQ83" s="264"/>
      <c r="FR83" s="264"/>
      <c r="FS83" s="264"/>
      <c r="FT83" s="264"/>
      <c r="FU83" s="264"/>
      <c r="FV83" s="264"/>
      <c r="FW83" s="264"/>
      <c r="FX83" s="264"/>
      <c r="FY83" s="264"/>
      <c r="FZ83" s="264"/>
      <c r="GA83" s="264"/>
      <c r="GB83" s="264"/>
      <c r="GC83" s="264"/>
      <c r="GD83" s="264"/>
      <c r="GE83" s="264"/>
      <c r="GF83" s="264"/>
      <c r="GG83" s="264"/>
      <c r="GH83" s="264"/>
      <c r="GI83" s="264"/>
      <c r="GJ83" s="264"/>
      <c r="GK83" s="264"/>
      <c r="GL83" s="264"/>
      <c r="GM83" s="264"/>
      <c r="GN83" s="264"/>
      <c r="GO83" s="264"/>
      <c r="GP83" s="264"/>
      <c r="GQ83" s="264"/>
      <c r="GR83" s="264"/>
      <c r="GS83" s="264"/>
      <c r="GT83" s="264"/>
      <c r="GU83" s="264"/>
      <c r="GV83" s="264"/>
      <c r="GW83" s="264"/>
      <c r="GX83" s="264"/>
      <c r="GY83" s="264"/>
      <c r="GZ83" s="264"/>
      <c r="HA83" s="264"/>
      <c r="HB83" s="264"/>
      <c r="HC83" s="264"/>
      <c r="HD83" s="264"/>
      <c r="HE83" s="264"/>
      <c r="HF83" s="264"/>
      <c r="HG83" s="264"/>
      <c r="HH83" s="264"/>
      <c r="HI83" s="264"/>
      <c r="HJ83" s="264"/>
      <c r="HK83" s="264"/>
      <c r="HL83" s="264"/>
      <c r="HM83" s="264"/>
      <c r="HN83" s="264"/>
      <c r="HO83" s="264"/>
      <c r="HP83" s="264"/>
      <c r="HQ83" s="264"/>
      <c r="HR83" s="264"/>
      <c r="HS83" s="264"/>
      <c r="HT83" s="264"/>
      <c r="HU83" s="264"/>
      <c r="HV83" s="264"/>
      <c r="HW83" s="264"/>
      <c r="HX83" s="264"/>
      <c r="HY83" s="264"/>
      <c r="HZ83" s="264"/>
      <c r="IA83" s="264"/>
      <c r="IB83" s="264"/>
      <c r="IC83" s="264"/>
      <c r="ID83" s="264"/>
      <c r="IE83" s="264"/>
      <c r="IF83" s="264"/>
      <c r="IG83" s="264"/>
      <c r="IH83" s="264"/>
      <c r="II83" s="264"/>
      <c r="IJ83" s="264"/>
      <c r="IK83" s="264"/>
      <c r="IL83" s="264"/>
      <c r="IM83" s="264"/>
      <c r="IN83" s="264"/>
      <c r="IO83" s="264"/>
      <c r="IP83" s="264"/>
      <c r="IQ83" s="264"/>
      <c r="IR83" s="264"/>
      <c r="IS83" s="264"/>
      <c r="IT83" s="264"/>
      <c r="IU83" s="264"/>
      <c r="IV83" s="264"/>
      <c r="IW83" s="264"/>
      <c r="IX83" s="264"/>
      <c r="IY83" s="264"/>
    </row>
    <row r="84" spans="1:259" s="115" customFormat="1" ht="15" customHeight="1">
      <c r="A84" s="118"/>
      <c r="C84" s="81"/>
      <c r="D84" s="102">
        <v>1</v>
      </c>
      <c r="E84" s="92" t="s">
        <v>664</v>
      </c>
      <c r="F84" s="107"/>
      <c r="G84" s="107"/>
      <c r="H84" s="107"/>
      <c r="I84" s="107" t="s">
        <v>665</v>
      </c>
      <c r="J84" s="103">
        <f t="shared" si="31"/>
        <v>0</v>
      </c>
      <c r="K84" s="103">
        <f t="shared" si="25"/>
        <v>0</v>
      </c>
      <c r="L84" s="103">
        <f t="shared" si="26"/>
        <v>0</v>
      </c>
      <c r="M84" s="104">
        <f t="shared" si="27"/>
        <v>0</v>
      </c>
      <c r="N84" s="108"/>
      <c r="O84" s="108"/>
      <c r="P84" s="109"/>
      <c r="Q84" s="108"/>
      <c r="R84" s="108"/>
      <c r="S84" s="109"/>
      <c r="T84" s="108"/>
      <c r="U84" s="108"/>
      <c r="V84" s="109"/>
      <c r="W84" s="108">
        <f>N84+Q84</f>
        <v>0</v>
      </c>
      <c r="X84" s="108"/>
      <c r="Y84" s="109"/>
      <c r="Z84" s="108"/>
      <c r="AA84" s="108"/>
      <c r="AB84" s="109"/>
      <c r="AC84" s="108"/>
      <c r="AD84" s="108"/>
      <c r="AE84" s="109"/>
      <c r="AF84" s="108"/>
      <c r="AG84" s="108"/>
      <c r="AH84" s="109"/>
      <c r="AI84" s="108"/>
      <c r="AJ84" s="108"/>
      <c r="AK84" s="109"/>
      <c r="AL84" s="108">
        <f t="shared" ref="AL84:AL86" si="33">Z84+AC84+AF84+AI84</f>
        <v>0</v>
      </c>
      <c r="AM84" s="108"/>
      <c r="AN84" s="109"/>
      <c r="AO84" s="108"/>
      <c r="AP84" s="108"/>
      <c r="AQ84" s="109"/>
      <c r="AR84" s="108"/>
      <c r="AS84" s="108"/>
      <c r="AT84" s="109"/>
      <c r="AU84" s="108"/>
      <c r="AV84" s="108"/>
      <c r="AW84" s="109"/>
      <c r="AX84" s="108"/>
      <c r="AY84" s="108"/>
      <c r="AZ84" s="109"/>
      <c r="BA84" s="108"/>
      <c r="BB84" s="108"/>
      <c r="BC84" s="109"/>
      <c r="BD84" s="108"/>
      <c r="BE84" s="108"/>
      <c r="BF84" s="109"/>
      <c r="BG84" s="108"/>
      <c r="BH84" s="108"/>
      <c r="BI84" s="109"/>
      <c r="BJ84" s="108"/>
      <c r="BK84" s="108"/>
      <c r="BL84" s="109"/>
      <c r="BM84" s="108"/>
      <c r="BN84" s="108"/>
      <c r="BO84" s="109"/>
      <c r="BP84" s="108"/>
      <c r="BQ84" s="108"/>
      <c r="BR84" s="109"/>
      <c r="BS84" s="108"/>
      <c r="BT84" s="108"/>
      <c r="BU84" s="109"/>
      <c r="BV84" s="108"/>
      <c r="BW84" s="108"/>
      <c r="BX84" s="109"/>
      <c r="BY84" s="108"/>
      <c r="BZ84" s="108"/>
      <c r="CA84" s="109"/>
      <c r="CB84" s="108"/>
      <c r="CC84" s="108"/>
      <c r="CD84" s="109"/>
      <c r="CE84" s="108"/>
      <c r="CF84" s="108"/>
      <c r="CG84" s="109"/>
      <c r="CH84" s="108"/>
      <c r="CI84" s="108"/>
      <c r="CJ84" s="109"/>
      <c r="CK84" s="108"/>
      <c r="CL84" s="108"/>
      <c r="CM84" s="109"/>
      <c r="CN84" s="108"/>
      <c r="CO84" s="108"/>
      <c r="CP84" s="109"/>
      <c r="CQ84" s="108"/>
      <c r="CR84" s="108"/>
      <c r="CS84" s="109"/>
      <c r="CT84" s="108"/>
      <c r="CU84" s="108"/>
      <c r="CV84" s="109"/>
      <c r="CW84" s="108"/>
      <c r="CX84" s="108"/>
      <c r="CY84" s="109"/>
      <c r="CZ84" s="108"/>
      <c r="DA84" s="108"/>
      <c r="DB84" s="109"/>
      <c r="DC84" s="108"/>
      <c r="DD84" s="108"/>
      <c r="DE84" s="109"/>
      <c r="DF84" s="108"/>
      <c r="DG84" s="108"/>
      <c r="DH84" s="109"/>
      <c r="DI84" s="108"/>
      <c r="DJ84" s="108"/>
      <c r="DK84" s="109"/>
      <c r="DL84" s="108"/>
      <c r="DM84" s="108"/>
      <c r="DN84" s="109"/>
      <c r="DO84" s="108"/>
      <c r="DP84" s="108"/>
      <c r="DQ84" s="109"/>
      <c r="DR84" s="109"/>
      <c r="DS84" s="109"/>
      <c r="DT84" s="109"/>
      <c r="DU84" s="108"/>
      <c r="DV84" s="108"/>
      <c r="DW84" s="109"/>
      <c r="DX84" s="108"/>
      <c r="DY84" s="108"/>
      <c r="DZ84" s="109"/>
      <c r="EA84" s="108"/>
      <c r="EB84" s="108"/>
      <c r="EC84" s="109"/>
      <c r="ED84" s="103">
        <f t="shared" si="28"/>
        <v>0</v>
      </c>
      <c r="EE84" s="103">
        <f t="shared" si="29"/>
        <v>0</v>
      </c>
      <c r="EF84" s="804">
        <f t="shared" si="30"/>
        <v>0</v>
      </c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V84" s="264"/>
      <c r="EW84" s="264"/>
      <c r="EX84" s="264"/>
      <c r="EY84" s="264"/>
      <c r="EZ84" s="264"/>
      <c r="FA84" s="264"/>
      <c r="FB84" s="264"/>
      <c r="FC84" s="264"/>
      <c r="FD84" s="264"/>
      <c r="FE84" s="264"/>
      <c r="FF84" s="264"/>
      <c r="FG84" s="264"/>
      <c r="FH84" s="264"/>
      <c r="FI84" s="264"/>
      <c r="FJ84" s="264"/>
      <c r="FK84" s="264"/>
      <c r="FL84" s="264"/>
      <c r="FM84" s="264"/>
      <c r="FN84" s="264"/>
      <c r="FO84" s="264"/>
      <c r="FP84" s="264"/>
      <c r="FQ84" s="264"/>
      <c r="FR84" s="264"/>
      <c r="FS84" s="264"/>
      <c r="FT84" s="264"/>
      <c r="FU84" s="264"/>
      <c r="FV84" s="264"/>
      <c r="FW84" s="264"/>
      <c r="FX84" s="264"/>
      <c r="FY84" s="264"/>
      <c r="FZ84" s="264"/>
      <c r="GA84" s="264"/>
      <c r="GB84" s="264"/>
      <c r="GC84" s="264"/>
      <c r="GD84" s="264"/>
      <c r="GE84" s="264"/>
      <c r="GF84" s="264"/>
      <c r="GG84" s="264"/>
      <c r="GH84" s="264"/>
      <c r="GI84" s="264"/>
      <c r="GJ84" s="264"/>
      <c r="GK84" s="264"/>
      <c r="GL84" s="264"/>
      <c r="GM84" s="264"/>
      <c r="GN84" s="264"/>
      <c r="GO84" s="264"/>
      <c r="GP84" s="264"/>
      <c r="GQ84" s="264"/>
      <c r="GR84" s="264"/>
      <c r="GS84" s="264"/>
      <c r="GT84" s="264"/>
      <c r="GU84" s="264"/>
      <c r="GV84" s="264"/>
      <c r="GW84" s="264"/>
      <c r="GX84" s="264"/>
      <c r="GY84" s="264"/>
      <c r="GZ84" s="264"/>
      <c r="HA84" s="264"/>
      <c r="HB84" s="264"/>
      <c r="HC84" s="264"/>
      <c r="HD84" s="264"/>
      <c r="HE84" s="264"/>
      <c r="HF84" s="264"/>
      <c r="HG84" s="264"/>
      <c r="HH84" s="264"/>
      <c r="HI84" s="264"/>
      <c r="HJ84" s="264"/>
      <c r="HK84" s="264"/>
      <c r="HL84" s="264"/>
      <c r="HM84" s="264"/>
      <c r="HN84" s="264"/>
      <c r="HO84" s="264"/>
      <c r="HP84" s="264"/>
      <c r="HQ84" s="264"/>
      <c r="HR84" s="264"/>
      <c r="HS84" s="264"/>
      <c r="HT84" s="264"/>
      <c r="HU84" s="264"/>
      <c r="HV84" s="264"/>
      <c r="HW84" s="264"/>
      <c r="HX84" s="264"/>
      <c r="HY84" s="264"/>
      <c r="HZ84" s="264"/>
      <c r="IA84" s="264"/>
      <c r="IB84" s="264"/>
      <c r="IC84" s="264"/>
      <c r="ID84" s="264"/>
      <c r="IE84" s="264"/>
      <c r="IF84" s="264"/>
      <c r="IG84" s="264"/>
      <c r="IH84" s="264"/>
      <c r="II84" s="264"/>
      <c r="IJ84" s="264"/>
      <c r="IK84" s="264"/>
      <c r="IL84" s="264"/>
      <c r="IM84" s="264"/>
      <c r="IN84" s="264"/>
      <c r="IO84" s="264"/>
      <c r="IP84" s="264"/>
      <c r="IQ84" s="264"/>
      <c r="IR84" s="264"/>
      <c r="IS84" s="264"/>
      <c r="IT84" s="264"/>
      <c r="IU84" s="264"/>
      <c r="IV84" s="264"/>
      <c r="IW84" s="264"/>
      <c r="IX84" s="264"/>
      <c r="IY84" s="264"/>
    </row>
    <row r="85" spans="1:259" s="115" customFormat="1" ht="14.25" customHeight="1">
      <c r="A85" s="118"/>
      <c r="C85" s="81"/>
      <c r="D85" s="102">
        <v>2</v>
      </c>
      <c r="E85" s="92" t="s">
        <v>666</v>
      </c>
      <c r="F85" s="107"/>
      <c r="G85" s="107"/>
      <c r="H85" s="107"/>
      <c r="I85" s="107" t="s">
        <v>667</v>
      </c>
      <c r="J85" s="103">
        <f t="shared" si="31"/>
        <v>0</v>
      </c>
      <c r="K85" s="103">
        <f t="shared" si="25"/>
        <v>0</v>
      </c>
      <c r="L85" s="103">
        <f t="shared" si="26"/>
        <v>0</v>
      </c>
      <c r="M85" s="104">
        <f t="shared" si="27"/>
        <v>0</v>
      </c>
      <c r="N85" s="108"/>
      <c r="O85" s="108"/>
      <c r="P85" s="109"/>
      <c r="Q85" s="108"/>
      <c r="R85" s="108"/>
      <c r="S85" s="109"/>
      <c r="T85" s="108"/>
      <c r="U85" s="108"/>
      <c r="V85" s="109"/>
      <c r="W85" s="108">
        <f>N85+Q85</f>
        <v>0</v>
      </c>
      <c r="X85" s="108"/>
      <c r="Y85" s="109"/>
      <c r="Z85" s="108"/>
      <c r="AA85" s="108"/>
      <c r="AB85" s="109"/>
      <c r="AC85" s="108"/>
      <c r="AD85" s="108"/>
      <c r="AE85" s="109"/>
      <c r="AF85" s="108"/>
      <c r="AG85" s="108"/>
      <c r="AH85" s="109"/>
      <c r="AI85" s="108"/>
      <c r="AJ85" s="108"/>
      <c r="AK85" s="109"/>
      <c r="AL85" s="108">
        <f t="shared" si="33"/>
        <v>0</v>
      </c>
      <c r="AM85" s="108"/>
      <c r="AN85" s="109"/>
      <c r="AO85" s="108"/>
      <c r="AP85" s="108"/>
      <c r="AQ85" s="109"/>
      <c r="AR85" s="108"/>
      <c r="AS85" s="108"/>
      <c r="AT85" s="109"/>
      <c r="AU85" s="108"/>
      <c r="AV85" s="108"/>
      <c r="AW85" s="109"/>
      <c r="AX85" s="108"/>
      <c r="AY85" s="108"/>
      <c r="AZ85" s="109"/>
      <c r="BA85" s="108"/>
      <c r="BB85" s="108"/>
      <c r="BC85" s="109"/>
      <c r="BD85" s="108"/>
      <c r="BE85" s="108"/>
      <c r="BF85" s="109"/>
      <c r="BG85" s="108"/>
      <c r="BH85" s="108"/>
      <c r="BI85" s="109"/>
      <c r="BJ85" s="108"/>
      <c r="BK85" s="108"/>
      <c r="BL85" s="109"/>
      <c r="BM85" s="108"/>
      <c r="BN85" s="108"/>
      <c r="BO85" s="109"/>
      <c r="BP85" s="108"/>
      <c r="BQ85" s="108"/>
      <c r="BR85" s="109"/>
      <c r="BS85" s="108"/>
      <c r="BT85" s="108"/>
      <c r="BU85" s="109"/>
      <c r="BV85" s="108"/>
      <c r="BW85" s="108"/>
      <c r="BX85" s="109"/>
      <c r="BY85" s="108"/>
      <c r="BZ85" s="108"/>
      <c r="CA85" s="109"/>
      <c r="CB85" s="108"/>
      <c r="CC85" s="108"/>
      <c r="CD85" s="109"/>
      <c r="CE85" s="108"/>
      <c r="CF85" s="108"/>
      <c r="CG85" s="109"/>
      <c r="CH85" s="108"/>
      <c r="CI85" s="108"/>
      <c r="CJ85" s="109"/>
      <c r="CK85" s="108"/>
      <c r="CL85" s="108"/>
      <c r="CM85" s="109"/>
      <c r="CN85" s="108"/>
      <c r="CO85" s="108"/>
      <c r="CP85" s="109"/>
      <c r="CQ85" s="108"/>
      <c r="CR85" s="108"/>
      <c r="CS85" s="109"/>
      <c r="CT85" s="108"/>
      <c r="CU85" s="108"/>
      <c r="CV85" s="109"/>
      <c r="CW85" s="108"/>
      <c r="CX85" s="108"/>
      <c r="CY85" s="109"/>
      <c r="CZ85" s="108"/>
      <c r="DA85" s="108"/>
      <c r="DB85" s="109"/>
      <c r="DC85" s="108"/>
      <c r="DD85" s="108"/>
      <c r="DE85" s="109"/>
      <c r="DF85" s="108"/>
      <c r="DG85" s="108"/>
      <c r="DH85" s="109"/>
      <c r="DI85" s="108"/>
      <c r="DJ85" s="108"/>
      <c r="DK85" s="109"/>
      <c r="DL85" s="108"/>
      <c r="DM85" s="108"/>
      <c r="DN85" s="109"/>
      <c r="DO85" s="108"/>
      <c r="DP85" s="108"/>
      <c r="DQ85" s="109"/>
      <c r="DR85" s="109"/>
      <c r="DS85" s="109"/>
      <c r="DT85" s="109"/>
      <c r="DU85" s="108"/>
      <c r="DV85" s="108"/>
      <c r="DW85" s="109"/>
      <c r="DX85" s="108"/>
      <c r="DY85" s="108"/>
      <c r="DZ85" s="109"/>
      <c r="EA85" s="108"/>
      <c r="EB85" s="108"/>
      <c r="EC85" s="109"/>
      <c r="ED85" s="103">
        <f t="shared" si="28"/>
        <v>0</v>
      </c>
      <c r="EE85" s="103">
        <f t="shared" si="29"/>
        <v>0</v>
      </c>
      <c r="EF85" s="804">
        <f t="shared" si="30"/>
        <v>0</v>
      </c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V85" s="264"/>
      <c r="EW85" s="264"/>
      <c r="EX85" s="264"/>
      <c r="EY85" s="264"/>
      <c r="EZ85" s="264"/>
      <c r="FA85" s="264"/>
      <c r="FB85" s="264"/>
      <c r="FC85" s="264"/>
      <c r="FD85" s="264"/>
      <c r="FE85" s="264"/>
      <c r="FF85" s="264"/>
      <c r="FG85" s="264"/>
      <c r="FH85" s="264"/>
      <c r="FI85" s="264"/>
      <c r="FJ85" s="264"/>
      <c r="FK85" s="264"/>
      <c r="FL85" s="264"/>
      <c r="FM85" s="264"/>
      <c r="FN85" s="264"/>
      <c r="FO85" s="264"/>
      <c r="FP85" s="264"/>
      <c r="FQ85" s="264"/>
      <c r="FR85" s="264"/>
      <c r="FS85" s="264"/>
      <c r="FT85" s="264"/>
      <c r="FU85" s="264"/>
      <c r="FV85" s="264"/>
      <c r="FW85" s="264"/>
      <c r="FX85" s="264"/>
      <c r="FY85" s="264"/>
      <c r="FZ85" s="264"/>
      <c r="GA85" s="264"/>
      <c r="GB85" s="264"/>
      <c r="GC85" s="264"/>
      <c r="GD85" s="264"/>
      <c r="GE85" s="264"/>
      <c r="GF85" s="264"/>
      <c r="GG85" s="264"/>
      <c r="GH85" s="264"/>
      <c r="GI85" s="264"/>
      <c r="GJ85" s="264"/>
      <c r="GK85" s="264"/>
      <c r="GL85" s="264"/>
      <c r="GM85" s="264"/>
      <c r="GN85" s="264"/>
      <c r="GO85" s="264"/>
      <c r="GP85" s="264"/>
      <c r="GQ85" s="264"/>
      <c r="GR85" s="264"/>
      <c r="GS85" s="264"/>
      <c r="GT85" s="264"/>
      <c r="GU85" s="264"/>
      <c r="GV85" s="264"/>
      <c r="GW85" s="264"/>
      <c r="GX85" s="264"/>
      <c r="GY85" s="264"/>
      <c r="GZ85" s="264"/>
      <c r="HA85" s="264"/>
      <c r="HB85" s="264"/>
      <c r="HC85" s="264"/>
      <c r="HD85" s="264"/>
      <c r="HE85" s="264"/>
      <c r="HF85" s="264"/>
      <c r="HG85" s="264"/>
      <c r="HH85" s="264"/>
      <c r="HI85" s="264"/>
      <c r="HJ85" s="264"/>
      <c r="HK85" s="264"/>
      <c r="HL85" s="264"/>
      <c r="HM85" s="264"/>
      <c r="HN85" s="264"/>
      <c r="HO85" s="264"/>
      <c r="HP85" s="264"/>
      <c r="HQ85" s="264"/>
      <c r="HR85" s="264"/>
      <c r="HS85" s="264"/>
      <c r="HT85" s="264"/>
      <c r="HU85" s="264"/>
      <c r="HV85" s="264"/>
      <c r="HW85" s="264"/>
      <c r="HX85" s="264"/>
      <c r="HY85" s="264"/>
      <c r="HZ85" s="264"/>
      <c r="IA85" s="264"/>
      <c r="IB85" s="264"/>
      <c r="IC85" s="264"/>
      <c r="ID85" s="264"/>
      <c r="IE85" s="264"/>
      <c r="IF85" s="264"/>
      <c r="IG85" s="264"/>
      <c r="IH85" s="264"/>
      <c r="II85" s="264"/>
      <c r="IJ85" s="264"/>
      <c r="IK85" s="264"/>
      <c r="IL85" s="264"/>
      <c r="IM85" s="264"/>
      <c r="IN85" s="264"/>
      <c r="IO85" s="264"/>
      <c r="IP85" s="264"/>
      <c r="IQ85" s="264"/>
      <c r="IR85" s="264"/>
      <c r="IS85" s="264"/>
      <c r="IT85" s="264"/>
      <c r="IU85" s="264"/>
      <c r="IV85" s="264"/>
      <c r="IW85" s="264"/>
      <c r="IX85" s="264"/>
      <c r="IY85" s="264"/>
    </row>
    <row r="86" spans="1:259" s="115" customFormat="1" ht="15" customHeight="1">
      <c r="A86" s="118"/>
      <c r="C86" s="81"/>
      <c r="D86" s="102">
        <v>3</v>
      </c>
      <c r="E86" s="92" t="s">
        <v>668</v>
      </c>
      <c r="F86" s="107"/>
      <c r="G86" s="107"/>
      <c r="H86" s="107"/>
      <c r="I86" s="107" t="s">
        <v>669</v>
      </c>
      <c r="J86" s="103">
        <f t="shared" si="31"/>
        <v>1000</v>
      </c>
      <c r="K86" s="103">
        <f t="shared" si="25"/>
        <v>0</v>
      </c>
      <c r="L86" s="103">
        <f t="shared" si="26"/>
        <v>0</v>
      </c>
      <c r="M86" s="104">
        <f t="shared" si="27"/>
        <v>1000</v>
      </c>
      <c r="N86" s="108"/>
      <c r="O86" s="108"/>
      <c r="P86" s="109"/>
      <c r="Q86" s="108"/>
      <c r="R86" s="108"/>
      <c r="S86" s="109"/>
      <c r="T86" s="108"/>
      <c r="U86" s="108"/>
      <c r="V86" s="109"/>
      <c r="W86" s="108">
        <f>N86+Q86</f>
        <v>0</v>
      </c>
      <c r="X86" s="108"/>
      <c r="Y86" s="109"/>
      <c r="Z86" s="108"/>
      <c r="AA86" s="108"/>
      <c r="AB86" s="109"/>
      <c r="AC86" s="108"/>
      <c r="AD86" s="108"/>
      <c r="AE86" s="109"/>
      <c r="AF86" s="108"/>
      <c r="AG86" s="108"/>
      <c r="AH86" s="109"/>
      <c r="AI86" s="108"/>
      <c r="AJ86" s="108"/>
      <c r="AK86" s="109"/>
      <c r="AL86" s="108">
        <f t="shared" si="33"/>
        <v>0</v>
      </c>
      <c r="AM86" s="108"/>
      <c r="AN86" s="109"/>
      <c r="AO86" s="108"/>
      <c r="AP86" s="108"/>
      <c r="AQ86" s="109"/>
      <c r="AR86" s="108"/>
      <c r="AS86" s="108"/>
      <c r="AT86" s="109"/>
      <c r="AU86" s="108"/>
      <c r="AV86" s="108"/>
      <c r="AW86" s="109"/>
      <c r="AX86" s="108"/>
      <c r="AY86" s="108"/>
      <c r="AZ86" s="109"/>
      <c r="BA86" s="108"/>
      <c r="BB86" s="108"/>
      <c r="BC86" s="109"/>
      <c r="BD86" s="108"/>
      <c r="BE86" s="108"/>
      <c r="BF86" s="109"/>
      <c r="BG86" s="108">
        <v>142</v>
      </c>
      <c r="BH86" s="108"/>
      <c r="BI86" s="109"/>
      <c r="BJ86" s="108">
        <v>300</v>
      </c>
      <c r="BK86" s="108"/>
      <c r="BL86" s="109"/>
      <c r="BM86" s="108"/>
      <c r="BN86" s="108"/>
      <c r="BO86" s="109"/>
      <c r="BP86" s="108">
        <v>472</v>
      </c>
      <c r="BQ86" s="108"/>
      <c r="BR86" s="109"/>
      <c r="BS86" s="108"/>
      <c r="BT86" s="108"/>
      <c r="BU86" s="109"/>
      <c r="BV86" s="108"/>
      <c r="BW86" s="108"/>
      <c r="BX86" s="109"/>
      <c r="BY86" s="108"/>
      <c r="BZ86" s="108"/>
      <c r="CA86" s="109"/>
      <c r="CB86" s="108"/>
      <c r="CC86" s="108"/>
      <c r="CD86" s="109"/>
      <c r="CE86" s="108"/>
      <c r="CF86" s="108"/>
      <c r="CG86" s="109"/>
      <c r="CH86" s="108"/>
      <c r="CI86" s="108"/>
      <c r="CJ86" s="109"/>
      <c r="CK86" s="108">
        <v>86</v>
      </c>
      <c r="CL86" s="108"/>
      <c r="CM86" s="109"/>
      <c r="CN86" s="108"/>
      <c r="CO86" s="108"/>
      <c r="CP86" s="109"/>
      <c r="CQ86" s="108"/>
      <c r="CR86" s="108"/>
      <c r="CS86" s="109"/>
      <c r="CT86" s="108"/>
      <c r="CU86" s="108"/>
      <c r="CV86" s="109"/>
      <c r="CW86" s="108"/>
      <c r="CX86" s="108"/>
      <c r="CY86" s="109"/>
      <c r="CZ86" s="108"/>
      <c r="DA86" s="108"/>
      <c r="DB86" s="109"/>
      <c r="DC86" s="108"/>
      <c r="DD86" s="108"/>
      <c r="DE86" s="109"/>
      <c r="DF86" s="108"/>
      <c r="DG86" s="108"/>
      <c r="DH86" s="109"/>
      <c r="DI86" s="108"/>
      <c r="DJ86" s="108"/>
      <c r="DK86" s="109"/>
      <c r="DL86" s="108"/>
      <c r="DM86" s="108"/>
      <c r="DN86" s="109"/>
      <c r="DO86" s="108"/>
      <c r="DP86" s="108"/>
      <c r="DQ86" s="109"/>
      <c r="DR86" s="109"/>
      <c r="DS86" s="109"/>
      <c r="DT86" s="109"/>
      <c r="DU86" s="108"/>
      <c r="DV86" s="108"/>
      <c r="DW86" s="109"/>
      <c r="DX86" s="108"/>
      <c r="DY86" s="108"/>
      <c r="DZ86" s="109"/>
      <c r="EA86" s="108"/>
      <c r="EB86" s="108"/>
      <c r="EC86" s="109"/>
      <c r="ED86" s="103">
        <f t="shared" si="28"/>
        <v>1000</v>
      </c>
      <c r="EE86" s="103">
        <f t="shared" si="29"/>
        <v>0</v>
      </c>
      <c r="EF86" s="804">
        <f t="shared" si="30"/>
        <v>0</v>
      </c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V86" s="264"/>
      <c r="EW86" s="264"/>
      <c r="EX86" s="264"/>
      <c r="EY86" s="264"/>
      <c r="EZ86" s="264"/>
      <c r="FA86" s="264"/>
      <c r="FB86" s="264"/>
      <c r="FC86" s="264"/>
      <c r="FD86" s="264"/>
      <c r="FE86" s="264"/>
      <c r="FF86" s="264"/>
      <c r="FG86" s="264"/>
      <c r="FH86" s="264"/>
      <c r="FI86" s="264"/>
      <c r="FJ86" s="264"/>
      <c r="FK86" s="264"/>
      <c r="FL86" s="264"/>
      <c r="FM86" s="264"/>
      <c r="FN86" s="264"/>
      <c r="FO86" s="264"/>
      <c r="FP86" s="264"/>
      <c r="FQ86" s="264"/>
      <c r="FR86" s="264"/>
      <c r="FS86" s="264"/>
      <c r="FT86" s="264"/>
      <c r="FU86" s="264"/>
      <c r="FV86" s="264"/>
      <c r="FW86" s="264"/>
      <c r="FX86" s="264"/>
      <c r="FY86" s="264"/>
      <c r="FZ86" s="264"/>
      <c r="GA86" s="264"/>
      <c r="GB86" s="264"/>
      <c r="GC86" s="264"/>
      <c r="GD86" s="264"/>
      <c r="GE86" s="264"/>
      <c r="GF86" s="264"/>
      <c r="GG86" s="264"/>
      <c r="GH86" s="264"/>
      <c r="GI86" s="264"/>
      <c r="GJ86" s="264"/>
      <c r="GK86" s="264"/>
      <c r="GL86" s="264"/>
      <c r="GM86" s="264"/>
      <c r="GN86" s="264"/>
      <c r="GO86" s="264"/>
      <c r="GP86" s="264"/>
      <c r="GQ86" s="264"/>
      <c r="GR86" s="264"/>
      <c r="GS86" s="264"/>
      <c r="GT86" s="264"/>
      <c r="GU86" s="264"/>
      <c r="GV86" s="264"/>
      <c r="GW86" s="264"/>
      <c r="GX86" s="264"/>
      <c r="GY86" s="264"/>
      <c r="GZ86" s="264"/>
      <c r="HA86" s="264"/>
      <c r="HB86" s="264"/>
      <c r="HC86" s="264"/>
      <c r="HD86" s="264"/>
      <c r="HE86" s="264"/>
      <c r="HF86" s="264"/>
      <c r="HG86" s="264"/>
      <c r="HH86" s="264"/>
      <c r="HI86" s="264"/>
      <c r="HJ86" s="264"/>
      <c r="HK86" s="264"/>
      <c r="HL86" s="264"/>
      <c r="HM86" s="264"/>
      <c r="HN86" s="264"/>
      <c r="HO86" s="264"/>
      <c r="HP86" s="264"/>
      <c r="HQ86" s="264"/>
      <c r="HR86" s="264"/>
      <c r="HS86" s="264"/>
      <c r="HT86" s="264"/>
      <c r="HU86" s="264"/>
      <c r="HV86" s="264"/>
      <c r="HW86" s="264"/>
      <c r="HX86" s="264"/>
      <c r="HY86" s="264"/>
      <c r="HZ86" s="264"/>
      <c r="IA86" s="264"/>
      <c r="IB86" s="264"/>
      <c r="IC86" s="264"/>
      <c r="ID86" s="264"/>
      <c r="IE86" s="264"/>
      <c r="IF86" s="264"/>
      <c r="IG86" s="264"/>
      <c r="IH86" s="264"/>
      <c r="II86" s="264"/>
      <c r="IJ86" s="264"/>
      <c r="IK86" s="264"/>
      <c r="IL86" s="264"/>
      <c r="IM86" s="264"/>
      <c r="IN86" s="264"/>
      <c r="IO86" s="264"/>
      <c r="IP86" s="264"/>
      <c r="IQ86" s="264"/>
      <c r="IR86" s="264"/>
      <c r="IS86" s="264"/>
      <c r="IT86" s="264"/>
      <c r="IU86" s="264"/>
      <c r="IV86" s="264"/>
      <c r="IW86" s="264"/>
      <c r="IX86" s="264"/>
      <c r="IY86" s="264"/>
    </row>
    <row r="87" spans="1:259" s="115" customFormat="1" ht="27" customHeight="1">
      <c r="A87" s="1014" t="s">
        <v>670</v>
      </c>
      <c r="B87" s="1015"/>
      <c r="C87" s="1015"/>
      <c r="D87" s="1015"/>
      <c r="E87" s="1015"/>
      <c r="F87" s="1015"/>
      <c r="G87" s="1015"/>
      <c r="H87" s="1015"/>
      <c r="I87" s="128"/>
      <c r="J87" s="822">
        <f t="shared" si="31"/>
        <v>1475192</v>
      </c>
      <c r="K87" s="129">
        <f t="shared" si="25"/>
        <v>44624</v>
      </c>
      <c r="L87" s="129">
        <f t="shared" si="26"/>
        <v>0</v>
      </c>
      <c r="M87" s="130">
        <f t="shared" si="27"/>
        <v>1519816</v>
      </c>
      <c r="N87" s="131">
        <f>N5+N66</f>
        <v>101035</v>
      </c>
      <c r="O87" s="131">
        <f>O5+O66</f>
        <v>0</v>
      </c>
      <c r="P87" s="132"/>
      <c r="Q87" s="131">
        <f>Q5+Q66</f>
        <v>0</v>
      </c>
      <c r="R87" s="131">
        <f>R5+R66</f>
        <v>0</v>
      </c>
      <c r="S87" s="132"/>
      <c r="T87" s="131">
        <f>T5+T66</f>
        <v>0</v>
      </c>
      <c r="U87" s="131">
        <f>U5+U66</f>
        <v>0</v>
      </c>
      <c r="V87" s="132"/>
      <c r="W87" s="131">
        <f>W5+W66</f>
        <v>101035</v>
      </c>
      <c r="X87" s="131">
        <f>X5+X66</f>
        <v>0</v>
      </c>
      <c r="Y87" s="132"/>
      <c r="Z87" s="131">
        <f>Z5+Z66</f>
        <v>5808</v>
      </c>
      <c r="AA87" s="131">
        <f>AA5+AA66</f>
        <v>0</v>
      </c>
      <c r="AB87" s="132"/>
      <c r="AC87" s="131">
        <f>AC5+AC66</f>
        <v>7707</v>
      </c>
      <c r="AD87" s="131">
        <f>AD5+AD66</f>
        <v>0</v>
      </c>
      <c r="AE87" s="132"/>
      <c r="AF87" s="131">
        <f>AF5+AF66</f>
        <v>1729</v>
      </c>
      <c r="AG87" s="131">
        <f>AG5+AG66</f>
        <v>0</v>
      </c>
      <c r="AH87" s="132"/>
      <c r="AI87" s="131">
        <f>AI5+AI66</f>
        <v>162</v>
      </c>
      <c r="AJ87" s="131">
        <f>AJ5+AJ66</f>
        <v>0</v>
      </c>
      <c r="AK87" s="132"/>
      <c r="AL87" s="131">
        <f>AL5+AL66</f>
        <v>15406</v>
      </c>
      <c r="AM87" s="131">
        <f>AM5+AM66</f>
        <v>0</v>
      </c>
      <c r="AN87" s="132"/>
      <c r="AO87" s="131">
        <f>AO5+AO66</f>
        <v>520</v>
      </c>
      <c r="AP87" s="131">
        <f>AP5+AP66</f>
        <v>0</v>
      </c>
      <c r="AQ87" s="132"/>
      <c r="AR87" s="131">
        <f>AR5+AR66</f>
        <v>0</v>
      </c>
      <c r="AS87" s="131">
        <f>AS5+AS66</f>
        <v>0</v>
      </c>
      <c r="AT87" s="132"/>
      <c r="AU87" s="131">
        <f>AU5+AU66</f>
        <v>7077</v>
      </c>
      <c r="AV87" s="131">
        <f>AV5+AV66</f>
        <v>0</v>
      </c>
      <c r="AW87" s="132"/>
      <c r="AX87" s="131">
        <f>AX5+AX66</f>
        <v>9355</v>
      </c>
      <c r="AY87" s="131">
        <f>AY5+AY66</f>
        <v>0</v>
      </c>
      <c r="AZ87" s="132"/>
      <c r="BA87" s="131">
        <f>BA5+BA66</f>
        <v>0</v>
      </c>
      <c r="BB87" s="131">
        <f>BB5+BB66</f>
        <v>0</v>
      </c>
      <c r="BC87" s="132"/>
      <c r="BD87" s="131">
        <f>BD5+BD66</f>
        <v>120</v>
      </c>
      <c r="BE87" s="131">
        <f>BE5+BE66</f>
        <v>0</v>
      </c>
      <c r="BF87" s="132"/>
      <c r="BG87" s="131">
        <f>BG5+BG66</f>
        <v>10124</v>
      </c>
      <c r="BH87" s="131">
        <f>BH5+BH66</f>
        <v>0</v>
      </c>
      <c r="BI87" s="132"/>
      <c r="BJ87" s="131">
        <f>BJ5+BJ66</f>
        <v>3067</v>
      </c>
      <c r="BK87" s="131">
        <f>BK5+BK66</f>
        <v>0</v>
      </c>
      <c r="BL87" s="132"/>
      <c r="BM87" s="131">
        <f>BM5+BM66</f>
        <v>0</v>
      </c>
      <c r="BN87" s="131">
        <f>BN5+BN66</f>
        <v>0</v>
      </c>
      <c r="BO87" s="132"/>
      <c r="BP87" s="131">
        <f>BP5+BP66</f>
        <v>600</v>
      </c>
      <c r="BQ87" s="131">
        <f>BQ5+BQ66</f>
        <v>0</v>
      </c>
      <c r="BR87" s="132"/>
      <c r="BS87" s="131">
        <f>BS5+BS66</f>
        <v>0</v>
      </c>
      <c r="BT87" s="131">
        <f>BT5+BT66</f>
        <v>0</v>
      </c>
      <c r="BU87" s="132"/>
      <c r="BV87" s="131">
        <f>BV5+BV66</f>
        <v>55074</v>
      </c>
      <c r="BW87" s="131">
        <f>BW5+BW66</f>
        <v>0</v>
      </c>
      <c r="BX87" s="132"/>
      <c r="BY87" s="131">
        <f>BY5+BY66</f>
        <v>48377</v>
      </c>
      <c r="BZ87" s="131">
        <f>BZ5+BZ66</f>
        <v>0</v>
      </c>
      <c r="CA87" s="132"/>
      <c r="CB87" s="131">
        <f>CB5+CB66</f>
        <v>22828</v>
      </c>
      <c r="CC87" s="131">
        <f>CC5+CC66</f>
        <v>0</v>
      </c>
      <c r="CD87" s="132"/>
      <c r="CE87" s="131">
        <f>CE5+CE66</f>
        <v>434</v>
      </c>
      <c r="CF87" s="131">
        <f>CF5+CF66</f>
        <v>0</v>
      </c>
      <c r="CG87" s="132"/>
      <c r="CH87" s="131">
        <f>CH5+CH66</f>
        <v>29064</v>
      </c>
      <c r="CI87" s="131">
        <f>CI5+CI66</f>
        <v>0</v>
      </c>
      <c r="CJ87" s="132"/>
      <c r="CK87" s="131">
        <f>CK5+CK66</f>
        <v>20977</v>
      </c>
      <c r="CL87" s="131">
        <f>CL5+CL66</f>
        <v>0</v>
      </c>
      <c r="CM87" s="132"/>
      <c r="CN87" s="131">
        <f>CN5+CN66</f>
        <v>15098</v>
      </c>
      <c r="CO87" s="131">
        <f>CO5+CO66</f>
        <v>0</v>
      </c>
      <c r="CP87" s="132"/>
      <c r="CQ87" s="131">
        <f>CQ5+CQ66</f>
        <v>0</v>
      </c>
      <c r="CR87" s="131">
        <f>CR5+CR66</f>
        <v>41379</v>
      </c>
      <c r="CS87" s="132"/>
      <c r="CT87" s="131">
        <f>CT5+CT66</f>
        <v>1042902</v>
      </c>
      <c r="CU87" s="131">
        <f>CU5+CU66</f>
        <v>0</v>
      </c>
      <c r="CV87" s="132"/>
      <c r="CW87" s="131">
        <f>CW5+CW66</f>
        <v>10520</v>
      </c>
      <c r="CX87" s="131">
        <f>CX5+CX66</f>
        <v>0</v>
      </c>
      <c r="CY87" s="132"/>
      <c r="CZ87" s="131">
        <f>CZ5+CZ66</f>
        <v>0</v>
      </c>
      <c r="DA87" s="131">
        <f>DA5+DA66</f>
        <v>0</v>
      </c>
      <c r="DB87" s="132"/>
      <c r="DC87" s="131">
        <f>DC5+DC66</f>
        <v>0</v>
      </c>
      <c r="DD87" s="131">
        <f>DD5+DD66</f>
        <v>0</v>
      </c>
      <c r="DE87" s="132"/>
      <c r="DF87" s="131">
        <f>DF5+DF66</f>
        <v>6188</v>
      </c>
      <c r="DG87" s="131">
        <f>DG5+DG66</f>
        <v>0</v>
      </c>
      <c r="DH87" s="132"/>
      <c r="DI87" s="131">
        <f>DI5+DI66</f>
        <v>13538</v>
      </c>
      <c r="DJ87" s="131">
        <f>DJ5+DJ66</f>
        <v>0</v>
      </c>
      <c r="DK87" s="132"/>
      <c r="DL87" s="131">
        <f>DL5+DL66</f>
        <v>23</v>
      </c>
      <c r="DM87" s="131">
        <f>DM5+DM66</f>
        <v>0</v>
      </c>
      <c r="DN87" s="132"/>
      <c r="DO87" s="131">
        <f>DO5+DO66</f>
        <v>62429</v>
      </c>
      <c r="DP87" s="131">
        <f>DP5+DP66</f>
        <v>0</v>
      </c>
      <c r="DQ87" s="131"/>
      <c r="DR87" s="131">
        <f>DR5+DR66</f>
        <v>396</v>
      </c>
      <c r="DS87" s="131">
        <f>DS5+DS66</f>
        <v>0</v>
      </c>
      <c r="DT87" s="132"/>
      <c r="DU87" s="131">
        <f>DU5+DU66</f>
        <v>0</v>
      </c>
      <c r="DV87" s="131">
        <f>DV5+DV66</f>
        <v>402</v>
      </c>
      <c r="DW87" s="132"/>
      <c r="DX87" s="131">
        <f>DX5+DX66</f>
        <v>0</v>
      </c>
      <c r="DY87" s="131">
        <f>DY5+DY66</f>
        <v>2843</v>
      </c>
      <c r="DZ87" s="132"/>
      <c r="EA87" s="131">
        <f>EA5+EA66</f>
        <v>40</v>
      </c>
      <c r="EB87" s="131">
        <f>EB5+EB66</f>
        <v>0</v>
      </c>
      <c r="EC87" s="132"/>
      <c r="ED87" s="129">
        <f t="shared" si="28"/>
        <v>1358751</v>
      </c>
      <c r="EE87" s="129">
        <f t="shared" si="29"/>
        <v>44624</v>
      </c>
      <c r="EF87" s="805">
        <f t="shared" si="30"/>
        <v>0</v>
      </c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V87" s="264"/>
      <c r="EW87" s="264"/>
      <c r="EX87" s="264"/>
      <c r="EY87" s="264"/>
      <c r="EZ87" s="264"/>
      <c r="FA87" s="264"/>
      <c r="FB87" s="264"/>
      <c r="FC87" s="264"/>
      <c r="FD87" s="264"/>
      <c r="FE87" s="264"/>
      <c r="FF87" s="264"/>
      <c r="FG87" s="264"/>
      <c r="FH87" s="264"/>
      <c r="FI87" s="264"/>
      <c r="FJ87" s="264"/>
      <c r="FK87" s="264"/>
      <c r="FL87" s="264"/>
      <c r="FM87" s="264"/>
      <c r="FN87" s="264"/>
      <c r="FO87" s="264"/>
      <c r="FP87" s="264"/>
      <c r="FQ87" s="264"/>
      <c r="FR87" s="264"/>
      <c r="FS87" s="264"/>
      <c r="FT87" s="264"/>
      <c r="FU87" s="264"/>
      <c r="FV87" s="264"/>
      <c r="FW87" s="264"/>
      <c r="FX87" s="264"/>
      <c r="FY87" s="264"/>
      <c r="FZ87" s="264"/>
      <c r="GA87" s="264"/>
      <c r="GB87" s="264"/>
      <c r="GC87" s="264"/>
      <c r="GD87" s="264"/>
      <c r="GE87" s="264"/>
      <c r="GF87" s="264"/>
      <c r="GG87" s="264"/>
      <c r="GH87" s="264"/>
      <c r="GI87" s="264"/>
      <c r="GJ87" s="264"/>
      <c r="GK87" s="264"/>
      <c r="GL87" s="264"/>
      <c r="GM87" s="264"/>
      <c r="GN87" s="264"/>
      <c r="GO87" s="264"/>
      <c r="GP87" s="264"/>
      <c r="GQ87" s="264"/>
      <c r="GR87" s="264"/>
      <c r="GS87" s="264"/>
      <c r="GT87" s="264"/>
      <c r="GU87" s="264"/>
      <c r="GV87" s="264"/>
      <c r="GW87" s="264"/>
      <c r="GX87" s="264"/>
      <c r="GY87" s="264"/>
      <c r="GZ87" s="264"/>
      <c r="HA87" s="264"/>
      <c r="HB87" s="264"/>
      <c r="HC87" s="264"/>
      <c r="HD87" s="264"/>
      <c r="HE87" s="264"/>
      <c r="HF87" s="264"/>
      <c r="HG87" s="264"/>
      <c r="HH87" s="264"/>
      <c r="HI87" s="264"/>
      <c r="HJ87" s="264"/>
      <c r="HK87" s="264"/>
      <c r="HL87" s="264"/>
      <c r="HM87" s="264"/>
      <c r="HN87" s="264"/>
      <c r="HO87" s="264"/>
      <c r="HP87" s="264"/>
      <c r="HQ87" s="264"/>
      <c r="HR87" s="264"/>
      <c r="HS87" s="264"/>
      <c r="HT87" s="264"/>
      <c r="HU87" s="264"/>
      <c r="HV87" s="264"/>
      <c r="HW87" s="264"/>
      <c r="HX87" s="264"/>
      <c r="HY87" s="264"/>
      <c r="HZ87" s="264"/>
      <c r="IA87" s="264"/>
      <c r="IB87" s="264"/>
      <c r="IC87" s="264"/>
      <c r="ID87" s="264"/>
      <c r="IE87" s="264"/>
      <c r="IF87" s="264"/>
      <c r="IG87" s="264"/>
      <c r="IH87" s="264"/>
      <c r="II87" s="264"/>
      <c r="IJ87" s="264"/>
      <c r="IK87" s="264"/>
      <c r="IL87" s="264"/>
      <c r="IM87" s="264"/>
      <c r="IN87" s="264"/>
      <c r="IO87" s="264"/>
      <c r="IP87" s="264"/>
      <c r="IQ87" s="264"/>
      <c r="IR87" s="264"/>
      <c r="IS87" s="264"/>
      <c r="IT87" s="264"/>
      <c r="IU87" s="264"/>
      <c r="IV87" s="264"/>
      <c r="IW87" s="264"/>
      <c r="IX87" s="264"/>
      <c r="IY87" s="264"/>
    </row>
    <row r="88" spans="1:259" s="115" customFormat="1" ht="24" customHeight="1">
      <c r="A88" s="1016" t="s">
        <v>671</v>
      </c>
      <c r="B88" s="1017"/>
      <c r="C88" s="1017"/>
      <c r="D88" s="1017"/>
      <c r="E88" s="1017"/>
      <c r="F88" s="1017"/>
      <c r="G88" s="1017"/>
      <c r="H88" s="1017"/>
      <c r="I88" s="134"/>
      <c r="J88" s="103">
        <f t="shared" si="31"/>
        <v>0</v>
      </c>
      <c r="K88" s="103">
        <f t="shared" si="25"/>
        <v>0</v>
      </c>
      <c r="L88" s="103">
        <f t="shared" si="26"/>
        <v>0</v>
      </c>
      <c r="M88" s="104">
        <f t="shared" si="27"/>
        <v>0</v>
      </c>
      <c r="N88" s="135"/>
      <c r="O88" s="135"/>
      <c r="P88" s="136"/>
      <c r="Q88" s="135"/>
      <c r="R88" s="135"/>
      <c r="S88" s="136"/>
      <c r="T88" s="135"/>
      <c r="U88" s="135"/>
      <c r="V88" s="136"/>
      <c r="W88" s="135"/>
      <c r="X88" s="135"/>
      <c r="Y88" s="136"/>
      <c r="Z88" s="135"/>
      <c r="AA88" s="135"/>
      <c r="AB88" s="136"/>
      <c r="AC88" s="135"/>
      <c r="AD88" s="135"/>
      <c r="AE88" s="136"/>
      <c r="AF88" s="135"/>
      <c r="AG88" s="135"/>
      <c r="AH88" s="136"/>
      <c r="AI88" s="135"/>
      <c r="AJ88" s="135"/>
      <c r="AK88" s="136"/>
      <c r="AL88" s="135"/>
      <c r="AM88" s="135"/>
      <c r="AN88" s="136"/>
      <c r="AO88" s="135"/>
      <c r="AP88" s="135"/>
      <c r="AQ88" s="136"/>
      <c r="AR88" s="135"/>
      <c r="AS88" s="135"/>
      <c r="AT88" s="136"/>
      <c r="AU88" s="135"/>
      <c r="AV88" s="135"/>
      <c r="AW88" s="136"/>
      <c r="AX88" s="135"/>
      <c r="AY88" s="135"/>
      <c r="AZ88" s="136"/>
      <c r="BA88" s="135"/>
      <c r="BB88" s="135"/>
      <c r="BC88" s="136"/>
      <c r="BD88" s="135"/>
      <c r="BE88" s="135"/>
      <c r="BF88" s="136"/>
      <c r="BG88" s="135"/>
      <c r="BH88" s="135"/>
      <c r="BI88" s="136"/>
      <c r="BJ88" s="135"/>
      <c r="BK88" s="135"/>
      <c r="BL88" s="136"/>
      <c r="BM88" s="135"/>
      <c r="BN88" s="135"/>
      <c r="BO88" s="136"/>
      <c r="BP88" s="135"/>
      <c r="BQ88" s="135"/>
      <c r="BR88" s="136"/>
      <c r="BS88" s="135"/>
      <c r="BT88" s="135"/>
      <c r="BU88" s="136"/>
      <c r="BV88" s="135"/>
      <c r="BW88" s="135"/>
      <c r="BX88" s="136"/>
      <c r="BY88" s="135"/>
      <c r="BZ88" s="135"/>
      <c r="CA88" s="136"/>
      <c r="CB88" s="135"/>
      <c r="CC88" s="135"/>
      <c r="CD88" s="136"/>
      <c r="CE88" s="135"/>
      <c r="CF88" s="135"/>
      <c r="CG88" s="136"/>
      <c r="CH88" s="135"/>
      <c r="CI88" s="135"/>
      <c r="CJ88" s="136"/>
      <c r="CK88" s="135"/>
      <c r="CL88" s="135"/>
      <c r="CM88" s="136"/>
      <c r="CN88" s="135"/>
      <c r="CO88" s="135"/>
      <c r="CP88" s="136"/>
      <c r="CQ88" s="135"/>
      <c r="CR88" s="135"/>
      <c r="CS88" s="136"/>
      <c r="CT88" s="135"/>
      <c r="CU88" s="135"/>
      <c r="CV88" s="136"/>
      <c r="CW88" s="135"/>
      <c r="CX88" s="135"/>
      <c r="CY88" s="136"/>
      <c r="CZ88" s="135"/>
      <c r="DA88" s="135"/>
      <c r="DB88" s="136"/>
      <c r="DC88" s="135"/>
      <c r="DD88" s="135"/>
      <c r="DE88" s="136"/>
      <c r="DF88" s="135"/>
      <c r="DG88" s="135"/>
      <c r="DH88" s="136"/>
      <c r="DI88" s="135"/>
      <c r="DJ88" s="135"/>
      <c r="DK88" s="136"/>
      <c r="DL88" s="135"/>
      <c r="DM88" s="135"/>
      <c r="DN88" s="136"/>
      <c r="DO88" s="135"/>
      <c r="DP88" s="135"/>
      <c r="DQ88" s="136"/>
      <c r="DR88" s="136"/>
      <c r="DS88" s="136"/>
      <c r="DT88" s="136"/>
      <c r="DU88" s="135"/>
      <c r="DV88" s="135"/>
      <c r="DW88" s="136"/>
      <c r="DX88" s="135"/>
      <c r="DY88" s="135"/>
      <c r="DZ88" s="136"/>
      <c r="EA88" s="135"/>
      <c r="EB88" s="135"/>
      <c r="EC88" s="136"/>
      <c r="ED88" s="103">
        <f t="shared" si="28"/>
        <v>0</v>
      </c>
      <c r="EE88" s="103">
        <f t="shared" si="29"/>
        <v>0</v>
      </c>
      <c r="EF88" s="804">
        <f t="shared" si="30"/>
        <v>0</v>
      </c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V88" s="264"/>
      <c r="EW88" s="264"/>
      <c r="EX88" s="264"/>
      <c r="EY88" s="264"/>
      <c r="EZ88" s="264"/>
      <c r="FA88" s="264"/>
      <c r="FB88" s="264"/>
      <c r="FC88" s="264"/>
      <c r="FD88" s="264"/>
      <c r="FE88" s="264"/>
      <c r="FF88" s="264"/>
      <c r="FG88" s="264"/>
      <c r="FH88" s="264"/>
      <c r="FI88" s="264"/>
      <c r="FJ88" s="264"/>
      <c r="FK88" s="264"/>
      <c r="FL88" s="264"/>
      <c r="FM88" s="264"/>
      <c r="FN88" s="264"/>
      <c r="FO88" s="264"/>
      <c r="FP88" s="264"/>
      <c r="FQ88" s="264"/>
      <c r="FR88" s="264"/>
      <c r="FS88" s="264"/>
      <c r="FT88" s="264"/>
      <c r="FU88" s="264"/>
      <c r="FV88" s="264"/>
      <c r="FW88" s="264"/>
      <c r="FX88" s="264"/>
      <c r="FY88" s="264"/>
      <c r="FZ88" s="264"/>
      <c r="GA88" s="264"/>
      <c r="GB88" s="264"/>
      <c r="GC88" s="264"/>
      <c r="GD88" s="264"/>
      <c r="GE88" s="264"/>
      <c r="GF88" s="264"/>
      <c r="GG88" s="264"/>
      <c r="GH88" s="264"/>
      <c r="GI88" s="264"/>
      <c r="GJ88" s="264"/>
      <c r="GK88" s="264"/>
      <c r="GL88" s="264"/>
      <c r="GM88" s="264"/>
      <c r="GN88" s="264"/>
      <c r="GO88" s="264"/>
      <c r="GP88" s="264"/>
      <c r="GQ88" s="264"/>
      <c r="GR88" s="264"/>
      <c r="GS88" s="264"/>
      <c r="GT88" s="264"/>
      <c r="GU88" s="264"/>
      <c r="GV88" s="264"/>
      <c r="GW88" s="264"/>
      <c r="GX88" s="264"/>
      <c r="GY88" s="264"/>
      <c r="GZ88" s="264"/>
      <c r="HA88" s="264"/>
      <c r="HB88" s="264"/>
      <c r="HC88" s="264"/>
      <c r="HD88" s="264"/>
      <c r="HE88" s="264"/>
      <c r="HF88" s="264"/>
      <c r="HG88" s="264"/>
      <c r="HH88" s="264"/>
      <c r="HI88" s="264"/>
      <c r="HJ88" s="264"/>
      <c r="HK88" s="264"/>
      <c r="HL88" s="264"/>
      <c r="HM88" s="264"/>
      <c r="HN88" s="264"/>
      <c r="HO88" s="264"/>
      <c r="HP88" s="264"/>
      <c r="HQ88" s="264"/>
      <c r="HR88" s="264"/>
      <c r="HS88" s="264"/>
      <c r="HT88" s="264"/>
      <c r="HU88" s="264"/>
      <c r="HV88" s="264"/>
      <c r="HW88" s="264"/>
      <c r="HX88" s="264"/>
      <c r="HY88" s="264"/>
      <c r="HZ88" s="264"/>
      <c r="IA88" s="264"/>
      <c r="IB88" s="264"/>
      <c r="IC88" s="264"/>
      <c r="ID88" s="264"/>
      <c r="IE88" s="264"/>
      <c r="IF88" s="264"/>
      <c r="IG88" s="264"/>
      <c r="IH88" s="264"/>
      <c r="II88" s="264"/>
      <c r="IJ88" s="264"/>
      <c r="IK88" s="264"/>
      <c r="IL88" s="264"/>
      <c r="IM88" s="264"/>
      <c r="IN88" s="264"/>
      <c r="IO88" s="264"/>
      <c r="IP88" s="264"/>
      <c r="IQ88" s="264"/>
      <c r="IR88" s="264"/>
      <c r="IS88" s="264"/>
      <c r="IT88" s="264"/>
      <c r="IU88" s="264"/>
      <c r="IV88" s="264"/>
      <c r="IW88" s="264"/>
      <c r="IX88" s="264"/>
      <c r="IY88" s="264"/>
    </row>
    <row r="89" spans="1:259" s="115" customFormat="1" ht="24.75" customHeight="1">
      <c r="A89" s="118"/>
      <c r="B89" s="86">
        <v>3</v>
      </c>
      <c r="C89" s="137" t="s">
        <v>672</v>
      </c>
      <c r="D89" s="137"/>
      <c r="E89" s="137"/>
      <c r="F89" s="137"/>
      <c r="G89" s="137"/>
      <c r="H89" s="137"/>
      <c r="I89" s="138" t="s">
        <v>673</v>
      </c>
      <c r="J89" s="824">
        <f t="shared" si="31"/>
        <v>442824</v>
      </c>
      <c r="K89" s="88">
        <f t="shared" si="25"/>
        <v>0</v>
      </c>
      <c r="L89" s="88">
        <f t="shared" si="26"/>
        <v>0</v>
      </c>
      <c r="M89" s="89">
        <f t="shared" si="27"/>
        <v>442824</v>
      </c>
      <c r="N89" s="139">
        <f>N90</f>
        <v>0</v>
      </c>
      <c r="O89" s="139">
        <f>O90</f>
        <v>0</v>
      </c>
      <c r="P89" s="140"/>
      <c r="Q89" s="139">
        <f>Q90</f>
        <v>0</v>
      </c>
      <c r="R89" s="139">
        <f>R90</f>
        <v>0</v>
      </c>
      <c r="S89" s="140"/>
      <c r="T89" s="139">
        <f>T90</f>
        <v>146112</v>
      </c>
      <c r="U89" s="139">
        <f>U90</f>
        <v>0</v>
      </c>
      <c r="V89" s="140"/>
      <c r="W89" s="139">
        <f>W90</f>
        <v>146112</v>
      </c>
      <c r="X89" s="139">
        <f>X90</f>
        <v>0</v>
      </c>
      <c r="Y89" s="140"/>
      <c r="Z89" s="139">
        <f>Z90</f>
        <v>7534</v>
      </c>
      <c r="AA89" s="139">
        <f>AA90</f>
        <v>0</v>
      </c>
      <c r="AB89" s="140"/>
      <c r="AC89" s="139">
        <f>AC90</f>
        <v>31297</v>
      </c>
      <c r="AD89" s="139">
        <f>AD90</f>
        <v>0</v>
      </c>
      <c r="AE89" s="140"/>
      <c r="AF89" s="139">
        <f>AF90</f>
        <v>15566</v>
      </c>
      <c r="AG89" s="139">
        <f>AG90</f>
        <v>0</v>
      </c>
      <c r="AH89" s="140"/>
      <c r="AI89" s="139">
        <f>AI90</f>
        <v>0</v>
      </c>
      <c r="AJ89" s="139">
        <f>AJ90</f>
        <v>0</v>
      </c>
      <c r="AK89" s="140"/>
      <c r="AL89" s="139">
        <f>AL90</f>
        <v>54397</v>
      </c>
      <c r="AM89" s="139">
        <f>AM90</f>
        <v>0</v>
      </c>
      <c r="AN89" s="140"/>
      <c r="AO89" s="139">
        <f>AO90</f>
        <v>0</v>
      </c>
      <c r="AP89" s="139">
        <f>AP90</f>
        <v>0</v>
      </c>
      <c r="AQ89" s="140"/>
      <c r="AR89" s="139">
        <f>AR90</f>
        <v>0</v>
      </c>
      <c r="AS89" s="139">
        <f>AS90</f>
        <v>0</v>
      </c>
      <c r="AT89" s="140"/>
      <c r="AU89" s="139">
        <f>AU90</f>
        <v>0</v>
      </c>
      <c r="AV89" s="139">
        <f>AV90</f>
        <v>0</v>
      </c>
      <c r="AW89" s="140"/>
      <c r="AX89" s="139">
        <f>AX90</f>
        <v>0</v>
      </c>
      <c r="AY89" s="139">
        <f>AY90</f>
        <v>0</v>
      </c>
      <c r="AZ89" s="140"/>
      <c r="BA89" s="139">
        <f>BA90</f>
        <v>0</v>
      </c>
      <c r="BB89" s="139">
        <f>BB90</f>
        <v>0</v>
      </c>
      <c r="BC89" s="140"/>
      <c r="BD89" s="139">
        <f>BD90</f>
        <v>0</v>
      </c>
      <c r="BE89" s="139">
        <f>BE90</f>
        <v>0</v>
      </c>
      <c r="BF89" s="140"/>
      <c r="BG89" s="139">
        <f>BG90</f>
        <v>0</v>
      </c>
      <c r="BH89" s="139">
        <f>BH90</f>
        <v>0</v>
      </c>
      <c r="BI89" s="140"/>
      <c r="BJ89" s="139">
        <f>BJ90</f>
        <v>0</v>
      </c>
      <c r="BK89" s="139">
        <f>BK90</f>
        <v>0</v>
      </c>
      <c r="BL89" s="140"/>
      <c r="BM89" s="139">
        <f>BM90</f>
        <v>0</v>
      </c>
      <c r="BN89" s="139">
        <f>BN90</f>
        <v>0</v>
      </c>
      <c r="BO89" s="140"/>
      <c r="BP89" s="139">
        <f>BP90</f>
        <v>0</v>
      </c>
      <c r="BQ89" s="139">
        <f>BQ90</f>
        <v>0</v>
      </c>
      <c r="BR89" s="140"/>
      <c r="BS89" s="139">
        <f>BS90</f>
        <v>0</v>
      </c>
      <c r="BT89" s="139">
        <f>BT90</f>
        <v>0</v>
      </c>
      <c r="BU89" s="140"/>
      <c r="BV89" s="139">
        <f>BV90</f>
        <v>0</v>
      </c>
      <c r="BW89" s="139">
        <f>BW90</f>
        <v>0</v>
      </c>
      <c r="BX89" s="140"/>
      <c r="BY89" s="139">
        <f>BY90</f>
        <v>0</v>
      </c>
      <c r="BZ89" s="139">
        <f>BZ90</f>
        <v>0</v>
      </c>
      <c r="CA89" s="140"/>
      <c r="CB89" s="139">
        <f>CB90</f>
        <v>0</v>
      </c>
      <c r="CC89" s="139">
        <f>CC90</f>
        <v>0</v>
      </c>
      <c r="CD89" s="140"/>
      <c r="CE89" s="139">
        <f>CE90</f>
        <v>0</v>
      </c>
      <c r="CF89" s="139">
        <f>CF90</f>
        <v>0</v>
      </c>
      <c r="CG89" s="140"/>
      <c r="CH89" s="139">
        <f>CH90</f>
        <v>0</v>
      </c>
      <c r="CI89" s="139">
        <f>CI90</f>
        <v>0</v>
      </c>
      <c r="CJ89" s="140"/>
      <c r="CK89" s="139">
        <f>CK90</f>
        <v>0</v>
      </c>
      <c r="CL89" s="139">
        <f>CL90</f>
        <v>0</v>
      </c>
      <c r="CM89" s="140"/>
      <c r="CN89" s="139">
        <f>CN90</f>
        <v>0</v>
      </c>
      <c r="CO89" s="139">
        <f>CO90</f>
        <v>0</v>
      </c>
      <c r="CP89" s="140"/>
      <c r="CQ89" s="139">
        <f>CQ90</f>
        <v>0</v>
      </c>
      <c r="CR89" s="139">
        <f>CR90</f>
        <v>0</v>
      </c>
      <c r="CS89" s="140"/>
      <c r="CT89" s="139">
        <f>CT90</f>
        <v>14412</v>
      </c>
      <c r="CU89" s="139">
        <f>CU90</f>
        <v>0</v>
      </c>
      <c r="CV89" s="140"/>
      <c r="CW89" s="139">
        <f>CW90</f>
        <v>227903</v>
      </c>
      <c r="CX89" s="139">
        <f>CX90</f>
        <v>0</v>
      </c>
      <c r="CY89" s="140"/>
      <c r="CZ89" s="139">
        <f>CZ90</f>
        <v>0</v>
      </c>
      <c r="DA89" s="139">
        <f>DA90</f>
        <v>0</v>
      </c>
      <c r="DB89" s="140"/>
      <c r="DC89" s="139">
        <f>DC90</f>
        <v>0</v>
      </c>
      <c r="DD89" s="139">
        <f>DD90</f>
        <v>0</v>
      </c>
      <c r="DE89" s="140"/>
      <c r="DF89" s="139">
        <f>DF90</f>
        <v>0</v>
      </c>
      <c r="DG89" s="139">
        <f>DG90</f>
        <v>0</v>
      </c>
      <c r="DH89" s="140"/>
      <c r="DI89" s="139">
        <f>DI90</f>
        <v>0</v>
      </c>
      <c r="DJ89" s="139">
        <f>DJ90</f>
        <v>0</v>
      </c>
      <c r="DK89" s="140"/>
      <c r="DL89" s="139">
        <f>DL90</f>
        <v>0</v>
      </c>
      <c r="DM89" s="139">
        <f>DM90</f>
        <v>0</v>
      </c>
      <c r="DN89" s="140"/>
      <c r="DO89" s="139">
        <f>DO90</f>
        <v>0</v>
      </c>
      <c r="DP89" s="139">
        <f>DP90</f>
        <v>0</v>
      </c>
      <c r="DQ89" s="139"/>
      <c r="DR89" s="139">
        <f>DR90</f>
        <v>0</v>
      </c>
      <c r="DS89" s="139">
        <f>DS90</f>
        <v>0</v>
      </c>
      <c r="DT89" s="140"/>
      <c r="DU89" s="139">
        <f>DU90</f>
        <v>0</v>
      </c>
      <c r="DV89" s="139">
        <f>DV90</f>
        <v>0</v>
      </c>
      <c r="DW89" s="140"/>
      <c r="DX89" s="139">
        <f>DX90</f>
        <v>0</v>
      </c>
      <c r="DY89" s="139">
        <f>DY90</f>
        <v>0</v>
      </c>
      <c r="DZ89" s="140"/>
      <c r="EA89" s="139">
        <f>EA90</f>
        <v>0</v>
      </c>
      <c r="EB89" s="139">
        <f>EB90</f>
        <v>0</v>
      </c>
      <c r="EC89" s="140"/>
      <c r="ED89" s="88">
        <f t="shared" si="28"/>
        <v>242315</v>
      </c>
      <c r="EE89" s="88">
        <f t="shared" si="29"/>
        <v>0</v>
      </c>
      <c r="EF89" s="90">
        <f t="shared" si="30"/>
        <v>0</v>
      </c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V89" s="264"/>
      <c r="EW89" s="264"/>
      <c r="EX89" s="264"/>
      <c r="EY89" s="264"/>
      <c r="EZ89" s="264"/>
      <c r="FA89" s="264"/>
      <c r="FB89" s="264"/>
      <c r="FC89" s="264"/>
      <c r="FD89" s="264"/>
      <c r="FE89" s="264"/>
      <c r="FF89" s="264"/>
      <c r="FG89" s="264"/>
      <c r="FH89" s="264"/>
      <c r="FI89" s="264"/>
      <c r="FJ89" s="264"/>
      <c r="FK89" s="264"/>
      <c r="FL89" s="264"/>
      <c r="FM89" s="264"/>
      <c r="FN89" s="264"/>
      <c r="FO89" s="264"/>
      <c r="FP89" s="264"/>
      <c r="FQ89" s="264"/>
      <c r="FR89" s="264"/>
      <c r="FS89" s="264"/>
      <c r="FT89" s="264"/>
      <c r="FU89" s="264"/>
      <c r="FV89" s="264"/>
      <c r="FW89" s="264"/>
      <c r="FX89" s="264"/>
      <c r="FY89" s="264"/>
      <c r="FZ89" s="264"/>
      <c r="GA89" s="264"/>
      <c r="GB89" s="264"/>
      <c r="GC89" s="264"/>
      <c r="GD89" s="264"/>
      <c r="GE89" s="264"/>
      <c r="GF89" s="264"/>
      <c r="GG89" s="264"/>
      <c r="GH89" s="264"/>
      <c r="GI89" s="264"/>
      <c r="GJ89" s="264"/>
      <c r="GK89" s="264"/>
      <c r="GL89" s="264"/>
      <c r="GM89" s="264"/>
      <c r="GN89" s="264"/>
      <c r="GO89" s="264"/>
      <c r="GP89" s="264"/>
      <c r="GQ89" s="264"/>
      <c r="GR89" s="264"/>
      <c r="GS89" s="264"/>
      <c r="GT89" s="264"/>
      <c r="GU89" s="264"/>
      <c r="GV89" s="264"/>
      <c r="GW89" s="264"/>
      <c r="GX89" s="264"/>
      <c r="GY89" s="264"/>
      <c r="GZ89" s="264"/>
      <c r="HA89" s="264"/>
      <c r="HB89" s="264"/>
      <c r="HC89" s="264"/>
      <c r="HD89" s="264"/>
      <c r="HE89" s="264"/>
      <c r="HF89" s="264"/>
      <c r="HG89" s="264"/>
      <c r="HH89" s="264"/>
      <c r="HI89" s="264"/>
      <c r="HJ89" s="264"/>
      <c r="HK89" s="264"/>
      <c r="HL89" s="264"/>
      <c r="HM89" s="264"/>
      <c r="HN89" s="264"/>
      <c r="HO89" s="264"/>
      <c r="HP89" s="264"/>
      <c r="HQ89" s="264"/>
      <c r="HR89" s="264"/>
      <c r="HS89" s="264"/>
      <c r="HT89" s="264"/>
      <c r="HU89" s="264"/>
      <c r="HV89" s="264"/>
      <c r="HW89" s="264"/>
      <c r="HX89" s="264"/>
      <c r="HY89" s="264"/>
      <c r="HZ89" s="264"/>
      <c r="IA89" s="264"/>
      <c r="IB89" s="264"/>
      <c r="IC89" s="264"/>
      <c r="ID89" s="264"/>
      <c r="IE89" s="264"/>
      <c r="IF89" s="264"/>
      <c r="IG89" s="264"/>
      <c r="IH89" s="264"/>
      <c r="II89" s="264"/>
      <c r="IJ89" s="264"/>
      <c r="IK89" s="264"/>
      <c r="IL89" s="264"/>
      <c r="IM89" s="264"/>
      <c r="IN89" s="264"/>
      <c r="IO89" s="264"/>
      <c r="IP89" s="264"/>
      <c r="IQ89" s="264"/>
      <c r="IR89" s="264"/>
      <c r="IS89" s="264"/>
      <c r="IT89" s="264"/>
      <c r="IU89" s="264"/>
      <c r="IV89" s="264"/>
      <c r="IW89" s="264"/>
      <c r="IX89" s="264"/>
      <c r="IY89" s="264"/>
    </row>
    <row r="90" spans="1:259" s="115" customFormat="1" ht="15">
      <c r="A90" s="118"/>
      <c r="C90" s="93">
        <v>1</v>
      </c>
      <c r="D90" s="1018" t="s">
        <v>674</v>
      </c>
      <c r="E90" s="1018"/>
      <c r="F90" s="1018"/>
      <c r="G90" s="1018"/>
      <c r="H90" s="1018"/>
      <c r="I90" s="95" t="s">
        <v>675</v>
      </c>
      <c r="J90" s="823">
        <f t="shared" si="31"/>
        <v>442824</v>
      </c>
      <c r="K90" s="96">
        <f t="shared" si="25"/>
        <v>0</v>
      </c>
      <c r="L90" s="96">
        <f t="shared" si="26"/>
        <v>0</v>
      </c>
      <c r="M90" s="97">
        <f t="shared" si="27"/>
        <v>442824</v>
      </c>
      <c r="N90" s="98">
        <f>N91+N95+N96+N99+N100</f>
        <v>0</v>
      </c>
      <c r="O90" s="98">
        <f>O91+O95+O96+O99+O100</f>
        <v>0</v>
      </c>
      <c r="P90" s="99"/>
      <c r="Q90" s="98">
        <f>Q91+Q95+Q96+Q99+Q100</f>
        <v>0</v>
      </c>
      <c r="R90" s="98">
        <f>R91+R95+R96+R99+R100</f>
        <v>0</v>
      </c>
      <c r="S90" s="99"/>
      <c r="T90" s="98">
        <f>T91+T95+T96+T99+T100</f>
        <v>146112</v>
      </c>
      <c r="U90" s="98">
        <f>U91+U95+U96+U99+U100</f>
        <v>0</v>
      </c>
      <c r="V90" s="99"/>
      <c r="W90" s="98">
        <f>W91+W95+W96+W99+W100</f>
        <v>146112</v>
      </c>
      <c r="X90" s="98">
        <f>X91+X95+X96+X99+X100</f>
        <v>0</v>
      </c>
      <c r="Y90" s="99"/>
      <c r="Z90" s="98">
        <f>Z91+Z95+Z96+Z99+Z100</f>
        <v>7534</v>
      </c>
      <c r="AA90" s="98">
        <f>AA91+AA95+AA96+AA99+AA100</f>
        <v>0</v>
      </c>
      <c r="AB90" s="99"/>
      <c r="AC90" s="98">
        <f>AC91+AC95+AC96+AC99+AC100</f>
        <v>31297</v>
      </c>
      <c r="AD90" s="98">
        <f>AD91+AD95+AD96+AD99+AD100</f>
        <v>0</v>
      </c>
      <c r="AE90" s="99"/>
      <c r="AF90" s="98">
        <f>AF91+AF95+AF96+AF99+AF100</f>
        <v>15566</v>
      </c>
      <c r="AG90" s="98">
        <f>AG91+AG95+AG96+AG99+AG100</f>
        <v>0</v>
      </c>
      <c r="AH90" s="99"/>
      <c r="AI90" s="98">
        <f>AI91+AI95+AI96+AI99+AI100</f>
        <v>0</v>
      </c>
      <c r="AJ90" s="98">
        <f>AJ91+AJ95+AJ96+AJ99+AJ100</f>
        <v>0</v>
      </c>
      <c r="AK90" s="99"/>
      <c r="AL90" s="98">
        <f>AL91+AL95+AL96+AL99+AL100</f>
        <v>54397</v>
      </c>
      <c r="AM90" s="98">
        <f>AM91+AM95+AM96+AM99+AM100</f>
        <v>0</v>
      </c>
      <c r="AN90" s="99"/>
      <c r="AO90" s="98">
        <f>AO91+AO95+AO96+AO99+AO100</f>
        <v>0</v>
      </c>
      <c r="AP90" s="98">
        <f>AP91+AP95+AP96+AP99+AP100</f>
        <v>0</v>
      </c>
      <c r="AQ90" s="99"/>
      <c r="AR90" s="98">
        <f>AR91+AR95+AR96+AR99+AR100</f>
        <v>0</v>
      </c>
      <c r="AS90" s="98">
        <f>AS91+AS95+AS96+AS99+AS100</f>
        <v>0</v>
      </c>
      <c r="AT90" s="99"/>
      <c r="AU90" s="98">
        <f>AU91+AU95+AU96+AU99+AU100</f>
        <v>0</v>
      </c>
      <c r="AV90" s="98">
        <f>AV91+AV95+AV96+AV99+AV100</f>
        <v>0</v>
      </c>
      <c r="AW90" s="99"/>
      <c r="AX90" s="98">
        <f>AX91+AX95+AX96+AX99+AX100</f>
        <v>0</v>
      </c>
      <c r="AY90" s="98">
        <f>AY91+AY95+AY96+AY99+AY100</f>
        <v>0</v>
      </c>
      <c r="AZ90" s="99"/>
      <c r="BA90" s="98">
        <f>BA91+BA95+BA96+BA99+BA100</f>
        <v>0</v>
      </c>
      <c r="BB90" s="98">
        <f>BB91+BB95+BB96+BB99+BB100</f>
        <v>0</v>
      </c>
      <c r="BC90" s="99"/>
      <c r="BD90" s="98">
        <f>BD91+BD95+BD96+BD99+BD100</f>
        <v>0</v>
      </c>
      <c r="BE90" s="98">
        <f>BE91+BE95+BE96+BE99+BE100</f>
        <v>0</v>
      </c>
      <c r="BF90" s="99"/>
      <c r="BG90" s="98">
        <f>BG91+BG95+BG96+BG99+BG100</f>
        <v>0</v>
      </c>
      <c r="BH90" s="98">
        <f>BH91+BH95+BH96+BH99+BH100</f>
        <v>0</v>
      </c>
      <c r="BI90" s="99"/>
      <c r="BJ90" s="98">
        <f>BJ91+BJ95+BJ96+BJ99+BJ100</f>
        <v>0</v>
      </c>
      <c r="BK90" s="98">
        <f>BK91+BK95+BK96+BK99+BK100</f>
        <v>0</v>
      </c>
      <c r="BL90" s="99"/>
      <c r="BM90" s="98">
        <f>BM91+BM95+BM96+BM99+BM100</f>
        <v>0</v>
      </c>
      <c r="BN90" s="98">
        <f>BN91+BN95+BN96+BN99+BN100</f>
        <v>0</v>
      </c>
      <c r="BO90" s="99"/>
      <c r="BP90" s="98">
        <f>BP91+BP95+BP96+BP99+BP100</f>
        <v>0</v>
      </c>
      <c r="BQ90" s="98">
        <f>BQ91+BQ95+BQ96+BQ99+BQ100</f>
        <v>0</v>
      </c>
      <c r="BR90" s="99"/>
      <c r="BS90" s="98">
        <f>BS91+BS95+BS96+BS99+BS100</f>
        <v>0</v>
      </c>
      <c r="BT90" s="98">
        <f>BT91+BT95+BT96+BT99+BT100</f>
        <v>0</v>
      </c>
      <c r="BU90" s="99"/>
      <c r="BV90" s="98">
        <f>BV91+BV95+BV96+BV99+BV100</f>
        <v>0</v>
      </c>
      <c r="BW90" s="98">
        <f>BW91+BW95+BW96+BW99+BW100</f>
        <v>0</v>
      </c>
      <c r="BX90" s="99"/>
      <c r="BY90" s="98">
        <f>BY91+BY95+BY96+BY99+BY100</f>
        <v>0</v>
      </c>
      <c r="BZ90" s="98">
        <f>BZ91+BZ95+BZ96+BZ99+BZ100</f>
        <v>0</v>
      </c>
      <c r="CA90" s="99"/>
      <c r="CB90" s="98">
        <f>CB91+CB95+CB96+CB99+CB100</f>
        <v>0</v>
      </c>
      <c r="CC90" s="98">
        <f>CC91+CC95+CC96+CC99+CC100</f>
        <v>0</v>
      </c>
      <c r="CD90" s="99"/>
      <c r="CE90" s="98">
        <f>CE91+CE95+CE96+CE99+CE100</f>
        <v>0</v>
      </c>
      <c r="CF90" s="98">
        <f>CF91+CF95+CF96+CF99+CF100</f>
        <v>0</v>
      </c>
      <c r="CG90" s="99"/>
      <c r="CH90" s="98">
        <f>CH91+CH95+CH96+CH99+CH100</f>
        <v>0</v>
      </c>
      <c r="CI90" s="98">
        <f>CI91+CI95+CI96+CI99+CI100</f>
        <v>0</v>
      </c>
      <c r="CJ90" s="99"/>
      <c r="CK90" s="98">
        <f>CK91+CK95+CK96+CK99+CK100</f>
        <v>0</v>
      </c>
      <c r="CL90" s="98">
        <f>CL91+CL95+CL96+CL99+CL100</f>
        <v>0</v>
      </c>
      <c r="CM90" s="99"/>
      <c r="CN90" s="98">
        <f>CN91+CN95+CN96+CN99+CN100</f>
        <v>0</v>
      </c>
      <c r="CO90" s="98">
        <f>CO91+CO95+CO96+CO99+CO100</f>
        <v>0</v>
      </c>
      <c r="CP90" s="99"/>
      <c r="CQ90" s="98">
        <f>CQ91+CQ95+CQ96+CQ99+CQ100</f>
        <v>0</v>
      </c>
      <c r="CR90" s="98">
        <f>CR91+CR95+CR96+CR99+CR100</f>
        <v>0</v>
      </c>
      <c r="CS90" s="99"/>
      <c r="CT90" s="98">
        <f>CT91+CT95+CT96+CT99+CT100</f>
        <v>14412</v>
      </c>
      <c r="CU90" s="98">
        <f>CU91+CU95+CU96+CU99+CU100</f>
        <v>0</v>
      </c>
      <c r="CV90" s="99"/>
      <c r="CW90" s="98">
        <f>CW91+CW95+CW96+CW99+CW100</f>
        <v>227903</v>
      </c>
      <c r="CX90" s="98">
        <f>CX91+CX95+CX96+CX99+CX100</f>
        <v>0</v>
      </c>
      <c r="CY90" s="99"/>
      <c r="CZ90" s="98">
        <f>CZ91+CZ95+CZ96+CZ99+CZ100</f>
        <v>0</v>
      </c>
      <c r="DA90" s="98">
        <f>DA91+DA95+DA96+DA99+DA100</f>
        <v>0</v>
      </c>
      <c r="DB90" s="99"/>
      <c r="DC90" s="98">
        <f>DC91+DC95+DC96+DC99+DC100</f>
        <v>0</v>
      </c>
      <c r="DD90" s="98">
        <f>DD91+DD95+DD96+DD99+DD100</f>
        <v>0</v>
      </c>
      <c r="DE90" s="99"/>
      <c r="DF90" s="98">
        <f>DF91+DF95+DF96+DF99+DF100</f>
        <v>0</v>
      </c>
      <c r="DG90" s="98">
        <f>DG91+DG95+DG96+DG99+DG100</f>
        <v>0</v>
      </c>
      <c r="DH90" s="99"/>
      <c r="DI90" s="98">
        <f>DI91+DI95+DI96+DI99+DI100</f>
        <v>0</v>
      </c>
      <c r="DJ90" s="98">
        <f>DJ91+DJ95+DJ96+DJ99+DJ100</f>
        <v>0</v>
      </c>
      <c r="DK90" s="99"/>
      <c r="DL90" s="98">
        <f>DL91+DL95+DL96+DL99+DL100</f>
        <v>0</v>
      </c>
      <c r="DM90" s="98">
        <f>DM91+DM95+DM96+DM99+DM100</f>
        <v>0</v>
      </c>
      <c r="DN90" s="99"/>
      <c r="DO90" s="98">
        <f>DO91+DO95+DO96+DO99+DO100</f>
        <v>0</v>
      </c>
      <c r="DP90" s="98">
        <f>DP91+DP95+DP96+DP99+DP100</f>
        <v>0</v>
      </c>
      <c r="DQ90" s="98"/>
      <c r="DR90" s="98">
        <f>DR91+DR95+DR96+DR99+DR100</f>
        <v>0</v>
      </c>
      <c r="DS90" s="98">
        <f>DS91+DS95+DS96+DS99+DS100</f>
        <v>0</v>
      </c>
      <c r="DT90" s="99"/>
      <c r="DU90" s="98">
        <f>DU91+DU95+DU96+DU99+DU100</f>
        <v>0</v>
      </c>
      <c r="DV90" s="98">
        <f>DV91+DV95+DV96+DV99+DV100</f>
        <v>0</v>
      </c>
      <c r="DW90" s="99"/>
      <c r="DX90" s="98">
        <f>DX91+DX95+DX96+DX99+DX100</f>
        <v>0</v>
      </c>
      <c r="DY90" s="98">
        <f>DY91+DY95+DY96+DY99+DY100</f>
        <v>0</v>
      </c>
      <c r="DZ90" s="99"/>
      <c r="EA90" s="98">
        <f>EA91+EA95+EA96+EA99+EA100</f>
        <v>0</v>
      </c>
      <c r="EB90" s="98">
        <f>EB91+EB95+EB96+EB99+EB100</f>
        <v>0</v>
      </c>
      <c r="EC90" s="99"/>
      <c r="ED90" s="96">
        <f t="shared" si="28"/>
        <v>242315</v>
      </c>
      <c r="EE90" s="96">
        <f t="shared" si="29"/>
        <v>0</v>
      </c>
      <c r="EF90" s="803">
        <f t="shared" si="30"/>
        <v>0</v>
      </c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V90" s="264"/>
      <c r="EW90" s="264"/>
      <c r="EX90" s="264"/>
      <c r="EY90" s="264"/>
      <c r="EZ90" s="264"/>
      <c r="FA90" s="264"/>
      <c r="FB90" s="264"/>
      <c r="FC90" s="264"/>
      <c r="FD90" s="264"/>
      <c r="FE90" s="264"/>
      <c r="FF90" s="264"/>
      <c r="FG90" s="264"/>
      <c r="FH90" s="264"/>
      <c r="FI90" s="264"/>
      <c r="FJ90" s="264"/>
      <c r="FK90" s="264"/>
      <c r="FL90" s="264"/>
      <c r="FM90" s="264"/>
      <c r="FN90" s="264"/>
      <c r="FO90" s="264"/>
      <c r="FP90" s="264"/>
      <c r="FQ90" s="264"/>
      <c r="FR90" s="264"/>
      <c r="FS90" s="264"/>
      <c r="FT90" s="264"/>
      <c r="FU90" s="264"/>
      <c r="FV90" s="264"/>
      <c r="FW90" s="264"/>
      <c r="FX90" s="264"/>
      <c r="FY90" s="264"/>
      <c r="FZ90" s="264"/>
      <c r="GA90" s="264"/>
      <c r="GB90" s="264"/>
      <c r="GC90" s="264"/>
      <c r="GD90" s="264"/>
      <c r="GE90" s="264"/>
      <c r="GF90" s="264"/>
      <c r="GG90" s="264"/>
      <c r="GH90" s="264"/>
      <c r="GI90" s="264"/>
      <c r="GJ90" s="264"/>
      <c r="GK90" s="264"/>
      <c r="GL90" s="264"/>
      <c r="GM90" s="264"/>
      <c r="GN90" s="264"/>
      <c r="GO90" s="264"/>
      <c r="GP90" s="264"/>
      <c r="GQ90" s="264"/>
      <c r="GR90" s="264"/>
      <c r="GS90" s="264"/>
      <c r="GT90" s="264"/>
      <c r="GU90" s="264"/>
      <c r="GV90" s="264"/>
      <c r="GW90" s="264"/>
      <c r="GX90" s="264"/>
      <c r="GY90" s="264"/>
      <c r="GZ90" s="264"/>
      <c r="HA90" s="264"/>
      <c r="HB90" s="264"/>
      <c r="HC90" s="264"/>
      <c r="HD90" s="264"/>
      <c r="HE90" s="264"/>
      <c r="HF90" s="264"/>
      <c r="HG90" s="264"/>
      <c r="HH90" s="264"/>
      <c r="HI90" s="264"/>
      <c r="HJ90" s="264"/>
      <c r="HK90" s="264"/>
      <c r="HL90" s="264"/>
      <c r="HM90" s="264"/>
      <c r="HN90" s="264"/>
      <c r="HO90" s="264"/>
      <c r="HP90" s="264"/>
      <c r="HQ90" s="264"/>
      <c r="HR90" s="264"/>
      <c r="HS90" s="264"/>
      <c r="HT90" s="264"/>
      <c r="HU90" s="264"/>
      <c r="HV90" s="264"/>
      <c r="HW90" s="264"/>
      <c r="HX90" s="264"/>
      <c r="HY90" s="264"/>
      <c r="HZ90" s="264"/>
      <c r="IA90" s="264"/>
      <c r="IB90" s="264"/>
      <c r="IC90" s="264"/>
      <c r="ID90" s="264"/>
      <c r="IE90" s="264"/>
      <c r="IF90" s="264"/>
      <c r="IG90" s="264"/>
      <c r="IH90" s="264"/>
      <c r="II90" s="264"/>
      <c r="IJ90" s="264"/>
      <c r="IK90" s="264"/>
      <c r="IL90" s="264"/>
      <c r="IM90" s="264"/>
      <c r="IN90" s="264"/>
      <c r="IO90" s="264"/>
      <c r="IP90" s="264"/>
      <c r="IQ90" s="264"/>
      <c r="IR90" s="264"/>
      <c r="IS90" s="264"/>
      <c r="IT90" s="264"/>
      <c r="IU90" s="264"/>
      <c r="IV90" s="264"/>
      <c r="IW90" s="264"/>
      <c r="IX90" s="264"/>
      <c r="IY90" s="264"/>
    </row>
    <row r="91" spans="1:259" s="115" customFormat="1" ht="15">
      <c r="A91" s="118"/>
      <c r="C91" s="141"/>
      <c r="D91" s="102">
        <v>1</v>
      </c>
      <c r="E91" s="81" t="s">
        <v>676</v>
      </c>
      <c r="F91" s="81"/>
      <c r="G91" s="81"/>
      <c r="H91" s="81"/>
      <c r="I91" s="81" t="s">
        <v>677</v>
      </c>
      <c r="J91" s="103">
        <f t="shared" si="31"/>
        <v>0</v>
      </c>
      <c r="K91" s="103">
        <f t="shared" si="25"/>
        <v>0</v>
      </c>
      <c r="L91" s="103">
        <f t="shared" si="26"/>
        <v>0</v>
      </c>
      <c r="M91" s="104">
        <f t="shared" si="27"/>
        <v>0</v>
      </c>
      <c r="N91" s="142">
        <f>SUM(N92:N94)</f>
        <v>0</v>
      </c>
      <c r="O91" s="142">
        <f>SUM(O92:O94)</f>
        <v>0</v>
      </c>
      <c r="P91" s="143"/>
      <c r="Q91" s="142">
        <f>SUM(Q92:Q94)</f>
        <v>0</v>
      </c>
      <c r="R91" s="142">
        <f>SUM(R92:R94)</f>
        <v>0</v>
      </c>
      <c r="S91" s="143"/>
      <c r="T91" s="142">
        <f>SUM(T92:T94)</f>
        <v>0</v>
      </c>
      <c r="U91" s="142">
        <f>SUM(U92:U94)</f>
        <v>0</v>
      </c>
      <c r="V91" s="143"/>
      <c r="W91" s="108">
        <f t="shared" ref="W91:W100" si="34">N91+Q91</f>
        <v>0</v>
      </c>
      <c r="X91" s="142">
        <f>SUM(X92:X94)</f>
        <v>0</v>
      </c>
      <c r="Y91" s="143"/>
      <c r="Z91" s="142">
        <f>SUM(Z92:Z94)</f>
        <v>0</v>
      </c>
      <c r="AA91" s="142">
        <f>SUM(AA92:AA94)</f>
        <v>0</v>
      </c>
      <c r="AB91" s="143"/>
      <c r="AC91" s="142">
        <f>SUM(AC92:AC94)</f>
        <v>0</v>
      </c>
      <c r="AD91" s="142">
        <f>SUM(AD92:AD94)</f>
        <v>0</v>
      </c>
      <c r="AE91" s="143"/>
      <c r="AF91" s="142">
        <f>SUM(AF92:AF94)</f>
        <v>0</v>
      </c>
      <c r="AG91" s="142">
        <f>SUM(AG92:AG94)</f>
        <v>0</v>
      </c>
      <c r="AH91" s="143"/>
      <c r="AI91" s="142">
        <f>SUM(AI92:AI94)</f>
        <v>0</v>
      </c>
      <c r="AJ91" s="142">
        <f>SUM(AJ92:AJ94)</f>
        <v>0</v>
      </c>
      <c r="AK91" s="143"/>
      <c r="AL91" s="142">
        <f>SUM(AL92:AL94)</f>
        <v>0</v>
      </c>
      <c r="AM91" s="142">
        <f>SUM(AM92:AM94)</f>
        <v>0</v>
      </c>
      <c r="AN91" s="143"/>
      <c r="AO91" s="142">
        <f>SUM(AO92:AO94)</f>
        <v>0</v>
      </c>
      <c r="AP91" s="142">
        <f>SUM(AP92:AP94)</f>
        <v>0</v>
      </c>
      <c r="AQ91" s="143"/>
      <c r="AR91" s="142">
        <f>SUM(AR92:AR94)</f>
        <v>0</v>
      </c>
      <c r="AS91" s="142">
        <f>SUM(AS92:AS94)</f>
        <v>0</v>
      </c>
      <c r="AT91" s="143"/>
      <c r="AU91" s="142">
        <f>SUM(AU92:AU94)</f>
        <v>0</v>
      </c>
      <c r="AV91" s="142">
        <f>SUM(AV92:AV94)</f>
        <v>0</v>
      </c>
      <c r="AW91" s="143"/>
      <c r="AX91" s="142">
        <f>SUM(AX92:AX94)</f>
        <v>0</v>
      </c>
      <c r="AY91" s="142">
        <f>SUM(AY92:AY94)</f>
        <v>0</v>
      </c>
      <c r="AZ91" s="143"/>
      <c r="BA91" s="142">
        <f>SUM(BA92:BA94)</f>
        <v>0</v>
      </c>
      <c r="BB91" s="142">
        <f>SUM(BB92:BB94)</f>
        <v>0</v>
      </c>
      <c r="BC91" s="143"/>
      <c r="BD91" s="142">
        <f>SUM(BD92:BD94)</f>
        <v>0</v>
      </c>
      <c r="BE91" s="142">
        <f>SUM(BE92:BE94)</f>
        <v>0</v>
      </c>
      <c r="BF91" s="143"/>
      <c r="BG91" s="142">
        <f>SUM(BG92:BG94)</f>
        <v>0</v>
      </c>
      <c r="BH91" s="142">
        <f>SUM(BH92:BH94)</f>
        <v>0</v>
      </c>
      <c r="BI91" s="143"/>
      <c r="BJ91" s="142">
        <f>SUM(BJ92:BJ94)</f>
        <v>0</v>
      </c>
      <c r="BK91" s="142">
        <f>SUM(BK92:BK94)</f>
        <v>0</v>
      </c>
      <c r="BL91" s="143"/>
      <c r="BM91" s="142">
        <f>SUM(BM92:BM94)</f>
        <v>0</v>
      </c>
      <c r="BN91" s="142">
        <f>SUM(BN92:BN94)</f>
        <v>0</v>
      </c>
      <c r="BO91" s="143"/>
      <c r="BP91" s="142">
        <f>SUM(BP92:BP94)</f>
        <v>0</v>
      </c>
      <c r="BQ91" s="142">
        <f>SUM(BQ92:BQ94)</f>
        <v>0</v>
      </c>
      <c r="BR91" s="143"/>
      <c r="BS91" s="142">
        <f>SUM(BS92:BS94)</f>
        <v>0</v>
      </c>
      <c r="BT91" s="142">
        <f>SUM(BT92:BT94)</f>
        <v>0</v>
      </c>
      <c r="BU91" s="143"/>
      <c r="BV91" s="142">
        <f>SUM(BV92:BV94)</f>
        <v>0</v>
      </c>
      <c r="BW91" s="142">
        <f>SUM(BW92:BW94)</f>
        <v>0</v>
      </c>
      <c r="BX91" s="143"/>
      <c r="BY91" s="142">
        <f>SUM(BY92:BY94)</f>
        <v>0</v>
      </c>
      <c r="BZ91" s="142">
        <f>SUM(BZ92:BZ94)</f>
        <v>0</v>
      </c>
      <c r="CA91" s="143"/>
      <c r="CB91" s="142">
        <f>SUM(CB92:CB94)</f>
        <v>0</v>
      </c>
      <c r="CC91" s="142">
        <f>SUM(CC92:CC94)</f>
        <v>0</v>
      </c>
      <c r="CD91" s="143"/>
      <c r="CE91" s="142">
        <f>SUM(CE92:CE94)</f>
        <v>0</v>
      </c>
      <c r="CF91" s="142">
        <f>SUM(CF92:CF94)</f>
        <v>0</v>
      </c>
      <c r="CG91" s="143"/>
      <c r="CH91" s="142">
        <f>SUM(CH92:CH94)</f>
        <v>0</v>
      </c>
      <c r="CI91" s="142">
        <f>SUM(CI92:CI94)</f>
        <v>0</v>
      </c>
      <c r="CJ91" s="143"/>
      <c r="CK91" s="142">
        <f>SUM(CK92:CK94)</f>
        <v>0</v>
      </c>
      <c r="CL91" s="142">
        <f>SUM(CL92:CL94)</f>
        <v>0</v>
      </c>
      <c r="CM91" s="143"/>
      <c r="CN91" s="142">
        <f>SUM(CN92:CN94)</f>
        <v>0</v>
      </c>
      <c r="CO91" s="142">
        <f>SUM(CO92:CO94)</f>
        <v>0</v>
      </c>
      <c r="CP91" s="143"/>
      <c r="CQ91" s="142">
        <f>SUM(CQ92:CQ94)</f>
        <v>0</v>
      </c>
      <c r="CR91" s="142">
        <f>SUM(CR92:CR94)</f>
        <v>0</v>
      </c>
      <c r="CS91" s="143"/>
      <c r="CT91" s="142">
        <f>SUM(CT92:CT94)</f>
        <v>0</v>
      </c>
      <c r="CU91" s="142">
        <f>SUM(CU92:CU94)</f>
        <v>0</v>
      </c>
      <c r="CV91" s="143"/>
      <c r="CW91" s="142">
        <f>SUM(CW92:CW94)</f>
        <v>0</v>
      </c>
      <c r="CX91" s="142">
        <f>SUM(CX92:CX94)</f>
        <v>0</v>
      </c>
      <c r="CY91" s="143"/>
      <c r="CZ91" s="142">
        <f>SUM(CZ92:CZ94)</f>
        <v>0</v>
      </c>
      <c r="DA91" s="142">
        <f>SUM(DA92:DA94)</f>
        <v>0</v>
      </c>
      <c r="DB91" s="143"/>
      <c r="DC91" s="142">
        <f>SUM(DC92:DC94)</f>
        <v>0</v>
      </c>
      <c r="DD91" s="142">
        <f>SUM(DD92:DD94)</f>
        <v>0</v>
      </c>
      <c r="DE91" s="143"/>
      <c r="DF91" s="142">
        <f>SUM(DF92:DF94)</f>
        <v>0</v>
      </c>
      <c r="DG91" s="142">
        <f>SUM(DG92:DG94)</f>
        <v>0</v>
      </c>
      <c r="DH91" s="143"/>
      <c r="DI91" s="142">
        <f>SUM(DI92:DI94)</f>
        <v>0</v>
      </c>
      <c r="DJ91" s="142">
        <f>SUM(DJ92:DJ94)</f>
        <v>0</v>
      </c>
      <c r="DK91" s="143"/>
      <c r="DL91" s="142">
        <f>SUM(DL92:DL94)</f>
        <v>0</v>
      </c>
      <c r="DM91" s="142">
        <f>SUM(DM92:DM94)</f>
        <v>0</v>
      </c>
      <c r="DN91" s="143"/>
      <c r="DO91" s="142">
        <f>SUM(DO92:DO94)</f>
        <v>0</v>
      </c>
      <c r="DP91" s="142">
        <f>SUM(DP92:DP94)</f>
        <v>0</v>
      </c>
      <c r="DQ91" s="142"/>
      <c r="DR91" s="142">
        <f>SUM(DR92:DR94)</f>
        <v>0</v>
      </c>
      <c r="DS91" s="142">
        <f>SUM(DS92:DS94)</f>
        <v>0</v>
      </c>
      <c r="DT91" s="143"/>
      <c r="DU91" s="142">
        <f>SUM(DU92:DU94)</f>
        <v>0</v>
      </c>
      <c r="DV91" s="142">
        <f>SUM(DV92:DV94)</f>
        <v>0</v>
      </c>
      <c r="DW91" s="143"/>
      <c r="DX91" s="142">
        <f>SUM(DX92:DX94)</f>
        <v>0</v>
      </c>
      <c r="DY91" s="142">
        <f>SUM(DY92:DY94)</f>
        <v>0</v>
      </c>
      <c r="DZ91" s="143"/>
      <c r="EA91" s="142">
        <f>SUM(EA92:EA94)</f>
        <v>0</v>
      </c>
      <c r="EB91" s="142">
        <f>SUM(EB92:EB94)</f>
        <v>0</v>
      </c>
      <c r="EC91" s="143"/>
      <c r="ED91" s="103">
        <f t="shared" si="28"/>
        <v>0</v>
      </c>
      <c r="EE91" s="103">
        <f t="shared" si="29"/>
        <v>0</v>
      </c>
      <c r="EF91" s="804">
        <f t="shared" si="30"/>
        <v>0</v>
      </c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V91" s="264"/>
      <c r="EW91" s="264"/>
      <c r="EX91" s="264"/>
      <c r="EY91" s="264"/>
      <c r="EZ91" s="264"/>
      <c r="FA91" s="264"/>
      <c r="FB91" s="264"/>
      <c r="FC91" s="264"/>
      <c r="FD91" s="264"/>
      <c r="FE91" s="264"/>
      <c r="FF91" s="264"/>
      <c r="FG91" s="264"/>
      <c r="FH91" s="264"/>
      <c r="FI91" s="264"/>
      <c r="FJ91" s="264"/>
      <c r="FK91" s="264"/>
      <c r="FL91" s="264"/>
      <c r="FM91" s="264"/>
      <c r="FN91" s="264"/>
      <c r="FO91" s="264"/>
      <c r="FP91" s="264"/>
      <c r="FQ91" s="264"/>
      <c r="FR91" s="264"/>
      <c r="FS91" s="264"/>
      <c r="FT91" s="264"/>
      <c r="FU91" s="264"/>
      <c r="FV91" s="264"/>
      <c r="FW91" s="264"/>
      <c r="FX91" s="264"/>
      <c r="FY91" s="264"/>
      <c r="FZ91" s="264"/>
      <c r="GA91" s="264"/>
      <c r="GB91" s="264"/>
      <c r="GC91" s="264"/>
      <c r="GD91" s="264"/>
      <c r="GE91" s="264"/>
      <c r="GF91" s="264"/>
      <c r="GG91" s="264"/>
      <c r="GH91" s="264"/>
      <c r="GI91" s="264"/>
      <c r="GJ91" s="264"/>
      <c r="GK91" s="264"/>
      <c r="GL91" s="264"/>
      <c r="GM91" s="264"/>
      <c r="GN91" s="264"/>
      <c r="GO91" s="264"/>
      <c r="GP91" s="264"/>
      <c r="GQ91" s="264"/>
      <c r="GR91" s="264"/>
      <c r="GS91" s="264"/>
      <c r="GT91" s="264"/>
      <c r="GU91" s="264"/>
      <c r="GV91" s="264"/>
      <c r="GW91" s="264"/>
      <c r="GX91" s="264"/>
      <c r="GY91" s="264"/>
      <c r="GZ91" s="264"/>
      <c r="HA91" s="264"/>
      <c r="HB91" s="264"/>
      <c r="HC91" s="264"/>
      <c r="HD91" s="264"/>
      <c r="HE91" s="264"/>
      <c r="HF91" s="264"/>
      <c r="HG91" s="264"/>
      <c r="HH91" s="264"/>
      <c r="HI91" s="264"/>
      <c r="HJ91" s="264"/>
      <c r="HK91" s="264"/>
      <c r="HL91" s="264"/>
      <c r="HM91" s="264"/>
      <c r="HN91" s="264"/>
      <c r="HO91" s="264"/>
      <c r="HP91" s="264"/>
      <c r="HQ91" s="264"/>
      <c r="HR91" s="264"/>
      <c r="HS91" s="264"/>
      <c r="HT91" s="264"/>
      <c r="HU91" s="264"/>
      <c r="HV91" s="264"/>
      <c r="HW91" s="264"/>
      <c r="HX91" s="264"/>
      <c r="HY91" s="264"/>
      <c r="HZ91" s="264"/>
      <c r="IA91" s="264"/>
      <c r="IB91" s="264"/>
      <c r="IC91" s="264"/>
      <c r="ID91" s="264"/>
      <c r="IE91" s="264"/>
      <c r="IF91" s="264"/>
      <c r="IG91" s="264"/>
      <c r="IH91" s="264"/>
      <c r="II91" s="264"/>
      <c r="IJ91" s="264"/>
      <c r="IK91" s="264"/>
      <c r="IL91" s="264"/>
      <c r="IM91" s="264"/>
      <c r="IN91" s="264"/>
      <c r="IO91" s="264"/>
      <c r="IP91" s="264"/>
      <c r="IQ91" s="264"/>
      <c r="IR91" s="264"/>
      <c r="IS91" s="264"/>
      <c r="IT91" s="264"/>
      <c r="IU91" s="264"/>
      <c r="IV91" s="264"/>
      <c r="IW91" s="264"/>
      <c r="IX91" s="264"/>
      <c r="IY91" s="264"/>
    </row>
    <row r="92" spans="1:259" s="115" customFormat="1" ht="15">
      <c r="A92" s="118"/>
      <c r="C92" s="141"/>
      <c r="D92" s="100"/>
      <c r="E92" s="102">
        <v>1</v>
      </c>
      <c r="F92" s="1011" t="s">
        <v>678</v>
      </c>
      <c r="G92" s="1011"/>
      <c r="H92" s="1011"/>
      <c r="I92" s="92" t="s">
        <v>679</v>
      </c>
      <c r="J92" s="103">
        <f t="shared" si="31"/>
        <v>0</v>
      </c>
      <c r="K92" s="103">
        <f t="shared" si="25"/>
        <v>0</v>
      </c>
      <c r="L92" s="103">
        <f t="shared" si="26"/>
        <v>0</v>
      </c>
      <c r="M92" s="104">
        <f t="shared" si="27"/>
        <v>0</v>
      </c>
      <c r="N92" s="110"/>
      <c r="O92" s="110"/>
      <c r="P92" s="111"/>
      <c r="Q92" s="110"/>
      <c r="R92" s="110"/>
      <c r="S92" s="111"/>
      <c r="T92" s="110"/>
      <c r="U92" s="110"/>
      <c r="V92" s="111"/>
      <c r="W92" s="108">
        <f t="shared" si="34"/>
        <v>0</v>
      </c>
      <c r="X92" s="110"/>
      <c r="Y92" s="111"/>
      <c r="Z92" s="110"/>
      <c r="AA92" s="110"/>
      <c r="AB92" s="111"/>
      <c r="AC92" s="110"/>
      <c r="AD92" s="110"/>
      <c r="AE92" s="111"/>
      <c r="AF92" s="110"/>
      <c r="AG92" s="110"/>
      <c r="AH92" s="111"/>
      <c r="AI92" s="110"/>
      <c r="AJ92" s="110"/>
      <c r="AK92" s="111"/>
      <c r="AL92" s="108">
        <f t="shared" ref="AL92:AL95" si="35">Z92+AC92+AF92+AI92</f>
        <v>0</v>
      </c>
      <c r="AM92" s="110"/>
      <c r="AN92" s="111"/>
      <c r="AO92" s="110"/>
      <c r="AP92" s="110"/>
      <c r="AQ92" s="111"/>
      <c r="AR92" s="110"/>
      <c r="AS92" s="110"/>
      <c r="AT92" s="111"/>
      <c r="AU92" s="110"/>
      <c r="AV92" s="110"/>
      <c r="AW92" s="111"/>
      <c r="AX92" s="110"/>
      <c r="AY92" s="110"/>
      <c r="AZ92" s="111"/>
      <c r="BA92" s="110"/>
      <c r="BB92" s="110"/>
      <c r="BC92" s="111"/>
      <c r="BD92" s="110"/>
      <c r="BE92" s="110"/>
      <c r="BF92" s="111"/>
      <c r="BG92" s="110"/>
      <c r="BH92" s="110"/>
      <c r="BI92" s="111"/>
      <c r="BJ92" s="110"/>
      <c r="BK92" s="110"/>
      <c r="BL92" s="111"/>
      <c r="BM92" s="110"/>
      <c r="BN92" s="110"/>
      <c r="BO92" s="111"/>
      <c r="BP92" s="110"/>
      <c r="BQ92" s="110"/>
      <c r="BR92" s="111"/>
      <c r="BS92" s="110"/>
      <c r="BT92" s="110"/>
      <c r="BU92" s="111"/>
      <c r="BV92" s="110"/>
      <c r="BW92" s="110"/>
      <c r="BX92" s="111"/>
      <c r="BY92" s="110"/>
      <c r="BZ92" s="110"/>
      <c r="CA92" s="111"/>
      <c r="CB92" s="110"/>
      <c r="CC92" s="110"/>
      <c r="CD92" s="111"/>
      <c r="CE92" s="110"/>
      <c r="CF92" s="110"/>
      <c r="CG92" s="111"/>
      <c r="CH92" s="110"/>
      <c r="CI92" s="110"/>
      <c r="CJ92" s="111"/>
      <c r="CK92" s="110"/>
      <c r="CL92" s="110"/>
      <c r="CM92" s="111"/>
      <c r="CN92" s="110"/>
      <c r="CO92" s="110"/>
      <c r="CP92" s="111"/>
      <c r="CQ92" s="110"/>
      <c r="CR92" s="110"/>
      <c r="CS92" s="111"/>
      <c r="CT92" s="110"/>
      <c r="CU92" s="110"/>
      <c r="CV92" s="111"/>
      <c r="CW92" s="110"/>
      <c r="CX92" s="110"/>
      <c r="CY92" s="111"/>
      <c r="CZ92" s="110"/>
      <c r="DA92" s="110"/>
      <c r="DB92" s="111"/>
      <c r="DC92" s="110"/>
      <c r="DD92" s="110"/>
      <c r="DE92" s="111"/>
      <c r="DF92" s="110"/>
      <c r="DG92" s="110"/>
      <c r="DH92" s="111"/>
      <c r="DI92" s="110"/>
      <c r="DJ92" s="110"/>
      <c r="DK92" s="111"/>
      <c r="DL92" s="110"/>
      <c r="DM92" s="110"/>
      <c r="DN92" s="111"/>
      <c r="DO92" s="110"/>
      <c r="DP92" s="110"/>
      <c r="DQ92" s="111"/>
      <c r="DR92" s="111"/>
      <c r="DS92" s="111"/>
      <c r="DT92" s="111"/>
      <c r="DU92" s="110"/>
      <c r="DV92" s="110"/>
      <c r="DW92" s="111"/>
      <c r="DX92" s="110"/>
      <c r="DY92" s="110"/>
      <c r="DZ92" s="111"/>
      <c r="EA92" s="110"/>
      <c r="EB92" s="110"/>
      <c r="EC92" s="111"/>
      <c r="ED92" s="103">
        <f t="shared" si="28"/>
        <v>0</v>
      </c>
      <c r="EE92" s="103">
        <f t="shared" si="29"/>
        <v>0</v>
      </c>
      <c r="EF92" s="804">
        <f t="shared" si="30"/>
        <v>0</v>
      </c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V92" s="264"/>
      <c r="EW92" s="264"/>
      <c r="EX92" s="264"/>
      <c r="EY92" s="264"/>
      <c r="EZ92" s="264"/>
      <c r="FA92" s="264"/>
      <c r="FB92" s="264"/>
      <c r="FC92" s="264"/>
      <c r="FD92" s="264"/>
      <c r="FE92" s="264"/>
      <c r="FF92" s="264"/>
      <c r="FG92" s="264"/>
      <c r="FH92" s="264"/>
      <c r="FI92" s="264"/>
      <c r="FJ92" s="264"/>
      <c r="FK92" s="264"/>
      <c r="FL92" s="264"/>
      <c r="FM92" s="264"/>
      <c r="FN92" s="264"/>
      <c r="FO92" s="264"/>
      <c r="FP92" s="264"/>
      <c r="FQ92" s="264"/>
      <c r="FR92" s="264"/>
      <c r="FS92" s="264"/>
      <c r="FT92" s="264"/>
      <c r="FU92" s="264"/>
      <c r="FV92" s="264"/>
      <c r="FW92" s="264"/>
      <c r="FX92" s="264"/>
      <c r="FY92" s="264"/>
      <c r="FZ92" s="264"/>
      <c r="GA92" s="264"/>
      <c r="GB92" s="264"/>
      <c r="GC92" s="264"/>
      <c r="GD92" s="264"/>
      <c r="GE92" s="264"/>
      <c r="GF92" s="264"/>
      <c r="GG92" s="264"/>
      <c r="GH92" s="264"/>
      <c r="GI92" s="264"/>
      <c r="GJ92" s="264"/>
      <c r="GK92" s="264"/>
      <c r="GL92" s="264"/>
      <c r="GM92" s="264"/>
      <c r="GN92" s="264"/>
      <c r="GO92" s="264"/>
      <c r="GP92" s="264"/>
      <c r="GQ92" s="264"/>
      <c r="GR92" s="264"/>
      <c r="GS92" s="264"/>
      <c r="GT92" s="264"/>
      <c r="GU92" s="264"/>
      <c r="GV92" s="264"/>
      <c r="GW92" s="264"/>
      <c r="GX92" s="264"/>
      <c r="GY92" s="264"/>
      <c r="GZ92" s="264"/>
      <c r="HA92" s="264"/>
      <c r="HB92" s="264"/>
      <c r="HC92" s="264"/>
      <c r="HD92" s="264"/>
      <c r="HE92" s="264"/>
      <c r="HF92" s="264"/>
      <c r="HG92" s="264"/>
      <c r="HH92" s="264"/>
      <c r="HI92" s="264"/>
      <c r="HJ92" s="264"/>
      <c r="HK92" s="264"/>
      <c r="HL92" s="264"/>
      <c r="HM92" s="264"/>
      <c r="HN92" s="264"/>
      <c r="HO92" s="264"/>
      <c r="HP92" s="264"/>
      <c r="HQ92" s="264"/>
      <c r="HR92" s="264"/>
      <c r="HS92" s="264"/>
      <c r="HT92" s="264"/>
      <c r="HU92" s="264"/>
      <c r="HV92" s="264"/>
      <c r="HW92" s="264"/>
      <c r="HX92" s="264"/>
      <c r="HY92" s="264"/>
      <c r="HZ92" s="264"/>
      <c r="IA92" s="264"/>
      <c r="IB92" s="264"/>
      <c r="IC92" s="264"/>
      <c r="ID92" s="264"/>
      <c r="IE92" s="264"/>
      <c r="IF92" s="264"/>
      <c r="IG92" s="264"/>
      <c r="IH92" s="264"/>
      <c r="II92" s="264"/>
      <c r="IJ92" s="264"/>
      <c r="IK92" s="264"/>
      <c r="IL92" s="264"/>
      <c r="IM92" s="264"/>
      <c r="IN92" s="264"/>
      <c r="IO92" s="264"/>
      <c r="IP92" s="264"/>
      <c r="IQ92" s="264"/>
      <c r="IR92" s="264"/>
      <c r="IS92" s="264"/>
      <c r="IT92" s="264"/>
      <c r="IU92" s="264"/>
      <c r="IV92" s="264"/>
      <c r="IW92" s="264"/>
      <c r="IX92" s="264"/>
      <c r="IY92" s="264"/>
    </row>
    <row r="93" spans="1:259" s="100" customFormat="1" ht="15" customHeight="1">
      <c r="A93" s="91"/>
      <c r="E93" s="102">
        <v>2</v>
      </c>
      <c r="F93" s="1011" t="s">
        <v>680</v>
      </c>
      <c r="G93" s="1011"/>
      <c r="H93" s="1011"/>
      <c r="I93" s="92" t="s">
        <v>681</v>
      </c>
      <c r="J93" s="103">
        <f t="shared" si="31"/>
        <v>0</v>
      </c>
      <c r="K93" s="103">
        <f t="shared" si="25"/>
        <v>0</v>
      </c>
      <c r="L93" s="103">
        <f t="shared" si="26"/>
        <v>0</v>
      </c>
      <c r="M93" s="104">
        <f t="shared" si="27"/>
        <v>0</v>
      </c>
      <c r="N93" s="110"/>
      <c r="O93" s="110"/>
      <c r="P93" s="111"/>
      <c r="Q93" s="110"/>
      <c r="R93" s="110"/>
      <c r="S93" s="111"/>
      <c r="T93" s="110"/>
      <c r="U93" s="110"/>
      <c r="V93" s="111"/>
      <c r="W93" s="108">
        <f t="shared" si="34"/>
        <v>0</v>
      </c>
      <c r="X93" s="110"/>
      <c r="Y93" s="111"/>
      <c r="Z93" s="110"/>
      <c r="AA93" s="110"/>
      <c r="AB93" s="111"/>
      <c r="AC93" s="110"/>
      <c r="AD93" s="110"/>
      <c r="AE93" s="111"/>
      <c r="AF93" s="110"/>
      <c r="AG93" s="110"/>
      <c r="AH93" s="111"/>
      <c r="AI93" s="110"/>
      <c r="AJ93" s="110"/>
      <c r="AK93" s="111"/>
      <c r="AL93" s="108">
        <f t="shared" si="35"/>
        <v>0</v>
      </c>
      <c r="AM93" s="110"/>
      <c r="AN93" s="111"/>
      <c r="AO93" s="110"/>
      <c r="AP93" s="110"/>
      <c r="AQ93" s="111"/>
      <c r="AR93" s="110"/>
      <c r="AS93" s="110"/>
      <c r="AT93" s="111"/>
      <c r="AU93" s="110"/>
      <c r="AV93" s="110"/>
      <c r="AW93" s="111"/>
      <c r="AX93" s="110"/>
      <c r="AY93" s="110"/>
      <c r="AZ93" s="111"/>
      <c r="BA93" s="110"/>
      <c r="BB93" s="110"/>
      <c r="BC93" s="111"/>
      <c r="BD93" s="110"/>
      <c r="BE93" s="110"/>
      <c r="BF93" s="111"/>
      <c r="BG93" s="110"/>
      <c r="BH93" s="110"/>
      <c r="BI93" s="111"/>
      <c r="BJ93" s="110"/>
      <c r="BK93" s="110"/>
      <c r="BL93" s="111"/>
      <c r="BM93" s="110"/>
      <c r="BN93" s="110"/>
      <c r="BO93" s="111"/>
      <c r="BP93" s="110"/>
      <c r="BQ93" s="110"/>
      <c r="BR93" s="111"/>
      <c r="BS93" s="110"/>
      <c r="BT93" s="110"/>
      <c r="BU93" s="111"/>
      <c r="BV93" s="110"/>
      <c r="BW93" s="110"/>
      <c r="BX93" s="111"/>
      <c r="BY93" s="110"/>
      <c r="BZ93" s="110"/>
      <c r="CA93" s="111"/>
      <c r="CB93" s="110"/>
      <c r="CC93" s="110"/>
      <c r="CD93" s="111"/>
      <c r="CE93" s="110"/>
      <c r="CF93" s="110"/>
      <c r="CG93" s="111"/>
      <c r="CH93" s="110"/>
      <c r="CI93" s="110"/>
      <c r="CJ93" s="111"/>
      <c r="CK93" s="110"/>
      <c r="CL93" s="110"/>
      <c r="CM93" s="111"/>
      <c r="CN93" s="110"/>
      <c r="CO93" s="110"/>
      <c r="CP93" s="111"/>
      <c r="CQ93" s="110"/>
      <c r="CR93" s="110"/>
      <c r="CS93" s="111"/>
      <c r="CT93" s="110"/>
      <c r="CU93" s="110"/>
      <c r="CV93" s="111"/>
      <c r="CW93" s="110"/>
      <c r="CX93" s="110"/>
      <c r="CY93" s="111"/>
      <c r="CZ93" s="110"/>
      <c r="DA93" s="110"/>
      <c r="DB93" s="111"/>
      <c r="DC93" s="110"/>
      <c r="DD93" s="110"/>
      <c r="DE93" s="111"/>
      <c r="DF93" s="110"/>
      <c r="DG93" s="110"/>
      <c r="DH93" s="111"/>
      <c r="DI93" s="110"/>
      <c r="DJ93" s="110"/>
      <c r="DK93" s="111"/>
      <c r="DL93" s="110"/>
      <c r="DM93" s="110"/>
      <c r="DN93" s="111"/>
      <c r="DO93" s="110"/>
      <c r="DP93" s="110"/>
      <c r="DQ93" s="111"/>
      <c r="DR93" s="111"/>
      <c r="DS93" s="111"/>
      <c r="DT93" s="111"/>
      <c r="DU93" s="110"/>
      <c r="DV93" s="110"/>
      <c r="DW93" s="111"/>
      <c r="DX93" s="110"/>
      <c r="DY93" s="110"/>
      <c r="DZ93" s="111"/>
      <c r="EA93" s="110"/>
      <c r="EB93" s="110"/>
      <c r="EC93" s="111"/>
      <c r="ED93" s="103">
        <f t="shared" si="28"/>
        <v>0</v>
      </c>
      <c r="EE93" s="103">
        <f t="shared" si="29"/>
        <v>0</v>
      </c>
      <c r="EF93" s="804">
        <f t="shared" si="30"/>
        <v>0</v>
      </c>
      <c r="EG93" s="265"/>
      <c r="EH93" s="265"/>
      <c r="EI93" s="265"/>
      <c r="EJ93" s="265"/>
      <c r="EK93" s="265"/>
      <c r="EL93" s="265"/>
      <c r="EM93" s="265"/>
      <c r="EN93" s="265"/>
      <c r="EO93" s="265"/>
      <c r="EP93" s="265"/>
      <c r="EQ93" s="265"/>
      <c r="ER93" s="265"/>
      <c r="ES93" s="265"/>
      <c r="ET93" s="265"/>
      <c r="EU93" s="265"/>
      <c r="EV93" s="265"/>
      <c r="EW93" s="265"/>
      <c r="EX93" s="265"/>
      <c r="EY93" s="265"/>
      <c r="EZ93" s="265"/>
      <c r="FA93" s="265"/>
      <c r="FB93" s="265"/>
      <c r="FC93" s="265"/>
      <c r="FD93" s="265"/>
      <c r="FE93" s="265"/>
      <c r="FF93" s="265"/>
      <c r="FG93" s="265"/>
      <c r="FH93" s="265"/>
      <c r="FI93" s="265"/>
      <c r="FJ93" s="265"/>
      <c r="FK93" s="265"/>
      <c r="FL93" s="265"/>
      <c r="FM93" s="265"/>
      <c r="FN93" s="265"/>
      <c r="FO93" s="265"/>
      <c r="FP93" s="265"/>
      <c r="FQ93" s="265"/>
      <c r="FR93" s="265"/>
      <c r="FS93" s="265"/>
      <c r="FT93" s="265"/>
      <c r="FU93" s="265"/>
      <c r="FV93" s="265"/>
      <c r="FW93" s="265"/>
      <c r="FX93" s="265"/>
      <c r="FY93" s="265"/>
      <c r="FZ93" s="265"/>
      <c r="GA93" s="265"/>
      <c r="GB93" s="265"/>
      <c r="GC93" s="265"/>
      <c r="GD93" s="265"/>
      <c r="GE93" s="265"/>
      <c r="GF93" s="265"/>
      <c r="GG93" s="265"/>
      <c r="GH93" s="265"/>
      <c r="GI93" s="265"/>
      <c r="GJ93" s="265"/>
      <c r="GK93" s="265"/>
      <c r="GL93" s="265"/>
      <c r="GM93" s="265"/>
      <c r="GN93" s="265"/>
      <c r="GO93" s="265"/>
      <c r="GP93" s="265"/>
      <c r="GQ93" s="265"/>
      <c r="GR93" s="265"/>
      <c r="GS93" s="265"/>
      <c r="GT93" s="265"/>
      <c r="GU93" s="265"/>
      <c r="GV93" s="265"/>
      <c r="GW93" s="265"/>
      <c r="GX93" s="265"/>
      <c r="GY93" s="265"/>
      <c r="GZ93" s="265"/>
      <c r="HA93" s="265"/>
      <c r="HB93" s="265"/>
      <c r="HC93" s="265"/>
      <c r="HD93" s="265"/>
      <c r="HE93" s="265"/>
      <c r="HF93" s="265"/>
      <c r="HG93" s="265"/>
      <c r="HH93" s="265"/>
      <c r="HI93" s="265"/>
      <c r="HJ93" s="265"/>
      <c r="HK93" s="265"/>
      <c r="HL93" s="265"/>
      <c r="HM93" s="265"/>
      <c r="HN93" s="265"/>
      <c r="HO93" s="265"/>
      <c r="HP93" s="265"/>
      <c r="HQ93" s="265"/>
      <c r="HR93" s="265"/>
      <c r="HS93" s="265"/>
      <c r="HT93" s="265"/>
      <c r="HU93" s="265"/>
      <c r="HV93" s="265"/>
      <c r="HW93" s="265"/>
      <c r="HX93" s="265"/>
      <c r="HY93" s="265"/>
      <c r="HZ93" s="265"/>
      <c r="IA93" s="265"/>
      <c r="IB93" s="265"/>
      <c r="IC93" s="265"/>
      <c r="ID93" s="265"/>
      <c r="IE93" s="265"/>
      <c r="IF93" s="265"/>
      <c r="IG93" s="265"/>
      <c r="IH93" s="265"/>
      <c r="II93" s="265"/>
      <c r="IJ93" s="265"/>
      <c r="IK93" s="265"/>
      <c r="IL93" s="265"/>
      <c r="IM93" s="265"/>
      <c r="IN93" s="265"/>
      <c r="IO93" s="265"/>
      <c r="IP93" s="265"/>
      <c r="IQ93" s="265"/>
      <c r="IR93" s="265"/>
      <c r="IS93" s="265"/>
      <c r="IT93" s="265"/>
      <c r="IU93" s="265"/>
      <c r="IV93" s="265"/>
      <c r="IW93" s="265"/>
      <c r="IX93" s="265"/>
      <c r="IY93" s="265"/>
    </row>
    <row r="94" spans="1:259" ht="15" customHeight="1">
      <c r="A94" s="101"/>
      <c r="D94" s="100"/>
      <c r="E94" s="102">
        <v>3</v>
      </c>
      <c r="F94" s="1011" t="s">
        <v>682</v>
      </c>
      <c r="G94" s="1011"/>
      <c r="H94" s="1011"/>
      <c r="I94" s="92" t="s">
        <v>683</v>
      </c>
      <c r="J94" s="103">
        <f t="shared" si="31"/>
        <v>0</v>
      </c>
      <c r="K94" s="103">
        <f t="shared" si="25"/>
        <v>0</v>
      </c>
      <c r="L94" s="103">
        <f t="shared" si="26"/>
        <v>0</v>
      </c>
      <c r="M94" s="104">
        <f t="shared" si="27"/>
        <v>0</v>
      </c>
      <c r="N94" s="110"/>
      <c r="O94" s="110"/>
      <c r="P94" s="111"/>
      <c r="Q94" s="110"/>
      <c r="R94" s="110"/>
      <c r="S94" s="111"/>
      <c r="T94" s="110"/>
      <c r="U94" s="110"/>
      <c r="V94" s="111"/>
      <c r="W94" s="108">
        <f t="shared" si="34"/>
        <v>0</v>
      </c>
      <c r="X94" s="110"/>
      <c r="Y94" s="111"/>
      <c r="Z94" s="110"/>
      <c r="AA94" s="110"/>
      <c r="AB94" s="111"/>
      <c r="AC94" s="110"/>
      <c r="AD94" s="110"/>
      <c r="AE94" s="111"/>
      <c r="AF94" s="110"/>
      <c r="AG94" s="110"/>
      <c r="AH94" s="111"/>
      <c r="AI94" s="110"/>
      <c r="AJ94" s="110"/>
      <c r="AK94" s="111"/>
      <c r="AL94" s="108">
        <f t="shared" si="35"/>
        <v>0</v>
      </c>
      <c r="AM94" s="110"/>
      <c r="AN94" s="111"/>
      <c r="AO94" s="110"/>
      <c r="AP94" s="110"/>
      <c r="AQ94" s="111"/>
      <c r="AR94" s="110"/>
      <c r="AS94" s="110"/>
      <c r="AT94" s="111"/>
      <c r="AU94" s="110"/>
      <c r="AV94" s="110"/>
      <c r="AW94" s="111"/>
      <c r="AX94" s="110"/>
      <c r="AY94" s="110"/>
      <c r="AZ94" s="111"/>
      <c r="BA94" s="110"/>
      <c r="BB94" s="110"/>
      <c r="BC94" s="111"/>
      <c r="BD94" s="110"/>
      <c r="BE94" s="110"/>
      <c r="BF94" s="111"/>
      <c r="BG94" s="110"/>
      <c r="BH94" s="110"/>
      <c r="BI94" s="111"/>
      <c r="BJ94" s="110"/>
      <c r="BK94" s="110"/>
      <c r="BL94" s="111"/>
      <c r="BM94" s="110"/>
      <c r="BN94" s="110"/>
      <c r="BO94" s="111"/>
      <c r="BP94" s="110"/>
      <c r="BQ94" s="110"/>
      <c r="BR94" s="111"/>
      <c r="BS94" s="110"/>
      <c r="BT94" s="110"/>
      <c r="BU94" s="111"/>
      <c r="BV94" s="110"/>
      <c r="BW94" s="110"/>
      <c r="BX94" s="111"/>
      <c r="BY94" s="110"/>
      <c r="BZ94" s="110"/>
      <c r="CA94" s="111"/>
      <c r="CB94" s="110"/>
      <c r="CC94" s="110"/>
      <c r="CD94" s="111"/>
      <c r="CE94" s="110"/>
      <c r="CF94" s="110"/>
      <c r="CG94" s="111"/>
      <c r="CH94" s="110"/>
      <c r="CI94" s="110"/>
      <c r="CJ94" s="111"/>
      <c r="CK94" s="110"/>
      <c r="CL94" s="110"/>
      <c r="CM94" s="111"/>
      <c r="CN94" s="110"/>
      <c r="CO94" s="110"/>
      <c r="CP94" s="111"/>
      <c r="CQ94" s="110"/>
      <c r="CR94" s="110"/>
      <c r="CS94" s="111"/>
      <c r="CT94" s="110"/>
      <c r="CU94" s="110"/>
      <c r="CV94" s="111"/>
      <c r="CW94" s="110"/>
      <c r="CX94" s="110"/>
      <c r="CY94" s="111"/>
      <c r="CZ94" s="110"/>
      <c r="DA94" s="110"/>
      <c r="DB94" s="111"/>
      <c r="DC94" s="110"/>
      <c r="DD94" s="110"/>
      <c r="DE94" s="111"/>
      <c r="DF94" s="110"/>
      <c r="DG94" s="110"/>
      <c r="DH94" s="111"/>
      <c r="DI94" s="110"/>
      <c r="DJ94" s="110"/>
      <c r="DK94" s="111"/>
      <c r="DL94" s="110"/>
      <c r="DM94" s="110"/>
      <c r="DN94" s="111"/>
      <c r="DO94" s="110"/>
      <c r="DP94" s="110"/>
      <c r="DQ94" s="111"/>
      <c r="DR94" s="111"/>
      <c r="DS94" s="111"/>
      <c r="DT94" s="111"/>
      <c r="DU94" s="110"/>
      <c r="DV94" s="110"/>
      <c r="DW94" s="111"/>
      <c r="DX94" s="110"/>
      <c r="DY94" s="110"/>
      <c r="DZ94" s="111"/>
      <c r="EA94" s="110"/>
      <c r="EB94" s="110"/>
      <c r="EC94" s="111"/>
      <c r="ED94" s="103">
        <f t="shared" si="28"/>
        <v>0</v>
      </c>
      <c r="EE94" s="103">
        <f t="shared" si="29"/>
        <v>0</v>
      </c>
      <c r="EF94" s="804">
        <f t="shared" si="30"/>
        <v>0</v>
      </c>
    </row>
    <row r="95" spans="1:259" ht="15">
      <c r="A95" s="101"/>
      <c r="D95" s="102">
        <v>2</v>
      </c>
      <c r="E95" s="92" t="s">
        <v>684</v>
      </c>
      <c r="F95" s="107"/>
      <c r="G95" s="107"/>
      <c r="H95" s="107"/>
      <c r="I95" s="107" t="s">
        <v>685</v>
      </c>
      <c r="J95" s="103">
        <f t="shared" si="31"/>
        <v>0</v>
      </c>
      <c r="K95" s="103">
        <f t="shared" si="25"/>
        <v>0</v>
      </c>
      <c r="L95" s="103">
        <f t="shared" si="26"/>
        <v>0</v>
      </c>
      <c r="M95" s="104">
        <f t="shared" si="27"/>
        <v>0</v>
      </c>
      <c r="N95" s="108"/>
      <c r="O95" s="108"/>
      <c r="P95" s="109"/>
      <c r="Q95" s="108"/>
      <c r="R95" s="108"/>
      <c r="S95" s="109"/>
      <c r="T95" s="108"/>
      <c r="U95" s="108"/>
      <c r="V95" s="109"/>
      <c r="W95" s="108">
        <f t="shared" si="34"/>
        <v>0</v>
      </c>
      <c r="X95" s="108"/>
      <c r="Y95" s="109"/>
      <c r="Z95" s="108"/>
      <c r="AA95" s="108"/>
      <c r="AB95" s="109"/>
      <c r="AC95" s="108"/>
      <c r="AD95" s="108"/>
      <c r="AE95" s="109"/>
      <c r="AF95" s="108"/>
      <c r="AG95" s="108"/>
      <c r="AH95" s="109"/>
      <c r="AI95" s="108"/>
      <c r="AJ95" s="108"/>
      <c r="AK95" s="109"/>
      <c r="AL95" s="108">
        <f t="shared" si="35"/>
        <v>0</v>
      </c>
      <c r="AM95" s="108"/>
      <c r="AN95" s="109"/>
      <c r="AO95" s="108"/>
      <c r="AP95" s="108"/>
      <c r="AQ95" s="109"/>
      <c r="AR95" s="108"/>
      <c r="AS95" s="108"/>
      <c r="AT95" s="109"/>
      <c r="AU95" s="108"/>
      <c r="AV95" s="108"/>
      <c r="AW95" s="109"/>
      <c r="AX95" s="108"/>
      <c r="AY95" s="108"/>
      <c r="AZ95" s="109"/>
      <c r="BA95" s="108"/>
      <c r="BB95" s="108"/>
      <c r="BC95" s="109"/>
      <c r="BD95" s="108"/>
      <c r="BE95" s="108"/>
      <c r="BF95" s="109"/>
      <c r="BG95" s="108"/>
      <c r="BH95" s="108"/>
      <c r="BI95" s="109"/>
      <c r="BJ95" s="108"/>
      <c r="BK95" s="108"/>
      <c r="BL95" s="109"/>
      <c r="BM95" s="108"/>
      <c r="BN95" s="108"/>
      <c r="BO95" s="109"/>
      <c r="BP95" s="108"/>
      <c r="BQ95" s="108"/>
      <c r="BR95" s="109"/>
      <c r="BS95" s="108"/>
      <c r="BT95" s="108"/>
      <c r="BU95" s="109"/>
      <c r="BV95" s="108"/>
      <c r="BW95" s="108"/>
      <c r="BX95" s="109"/>
      <c r="BY95" s="108"/>
      <c r="BZ95" s="108"/>
      <c r="CA95" s="109"/>
      <c r="CB95" s="108"/>
      <c r="CC95" s="108"/>
      <c r="CD95" s="109"/>
      <c r="CE95" s="108"/>
      <c r="CF95" s="108"/>
      <c r="CG95" s="109"/>
      <c r="CH95" s="108"/>
      <c r="CI95" s="108"/>
      <c r="CJ95" s="109"/>
      <c r="CK95" s="108"/>
      <c r="CL95" s="108"/>
      <c r="CM95" s="109"/>
      <c r="CN95" s="108"/>
      <c r="CO95" s="108"/>
      <c r="CP95" s="109"/>
      <c r="CQ95" s="108"/>
      <c r="CR95" s="108"/>
      <c r="CS95" s="109"/>
      <c r="CT95" s="108"/>
      <c r="CU95" s="108"/>
      <c r="CV95" s="109"/>
      <c r="CW95" s="108"/>
      <c r="CX95" s="108"/>
      <c r="CY95" s="109"/>
      <c r="CZ95" s="108"/>
      <c r="DA95" s="108"/>
      <c r="DB95" s="109"/>
      <c r="DC95" s="108"/>
      <c r="DD95" s="108"/>
      <c r="DE95" s="109"/>
      <c r="DF95" s="108"/>
      <c r="DG95" s="108"/>
      <c r="DH95" s="109"/>
      <c r="DI95" s="108"/>
      <c r="DJ95" s="108"/>
      <c r="DK95" s="109"/>
      <c r="DL95" s="108"/>
      <c r="DM95" s="108"/>
      <c r="DN95" s="109"/>
      <c r="DO95" s="108"/>
      <c r="DP95" s="108"/>
      <c r="DQ95" s="109"/>
      <c r="DR95" s="109"/>
      <c r="DS95" s="109"/>
      <c r="DT95" s="109"/>
      <c r="DU95" s="108"/>
      <c r="DV95" s="108"/>
      <c r="DW95" s="109"/>
      <c r="DX95" s="108"/>
      <c r="DY95" s="108"/>
      <c r="DZ95" s="109"/>
      <c r="EA95" s="108"/>
      <c r="EB95" s="108"/>
      <c r="EC95" s="109"/>
      <c r="ED95" s="103">
        <f t="shared" si="28"/>
        <v>0</v>
      </c>
      <c r="EE95" s="103">
        <f t="shared" si="29"/>
        <v>0</v>
      </c>
      <c r="EF95" s="804">
        <f t="shared" si="30"/>
        <v>0</v>
      </c>
    </row>
    <row r="96" spans="1:259" ht="15">
      <c r="A96" s="101"/>
      <c r="D96" s="102">
        <v>3</v>
      </c>
      <c r="E96" s="92" t="s">
        <v>686</v>
      </c>
      <c r="F96" s="107"/>
      <c r="G96" s="107"/>
      <c r="H96" s="107"/>
      <c r="I96" s="107" t="s">
        <v>687</v>
      </c>
      <c r="J96" s="103">
        <f t="shared" si="31"/>
        <v>233204</v>
      </c>
      <c r="K96" s="103">
        <f t="shared" si="25"/>
        <v>0</v>
      </c>
      <c r="L96" s="103">
        <f t="shared" si="26"/>
        <v>0</v>
      </c>
      <c r="M96" s="104">
        <f t="shared" si="27"/>
        <v>233204</v>
      </c>
      <c r="N96" s="142">
        <f>SUM(N97:N98)</f>
        <v>0</v>
      </c>
      <c r="O96" s="142">
        <f>SUM(O97:O98)</f>
        <v>0</v>
      </c>
      <c r="P96" s="143"/>
      <c r="Q96" s="142">
        <f>SUM(Q97:Q98)</f>
        <v>0</v>
      </c>
      <c r="R96" s="142">
        <f>SUM(R97:R98)</f>
        <v>0</v>
      </c>
      <c r="S96" s="143"/>
      <c r="T96" s="142">
        <f>SUM(T97:T98)</f>
        <v>4052</v>
      </c>
      <c r="U96" s="142">
        <f>SUM(U97:U98)</f>
        <v>0</v>
      </c>
      <c r="V96" s="143"/>
      <c r="W96" s="142">
        <f>SUM(W97:W98)</f>
        <v>4052</v>
      </c>
      <c r="X96" s="142">
        <f>SUM(X97:X98)</f>
        <v>0</v>
      </c>
      <c r="Y96" s="143"/>
      <c r="Z96" s="142">
        <f>SUM(Z97:Z98)</f>
        <v>0</v>
      </c>
      <c r="AA96" s="142">
        <f>SUM(AA97:AA98)</f>
        <v>0</v>
      </c>
      <c r="AB96" s="143"/>
      <c r="AC96" s="142">
        <f>SUM(AC97:AC98)</f>
        <v>1249</v>
      </c>
      <c r="AD96" s="142">
        <f>SUM(AD97:AD98)</f>
        <v>0</v>
      </c>
      <c r="AE96" s="143"/>
      <c r="AF96" s="142">
        <f>SUM(AF97:AF98)</f>
        <v>0</v>
      </c>
      <c r="AG96" s="142">
        <f>SUM(AG97:AG98)</f>
        <v>0</v>
      </c>
      <c r="AH96" s="143"/>
      <c r="AI96" s="142">
        <f>SUM(AI97:AI98)</f>
        <v>0</v>
      </c>
      <c r="AJ96" s="142">
        <f>SUM(AJ97:AJ98)</f>
        <v>0</v>
      </c>
      <c r="AK96" s="143"/>
      <c r="AL96" s="142">
        <f>SUM(AL97:AL98)</f>
        <v>1249</v>
      </c>
      <c r="AM96" s="142">
        <f>SUM(AM97:AM98)</f>
        <v>0</v>
      </c>
      <c r="AN96" s="143"/>
      <c r="AO96" s="142">
        <f>SUM(AO97:AO98)</f>
        <v>0</v>
      </c>
      <c r="AP96" s="142">
        <f>SUM(AP97:AP98)</f>
        <v>0</v>
      </c>
      <c r="AQ96" s="143"/>
      <c r="AR96" s="142">
        <f>SUM(AR97:AR98)</f>
        <v>0</v>
      </c>
      <c r="AS96" s="142">
        <f>SUM(AS97:AS98)</f>
        <v>0</v>
      </c>
      <c r="AT96" s="143"/>
      <c r="AU96" s="142">
        <f>SUM(AU97:AU98)</f>
        <v>0</v>
      </c>
      <c r="AV96" s="142">
        <f>SUM(AV97:AV98)</f>
        <v>0</v>
      </c>
      <c r="AW96" s="143"/>
      <c r="AX96" s="142">
        <f>SUM(AX97:AX98)</f>
        <v>0</v>
      </c>
      <c r="AY96" s="142">
        <f>SUM(AY97:AY98)</f>
        <v>0</v>
      </c>
      <c r="AZ96" s="143"/>
      <c r="BA96" s="142">
        <f>SUM(BA97:BA98)</f>
        <v>0</v>
      </c>
      <c r="BB96" s="142">
        <f>SUM(BB97:BB98)</f>
        <v>0</v>
      </c>
      <c r="BC96" s="143"/>
      <c r="BD96" s="142">
        <f>SUM(BD97:BD98)</f>
        <v>0</v>
      </c>
      <c r="BE96" s="142">
        <f>SUM(BE97:BE98)</f>
        <v>0</v>
      </c>
      <c r="BF96" s="143"/>
      <c r="BG96" s="142">
        <f>SUM(BG97:BG98)</f>
        <v>0</v>
      </c>
      <c r="BH96" s="142">
        <f>SUM(BH97:BH98)</f>
        <v>0</v>
      </c>
      <c r="BI96" s="143"/>
      <c r="BJ96" s="142">
        <f>SUM(BJ97:BJ98)</f>
        <v>0</v>
      </c>
      <c r="BK96" s="142">
        <f>SUM(BK97:BK98)</f>
        <v>0</v>
      </c>
      <c r="BL96" s="143"/>
      <c r="BM96" s="142">
        <f>SUM(BM97:BM98)</f>
        <v>0</v>
      </c>
      <c r="BN96" s="142">
        <f>SUM(BN97:BN98)</f>
        <v>0</v>
      </c>
      <c r="BO96" s="143"/>
      <c r="BP96" s="142">
        <f>SUM(BP97:BP98)</f>
        <v>0</v>
      </c>
      <c r="BQ96" s="142">
        <f>SUM(BQ97:BQ98)</f>
        <v>0</v>
      </c>
      <c r="BR96" s="143"/>
      <c r="BS96" s="142">
        <f>SUM(BS97:BS98)</f>
        <v>0</v>
      </c>
      <c r="BT96" s="142">
        <f>SUM(BT97:BT98)</f>
        <v>0</v>
      </c>
      <c r="BU96" s="143"/>
      <c r="BV96" s="142">
        <f>SUM(BV97:BV98)</f>
        <v>0</v>
      </c>
      <c r="BW96" s="142">
        <f>SUM(BW97:BW98)</f>
        <v>0</v>
      </c>
      <c r="BX96" s="143"/>
      <c r="BY96" s="142">
        <f>SUM(BY97:BY98)</f>
        <v>0</v>
      </c>
      <c r="BZ96" s="142">
        <f>SUM(BZ97:BZ98)</f>
        <v>0</v>
      </c>
      <c r="CA96" s="143"/>
      <c r="CB96" s="142">
        <f>SUM(CB97:CB98)</f>
        <v>0</v>
      </c>
      <c r="CC96" s="142">
        <f>SUM(CC97:CC98)</f>
        <v>0</v>
      </c>
      <c r="CD96" s="143"/>
      <c r="CE96" s="142">
        <f>SUM(CE97:CE98)</f>
        <v>0</v>
      </c>
      <c r="CF96" s="142">
        <f>SUM(CF97:CF98)</f>
        <v>0</v>
      </c>
      <c r="CG96" s="143"/>
      <c r="CH96" s="142">
        <f>SUM(CH97:CH98)</f>
        <v>0</v>
      </c>
      <c r="CI96" s="142">
        <f>SUM(CI97:CI98)</f>
        <v>0</v>
      </c>
      <c r="CJ96" s="143"/>
      <c r="CK96" s="142">
        <f>SUM(CK97:CK98)</f>
        <v>0</v>
      </c>
      <c r="CL96" s="142">
        <f>SUM(CL97:CL98)</f>
        <v>0</v>
      </c>
      <c r="CM96" s="143"/>
      <c r="CN96" s="142">
        <f>SUM(CN97:CN98)</f>
        <v>0</v>
      </c>
      <c r="CO96" s="142">
        <f>SUM(CO97:CO98)</f>
        <v>0</v>
      </c>
      <c r="CP96" s="143"/>
      <c r="CQ96" s="142">
        <f>SUM(CQ97:CQ98)</f>
        <v>0</v>
      </c>
      <c r="CR96" s="142">
        <f>SUM(CR97:CR98)</f>
        <v>0</v>
      </c>
      <c r="CS96" s="143"/>
      <c r="CT96" s="142">
        <f>SUM(CT97:CT98)</f>
        <v>0</v>
      </c>
      <c r="CU96" s="142">
        <f>SUM(CU97:CU98)</f>
        <v>0</v>
      </c>
      <c r="CV96" s="143"/>
      <c r="CW96" s="142">
        <f>SUM(CW97:CW98)</f>
        <v>227903</v>
      </c>
      <c r="CX96" s="142">
        <f>SUM(CX97:CX98)</f>
        <v>0</v>
      </c>
      <c r="CY96" s="143"/>
      <c r="CZ96" s="142">
        <f>SUM(CZ97:CZ98)</f>
        <v>0</v>
      </c>
      <c r="DA96" s="142">
        <f>SUM(DA97:DA98)</f>
        <v>0</v>
      </c>
      <c r="DB96" s="143"/>
      <c r="DC96" s="142">
        <f>SUM(DC97:DC98)</f>
        <v>0</v>
      </c>
      <c r="DD96" s="142">
        <f>SUM(DD97:DD98)</f>
        <v>0</v>
      </c>
      <c r="DE96" s="143"/>
      <c r="DF96" s="142">
        <f>SUM(DF97:DF98)</f>
        <v>0</v>
      </c>
      <c r="DG96" s="142">
        <f>SUM(DG97:DG98)</f>
        <v>0</v>
      </c>
      <c r="DH96" s="143"/>
      <c r="DI96" s="142">
        <f>SUM(DI97:DI98)</f>
        <v>0</v>
      </c>
      <c r="DJ96" s="142">
        <f>SUM(DJ97:DJ98)</f>
        <v>0</v>
      </c>
      <c r="DK96" s="143"/>
      <c r="DL96" s="142">
        <f>SUM(DL97:DL98)</f>
        <v>0</v>
      </c>
      <c r="DM96" s="142">
        <f>SUM(DM97:DM98)</f>
        <v>0</v>
      </c>
      <c r="DN96" s="143"/>
      <c r="DO96" s="142">
        <f>SUM(DO97:DO98)</f>
        <v>0</v>
      </c>
      <c r="DP96" s="142">
        <f>SUM(DP97:DP98)</f>
        <v>0</v>
      </c>
      <c r="DQ96" s="142"/>
      <c r="DR96" s="142">
        <f>SUM(DR97:DR98)</f>
        <v>0</v>
      </c>
      <c r="DS96" s="142">
        <f>SUM(DS97:DS98)</f>
        <v>0</v>
      </c>
      <c r="DT96" s="143"/>
      <c r="DU96" s="142">
        <f>SUM(DU97:DU98)</f>
        <v>0</v>
      </c>
      <c r="DV96" s="142">
        <f>SUM(DV97:DV98)</f>
        <v>0</v>
      </c>
      <c r="DW96" s="143"/>
      <c r="DX96" s="142">
        <f>SUM(DX97:DX98)</f>
        <v>0</v>
      </c>
      <c r="DY96" s="142">
        <f>SUM(DY97:DY98)</f>
        <v>0</v>
      </c>
      <c r="DZ96" s="143"/>
      <c r="EA96" s="142">
        <f>SUM(EA97:EA98)</f>
        <v>0</v>
      </c>
      <c r="EB96" s="142">
        <f>SUM(EB97:EB98)</f>
        <v>0</v>
      </c>
      <c r="EC96" s="143"/>
      <c r="ED96" s="103">
        <f t="shared" si="28"/>
        <v>227903</v>
      </c>
      <c r="EE96" s="103">
        <f t="shared" si="29"/>
        <v>0</v>
      </c>
      <c r="EF96" s="804">
        <f t="shared" si="30"/>
        <v>0</v>
      </c>
    </row>
    <row r="97" spans="1:136" ht="15">
      <c r="A97" s="101"/>
      <c r="E97" s="102">
        <v>1</v>
      </c>
      <c r="F97" s="1011" t="s">
        <v>688</v>
      </c>
      <c r="G97" s="1011"/>
      <c r="H97" s="1011"/>
      <c r="I97" s="92" t="s">
        <v>689</v>
      </c>
      <c r="J97" s="103">
        <f t="shared" si="31"/>
        <v>233204</v>
      </c>
      <c r="K97" s="103">
        <f t="shared" si="25"/>
        <v>0</v>
      </c>
      <c r="L97" s="103">
        <f t="shared" si="26"/>
        <v>0</v>
      </c>
      <c r="M97" s="104">
        <f t="shared" si="27"/>
        <v>233204</v>
      </c>
      <c r="N97" s="110">
        <v>0</v>
      </c>
      <c r="O97" s="110"/>
      <c r="P97" s="111"/>
      <c r="Q97" s="110"/>
      <c r="R97" s="110"/>
      <c r="S97" s="111"/>
      <c r="T97" s="110">
        <v>4052</v>
      </c>
      <c r="U97" s="110"/>
      <c r="V97" s="111"/>
      <c r="W97" s="108">
        <f>N97+Q97+T97</f>
        <v>4052</v>
      </c>
      <c r="X97" s="110"/>
      <c r="Y97" s="111"/>
      <c r="Z97" s="110"/>
      <c r="AA97" s="110"/>
      <c r="AB97" s="111"/>
      <c r="AC97" s="110">
        <v>1249</v>
      </c>
      <c r="AD97" s="110"/>
      <c r="AE97" s="111"/>
      <c r="AF97" s="125"/>
      <c r="AG97" s="110"/>
      <c r="AH97" s="111"/>
      <c r="AI97" s="125"/>
      <c r="AJ97" s="110"/>
      <c r="AK97" s="111"/>
      <c r="AL97" s="108">
        <f t="shared" ref="AL97:AL99" si="36">Z97+AC97+AF97+AI97</f>
        <v>1249</v>
      </c>
      <c r="AM97" s="110"/>
      <c r="AN97" s="111"/>
      <c r="AO97" s="110"/>
      <c r="AP97" s="110"/>
      <c r="AQ97" s="111"/>
      <c r="AR97" s="110"/>
      <c r="AS97" s="110"/>
      <c r="AT97" s="111"/>
      <c r="AU97" s="110"/>
      <c r="AV97" s="110"/>
      <c r="AW97" s="111"/>
      <c r="AX97" s="110"/>
      <c r="AY97" s="110"/>
      <c r="AZ97" s="111"/>
      <c r="BA97" s="110"/>
      <c r="BB97" s="110"/>
      <c r="BC97" s="111"/>
      <c r="BD97" s="110"/>
      <c r="BE97" s="110"/>
      <c r="BF97" s="111"/>
      <c r="BG97" s="110"/>
      <c r="BH97" s="110"/>
      <c r="BI97" s="111"/>
      <c r="BJ97" s="110"/>
      <c r="BK97" s="110"/>
      <c r="BL97" s="111"/>
      <c r="BM97" s="110"/>
      <c r="BN97" s="110"/>
      <c r="BO97" s="111"/>
      <c r="BP97" s="110"/>
      <c r="BQ97" s="110"/>
      <c r="BR97" s="111"/>
      <c r="BS97" s="110"/>
      <c r="BT97" s="110"/>
      <c r="BU97" s="111"/>
      <c r="BV97" s="110"/>
      <c r="BW97" s="110"/>
      <c r="BX97" s="111"/>
      <c r="BY97" s="110"/>
      <c r="BZ97" s="110"/>
      <c r="CA97" s="111"/>
      <c r="CB97" s="110"/>
      <c r="CC97" s="110"/>
      <c r="CD97" s="111"/>
      <c r="CE97" s="110"/>
      <c r="CF97" s="110"/>
      <c r="CG97" s="111"/>
      <c r="CH97" s="110"/>
      <c r="CI97" s="110"/>
      <c r="CJ97" s="111"/>
      <c r="CK97" s="110"/>
      <c r="CL97" s="110"/>
      <c r="CM97" s="111"/>
      <c r="CN97" s="110"/>
      <c r="CO97" s="110"/>
      <c r="CP97" s="111"/>
      <c r="CQ97" s="110"/>
      <c r="CR97" s="110"/>
      <c r="CS97" s="111"/>
      <c r="CT97" s="110"/>
      <c r="CU97" s="110"/>
      <c r="CV97" s="111"/>
      <c r="CW97" s="110">
        <v>227903</v>
      </c>
      <c r="CX97" s="110"/>
      <c r="CY97" s="111"/>
      <c r="CZ97" s="110"/>
      <c r="DA97" s="110"/>
      <c r="DB97" s="111"/>
      <c r="DC97" s="110"/>
      <c r="DD97" s="110"/>
      <c r="DE97" s="111"/>
      <c r="DF97" s="110"/>
      <c r="DG97" s="110"/>
      <c r="DH97" s="111"/>
      <c r="DI97" s="110"/>
      <c r="DJ97" s="110"/>
      <c r="DK97" s="111"/>
      <c r="DL97" s="110"/>
      <c r="DM97" s="110"/>
      <c r="DN97" s="111"/>
      <c r="DO97" s="110"/>
      <c r="DP97" s="110"/>
      <c r="DQ97" s="111"/>
      <c r="DR97" s="111"/>
      <c r="DS97" s="111"/>
      <c r="DT97" s="111"/>
      <c r="DU97" s="110"/>
      <c r="DV97" s="110"/>
      <c r="DW97" s="111"/>
      <c r="DX97" s="110"/>
      <c r="DY97" s="110"/>
      <c r="DZ97" s="111"/>
      <c r="EA97" s="110"/>
      <c r="EB97" s="110"/>
      <c r="EC97" s="111"/>
      <c r="ED97" s="103">
        <f t="shared" si="28"/>
        <v>227903</v>
      </c>
      <c r="EE97" s="103">
        <f t="shared" si="29"/>
        <v>0</v>
      </c>
      <c r="EF97" s="804">
        <f t="shared" si="30"/>
        <v>0</v>
      </c>
    </row>
    <row r="98" spans="1:136" ht="15">
      <c r="A98" s="101"/>
      <c r="E98" s="102">
        <v>2</v>
      </c>
      <c r="F98" s="1011" t="s">
        <v>690</v>
      </c>
      <c r="G98" s="1011"/>
      <c r="H98" s="1011"/>
      <c r="I98" s="92" t="s">
        <v>691</v>
      </c>
      <c r="J98" s="103">
        <f t="shared" si="31"/>
        <v>0</v>
      </c>
      <c r="K98" s="103">
        <f t="shared" si="25"/>
        <v>0</v>
      </c>
      <c r="L98" s="103">
        <f t="shared" si="26"/>
        <v>0</v>
      </c>
      <c r="M98" s="104">
        <f t="shared" si="27"/>
        <v>0</v>
      </c>
      <c r="N98" s="110"/>
      <c r="O98" s="110"/>
      <c r="P98" s="111"/>
      <c r="Q98" s="110"/>
      <c r="R98" s="110"/>
      <c r="S98" s="111"/>
      <c r="T98" s="110"/>
      <c r="U98" s="110"/>
      <c r="V98" s="111"/>
      <c r="W98" s="108">
        <f t="shared" si="34"/>
        <v>0</v>
      </c>
      <c r="X98" s="110"/>
      <c r="Y98" s="111"/>
      <c r="Z98" s="110"/>
      <c r="AA98" s="110"/>
      <c r="AB98" s="111"/>
      <c r="AC98" s="110"/>
      <c r="AD98" s="110"/>
      <c r="AE98" s="111"/>
      <c r="AF98" s="110"/>
      <c r="AG98" s="110"/>
      <c r="AH98" s="111"/>
      <c r="AI98" s="110"/>
      <c r="AJ98" s="110"/>
      <c r="AK98" s="111"/>
      <c r="AL98" s="108">
        <f t="shared" si="36"/>
        <v>0</v>
      </c>
      <c r="AM98" s="110"/>
      <c r="AN98" s="111"/>
      <c r="AO98" s="110"/>
      <c r="AP98" s="110"/>
      <c r="AQ98" s="111"/>
      <c r="AR98" s="110"/>
      <c r="AS98" s="110"/>
      <c r="AT98" s="111"/>
      <c r="AU98" s="110"/>
      <c r="AV98" s="110"/>
      <c r="AW98" s="111"/>
      <c r="AX98" s="110"/>
      <c r="AY98" s="110"/>
      <c r="AZ98" s="111"/>
      <c r="BA98" s="110"/>
      <c r="BB98" s="110"/>
      <c r="BC98" s="111"/>
      <c r="BD98" s="110"/>
      <c r="BE98" s="110"/>
      <c r="BF98" s="111"/>
      <c r="BG98" s="110"/>
      <c r="BH98" s="110"/>
      <c r="BI98" s="111"/>
      <c r="BJ98" s="110"/>
      <c r="BK98" s="110"/>
      <c r="BL98" s="111"/>
      <c r="BM98" s="110"/>
      <c r="BN98" s="110"/>
      <c r="BO98" s="111"/>
      <c r="BP98" s="110"/>
      <c r="BQ98" s="110"/>
      <c r="BR98" s="111"/>
      <c r="BS98" s="110"/>
      <c r="BT98" s="110"/>
      <c r="BU98" s="111"/>
      <c r="BV98" s="110"/>
      <c r="BW98" s="110"/>
      <c r="BX98" s="111"/>
      <c r="BY98" s="110"/>
      <c r="BZ98" s="110"/>
      <c r="CA98" s="111"/>
      <c r="CB98" s="110"/>
      <c r="CC98" s="110"/>
      <c r="CD98" s="111"/>
      <c r="CE98" s="110"/>
      <c r="CF98" s="110"/>
      <c r="CG98" s="111"/>
      <c r="CH98" s="110"/>
      <c r="CI98" s="110"/>
      <c r="CJ98" s="111"/>
      <c r="CK98" s="110"/>
      <c r="CL98" s="110"/>
      <c r="CM98" s="111"/>
      <c r="CN98" s="110"/>
      <c r="CO98" s="110"/>
      <c r="CP98" s="111"/>
      <c r="CQ98" s="110"/>
      <c r="CR98" s="110"/>
      <c r="CS98" s="111"/>
      <c r="CT98" s="110"/>
      <c r="CU98" s="110"/>
      <c r="CV98" s="111"/>
      <c r="CW98" s="110"/>
      <c r="CX98" s="110"/>
      <c r="CY98" s="111"/>
      <c r="CZ98" s="110"/>
      <c r="DA98" s="110"/>
      <c r="DB98" s="111"/>
      <c r="DC98" s="110"/>
      <c r="DD98" s="110"/>
      <c r="DE98" s="111"/>
      <c r="DF98" s="110"/>
      <c r="DG98" s="110"/>
      <c r="DH98" s="111"/>
      <c r="DI98" s="110"/>
      <c r="DJ98" s="110"/>
      <c r="DK98" s="111"/>
      <c r="DL98" s="110"/>
      <c r="DM98" s="110"/>
      <c r="DN98" s="111"/>
      <c r="DO98" s="110"/>
      <c r="DP98" s="110"/>
      <c r="DQ98" s="111"/>
      <c r="DR98" s="111"/>
      <c r="DS98" s="111"/>
      <c r="DT98" s="111"/>
      <c r="DU98" s="110"/>
      <c r="DV98" s="110"/>
      <c r="DW98" s="111"/>
      <c r="DX98" s="110"/>
      <c r="DY98" s="110"/>
      <c r="DZ98" s="111"/>
      <c r="EA98" s="110"/>
      <c r="EB98" s="110"/>
      <c r="EC98" s="111"/>
      <c r="ED98" s="103">
        <f t="shared" si="28"/>
        <v>0</v>
      </c>
      <c r="EE98" s="103">
        <f t="shared" si="29"/>
        <v>0</v>
      </c>
      <c r="EF98" s="804">
        <f t="shared" si="30"/>
        <v>0</v>
      </c>
    </row>
    <row r="99" spans="1:136" ht="15">
      <c r="A99" s="101"/>
      <c r="D99" s="102">
        <v>4</v>
      </c>
      <c r="E99" s="92" t="s">
        <v>692</v>
      </c>
      <c r="F99" s="107"/>
      <c r="G99" s="107"/>
      <c r="H99" s="107"/>
      <c r="I99" s="107" t="s">
        <v>693</v>
      </c>
      <c r="J99" s="103">
        <f t="shared" si="31"/>
        <v>195208</v>
      </c>
      <c r="K99" s="103">
        <f t="shared" si="25"/>
        <v>0</v>
      </c>
      <c r="L99" s="103">
        <f t="shared" si="26"/>
        <v>0</v>
      </c>
      <c r="M99" s="104">
        <f t="shared" si="27"/>
        <v>195208</v>
      </c>
      <c r="N99" s="108"/>
      <c r="O99" s="108"/>
      <c r="P99" s="109"/>
      <c r="Q99" s="108"/>
      <c r="R99" s="108"/>
      <c r="S99" s="109"/>
      <c r="T99" s="108">
        <v>142060</v>
      </c>
      <c r="U99" s="108"/>
      <c r="V99" s="109"/>
      <c r="W99" s="108">
        <f>N99+Q99+T99</f>
        <v>142060</v>
      </c>
      <c r="X99" s="108"/>
      <c r="Y99" s="109"/>
      <c r="Z99" s="108">
        <v>7534</v>
      </c>
      <c r="AA99" s="108"/>
      <c r="AB99" s="109"/>
      <c r="AC99" s="108">
        <v>30048</v>
      </c>
      <c r="AD99" s="108"/>
      <c r="AE99" s="109"/>
      <c r="AF99" s="108">
        <v>15566</v>
      </c>
      <c r="AG99" s="108"/>
      <c r="AH99" s="109"/>
      <c r="AI99" s="108"/>
      <c r="AJ99" s="108"/>
      <c r="AK99" s="109"/>
      <c r="AL99" s="108">
        <f t="shared" si="36"/>
        <v>53148</v>
      </c>
      <c r="AM99" s="108"/>
      <c r="AN99" s="109"/>
      <c r="AO99" s="108"/>
      <c r="AP99" s="108"/>
      <c r="AQ99" s="109"/>
      <c r="AR99" s="108"/>
      <c r="AS99" s="108"/>
      <c r="AT99" s="109"/>
      <c r="AU99" s="108"/>
      <c r="AV99" s="108"/>
      <c r="AW99" s="109"/>
      <c r="AX99" s="108"/>
      <c r="AY99" s="108"/>
      <c r="AZ99" s="109"/>
      <c r="BA99" s="108"/>
      <c r="BB99" s="108"/>
      <c r="BC99" s="109"/>
      <c r="BD99" s="108"/>
      <c r="BE99" s="108"/>
      <c r="BF99" s="109"/>
      <c r="BG99" s="108"/>
      <c r="BH99" s="108"/>
      <c r="BI99" s="109"/>
      <c r="BJ99" s="108"/>
      <c r="BK99" s="108"/>
      <c r="BL99" s="109"/>
      <c r="BM99" s="108"/>
      <c r="BN99" s="108"/>
      <c r="BO99" s="109"/>
      <c r="BP99" s="108"/>
      <c r="BQ99" s="108"/>
      <c r="BR99" s="109"/>
      <c r="BS99" s="108"/>
      <c r="BT99" s="108"/>
      <c r="BU99" s="109"/>
      <c r="BV99" s="108"/>
      <c r="BW99" s="108"/>
      <c r="BX99" s="109"/>
      <c r="BY99" s="108"/>
      <c r="BZ99" s="108"/>
      <c r="CA99" s="109"/>
      <c r="CB99" s="108"/>
      <c r="CC99" s="108"/>
      <c r="CD99" s="109"/>
      <c r="CE99" s="108"/>
      <c r="CF99" s="108"/>
      <c r="CG99" s="109"/>
      <c r="CH99" s="108"/>
      <c r="CI99" s="108"/>
      <c r="CJ99" s="109"/>
      <c r="CK99" s="108"/>
      <c r="CL99" s="108"/>
      <c r="CM99" s="109"/>
      <c r="CN99" s="108"/>
      <c r="CO99" s="108"/>
      <c r="CP99" s="109"/>
      <c r="CQ99" s="108"/>
      <c r="CR99" s="108"/>
      <c r="CS99" s="109"/>
      <c r="CT99" s="108"/>
      <c r="CU99" s="108"/>
      <c r="CV99" s="109"/>
      <c r="CW99" s="108"/>
      <c r="CX99" s="108"/>
      <c r="CY99" s="109"/>
      <c r="CZ99" s="108"/>
      <c r="DA99" s="108"/>
      <c r="DB99" s="109"/>
      <c r="DC99" s="108"/>
      <c r="DD99" s="108"/>
      <c r="DE99" s="109"/>
      <c r="DF99" s="108"/>
      <c r="DG99" s="108"/>
      <c r="DH99" s="109"/>
      <c r="DI99" s="108"/>
      <c r="DJ99" s="108"/>
      <c r="DK99" s="109"/>
      <c r="DL99" s="108"/>
      <c r="DM99" s="108"/>
      <c r="DN99" s="109"/>
      <c r="DO99" s="108"/>
      <c r="DP99" s="108"/>
      <c r="DQ99" s="109"/>
      <c r="DR99" s="109"/>
      <c r="DS99" s="109"/>
      <c r="DT99" s="109"/>
      <c r="DU99" s="108"/>
      <c r="DV99" s="108"/>
      <c r="DW99" s="109"/>
      <c r="DX99" s="108"/>
      <c r="DY99" s="108"/>
      <c r="DZ99" s="109"/>
      <c r="EA99" s="108"/>
      <c r="EB99" s="108"/>
      <c r="EC99" s="109"/>
      <c r="ED99" s="103">
        <f t="shared" si="28"/>
        <v>0</v>
      </c>
      <c r="EE99" s="103">
        <f t="shared" si="29"/>
        <v>0</v>
      </c>
      <c r="EF99" s="804">
        <f t="shared" si="30"/>
        <v>0</v>
      </c>
    </row>
    <row r="100" spans="1:136" ht="14.25" customHeight="1">
      <c r="A100" s="101"/>
      <c r="D100" s="102">
        <v>5</v>
      </c>
      <c r="E100" s="92" t="s">
        <v>959</v>
      </c>
      <c r="F100" s="107"/>
      <c r="G100" s="107"/>
      <c r="H100" s="107"/>
      <c r="I100" s="107" t="s">
        <v>695</v>
      </c>
      <c r="J100" s="103">
        <f t="shared" si="31"/>
        <v>14412</v>
      </c>
      <c r="K100" s="103">
        <f t="shared" si="25"/>
        <v>0</v>
      </c>
      <c r="L100" s="103">
        <f t="shared" si="26"/>
        <v>0</v>
      </c>
      <c r="M100" s="104">
        <f t="shared" si="27"/>
        <v>14412</v>
      </c>
      <c r="N100" s="108"/>
      <c r="O100" s="108"/>
      <c r="P100" s="109"/>
      <c r="Q100" s="108"/>
      <c r="R100" s="108"/>
      <c r="S100" s="109"/>
      <c r="T100" s="108"/>
      <c r="U100" s="108"/>
      <c r="V100" s="109"/>
      <c r="W100" s="108">
        <f t="shared" si="34"/>
        <v>0</v>
      </c>
      <c r="X100" s="108"/>
      <c r="Y100" s="109"/>
      <c r="Z100" s="108"/>
      <c r="AA100" s="108"/>
      <c r="AB100" s="109"/>
      <c r="AC100" s="108"/>
      <c r="AD100" s="108"/>
      <c r="AE100" s="109"/>
      <c r="AF100" s="108"/>
      <c r="AG100" s="108"/>
      <c r="AH100" s="109"/>
      <c r="AI100" s="108"/>
      <c r="AJ100" s="108"/>
      <c r="AK100" s="109"/>
      <c r="AL100" s="108">
        <f t="shared" ref="AL100" si="37">Z100+AC100+AF100+AI100</f>
        <v>0</v>
      </c>
      <c r="AM100" s="108"/>
      <c r="AN100" s="109"/>
      <c r="AO100" s="108"/>
      <c r="AP100" s="108"/>
      <c r="AQ100" s="109"/>
      <c r="AR100" s="108"/>
      <c r="AS100" s="108"/>
      <c r="AT100" s="109"/>
      <c r="AU100" s="108"/>
      <c r="AV100" s="108"/>
      <c r="AW100" s="109"/>
      <c r="AX100" s="108"/>
      <c r="AY100" s="108"/>
      <c r="AZ100" s="109"/>
      <c r="BA100" s="108"/>
      <c r="BB100" s="108"/>
      <c r="BC100" s="109"/>
      <c r="BD100" s="108"/>
      <c r="BE100" s="108"/>
      <c r="BF100" s="109"/>
      <c r="BG100" s="108"/>
      <c r="BH100" s="108"/>
      <c r="BI100" s="109"/>
      <c r="BJ100" s="108"/>
      <c r="BK100" s="108"/>
      <c r="BL100" s="109"/>
      <c r="BM100" s="108"/>
      <c r="BN100" s="108"/>
      <c r="BO100" s="109"/>
      <c r="BP100" s="108"/>
      <c r="BQ100" s="108"/>
      <c r="BR100" s="109"/>
      <c r="BS100" s="108"/>
      <c r="BT100" s="108"/>
      <c r="BU100" s="109"/>
      <c r="BV100" s="108"/>
      <c r="BW100" s="108"/>
      <c r="BX100" s="109"/>
      <c r="BY100" s="108"/>
      <c r="BZ100" s="108"/>
      <c r="CA100" s="109"/>
      <c r="CB100" s="108"/>
      <c r="CC100" s="108"/>
      <c r="CD100" s="109"/>
      <c r="CE100" s="108"/>
      <c r="CF100" s="108"/>
      <c r="CG100" s="109"/>
      <c r="CH100" s="108"/>
      <c r="CI100" s="108"/>
      <c r="CJ100" s="109"/>
      <c r="CK100" s="108"/>
      <c r="CL100" s="108"/>
      <c r="CM100" s="109"/>
      <c r="CN100" s="108"/>
      <c r="CO100" s="108"/>
      <c r="CP100" s="109"/>
      <c r="CQ100" s="108"/>
      <c r="CR100" s="108"/>
      <c r="CS100" s="109"/>
      <c r="CT100" s="108">
        <v>14412</v>
      </c>
      <c r="CU100" s="108"/>
      <c r="CV100" s="109"/>
      <c r="CW100" s="108"/>
      <c r="CX100" s="108"/>
      <c r="CY100" s="109"/>
      <c r="CZ100" s="108"/>
      <c r="DA100" s="108"/>
      <c r="DB100" s="109"/>
      <c r="DC100" s="108"/>
      <c r="DD100" s="108"/>
      <c r="DE100" s="109"/>
      <c r="DF100" s="108"/>
      <c r="DG100" s="108"/>
      <c r="DH100" s="109"/>
      <c r="DI100" s="108"/>
      <c r="DJ100" s="108"/>
      <c r="DK100" s="109"/>
      <c r="DL100" s="108"/>
      <c r="DM100" s="108"/>
      <c r="DN100" s="109"/>
      <c r="DO100" s="108"/>
      <c r="DP100" s="108"/>
      <c r="DQ100" s="109"/>
      <c r="DR100" s="109"/>
      <c r="DS100" s="109"/>
      <c r="DT100" s="109"/>
      <c r="DU100" s="108"/>
      <c r="DV100" s="108"/>
      <c r="DW100" s="109"/>
      <c r="DX100" s="108"/>
      <c r="DY100" s="108"/>
      <c r="DZ100" s="109"/>
      <c r="EA100" s="108"/>
      <c r="EB100" s="108"/>
      <c r="EC100" s="109"/>
      <c r="ED100" s="103">
        <f t="shared" si="28"/>
        <v>14412</v>
      </c>
      <c r="EE100" s="103">
        <f t="shared" si="29"/>
        <v>0</v>
      </c>
      <c r="EF100" s="804">
        <f t="shared" si="30"/>
        <v>0</v>
      </c>
    </row>
    <row r="101" spans="1:136" ht="15" customHeight="1">
      <c r="A101" s="101"/>
      <c r="B101" s="134"/>
      <c r="C101" s="102">
        <v>2</v>
      </c>
      <c r="D101" s="92"/>
      <c r="E101" s="107"/>
      <c r="F101" s="107"/>
      <c r="G101" s="107"/>
      <c r="H101" s="107"/>
      <c r="I101" s="107" t="s">
        <v>696</v>
      </c>
      <c r="J101" s="103">
        <f t="shared" si="31"/>
        <v>0</v>
      </c>
      <c r="K101" s="103">
        <f t="shared" si="25"/>
        <v>0</v>
      </c>
      <c r="L101" s="103">
        <f t="shared" si="26"/>
        <v>0</v>
      </c>
      <c r="M101" s="104">
        <f>SUM(J101:L101)</f>
        <v>0</v>
      </c>
      <c r="N101" s="108"/>
      <c r="O101" s="108"/>
      <c r="P101" s="109"/>
      <c r="Q101" s="108"/>
      <c r="R101" s="108"/>
      <c r="S101" s="109"/>
      <c r="T101" s="108"/>
      <c r="U101" s="108"/>
      <c r="V101" s="109"/>
      <c r="W101" s="108"/>
      <c r="X101" s="108"/>
      <c r="Y101" s="109"/>
      <c r="Z101" s="108"/>
      <c r="AA101" s="108"/>
      <c r="AB101" s="109"/>
      <c r="AC101" s="108"/>
      <c r="AD101" s="108"/>
      <c r="AE101" s="109"/>
      <c r="AF101" s="108"/>
      <c r="AG101" s="108"/>
      <c r="AH101" s="109"/>
      <c r="AI101" s="108"/>
      <c r="AJ101" s="108"/>
      <c r="AK101" s="109"/>
      <c r="AL101" s="108"/>
      <c r="AM101" s="108"/>
      <c r="AN101" s="109"/>
      <c r="AO101" s="108"/>
      <c r="AP101" s="108"/>
      <c r="AQ101" s="109"/>
      <c r="AR101" s="108"/>
      <c r="AS101" s="108"/>
      <c r="AT101" s="109"/>
      <c r="AU101" s="108"/>
      <c r="AV101" s="108"/>
      <c r="AW101" s="109"/>
      <c r="AX101" s="108"/>
      <c r="AY101" s="108"/>
      <c r="AZ101" s="109"/>
      <c r="BA101" s="108"/>
      <c r="BB101" s="108"/>
      <c r="BC101" s="109"/>
      <c r="BD101" s="108"/>
      <c r="BE101" s="108"/>
      <c r="BF101" s="109"/>
      <c r="BG101" s="108"/>
      <c r="BH101" s="108"/>
      <c r="BI101" s="109"/>
      <c r="BJ101" s="108"/>
      <c r="BK101" s="108"/>
      <c r="BL101" s="109"/>
      <c r="BM101" s="108"/>
      <c r="BN101" s="108"/>
      <c r="BO101" s="109"/>
      <c r="BP101" s="108"/>
      <c r="BQ101" s="108"/>
      <c r="BR101" s="109"/>
      <c r="BS101" s="108"/>
      <c r="BT101" s="108"/>
      <c r="BU101" s="109"/>
      <c r="BV101" s="108"/>
      <c r="BW101" s="108"/>
      <c r="BX101" s="109"/>
      <c r="BY101" s="108"/>
      <c r="BZ101" s="108"/>
      <c r="CA101" s="109"/>
      <c r="CB101" s="108"/>
      <c r="CC101" s="108"/>
      <c r="CD101" s="109"/>
      <c r="CE101" s="108"/>
      <c r="CF101" s="108"/>
      <c r="CG101" s="109"/>
      <c r="CH101" s="108"/>
      <c r="CI101" s="108"/>
      <c r="CJ101" s="109"/>
      <c r="CK101" s="108"/>
      <c r="CL101" s="108"/>
      <c r="CM101" s="109"/>
      <c r="CN101" s="108"/>
      <c r="CO101" s="108"/>
      <c r="CP101" s="109"/>
      <c r="CQ101" s="108"/>
      <c r="CR101" s="108"/>
      <c r="CS101" s="109"/>
      <c r="CT101" s="108"/>
      <c r="CU101" s="108"/>
      <c r="CV101" s="109"/>
      <c r="CW101" s="108"/>
      <c r="CX101" s="108"/>
      <c r="CY101" s="109"/>
      <c r="CZ101" s="108"/>
      <c r="DA101" s="108"/>
      <c r="DB101" s="109"/>
      <c r="DC101" s="108"/>
      <c r="DD101" s="108"/>
      <c r="DE101" s="109"/>
      <c r="DF101" s="108"/>
      <c r="DG101" s="108"/>
      <c r="DH101" s="109"/>
      <c r="DI101" s="108"/>
      <c r="DJ101" s="108"/>
      <c r="DK101" s="109"/>
      <c r="DL101" s="108"/>
      <c r="DM101" s="108"/>
      <c r="DN101" s="109"/>
      <c r="DO101" s="108"/>
      <c r="DP101" s="108"/>
      <c r="DQ101" s="109"/>
      <c r="DR101" s="109"/>
      <c r="DS101" s="109"/>
      <c r="DT101" s="109"/>
      <c r="DU101" s="108"/>
      <c r="DV101" s="108"/>
      <c r="DW101" s="109"/>
      <c r="DX101" s="108"/>
      <c r="DY101" s="108"/>
      <c r="DZ101" s="109"/>
      <c r="EA101" s="108"/>
      <c r="EB101" s="108"/>
      <c r="EC101" s="109"/>
      <c r="ED101" s="103">
        <f t="shared" ref="ED101:ED103" si="38">SUMIF($AO$4:$EC$4,"Kötelező feladatok",AO101:EC101)</f>
        <v>0</v>
      </c>
      <c r="EE101" s="103">
        <f t="shared" si="29"/>
        <v>0</v>
      </c>
      <c r="EF101" s="804">
        <f t="shared" si="30"/>
        <v>0</v>
      </c>
    </row>
    <row r="102" spans="1:136" ht="27" customHeight="1">
      <c r="A102" s="1014" t="s">
        <v>697</v>
      </c>
      <c r="B102" s="1015"/>
      <c r="C102" s="1015"/>
      <c r="D102" s="1015"/>
      <c r="E102" s="1015"/>
      <c r="F102" s="1015"/>
      <c r="G102" s="1015"/>
      <c r="H102" s="1015"/>
      <c r="I102" s="128"/>
      <c r="J102" s="822">
        <f t="shared" si="31"/>
        <v>1918016</v>
      </c>
      <c r="K102" s="129">
        <f t="shared" si="25"/>
        <v>44624</v>
      </c>
      <c r="L102" s="129">
        <f t="shared" si="26"/>
        <v>0</v>
      </c>
      <c r="M102" s="130">
        <f>SUM(J102:L102)</f>
        <v>1962640</v>
      </c>
      <c r="N102" s="131">
        <f>N87+N89</f>
        <v>101035</v>
      </c>
      <c r="O102" s="131">
        <f>O87+O89</f>
        <v>0</v>
      </c>
      <c r="P102" s="132"/>
      <c r="Q102" s="131">
        <f>Q87+Q89</f>
        <v>0</v>
      </c>
      <c r="R102" s="131">
        <f>R87+R89</f>
        <v>0</v>
      </c>
      <c r="S102" s="132"/>
      <c r="T102" s="131">
        <f>T87+T89</f>
        <v>146112</v>
      </c>
      <c r="U102" s="131">
        <f>U87+U89</f>
        <v>0</v>
      </c>
      <c r="V102" s="132"/>
      <c r="W102" s="131">
        <f>W87+W89</f>
        <v>247147</v>
      </c>
      <c r="X102" s="131">
        <f>X87+X89</f>
        <v>0</v>
      </c>
      <c r="Y102" s="132"/>
      <c r="Z102" s="131">
        <f>Z87+Z89</f>
        <v>13342</v>
      </c>
      <c r="AA102" s="131">
        <f>AA87+AA89</f>
        <v>0</v>
      </c>
      <c r="AB102" s="132"/>
      <c r="AC102" s="131">
        <f>AC87+AC89</f>
        <v>39004</v>
      </c>
      <c r="AD102" s="131">
        <f>AD87+AD89</f>
        <v>0</v>
      </c>
      <c r="AE102" s="132"/>
      <c r="AF102" s="131">
        <f>AF87+AF89</f>
        <v>17295</v>
      </c>
      <c r="AG102" s="131">
        <f>AG87+AG89</f>
        <v>0</v>
      </c>
      <c r="AH102" s="132"/>
      <c r="AI102" s="131">
        <f>AI87+AI89</f>
        <v>162</v>
      </c>
      <c r="AJ102" s="131">
        <f>AJ87+AJ89</f>
        <v>0</v>
      </c>
      <c r="AK102" s="132"/>
      <c r="AL102" s="131">
        <f>AL87+AL89</f>
        <v>69803</v>
      </c>
      <c r="AM102" s="131">
        <f>AM87+AM89</f>
        <v>0</v>
      </c>
      <c r="AN102" s="132"/>
      <c r="AO102" s="131">
        <f>AO87+AO89</f>
        <v>520</v>
      </c>
      <c r="AP102" s="131">
        <f>AP87+AP89</f>
        <v>0</v>
      </c>
      <c r="AQ102" s="132"/>
      <c r="AR102" s="131">
        <f>AR87+AR89</f>
        <v>0</v>
      </c>
      <c r="AS102" s="131">
        <f>AS87+AS89</f>
        <v>0</v>
      </c>
      <c r="AT102" s="132"/>
      <c r="AU102" s="131">
        <f>AU87+AU89</f>
        <v>7077</v>
      </c>
      <c r="AV102" s="131">
        <f>AV87+AV89</f>
        <v>0</v>
      </c>
      <c r="AW102" s="132"/>
      <c r="AX102" s="131">
        <f>AX87+AX89</f>
        <v>9355</v>
      </c>
      <c r="AY102" s="131">
        <f>AY87+AY89</f>
        <v>0</v>
      </c>
      <c r="AZ102" s="132"/>
      <c r="BA102" s="131">
        <f>BA87+BA89</f>
        <v>0</v>
      </c>
      <c r="BB102" s="131">
        <f>BB87+BB89</f>
        <v>0</v>
      </c>
      <c r="BC102" s="132"/>
      <c r="BD102" s="131">
        <f>BD87+BD89</f>
        <v>120</v>
      </c>
      <c r="BE102" s="131">
        <f>BE87+BE89</f>
        <v>0</v>
      </c>
      <c r="BF102" s="132"/>
      <c r="BG102" s="131">
        <f>BG87+BG89</f>
        <v>10124</v>
      </c>
      <c r="BH102" s="131">
        <f>BH87+BH89</f>
        <v>0</v>
      </c>
      <c r="BI102" s="132"/>
      <c r="BJ102" s="131">
        <f>BJ87+BJ89</f>
        <v>3067</v>
      </c>
      <c r="BK102" s="131">
        <f>BK87+BK89</f>
        <v>0</v>
      </c>
      <c r="BL102" s="132"/>
      <c r="BM102" s="131">
        <f>BM87+BM89</f>
        <v>0</v>
      </c>
      <c r="BN102" s="131">
        <f>BN87+BN89</f>
        <v>0</v>
      </c>
      <c r="BO102" s="132"/>
      <c r="BP102" s="131">
        <f>BP87+BP89</f>
        <v>600</v>
      </c>
      <c r="BQ102" s="131">
        <f>BQ87+BQ89</f>
        <v>0</v>
      </c>
      <c r="BR102" s="132"/>
      <c r="BS102" s="131">
        <f>BS87+BS89</f>
        <v>0</v>
      </c>
      <c r="BT102" s="131">
        <f>BT87+BT89</f>
        <v>0</v>
      </c>
      <c r="BU102" s="132"/>
      <c r="BV102" s="131">
        <f>BV87+BV89</f>
        <v>55074</v>
      </c>
      <c r="BW102" s="131">
        <f>BW87+BW89</f>
        <v>0</v>
      </c>
      <c r="BX102" s="132"/>
      <c r="BY102" s="131">
        <f>BY87+BY89</f>
        <v>48377</v>
      </c>
      <c r="BZ102" s="131">
        <f>BZ87+BZ89</f>
        <v>0</v>
      </c>
      <c r="CA102" s="132"/>
      <c r="CB102" s="131">
        <f>CB87+CB89</f>
        <v>22828</v>
      </c>
      <c r="CC102" s="131">
        <f>CC87+CC89</f>
        <v>0</v>
      </c>
      <c r="CD102" s="132"/>
      <c r="CE102" s="131">
        <f>CE87+CE89</f>
        <v>434</v>
      </c>
      <c r="CF102" s="131">
        <f>CF87+CF89</f>
        <v>0</v>
      </c>
      <c r="CG102" s="132"/>
      <c r="CH102" s="131">
        <f>CH87+CH89</f>
        <v>29064</v>
      </c>
      <c r="CI102" s="131">
        <f>CI87+CI89</f>
        <v>0</v>
      </c>
      <c r="CJ102" s="132"/>
      <c r="CK102" s="131">
        <f>CK87+CK89</f>
        <v>20977</v>
      </c>
      <c r="CL102" s="131">
        <f>CL87+CL89</f>
        <v>0</v>
      </c>
      <c r="CM102" s="132"/>
      <c r="CN102" s="131">
        <f>CN87+CN89</f>
        <v>15098</v>
      </c>
      <c r="CO102" s="131">
        <f>CO87+CO89</f>
        <v>0</v>
      </c>
      <c r="CP102" s="132"/>
      <c r="CQ102" s="131">
        <f>CQ87+CQ89</f>
        <v>0</v>
      </c>
      <c r="CR102" s="131">
        <f>CR87+CR89</f>
        <v>41379</v>
      </c>
      <c r="CS102" s="132"/>
      <c r="CT102" s="131">
        <f>CT87+CT89</f>
        <v>1057314</v>
      </c>
      <c r="CU102" s="131">
        <f>CU87+CU89</f>
        <v>0</v>
      </c>
      <c r="CV102" s="132"/>
      <c r="CW102" s="131">
        <f>CW87+CW89</f>
        <v>238423</v>
      </c>
      <c r="CX102" s="131">
        <f>CX87+CX89</f>
        <v>0</v>
      </c>
      <c r="CY102" s="132"/>
      <c r="CZ102" s="131">
        <f>CZ87+CZ89</f>
        <v>0</v>
      </c>
      <c r="DA102" s="131">
        <f>DA87+DA89</f>
        <v>0</v>
      </c>
      <c r="DB102" s="132"/>
      <c r="DC102" s="131">
        <f>DC87+DC89</f>
        <v>0</v>
      </c>
      <c r="DD102" s="131">
        <f>DD87+DD89</f>
        <v>0</v>
      </c>
      <c r="DE102" s="132"/>
      <c r="DF102" s="131">
        <f>DF87+DF89</f>
        <v>6188</v>
      </c>
      <c r="DG102" s="131">
        <f>DG87+DG89</f>
        <v>0</v>
      </c>
      <c r="DH102" s="132"/>
      <c r="DI102" s="131">
        <f>DI87+DI89</f>
        <v>13538</v>
      </c>
      <c r="DJ102" s="131">
        <f>DJ87+DJ89</f>
        <v>0</v>
      </c>
      <c r="DK102" s="132"/>
      <c r="DL102" s="131">
        <f>DL87+DL89</f>
        <v>23</v>
      </c>
      <c r="DM102" s="131">
        <f>DM87+DM89</f>
        <v>0</v>
      </c>
      <c r="DN102" s="132"/>
      <c r="DO102" s="131">
        <f>DO87+DO89</f>
        <v>62429</v>
      </c>
      <c r="DP102" s="131">
        <f>DP87+DP89</f>
        <v>0</v>
      </c>
      <c r="DQ102" s="131"/>
      <c r="DR102" s="131">
        <f>DR87+DR89</f>
        <v>396</v>
      </c>
      <c r="DS102" s="131">
        <f>DS87+DS89</f>
        <v>0</v>
      </c>
      <c r="DT102" s="132"/>
      <c r="DU102" s="131">
        <f>DU87+DU89</f>
        <v>0</v>
      </c>
      <c r="DV102" s="131">
        <f>DV87+DV89</f>
        <v>402</v>
      </c>
      <c r="DW102" s="132"/>
      <c r="DX102" s="131">
        <f>DX87+DX89</f>
        <v>0</v>
      </c>
      <c r="DY102" s="131">
        <f>DY87+DY89</f>
        <v>2843</v>
      </c>
      <c r="DZ102" s="132"/>
      <c r="EA102" s="131">
        <f>EA87+EA89</f>
        <v>40</v>
      </c>
      <c r="EB102" s="131">
        <f>EB87+EB89</f>
        <v>0</v>
      </c>
      <c r="EC102" s="132"/>
      <c r="ED102" s="129">
        <f t="shared" si="38"/>
        <v>1601066</v>
      </c>
      <c r="EE102" s="129">
        <f t="shared" si="29"/>
        <v>44624</v>
      </c>
      <c r="EF102" s="805">
        <f t="shared" si="30"/>
        <v>0</v>
      </c>
    </row>
    <row r="103" spans="1:136" ht="23.25" customHeight="1">
      <c r="A103" s="1131" t="s">
        <v>698</v>
      </c>
      <c r="B103" s="1131"/>
      <c r="C103" s="1131"/>
      <c r="D103" s="1131"/>
      <c r="E103" s="1131"/>
      <c r="F103" s="1131"/>
      <c r="G103" s="1131"/>
      <c r="H103" s="1131"/>
      <c r="I103" s="144"/>
      <c r="J103" s="103">
        <f t="shared" si="31"/>
        <v>-26276</v>
      </c>
      <c r="K103" s="103">
        <f t="shared" si="25"/>
        <v>0</v>
      </c>
      <c r="L103" s="121"/>
      <c r="M103" s="145">
        <v>0</v>
      </c>
      <c r="N103" s="120"/>
      <c r="O103" s="120"/>
      <c r="P103" s="121"/>
      <c r="Q103" s="120"/>
      <c r="R103" s="120"/>
      <c r="S103" s="121"/>
      <c r="T103" s="120"/>
      <c r="U103" s="120"/>
      <c r="V103" s="121"/>
      <c r="W103" s="120"/>
      <c r="X103" s="120"/>
      <c r="Y103" s="121"/>
      <c r="Z103" s="120">
        <f>Z104-Z102</f>
        <v>-5357</v>
      </c>
      <c r="AA103" s="120"/>
      <c r="AB103" s="121"/>
      <c r="AC103" s="120">
        <f>AC104-AC102</f>
        <v>-4214</v>
      </c>
      <c r="AD103" s="120"/>
      <c r="AE103" s="121"/>
      <c r="AF103" s="120">
        <f>AF102-AF104</f>
        <v>214</v>
      </c>
      <c r="AG103" s="120"/>
      <c r="AH103" s="121"/>
      <c r="AI103" s="120">
        <f>AI102-AI104</f>
        <v>-16919</v>
      </c>
      <c r="AJ103" s="120"/>
      <c r="AK103" s="121"/>
      <c r="AL103" s="120">
        <f>AL102-AL104</f>
        <v>52722</v>
      </c>
      <c r="AM103" s="120"/>
      <c r="AN103" s="121"/>
      <c r="AO103" s="120"/>
      <c r="AP103" s="120"/>
      <c r="AQ103" s="121"/>
      <c r="AR103" s="120"/>
      <c r="AS103" s="120"/>
      <c r="AT103" s="121"/>
      <c r="AU103" s="120"/>
      <c r="AV103" s="120"/>
      <c r="AW103" s="121"/>
      <c r="AX103" s="120"/>
      <c r="AY103" s="120"/>
      <c r="AZ103" s="121"/>
      <c r="BA103" s="120"/>
      <c r="BB103" s="120"/>
      <c r="BC103" s="121"/>
      <c r="BD103" s="120"/>
      <c r="BE103" s="120"/>
      <c r="BF103" s="121"/>
      <c r="BG103" s="120"/>
      <c r="BH103" s="120"/>
      <c r="BI103" s="121"/>
      <c r="BJ103" s="120"/>
      <c r="BK103" s="120"/>
      <c r="BL103" s="121"/>
      <c r="BM103" s="120"/>
      <c r="BN103" s="120"/>
      <c r="BO103" s="121"/>
      <c r="BP103" s="120"/>
      <c r="BQ103" s="120"/>
      <c r="BR103" s="121"/>
      <c r="BS103" s="120"/>
      <c r="BT103" s="120"/>
      <c r="BU103" s="121"/>
      <c r="BV103" s="120"/>
      <c r="BW103" s="120"/>
      <c r="BX103" s="121"/>
      <c r="BY103" s="120"/>
      <c r="BZ103" s="120"/>
      <c r="CA103" s="121"/>
      <c r="CB103" s="120"/>
      <c r="CC103" s="120"/>
      <c r="CD103" s="121"/>
      <c r="CE103" s="120"/>
      <c r="CF103" s="120"/>
      <c r="CG103" s="121"/>
      <c r="CH103" s="120"/>
      <c r="CI103" s="120"/>
      <c r="CJ103" s="121"/>
      <c r="CK103" s="120"/>
      <c r="CL103" s="120"/>
      <c r="CM103" s="121"/>
      <c r="CN103" s="120"/>
      <c r="CO103" s="120"/>
      <c r="CP103" s="121"/>
      <c r="CQ103" s="120"/>
      <c r="CR103" s="120"/>
      <c r="CS103" s="121"/>
      <c r="CT103" s="120"/>
      <c r="CU103" s="120"/>
      <c r="CV103" s="121"/>
      <c r="CW103" s="120"/>
      <c r="CX103" s="120"/>
      <c r="CY103" s="121"/>
      <c r="CZ103" s="120"/>
      <c r="DA103" s="120"/>
      <c r="DB103" s="121"/>
      <c r="DC103" s="120"/>
      <c r="DD103" s="120"/>
      <c r="DE103" s="121"/>
      <c r="DF103" s="120"/>
      <c r="DG103" s="120"/>
      <c r="DH103" s="121"/>
      <c r="DI103" s="120"/>
      <c r="DJ103" s="120"/>
      <c r="DK103" s="121"/>
      <c r="DL103" s="120"/>
      <c r="DM103" s="120"/>
      <c r="DN103" s="121"/>
      <c r="DO103" s="120"/>
      <c r="DP103" s="120"/>
      <c r="DQ103" s="121"/>
      <c r="DR103" s="121"/>
      <c r="DS103" s="121"/>
      <c r="DT103" s="121"/>
      <c r="DU103" s="120"/>
      <c r="DV103" s="120"/>
      <c r="DW103" s="121"/>
      <c r="DX103" s="120"/>
      <c r="DY103" s="120"/>
      <c r="DZ103" s="121"/>
      <c r="EA103" s="120"/>
      <c r="EB103" s="120"/>
      <c r="EC103" s="121"/>
      <c r="ED103" s="103">
        <f t="shared" si="38"/>
        <v>0</v>
      </c>
      <c r="EE103" s="103">
        <f t="shared" si="29"/>
        <v>0</v>
      </c>
      <c r="EF103" s="804">
        <f t="shared" si="30"/>
        <v>0</v>
      </c>
    </row>
    <row r="104" spans="1:136" ht="15">
      <c r="A104" s="262"/>
      <c r="B104" s="262"/>
      <c r="C104" s="262"/>
      <c r="D104" s="262"/>
      <c r="E104" s="262"/>
      <c r="F104" s="262"/>
      <c r="G104" s="262"/>
      <c r="H104" s="262"/>
      <c r="I104" s="262"/>
      <c r="J104" s="263"/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>
        <v>7985</v>
      </c>
      <c r="AA104" s="263"/>
      <c r="AB104" s="263"/>
      <c r="AC104" s="263">
        <v>34790</v>
      </c>
      <c r="AD104" s="263"/>
      <c r="AE104" s="263"/>
      <c r="AF104" s="263">
        <v>17081</v>
      </c>
      <c r="AG104" s="263"/>
      <c r="AH104" s="263"/>
      <c r="AI104" s="263">
        <v>17081</v>
      </c>
      <c r="AJ104" s="263"/>
      <c r="AK104" s="263"/>
      <c r="AL104" s="263">
        <v>17081</v>
      </c>
      <c r="AM104" s="263"/>
      <c r="AN104" s="263"/>
      <c r="AO104" s="263"/>
      <c r="AP104" s="263"/>
      <c r="AQ104" s="263"/>
      <c r="AR104" s="263"/>
      <c r="AS104" s="263"/>
      <c r="AT104" s="263"/>
      <c r="AU104" s="263"/>
      <c r="AV104" s="263"/>
      <c r="AW104" s="263"/>
      <c r="AX104" s="263"/>
      <c r="AY104" s="263"/>
      <c r="AZ104" s="263"/>
      <c r="BA104" s="263"/>
      <c r="BB104" s="263"/>
      <c r="BC104" s="263"/>
      <c r="BD104" s="263"/>
      <c r="BE104" s="263"/>
      <c r="BF104" s="263"/>
      <c r="BG104" s="263"/>
      <c r="BH104" s="263"/>
      <c r="BI104" s="263"/>
      <c r="BJ104" s="263"/>
      <c r="BK104" s="263"/>
      <c r="BL104" s="263"/>
      <c r="BM104" s="263"/>
      <c r="BN104" s="263"/>
      <c r="BO104" s="263"/>
      <c r="BP104" s="263"/>
      <c r="BQ104" s="263"/>
      <c r="BR104" s="263"/>
      <c r="BS104" s="263"/>
      <c r="BT104" s="263"/>
      <c r="BU104" s="263"/>
      <c r="BV104" s="263"/>
      <c r="BW104" s="263"/>
      <c r="BX104" s="263"/>
      <c r="BY104" s="263"/>
      <c r="BZ104" s="263"/>
      <c r="CA104" s="263"/>
      <c r="CB104" s="263"/>
      <c r="CC104" s="263"/>
      <c r="CD104" s="263"/>
      <c r="CE104" s="263"/>
      <c r="CF104" s="263"/>
      <c r="CG104" s="263"/>
      <c r="CH104" s="263"/>
      <c r="CI104" s="263"/>
      <c r="CJ104" s="263"/>
      <c r="CK104" s="263"/>
      <c r="CL104" s="263"/>
      <c r="CM104" s="263"/>
      <c r="CN104" s="263"/>
      <c r="CO104" s="263"/>
      <c r="CP104" s="263"/>
      <c r="CQ104" s="263"/>
      <c r="CR104" s="263"/>
      <c r="CS104" s="263"/>
      <c r="CT104" s="263"/>
      <c r="CU104" s="263"/>
      <c r="CV104" s="263"/>
      <c r="CW104" s="263"/>
      <c r="CX104" s="263"/>
      <c r="CY104" s="263"/>
      <c r="CZ104" s="263"/>
      <c r="DA104" s="263"/>
      <c r="DB104" s="263"/>
      <c r="DC104" s="263"/>
      <c r="DD104" s="263"/>
      <c r="DE104" s="263"/>
      <c r="DF104" s="263"/>
      <c r="DG104" s="263"/>
      <c r="DH104" s="263"/>
      <c r="DI104" s="263"/>
      <c r="DJ104" s="263"/>
      <c r="DK104" s="263"/>
      <c r="DL104" s="263"/>
      <c r="DM104" s="263"/>
      <c r="DN104" s="263"/>
      <c r="DO104" s="263"/>
      <c r="DP104" s="263"/>
      <c r="DQ104" s="263"/>
      <c r="DR104" s="263"/>
      <c r="DS104" s="263"/>
      <c r="DT104" s="263"/>
      <c r="DU104" s="263"/>
      <c r="DV104" s="263"/>
      <c r="DW104" s="263"/>
      <c r="DX104" s="263"/>
      <c r="DY104" s="263"/>
      <c r="DZ104" s="263"/>
      <c r="EA104" s="263"/>
      <c r="EB104" s="263"/>
      <c r="EC104" s="263"/>
      <c r="ED104" s="263"/>
      <c r="EE104" s="263"/>
      <c r="EF104" s="263"/>
    </row>
    <row r="105" spans="1:136" ht="15">
      <c r="A105" s="262"/>
      <c r="B105" s="262"/>
      <c r="C105" s="262"/>
      <c r="D105" s="262"/>
      <c r="E105" s="262"/>
      <c r="F105" s="262"/>
      <c r="G105" s="262"/>
      <c r="H105" s="262"/>
      <c r="I105" s="262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  <c r="T105" s="263"/>
      <c r="U105" s="263"/>
      <c r="V105" s="263"/>
      <c r="W105" s="242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3"/>
      <c r="AH105" s="263"/>
      <c r="AI105" s="263"/>
      <c r="AJ105" s="263"/>
      <c r="AK105" s="263"/>
      <c r="AL105" s="263"/>
      <c r="AM105" s="263"/>
      <c r="AN105" s="263"/>
      <c r="AO105" s="263"/>
      <c r="AP105" s="263"/>
      <c r="AQ105" s="263"/>
      <c r="AR105" s="263"/>
      <c r="AS105" s="263"/>
      <c r="AT105" s="263"/>
      <c r="AU105" s="263"/>
      <c r="AV105" s="263"/>
      <c r="AW105" s="263"/>
      <c r="AX105" s="263"/>
      <c r="AY105" s="263"/>
      <c r="AZ105" s="263"/>
      <c r="BA105" s="263"/>
      <c r="BB105" s="263"/>
      <c r="BC105" s="263"/>
      <c r="BD105" s="263"/>
      <c r="BE105" s="263"/>
      <c r="BF105" s="263"/>
      <c r="BG105" s="263"/>
      <c r="BH105" s="263"/>
      <c r="BI105" s="263"/>
      <c r="BJ105" s="263"/>
      <c r="BK105" s="263"/>
      <c r="BL105" s="263"/>
      <c r="BM105" s="263"/>
      <c r="BN105" s="263"/>
      <c r="BO105" s="263"/>
      <c r="BP105" s="263"/>
      <c r="BQ105" s="263"/>
      <c r="BR105" s="263"/>
      <c r="BS105" s="263"/>
      <c r="BT105" s="263"/>
      <c r="BU105" s="263"/>
      <c r="BV105" s="263"/>
      <c r="BW105" s="263"/>
      <c r="BX105" s="263"/>
      <c r="BY105" s="263"/>
      <c r="BZ105" s="263"/>
      <c r="CA105" s="263"/>
      <c r="CB105" s="263"/>
      <c r="CC105" s="263"/>
      <c r="CD105" s="263"/>
      <c r="CE105" s="263"/>
      <c r="CF105" s="263"/>
      <c r="CG105" s="263"/>
      <c r="CH105" s="263"/>
      <c r="CI105" s="263"/>
      <c r="CJ105" s="263"/>
      <c r="CK105" s="263"/>
      <c r="CL105" s="263"/>
      <c r="CM105" s="263"/>
      <c r="CN105" s="263"/>
      <c r="CO105" s="263"/>
      <c r="CP105" s="263"/>
      <c r="CQ105" s="263"/>
      <c r="CR105" s="263"/>
      <c r="CS105" s="263"/>
      <c r="CT105" s="263"/>
      <c r="CU105" s="263"/>
      <c r="CV105" s="263"/>
      <c r="CW105" s="263"/>
      <c r="CX105" s="263"/>
      <c r="CY105" s="263"/>
      <c r="CZ105" s="263"/>
      <c r="DA105" s="263"/>
      <c r="DB105" s="263"/>
      <c r="DC105" s="263"/>
      <c r="DD105" s="263"/>
      <c r="DE105" s="263"/>
      <c r="DF105" s="263"/>
      <c r="DG105" s="263"/>
      <c r="DH105" s="263"/>
      <c r="DI105" s="263"/>
      <c r="DJ105" s="263"/>
      <c r="DK105" s="263"/>
      <c r="DL105" s="263"/>
      <c r="DM105" s="263"/>
      <c r="DN105" s="263"/>
      <c r="DO105" s="263"/>
      <c r="DP105" s="263"/>
      <c r="DQ105" s="263"/>
      <c r="DR105" s="263"/>
      <c r="DS105" s="263"/>
      <c r="DT105" s="263"/>
      <c r="DU105" s="263"/>
      <c r="DV105" s="263"/>
      <c r="DW105" s="263"/>
      <c r="DX105" s="263"/>
      <c r="DY105" s="263"/>
      <c r="DZ105" s="263"/>
      <c r="EA105" s="263"/>
      <c r="EB105" s="263"/>
      <c r="EC105" s="263"/>
      <c r="ED105" s="263"/>
      <c r="EE105" s="263"/>
      <c r="EF105" s="263"/>
    </row>
    <row r="106" spans="1:136" ht="15">
      <c r="A106" s="262"/>
      <c r="B106" s="262"/>
      <c r="C106" s="262"/>
      <c r="D106" s="262"/>
      <c r="E106" s="262"/>
      <c r="F106" s="262"/>
      <c r="G106" s="262"/>
      <c r="H106" s="262"/>
      <c r="I106" s="262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263"/>
      <c r="AG106" s="263"/>
      <c r="AH106" s="263"/>
      <c r="AI106" s="263"/>
      <c r="AJ106" s="263"/>
      <c r="AK106" s="263"/>
      <c r="AL106" s="263"/>
      <c r="AM106" s="263"/>
      <c r="AN106" s="263"/>
      <c r="AO106" s="263"/>
      <c r="AP106" s="263"/>
      <c r="AQ106" s="263"/>
      <c r="AR106" s="263"/>
      <c r="AS106" s="263"/>
      <c r="AT106" s="263"/>
      <c r="AU106" s="263"/>
      <c r="AV106" s="263"/>
      <c r="AW106" s="263"/>
      <c r="AX106" s="263"/>
      <c r="AY106" s="263"/>
      <c r="AZ106" s="263"/>
      <c r="BA106" s="263"/>
      <c r="BB106" s="263"/>
      <c r="BC106" s="263"/>
      <c r="BD106" s="263"/>
      <c r="BE106" s="263"/>
      <c r="BF106" s="263"/>
      <c r="BG106" s="263"/>
      <c r="BH106" s="263"/>
      <c r="BI106" s="263"/>
      <c r="BJ106" s="263">
        <f>8500/1.27</f>
        <v>6692.9133858267714</v>
      </c>
      <c r="BK106" s="263"/>
      <c r="BL106" s="263"/>
      <c r="BM106" s="263"/>
      <c r="BN106" s="263"/>
      <c r="BO106" s="263"/>
      <c r="BP106" s="263"/>
      <c r="BQ106" s="263"/>
      <c r="BR106" s="263"/>
      <c r="BS106" s="263"/>
      <c r="BT106" s="263"/>
      <c r="BU106" s="263"/>
      <c r="BV106" s="263"/>
      <c r="BW106" s="263"/>
      <c r="BX106" s="263"/>
      <c r="BY106" s="263"/>
      <c r="BZ106" s="263"/>
      <c r="CA106" s="263"/>
      <c r="CB106" s="263"/>
      <c r="CC106" s="263"/>
      <c r="CD106" s="263"/>
      <c r="CE106" s="263"/>
      <c r="CF106" s="263"/>
      <c r="CG106" s="263"/>
      <c r="CH106" s="263"/>
      <c r="CI106" s="263"/>
      <c r="CJ106" s="263"/>
      <c r="CK106" s="263"/>
      <c r="CL106" s="263"/>
      <c r="CM106" s="263"/>
      <c r="CN106" s="263"/>
      <c r="CO106" s="263"/>
      <c r="CP106" s="263"/>
      <c r="CQ106" s="263"/>
      <c r="CR106" s="263"/>
      <c r="CS106" s="263"/>
      <c r="CT106" s="263"/>
      <c r="CU106" s="263"/>
      <c r="CV106" s="263"/>
      <c r="CW106" s="263"/>
      <c r="CX106" s="263"/>
      <c r="CY106" s="263"/>
      <c r="CZ106" s="263"/>
      <c r="DA106" s="263"/>
      <c r="DB106" s="263"/>
      <c r="DC106" s="263"/>
      <c r="DD106" s="263"/>
      <c r="DE106" s="263"/>
      <c r="DF106" s="263"/>
      <c r="DG106" s="263"/>
      <c r="DH106" s="263"/>
      <c r="DI106" s="263"/>
      <c r="DJ106" s="263"/>
      <c r="DK106" s="263"/>
      <c r="DL106" s="263"/>
      <c r="DM106" s="263"/>
      <c r="DN106" s="263"/>
      <c r="DO106" s="263"/>
      <c r="DP106" s="263"/>
      <c r="DQ106" s="263"/>
      <c r="DR106" s="263"/>
      <c r="DS106" s="263"/>
      <c r="DT106" s="263"/>
      <c r="DU106" s="263"/>
      <c r="DV106" s="263"/>
      <c r="DW106" s="263"/>
      <c r="DX106" s="263"/>
      <c r="DY106" s="263"/>
      <c r="DZ106" s="263"/>
      <c r="EA106" s="263"/>
      <c r="EB106" s="263"/>
      <c r="EC106" s="263"/>
      <c r="ED106" s="263"/>
      <c r="EE106" s="263"/>
      <c r="EF106" s="263"/>
    </row>
    <row r="107" spans="1:136" ht="15">
      <c r="A107" s="262"/>
      <c r="B107" s="262"/>
      <c r="C107" s="262"/>
      <c r="D107" s="262"/>
      <c r="E107" s="262"/>
      <c r="F107" s="262"/>
      <c r="G107" s="262"/>
      <c r="H107" s="262"/>
      <c r="I107" s="262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263"/>
      <c r="AQ107" s="263"/>
      <c r="AR107" s="263"/>
      <c r="AS107" s="263"/>
      <c r="AT107" s="263"/>
      <c r="AU107" s="263"/>
      <c r="AV107" s="263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>
        <f>8500-6693</f>
        <v>1807</v>
      </c>
      <c r="BK107" s="263"/>
      <c r="BL107" s="263"/>
      <c r="BM107" s="263"/>
      <c r="BN107" s="263"/>
      <c r="BO107" s="263"/>
      <c r="BP107" s="263"/>
      <c r="BQ107" s="263"/>
      <c r="BR107" s="263"/>
      <c r="BS107" s="263"/>
      <c r="BT107" s="263"/>
      <c r="BU107" s="263"/>
      <c r="BV107" s="263"/>
      <c r="BW107" s="263"/>
      <c r="BX107" s="263"/>
      <c r="BY107" s="263"/>
      <c r="BZ107" s="263"/>
      <c r="CA107" s="263"/>
      <c r="CB107" s="263"/>
      <c r="CC107" s="263"/>
      <c r="CD107" s="263"/>
      <c r="CE107" s="263"/>
      <c r="CF107" s="263"/>
      <c r="CG107" s="263"/>
      <c r="CH107" s="263"/>
      <c r="CI107" s="263"/>
      <c r="CJ107" s="263"/>
      <c r="CK107" s="263"/>
      <c r="CL107" s="263"/>
      <c r="CM107" s="263"/>
      <c r="CN107" s="263"/>
      <c r="CO107" s="263"/>
      <c r="CP107" s="263"/>
      <c r="CQ107" s="263"/>
      <c r="CR107" s="263"/>
      <c r="CS107" s="263"/>
      <c r="CT107" s="263"/>
      <c r="CU107" s="263"/>
      <c r="CV107" s="263"/>
      <c r="CW107" s="263"/>
      <c r="CX107" s="263"/>
      <c r="CY107" s="263"/>
      <c r="CZ107" s="263"/>
      <c r="DA107" s="263"/>
      <c r="DB107" s="263"/>
      <c r="DC107" s="263"/>
      <c r="DD107" s="263"/>
      <c r="DE107" s="263"/>
      <c r="DF107" s="263"/>
      <c r="DG107" s="263"/>
      <c r="DH107" s="263"/>
      <c r="DI107" s="263"/>
      <c r="DJ107" s="263"/>
      <c r="DK107" s="263"/>
      <c r="DL107" s="263"/>
      <c r="DM107" s="263"/>
      <c r="DN107" s="263"/>
      <c r="DO107" s="263"/>
      <c r="DP107" s="263"/>
      <c r="DQ107" s="263"/>
      <c r="DR107" s="263"/>
      <c r="DS107" s="263"/>
      <c r="DT107" s="263"/>
      <c r="DU107" s="263"/>
      <c r="DV107" s="263"/>
      <c r="DW107" s="263"/>
      <c r="DX107" s="263"/>
      <c r="DY107" s="263"/>
      <c r="DZ107" s="263"/>
      <c r="EA107" s="263"/>
      <c r="EB107" s="263"/>
      <c r="EC107" s="263"/>
      <c r="ED107" s="263"/>
      <c r="EE107" s="263"/>
      <c r="EF107" s="263"/>
    </row>
    <row r="108" spans="1:136" s="264" customFormat="1" ht="15">
      <c r="B108" s="262"/>
      <c r="J108" s="278"/>
      <c r="K108" s="278"/>
      <c r="L108" s="278"/>
      <c r="M108" s="278">
        <f>SUM(M8:M18)+M22+M24+M27+M30+M34+M36+M38+M39+M46+M47+M48+M49+M53+M54+M56+M58+M60+M65+M68+M72+M75+M76+M86+M97+M99+M100</f>
        <v>1962640</v>
      </c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8"/>
      <c r="Z108" s="278"/>
      <c r="AA108" s="278"/>
      <c r="AB108" s="278"/>
      <c r="AC108" s="278"/>
      <c r="AD108" s="278"/>
      <c r="AE108" s="278"/>
      <c r="AF108" s="278"/>
      <c r="AG108" s="278"/>
      <c r="AH108" s="278"/>
      <c r="AI108" s="278"/>
      <c r="AJ108" s="278"/>
      <c r="AK108" s="278"/>
      <c r="AL108" s="278"/>
      <c r="AM108" s="278"/>
      <c r="AN108" s="278"/>
      <c r="AO108" s="278"/>
      <c r="AP108" s="278"/>
      <c r="AQ108" s="278"/>
      <c r="AR108" s="278"/>
      <c r="AS108" s="278"/>
      <c r="AT108" s="278"/>
      <c r="AU108" s="278"/>
      <c r="AV108" s="278"/>
      <c r="AW108" s="278"/>
      <c r="AX108" s="278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278"/>
      <c r="BU108" s="278"/>
      <c r="BV108" s="278"/>
      <c r="BW108" s="278"/>
      <c r="BX108" s="278"/>
      <c r="BY108" s="278"/>
      <c r="BZ108" s="278"/>
      <c r="CA108" s="278"/>
      <c r="CB108" s="278"/>
      <c r="CC108" s="278"/>
      <c r="CD108" s="278"/>
      <c r="CE108" s="278"/>
      <c r="CF108" s="278"/>
      <c r="CG108" s="278"/>
      <c r="CH108" s="278"/>
      <c r="CI108" s="278"/>
      <c r="CJ108" s="278"/>
      <c r="CK108" s="278"/>
      <c r="CL108" s="278"/>
      <c r="CM108" s="278"/>
      <c r="CN108" s="278"/>
      <c r="CO108" s="278"/>
      <c r="CP108" s="278"/>
      <c r="CQ108" s="278"/>
      <c r="CR108" s="278"/>
      <c r="CS108" s="278"/>
      <c r="CT108" s="278"/>
      <c r="CU108" s="278"/>
      <c r="CV108" s="278"/>
      <c r="CW108" s="278"/>
      <c r="CX108" s="278"/>
      <c r="CY108" s="278"/>
      <c r="CZ108" s="278"/>
      <c r="DA108" s="278"/>
      <c r="DB108" s="278"/>
      <c r="DC108" s="278"/>
      <c r="DD108" s="278"/>
      <c r="DE108" s="278"/>
      <c r="DF108" s="278"/>
      <c r="DG108" s="278"/>
      <c r="DH108" s="278"/>
      <c r="DI108" s="278"/>
      <c r="DJ108" s="278"/>
      <c r="DK108" s="278"/>
      <c r="DL108" s="278"/>
      <c r="DM108" s="278"/>
      <c r="DN108" s="278"/>
      <c r="DO108" s="278"/>
      <c r="DP108" s="278"/>
      <c r="DQ108" s="278"/>
      <c r="DR108" s="278"/>
      <c r="DS108" s="278"/>
      <c r="DT108" s="278"/>
      <c r="DU108" s="278"/>
      <c r="DV108" s="278"/>
      <c r="DW108" s="278"/>
      <c r="DX108" s="278"/>
      <c r="DY108" s="278"/>
      <c r="DZ108" s="278"/>
      <c r="EA108" s="278"/>
      <c r="EB108" s="278"/>
      <c r="EC108" s="278"/>
      <c r="ED108" s="278"/>
      <c r="EE108" s="278"/>
      <c r="EF108" s="278"/>
    </row>
    <row r="109" spans="1:136" ht="15" customHeight="1">
      <c r="A109" s="262"/>
      <c r="B109" s="264"/>
      <c r="C109" s="262"/>
      <c r="D109" s="262"/>
      <c r="E109" s="262"/>
      <c r="F109" s="262"/>
      <c r="G109" s="262"/>
      <c r="H109" s="262"/>
      <c r="I109" s="262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263"/>
      <c r="AG109" s="263"/>
      <c r="AH109" s="263"/>
      <c r="AI109" s="263"/>
      <c r="AJ109" s="263"/>
      <c r="AK109" s="263"/>
      <c r="AL109" s="263"/>
      <c r="AM109" s="263"/>
      <c r="AN109" s="263"/>
      <c r="AO109" s="263"/>
      <c r="AP109" s="263"/>
      <c r="AQ109" s="263"/>
      <c r="AR109" s="263"/>
      <c r="AS109" s="263"/>
      <c r="AT109" s="263"/>
      <c r="AU109" s="263"/>
      <c r="AV109" s="263"/>
      <c r="AW109" s="263"/>
      <c r="AX109" s="263"/>
      <c r="AY109" s="263"/>
      <c r="AZ109" s="263"/>
      <c r="BA109" s="263"/>
      <c r="BB109" s="263"/>
      <c r="BC109" s="263"/>
      <c r="BD109" s="263"/>
      <c r="BE109" s="263"/>
      <c r="BF109" s="263"/>
      <c r="BG109" s="263"/>
      <c r="BH109" s="263"/>
      <c r="BI109" s="263"/>
      <c r="BJ109" s="263"/>
      <c r="BK109" s="263"/>
      <c r="BL109" s="263"/>
      <c r="BM109" s="263"/>
      <c r="BN109" s="263"/>
      <c r="BO109" s="263"/>
      <c r="BP109" s="263"/>
      <c r="BQ109" s="263"/>
      <c r="BR109" s="263"/>
      <c r="BS109" s="263"/>
      <c r="BT109" s="263"/>
      <c r="BU109" s="263"/>
      <c r="BV109" s="263"/>
      <c r="BW109" s="263"/>
      <c r="BX109" s="263"/>
      <c r="BY109" s="263"/>
      <c r="BZ109" s="263"/>
      <c r="CA109" s="263"/>
      <c r="CB109" s="263"/>
      <c r="CC109" s="263"/>
      <c r="CD109" s="263"/>
      <c r="CE109" s="263"/>
      <c r="CF109" s="263"/>
      <c r="CG109" s="263"/>
      <c r="CH109" s="263"/>
      <c r="CI109" s="263"/>
      <c r="CJ109" s="263"/>
      <c r="CK109" s="263"/>
      <c r="CL109" s="263"/>
      <c r="CM109" s="263"/>
      <c r="CN109" s="263"/>
      <c r="CO109" s="263"/>
      <c r="CP109" s="263"/>
      <c r="CQ109" s="263"/>
      <c r="CR109" s="263"/>
      <c r="CS109" s="263"/>
      <c r="CT109" s="263"/>
      <c r="CU109" s="263"/>
      <c r="CV109" s="263"/>
      <c r="CW109" s="263"/>
      <c r="CX109" s="263"/>
      <c r="CY109" s="263"/>
      <c r="CZ109" s="263"/>
      <c r="DA109" s="263"/>
      <c r="DB109" s="263"/>
      <c r="DC109" s="263"/>
      <c r="DD109" s="263"/>
      <c r="DE109" s="263"/>
      <c r="DF109" s="263"/>
      <c r="DG109" s="263"/>
      <c r="DH109" s="263"/>
      <c r="DI109" s="263"/>
      <c r="DJ109" s="263"/>
      <c r="DK109" s="263"/>
      <c r="DL109" s="263"/>
      <c r="DM109" s="263"/>
      <c r="DN109" s="263"/>
      <c r="DO109" s="263"/>
      <c r="DP109" s="263"/>
      <c r="DQ109" s="263"/>
      <c r="DR109" s="263"/>
      <c r="DS109" s="263"/>
      <c r="DT109" s="263"/>
      <c r="DU109" s="263"/>
      <c r="DV109" s="263"/>
      <c r="DW109" s="263"/>
      <c r="DX109" s="263"/>
      <c r="DY109" s="263"/>
      <c r="DZ109" s="263"/>
      <c r="EA109" s="263"/>
      <c r="EB109" s="263"/>
      <c r="EC109" s="263"/>
      <c r="ED109" s="263"/>
      <c r="EE109" s="263"/>
      <c r="EF109" s="263"/>
    </row>
    <row r="110" spans="1:136" ht="15">
      <c r="A110" s="262"/>
      <c r="B110" s="264"/>
      <c r="C110" s="262"/>
      <c r="D110" s="262"/>
      <c r="E110" s="262"/>
      <c r="F110" s="262"/>
      <c r="G110" s="262"/>
      <c r="H110" s="262"/>
      <c r="I110" s="262"/>
      <c r="J110" s="263"/>
      <c r="K110" s="263"/>
      <c r="L110" s="263"/>
      <c r="M110" s="263"/>
      <c r="N110" s="263"/>
      <c r="O110" s="263"/>
      <c r="P110" s="263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263"/>
      <c r="AG110" s="263"/>
      <c r="AH110" s="263"/>
      <c r="AI110" s="263"/>
      <c r="AJ110" s="263"/>
      <c r="AK110" s="263"/>
      <c r="AL110" s="263"/>
      <c r="AM110" s="263"/>
      <c r="AN110" s="263"/>
      <c r="AO110" s="263"/>
      <c r="AP110" s="263"/>
      <c r="AQ110" s="263"/>
      <c r="AR110" s="263"/>
      <c r="AS110" s="263"/>
      <c r="AT110" s="263"/>
      <c r="AU110" s="263"/>
      <c r="AV110" s="263"/>
      <c r="AW110" s="263"/>
      <c r="AX110" s="263"/>
      <c r="AY110" s="263"/>
      <c r="AZ110" s="263"/>
      <c r="BA110" s="263"/>
      <c r="BB110" s="263"/>
      <c r="BC110" s="263"/>
      <c r="BD110" s="263"/>
      <c r="BE110" s="263"/>
      <c r="BF110" s="263"/>
      <c r="BG110" s="263"/>
      <c r="BH110" s="263"/>
      <c r="BI110" s="263"/>
      <c r="BJ110" s="263"/>
      <c r="BK110" s="263"/>
      <c r="BL110" s="263"/>
      <c r="BM110" s="263"/>
      <c r="BN110" s="263"/>
      <c r="BO110" s="263"/>
      <c r="BP110" s="263"/>
      <c r="BQ110" s="263"/>
      <c r="BR110" s="263"/>
      <c r="BS110" s="263"/>
      <c r="BT110" s="263"/>
      <c r="BU110" s="263"/>
      <c r="BV110" s="263"/>
      <c r="BW110" s="263"/>
      <c r="BX110" s="263"/>
      <c r="BY110" s="263"/>
      <c r="BZ110" s="263"/>
      <c r="CA110" s="263"/>
      <c r="CB110" s="263"/>
      <c r="CC110" s="263"/>
      <c r="CD110" s="263"/>
      <c r="CE110" s="263"/>
      <c r="CF110" s="263"/>
      <c r="CG110" s="263"/>
      <c r="CH110" s="263"/>
      <c r="CI110" s="263"/>
      <c r="CJ110" s="263"/>
      <c r="CK110" s="263"/>
      <c r="CL110" s="263"/>
      <c r="CM110" s="263"/>
      <c r="CN110" s="263"/>
      <c r="CO110" s="263"/>
      <c r="CP110" s="263"/>
      <c r="CQ110" s="263"/>
      <c r="CR110" s="263"/>
      <c r="CS110" s="263"/>
      <c r="CT110" s="263"/>
      <c r="CU110" s="263"/>
      <c r="CV110" s="263"/>
      <c r="CW110" s="263"/>
      <c r="CX110" s="263"/>
      <c r="CY110" s="263"/>
      <c r="CZ110" s="263"/>
      <c r="DA110" s="263"/>
      <c r="DB110" s="263"/>
      <c r="DC110" s="263"/>
      <c r="DD110" s="263"/>
      <c r="DE110" s="263"/>
      <c r="DF110" s="263"/>
      <c r="DG110" s="263"/>
      <c r="DH110" s="263"/>
      <c r="DI110" s="263"/>
      <c r="DJ110" s="263"/>
      <c r="DK110" s="263"/>
      <c r="DL110" s="263"/>
      <c r="DM110" s="263"/>
      <c r="DN110" s="263"/>
      <c r="DO110" s="263"/>
      <c r="DP110" s="263"/>
      <c r="DQ110" s="263"/>
      <c r="DR110" s="263"/>
      <c r="DS110" s="263"/>
      <c r="DT110" s="263"/>
      <c r="DU110" s="263"/>
      <c r="DV110" s="263"/>
      <c r="DW110" s="263"/>
      <c r="DX110" s="263"/>
      <c r="DY110" s="263"/>
      <c r="DZ110" s="263"/>
      <c r="EA110" s="263"/>
      <c r="EB110" s="263"/>
      <c r="EC110" s="263"/>
      <c r="ED110" s="263"/>
      <c r="EE110" s="263"/>
      <c r="EF110" s="263"/>
    </row>
    <row r="111" spans="1:136" ht="15">
      <c r="A111" s="262"/>
      <c r="B111" s="262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62"/>
      <c r="BP111" s="262"/>
      <c r="BQ111" s="262"/>
      <c r="BR111" s="262"/>
      <c r="BS111" s="262"/>
      <c r="BT111" s="262"/>
      <c r="BU111" s="262"/>
      <c r="BV111" s="262"/>
      <c r="BW111" s="262"/>
      <c r="BX111" s="262"/>
      <c r="BY111" s="262"/>
      <c r="BZ111" s="262"/>
      <c r="CA111" s="262"/>
      <c r="CB111" s="262"/>
      <c r="CC111" s="262"/>
      <c r="CD111" s="262"/>
      <c r="CE111" s="262"/>
      <c r="CF111" s="262"/>
      <c r="CG111" s="262"/>
      <c r="CH111" s="262"/>
      <c r="CI111" s="262"/>
      <c r="CJ111" s="262"/>
      <c r="CK111" s="262"/>
      <c r="CL111" s="262"/>
      <c r="CM111" s="262"/>
      <c r="CN111" s="262"/>
      <c r="CO111" s="262"/>
      <c r="CP111" s="262"/>
      <c r="CQ111" s="262"/>
      <c r="CR111" s="262"/>
      <c r="CS111" s="262"/>
      <c r="CT111" s="262"/>
      <c r="CU111" s="262"/>
      <c r="CV111" s="262"/>
      <c r="CW111" s="262"/>
      <c r="CX111" s="262"/>
      <c r="CY111" s="262"/>
      <c r="CZ111" s="262"/>
      <c r="DA111" s="262"/>
      <c r="DB111" s="262"/>
      <c r="DC111" s="262"/>
      <c r="DD111" s="262"/>
      <c r="DE111" s="262"/>
      <c r="DF111" s="262"/>
      <c r="DG111" s="262"/>
      <c r="DH111" s="262"/>
      <c r="DI111" s="262"/>
      <c r="DJ111" s="262"/>
      <c r="DK111" s="262"/>
      <c r="DL111" s="262"/>
      <c r="DM111" s="262"/>
      <c r="DN111" s="262"/>
      <c r="DO111" s="262"/>
      <c r="DP111" s="262"/>
      <c r="DQ111" s="262"/>
      <c r="DR111" s="262"/>
      <c r="DS111" s="262"/>
      <c r="DT111" s="262"/>
      <c r="DU111" s="262"/>
      <c r="DV111" s="262"/>
      <c r="DW111" s="262"/>
      <c r="DX111" s="262"/>
      <c r="DY111" s="262"/>
      <c r="DZ111" s="262"/>
      <c r="EA111" s="262"/>
      <c r="EB111" s="262"/>
      <c r="EC111" s="262"/>
      <c r="ED111" s="262"/>
      <c r="EE111" s="262"/>
      <c r="EF111" s="262"/>
    </row>
    <row r="112" spans="1:136" ht="15">
      <c r="A112" s="262"/>
      <c r="B112" s="264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62"/>
      <c r="BM112" s="262"/>
      <c r="BN112" s="262"/>
      <c r="BO112" s="262"/>
      <c r="BP112" s="262"/>
      <c r="BQ112" s="262"/>
      <c r="BR112" s="262"/>
      <c r="BS112" s="262"/>
      <c r="BT112" s="262"/>
      <c r="BU112" s="262"/>
      <c r="BV112" s="262"/>
      <c r="BW112" s="262"/>
      <c r="BX112" s="262"/>
      <c r="BY112" s="262"/>
      <c r="BZ112" s="262"/>
      <c r="CA112" s="262"/>
      <c r="CB112" s="262"/>
      <c r="CC112" s="262"/>
      <c r="CD112" s="262"/>
      <c r="CE112" s="262"/>
      <c r="CF112" s="262"/>
      <c r="CG112" s="262"/>
      <c r="CH112" s="262"/>
      <c r="CI112" s="262"/>
      <c r="CJ112" s="262"/>
      <c r="CK112" s="262"/>
      <c r="CL112" s="262"/>
      <c r="CM112" s="262"/>
      <c r="CN112" s="262"/>
      <c r="CO112" s="262"/>
      <c r="CP112" s="262"/>
      <c r="CQ112" s="262"/>
      <c r="CR112" s="262"/>
      <c r="CS112" s="262"/>
      <c r="CT112" s="262"/>
      <c r="CU112" s="262"/>
      <c r="CV112" s="262"/>
      <c r="CW112" s="262"/>
      <c r="CX112" s="262"/>
      <c r="CY112" s="262"/>
      <c r="CZ112" s="262"/>
      <c r="DA112" s="262"/>
      <c r="DB112" s="262"/>
      <c r="DC112" s="262"/>
      <c r="DD112" s="262"/>
      <c r="DE112" s="262"/>
      <c r="DF112" s="262"/>
      <c r="DG112" s="262"/>
      <c r="DH112" s="262"/>
      <c r="DI112" s="262"/>
      <c r="DJ112" s="262"/>
      <c r="DK112" s="262"/>
      <c r="DL112" s="262"/>
      <c r="DM112" s="262"/>
      <c r="DN112" s="262"/>
      <c r="DO112" s="262"/>
      <c r="DP112" s="262"/>
      <c r="DQ112" s="262"/>
      <c r="DR112" s="262"/>
      <c r="DS112" s="262"/>
      <c r="DT112" s="262"/>
      <c r="DU112" s="262"/>
      <c r="DV112" s="262"/>
      <c r="DW112" s="262"/>
      <c r="DX112" s="262"/>
      <c r="DY112" s="262"/>
      <c r="DZ112" s="262"/>
      <c r="EA112" s="262"/>
      <c r="EB112" s="262"/>
      <c r="EC112" s="262"/>
      <c r="ED112" s="262"/>
      <c r="EE112" s="262"/>
      <c r="EF112" s="262"/>
    </row>
    <row r="113" spans="1:136" ht="27" customHeight="1">
      <c r="A113" s="262"/>
      <c r="B113" s="264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62"/>
      <c r="BP113" s="262"/>
      <c r="BQ113" s="262"/>
      <c r="BR113" s="262"/>
      <c r="BS113" s="262"/>
      <c r="BT113" s="262"/>
      <c r="BU113" s="262"/>
      <c r="BV113" s="262"/>
      <c r="BW113" s="262"/>
      <c r="BX113" s="262"/>
      <c r="BY113" s="262"/>
      <c r="BZ113" s="262"/>
      <c r="CA113" s="262"/>
      <c r="CB113" s="262"/>
      <c r="CC113" s="262"/>
      <c r="CD113" s="262"/>
      <c r="CE113" s="262"/>
      <c r="CF113" s="262"/>
      <c r="CG113" s="262"/>
      <c r="CH113" s="262"/>
      <c r="CI113" s="262"/>
      <c r="CJ113" s="262"/>
      <c r="CK113" s="262"/>
      <c r="CL113" s="262"/>
      <c r="CM113" s="262"/>
      <c r="CN113" s="262"/>
      <c r="CO113" s="262"/>
      <c r="CP113" s="262"/>
      <c r="CQ113" s="262"/>
      <c r="CR113" s="262"/>
      <c r="CS113" s="262"/>
      <c r="CT113" s="262"/>
      <c r="CU113" s="262"/>
      <c r="CV113" s="262"/>
      <c r="CW113" s="262"/>
      <c r="CX113" s="262"/>
      <c r="CY113" s="262"/>
      <c r="CZ113" s="262"/>
      <c r="DA113" s="262"/>
      <c r="DB113" s="262"/>
      <c r="DC113" s="262"/>
      <c r="DD113" s="262"/>
      <c r="DE113" s="262"/>
      <c r="DF113" s="262"/>
      <c r="DG113" s="262"/>
      <c r="DH113" s="262"/>
      <c r="DI113" s="262"/>
      <c r="DJ113" s="262"/>
      <c r="DK113" s="262"/>
      <c r="DL113" s="262"/>
      <c r="DM113" s="262"/>
      <c r="DN113" s="262"/>
      <c r="DO113" s="262"/>
      <c r="DP113" s="262"/>
      <c r="DQ113" s="262"/>
      <c r="DR113" s="262"/>
      <c r="DS113" s="262"/>
      <c r="DT113" s="262"/>
      <c r="DU113" s="262"/>
      <c r="DV113" s="262"/>
      <c r="DW113" s="262"/>
      <c r="DX113" s="262"/>
      <c r="DY113" s="262"/>
      <c r="DZ113" s="262"/>
      <c r="EA113" s="262"/>
      <c r="EB113" s="262"/>
      <c r="EC113" s="262"/>
      <c r="ED113" s="262"/>
      <c r="EE113" s="262"/>
      <c r="EF113" s="262"/>
    </row>
    <row r="114" spans="1:136" ht="23.25" customHeight="1">
      <c r="A114" s="262"/>
      <c r="B114" s="264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62"/>
      <c r="BP114" s="262"/>
      <c r="BQ114" s="262"/>
      <c r="BR114" s="262"/>
      <c r="BS114" s="262"/>
      <c r="BT114" s="262"/>
      <c r="BU114" s="262"/>
      <c r="BV114" s="262"/>
      <c r="BW114" s="262"/>
      <c r="BX114" s="262"/>
      <c r="BY114" s="262"/>
      <c r="BZ114" s="262"/>
      <c r="CA114" s="262"/>
      <c r="CB114" s="262"/>
      <c r="CC114" s="262"/>
      <c r="CD114" s="262"/>
      <c r="CE114" s="262"/>
      <c r="CF114" s="262"/>
      <c r="CG114" s="262"/>
      <c r="CH114" s="262"/>
      <c r="CI114" s="262"/>
      <c r="CJ114" s="262"/>
      <c r="CK114" s="262"/>
      <c r="CL114" s="262"/>
      <c r="CM114" s="262"/>
      <c r="CN114" s="262"/>
      <c r="CO114" s="262"/>
      <c r="CP114" s="262"/>
      <c r="CQ114" s="262"/>
      <c r="CR114" s="262"/>
      <c r="CS114" s="262"/>
      <c r="CT114" s="262"/>
      <c r="CU114" s="262"/>
      <c r="CV114" s="262"/>
      <c r="CW114" s="262"/>
      <c r="CX114" s="262"/>
      <c r="CY114" s="262"/>
      <c r="CZ114" s="262"/>
      <c r="DA114" s="262"/>
      <c r="DB114" s="262"/>
      <c r="DC114" s="262"/>
      <c r="DD114" s="262"/>
      <c r="DE114" s="262"/>
      <c r="DF114" s="262"/>
      <c r="DG114" s="262"/>
      <c r="DH114" s="262"/>
      <c r="DI114" s="262"/>
      <c r="DJ114" s="262"/>
      <c r="DK114" s="262"/>
      <c r="DL114" s="262"/>
      <c r="DM114" s="262"/>
      <c r="DN114" s="262"/>
      <c r="DO114" s="262"/>
      <c r="DP114" s="262"/>
      <c r="DQ114" s="262"/>
      <c r="DR114" s="262"/>
      <c r="DS114" s="262"/>
      <c r="DT114" s="262"/>
      <c r="DU114" s="262"/>
      <c r="DV114" s="262"/>
      <c r="DW114" s="262"/>
      <c r="DX114" s="262"/>
      <c r="DY114" s="262"/>
      <c r="DZ114" s="262"/>
      <c r="EA114" s="262"/>
      <c r="EB114" s="262"/>
      <c r="EC114" s="262"/>
      <c r="ED114" s="262"/>
      <c r="EE114" s="262"/>
      <c r="EF114" s="262"/>
    </row>
    <row r="115" spans="1:136" ht="24" customHeight="1">
      <c r="A115" s="261"/>
      <c r="B115" s="264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62"/>
      <c r="BP115" s="262"/>
      <c r="BQ115" s="262"/>
      <c r="BR115" s="262"/>
      <c r="BS115" s="262"/>
      <c r="BT115" s="262"/>
      <c r="BU115" s="262"/>
      <c r="BV115" s="262"/>
      <c r="BW115" s="262"/>
      <c r="BX115" s="262"/>
      <c r="BY115" s="262"/>
      <c r="BZ115" s="262"/>
      <c r="CA115" s="262"/>
      <c r="CB115" s="262"/>
      <c r="CC115" s="262"/>
      <c r="CD115" s="262"/>
      <c r="CE115" s="262"/>
      <c r="CF115" s="262"/>
      <c r="CG115" s="262"/>
      <c r="CH115" s="262"/>
      <c r="CI115" s="262"/>
      <c r="CJ115" s="262"/>
      <c r="CK115" s="262"/>
      <c r="CL115" s="262"/>
      <c r="CM115" s="262"/>
      <c r="CN115" s="262"/>
      <c r="CO115" s="262"/>
      <c r="CP115" s="262"/>
      <c r="CQ115" s="262"/>
      <c r="CR115" s="262"/>
      <c r="CS115" s="262"/>
      <c r="CT115" s="262"/>
      <c r="CU115" s="262"/>
      <c r="CV115" s="262"/>
      <c r="CW115" s="262"/>
      <c r="CX115" s="262"/>
      <c r="CY115" s="262"/>
      <c r="CZ115" s="262"/>
      <c r="DA115" s="262"/>
      <c r="DB115" s="262"/>
      <c r="DC115" s="262"/>
      <c r="DD115" s="262"/>
      <c r="DE115" s="262"/>
      <c r="DF115" s="262"/>
      <c r="DG115" s="262"/>
      <c r="DH115" s="262"/>
      <c r="DI115" s="262"/>
      <c r="DJ115" s="262"/>
      <c r="DK115" s="262"/>
      <c r="DL115" s="262"/>
      <c r="DM115" s="262"/>
      <c r="DN115" s="262"/>
      <c r="DO115" s="262"/>
      <c r="DP115" s="262"/>
      <c r="DQ115" s="262"/>
      <c r="DR115" s="262"/>
      <c r="DS115" s="262"/>
      <c r="DT115" s="262"/>
      <c r="DU115" s="262"/>
      <c r="DV115" s="262"/>
      <c r="DW115" s="262"/>
      <c r="DX115" s="262"/>
      <c r="DY115" s="262"/>
      <c r="DZ115" s="262"/>
      <c r="EA115" s="262"/>
      <c r="EB115" s="262"/>
      <c r="EC115" s="262"/>
      <c r="ED115" s="262"/>
      <c r="EE115" s="262"/>
      <c r="EF115" s="262"/>
    </row>
    <row r="116" spans="1:136" s="265" customFormat="1" ht="17.25" customHeight="1">
      <c r="B116" s="264"/>
    </row>
    <row r="117" spans="1:136" ht="15">
      <c r="A117" s="262"/>
      <c r="B117" s="264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62"/>
      <c r="BH117" s="262"/>
      <c r="BI117" s="262"/>
      <c r="BJ117" s="262"/>
      <c r="BK117" s="262"/>
      <c r="BL117" s="262"/>
      <c r="BM117" s="262"/>
      <c r="BN117" s="262"/>
      <c r="BO117" s="262"/>
      <c r="BP117" s="262"/>
      <c r="BQ117" s="262"/>
      <c r="BR117" s="262"/>
      <c r="BS117" s="262"/>
      <c r="BT117" s="262"/>
      <c r="BU117" s="262"/>
      <c r="BV117" s="262"/>
      <c r="BW117" s="262"/>
      <c r="BX117" s="262"/>
      <c r="BY117" s="262"/>
      <c r="BZ117" s="262"/>
      <c r="CA117" s="262"/>
      <c r="CB117" s="262"/>
      <c r="CC117" s="262"/>
      <c r="CD117" s="262"/>
      <c r="CE117" s="262"/>
      <c r="CF117" s="262"/>
      <c r="CG117" s="262"/>
      <c r="CH117" s="262"/>
      <c r="CI117" s="262"/>
      <c r="CJ117" s="262"/>
      <c r="CK117" s="262"/>
      <c r="CL117" s="262"/>
      <c r="CM117" s="262"/>
      <c r="CN117" s="262"/>
      <c r="CO117" s="262"/>
      <c r="CP117" s="262"/>
      <c r="CQ117" s="262"/>
      <c r="CR117" s="262"/>
      <c r="CS117" s="262"/>
      <c r="CT117" s="262"/>
      <c r="CU117" s="262"/>
      <c r="CV117" s="262"/>
      <c r="CW117" s="262"/>
      <c r="CX117" s="262"/>
      <c r="CY117" s="262"/>
      <c r="CZ117" s="262"/>
      <c r="DA117" s="262"/>
      <c r="DB117" s="262"/>
      <c r="DC117" s="262"/>
      <c r="DD117" s="262"/>
      <c r="DE117" s="262"/>
      <c r="DF117" s="262"/>
      <c r="DG117" s="262"/>
      <c r="DH117" s="262"/>
      <c r="DI117" s="262"/>
      <c r="DJ117" s="262"/>
      <c r="DK117" s="262"/>
      <c r="DL117" s="262"/>
      <c r="DM117" s="262"/>
      <c r="DN117" s="262"/>
      <c r="DO117" s="262"/>
      <c r="DP117" s="262"/>
      <c r="DQ117" s="262"/>
      <c r="DR117" s="262"/>
      <c r="DS117" s="262"/>
      <c r="DT117" s="262"/>
      <c r="DU117" s="262"/>
      <c r="DV117" s="262"/>
      <c r="DW117" s="262"/>
      <c r="DX117" s="262"/>
      <c r="DY117" s="262"/>
      <c r="DZ117" s="262"/>
      <c r="EA117" s="262"/>
      <c r="EB117" s="262"/>
      <c r="EC117" s="262"/>
      <c r="ED117" s="262"/>
      <c r="EE117" s="262"/>
      <c r="EF117" s="262"/>
    </row>
    <row r="118" spans="1:136" ht="15">
      <c r="A118" s="262"/>
      <c r="B118" s="264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  <c r="DZ118" s="262"/>
      <c r="EA118" s="262"/>
      <c r="EB118" s="262"/>
      <c r="EC118" s="262"/>
      <c r="ED118" s="262"/>
      <c r="EE118" s="262"/>
      <c r="EF118" s="262"/>
    </row>
    <row r="119" spans="1:136" s="264" customFormat="1" ht="15"/>
    <row r="120" spans="1:136" s="264" customFormat="1" ht="15"/>
    <row r="121" spans="1:136" s="264" customFormat="1" ht="15">
      <c r="C121" s="262"/>
      <c r="D121" s="1008"/>
      <c r="E121" s="1008"/>
      <c r="F121" s="1008"/>
      <c r="G121" s="1008"/>
      <c r="H121" s="1008"/>
      <c r="I121" s="260"/>
      <c r="J121" s="260"/>
      <c r="K121" s="260"/>
      <c r="L121" s="260"/>
      <c r="M121" s="256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813"/>
      <c r="AM121" s="813"/>
      <c r="AN121" s="813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  <c r="DC121" s="260"/>
      <c r="DD121" s="260"/>
      <c r="DE121" s="260"/>
      <c r="DF121" s="260"/>
      <c r="DG121" s="260"/>
      <c r="DH121" s="260"/>
      <c r="DI121" s="260"/>
      <c r="DJ121" s="260"/>
      <c r="DK121" s="260"/>
      <c r="DL121" s="260"/>
      <c r="DM121" s="260"/>
      <c r="DN121" s="260"/>
      <c r="DO121" s="260"/>
      <c r="DP121" s="260"/>
      <c r="DQ121" s="260"/>
      <c r="DR121" s="260"/>
      <c r="DS121" s="260"/>
      <c r="DT121" s="260"/>
      <c r="DU121" s="813"/>
      <c r="DV121" s="813"/>
      <c r="DW121" s="813"/>
      <c r="DX121" s="260"/>
      <c r="DY121" s="260"/>
      <c r="DZ121" s="260"/>
      <c r="EA121" s="260"/>
      <c r="EB121" s="260"/>
      <c r="EC121" s="260"/>
      <c r="ED121" s="260"/>
      <c r="EE121" s="260"/>
      <c r="EF121" s="260"/>
    </row>
    <row r="122" spans="1:136" ht="15">
      <c r="A122" s="262"/>
      <c r="B122" s="262"/>
      <c r="C122" s="262"/>
      <c r="D122" s="1008"/>
      <c r="E122" s="1008"/>
      <c r="F122" s="1008"/>
      <c r="G122" s="1008"/>
      <c r="H122" s="1008"/>
      <c r="I122" s="260"/>
      <c r="J122" s="260"/>
      <c r="K122" s="260"/>
      <c r="L122" s="260"/>
      <c r="M122" s="256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813"/>
      <c r="AM122" s="813"/>
      <c r="AN122" s="813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  <c r="DC122" s="260"/>
      <c r="DD122" s="260"/>
      <c r="DE122" s="260"/>
      <c r="DF122" s="260"/>
      <c r="DG122" s="260"/>
      <c r="DH122" s="260"/>
      <c r="DI122" s="260"/>
      <c r="DJ122" s="260"/>
      <c r="DK122" s="260"/>
      <c r="DL122" s="260"/>
      <c r="DM122" s="260"/>
      <c r="DN122" s="260"/>
      <c r="DO122" s="260"/>
      <c r="DP122" s="260"/>
      <c r="DQ122" s="260"/>
      <c r="DR122" s="260"/>
      <c r="DS122" s="260"/>
      <c r="DT122" s="260"/>
      <c r="DU122" s="813"/>
      <c r="DV122" s="813"/>
      <c r="DW122" s="813"/>
      <c r="DX122" s="260"/>
      <c r="DY122" s="260"/>
      <c r="DZ122" s="260"/>
      <c r="EA122" s="260"/>
      <c r="EB122" s="260"/>
      <c r="EC122" s="260"/>
      <c r="ED122" s="260"/>
      <c r="EE122" s="260"/>
      <c r="EF122" s="260"/>
    </row>
    <row r="123" spans="1:136" s="264" customFormat="1" ht="27" customHeight="1">
      <c r="A123" s="1010"/>
      <c r="B123" s="1010"/>
      <c r="C123" s="1010"/>
      <c r="D123" s="1010"/>
      <c r="E123" s="1010"/>
      <c r="F123" s="1010"/>
      <c r="G123" s="1010"/>
      <c r="H123" s="1010"/>
      <c r="I123" s="261"/>
      <c r="J123" s="261"/>
      <c r="K123" s="261"/>
      <c r="L123" s="261"/>
      <c r="M123" s="810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>
        <v>9100</v>
      </c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814"/>
      <c r="AM123" s="814"/>
      <c r="AN123" s="814"/>
      <c r="AO123" s="261"/>
      <c r="AP123" s="261"/>
      <c r="AQ123" s="261"/>
      <c r="AR123" s="261"/>
      <c r="AS123" s="261"/>
      <c r="AT123" s="261"/>
      <c r="AU123" s="261"/>
      <c r="AV123" s="261"/>
      <c r="AW123" s="261"/>
      <c r="AX123" s="261"/>
      <c r="AY123" s="261"/>
      <c r="AZ123" s="261"/>
      <c r="BA123" s="261"/>
      <c r="BB123" s="261"/>
      <c r="BC123" s="261"/>
      <c r="BD123" s="261"/>
      <c r="BE123" s="261"/>
      <c r="BF123" s="261"/>
      <c r="BG123" s="261"/>
      <c r="BH123" s="261"/>
      <c r="BI123" s="261"/>
      <c r="BJ123" s="261"/>
      <c r="BK123" s="261"/>
      <c r="BL123" s="261"/>
      <c r="BM123" s="261"/>
      <c r="BN123" s="261"/>
      <c r="BO123" s="261"/>
      <c r="BP123" s="261"/>
      <c r="BQ123" s="261"/>
      <c r="BR123" s="261"/>
      <c r="BS123" s="261"/>
      <c r="BT123" s="261"/>
      <c r="BU123" s="261"/>
      <c r="BV123" s="261"/>
      <c r="BW123" s="261"/>
      <c r="BX123" s="261"/>
      <c r="BY123" s="261"/>
      <c r="BZ123" s="261"/>
      <c r="CA123" s="261"/>
      <c r="CB123" s="261"/>
      <c r="CC123" s="261"/>
      <c r="CD123" s="261"/>
      <c r="CE123" s="261"/>
      <c r="CF123" s="261"/>
      <c r="CG123" s="261"/>
      <c r="CH123" s="261"/>
      <c r="CI123" s="261"/>
      <c r="CJ123" s="261"/>
      <c r="CK123" s="261"/>
      <c r="CL123" s="261"/>
      <c r="CM123" s="261"/>
      <c r="CN123" s="261"/>
      <c r="CO123" s="261"/>
      <c r="CP123" s="261"/>
      <c r="CQ123" s="261"/>
      <c r="CR123" s="261"/>
      <c r="CS123" s="261"/>
      <c r="CT123" s="261"/>
      <c r="CU123" s="261"/>
      <c r="CV123" s="261"/>
      <c r="CW123" s="261"/>
      <c r="CX123" s="261"/>
      <c r="CY123" s="261"/>
      <c r="CZ123" s="261"/>
      <c r="DA123" s="261"/>
      <c r="DB123" s="261"/>
      <c r="DC123" s="261"/>
      <c r="DD123" s="261"/>
      <c r="DE123" s="261"/>
      <c r="DF123" s="261"/>
      <c r="DG123" s="261"/>
      <c r="DH123" s="261"/>
      <c r="DI123" s="261"/>
      <c r="DJ123" s="261"/>
      <c r="DK123" s="261"/>
      <c r="DL123" s="261"/>
      <c r="DM123" s="261"/>
      <c r="DN123" s="261"/>
      <c r="DO123" s="261"/>
      <c r="DP123" s="261"/>
      <c r="DQ123" s="261"/>
      <c r="DR123" s="261"/>
      <c r="DS123" s="261"/>
      <c r="DT123" s="261"/>
      <c r="DU123" s="814"/>
      <c r="DV123" s="814"/>
      <c r="DW123" s="814"/>
      <c r="DX123" s="261"/>
      <c r="DY123" s="261"/>
      <c r="DZ123" s="261"/>
      <c r="EA123" s="261"/>
      <c r="EB123" s="261"/>
      <c r="EC123" s="261"/>
      <c r="ED123" s="261"/>
      <c r="EE123" s="261"/>
      <c r="EF123" s="261"/>
    </row>
    <row r="124" spans="1:136" s="265" customFormat="1" ht="23.25" customHeight="1">
      <c r="A124" s="1130"/>
      <c r="B124" s="1130"/>
      <c r="C124" s="1130"/>
      <c r="D124" s="1130"/>
      <c r="E124" s="1130"/>
      <c r="F124" s="1130"/>
      <c r="G124" s="1130"/>
      <c r="H124" s="1130"/>
      <c r="I124" s="259"/>
      <c r="J124" s="259"/>
      <c r="K124" s="259"/>
      <c r="L124" s="259"/>
      <c r="M124" s="811"/>
      <c r="N124" s="259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  <c r="Y124" s="259">
        <v>4100</v>
      </c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812"/>
      <c r="AM124" s="812"/>
      <c r="AN124" s="812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259"/>
      <c r="DS124" s="259"/>
      <c r="DT124" s="259"/>
      <c r="DU124" s="812"/>
      <c r="DV124" s="812"/>
      <c r="DW124" s="812"/>
      <c r="DX124" s="259"/>
      <c r="DY124" s="259"/>
      <c r="DZ124" s="259"/>
      <c r="EA124" s="259"/>
      <c r="EB124" s="259"/>
      <c r="EC124" s="259"/>
      <c r="ED124" s="259"/>
      <c r="EE124" s="259"/>
      <c r="EF124" s="259"/>
    </row>
    <row r="125" spans="1:136" ht="15">
      <c r="A125" s="262"/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808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>
        <f>SUM(Y123:Y124)</f>
        <v>13200</v>
      </c>
      <c r="Z125" s="262">
        <f>Y125*8</f>
        <v>105600</v>
      </c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62"/>
      <c r="BM125" s="262"/>
      <c r="BN125" s="262"/>
      <c r="BO125" s="262"/>
      <c r="BP125" s="262"/>
      <c r="BQ125" s="262"/>
      <c r="BR125" s="262"/>
      <c r="BS125" s="262"/>
      <c r="BT125" s="262"/>
      <c r="BU125" s="262"/>
      <c r="BV125" s="262"/>
      <c r="BW125" s="262"/>
      <c r="BX125" s="262"/>
      <c r="BY125" s="262"/>
      <c r="BZ125" s="262"/>
      <c r="CA125" s="262"/>
      <c r="CB125" s="262"/>
      <c r="CC125" s="262"/>
      <c r="CD125" s="262"/>
      <c r="CE125" s="262"/>
      <c r="CF125" s="262"/>
      <c r="CG125" s="262"/>
      <c r="CH125" s="262"/>
      <c r="CI125" s="262"/>
      <c r="CJ125" s="262"/>
      <c r="CK125" s="262"/>
      <c r="CL125" s="262"/>
      <c r="CM125" s="262"/>
      <c r="CN125" s="262"/>
      <c r="CO125" s="262"/>
      <c r="CP125" s="262"/>
      <c r="CQ125" s="262"/>
      <c r="CR125" s="262"/>
      <c r="CS125" s="262"/>
      <c r="CT125" s="262"/>
      <c r="CU125" s="262"/>
      <c r="CV125" s="262"/>
      <c r="CW125" s="262"/>
      <c r="CX125" s="262"/>
      <c r="CY125" s="262"/>
      <c r="CZ125" s="262"/>
      <c r="DA125" s="262"/>
      <c r="DB125" s="262"/>
      <c r="DC125" s="262"/>
      <c r="DD125" s="262"/>
      <c r="DE125" s="262"/>
      <c r="DF125" s="262"/>
      <c r="DG125" s="262"/>
      <c r="DH125" s="262"/>
      <c r="DI125" s="262"/>
      <c r="DJ125" s="262"/>
      <c r="DK125" s="262"/>
      <c r="DL125" s="262"/>
      <c r="DM125" s="262"/>
      <c r="DN125" s="262"/>
      <c r="DO125" s="262"/>
      <c r="DP125" s="262"/>
      <c r="DQ125" s="262"/>
      <c r="DR125" s="262"/>
      <c r="DS125" s="262"/>
      <c r="DT125" s="262"/>
      <c r="DU125" s="262"/>
      <c r="DV125" s="262"/>
      <c r="DW125" s="262"/>
      <c r="DX125" s="262"/>
      <c r="DY125" s="262"/>
      <c r="DZ125" s="262"/>
      <c r="EA125" s="262"/>
      <c r="EB125" s="262"/>
      <c r="EC125" s="262"/>
      <c r="ED125" s="262"/>
      <c r="EE125" s="262"/>
      <c r="EF125" s="262"/>
    </row>
    <row r="126" spans="1:136" ht="15">
      <c r="A126" s="262"/>
      <c r="B126" s="262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808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>
        <f>134-105</f>
        <v>29</v>
      </c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62"/>
      <c r="BM126" s="262"/>
      <c r="BN126" s="262"/>
      <c r="BO126" s="262"/>
      <c r="BP126" s="262"/>
      <c r="BQ126" s="262"/>
      <c r="BR126" s="262"/>
      <c r="BS126" s="262"/>
      <c r="BT126" s="262"/>
      <c r="BU126" s="262"/>
      <c r="BV126" s="262"/>
      <c r="BW126" s="262"/>
      <c r="BX126" s="262"/>
      <c r="BY126" s="262"/>
      <c r="BZ126" s="262"/>
      <c r="CA126" s="262"/>
      <c r="CB126" s="262"/>
      <c r="CC126" s="262"/>
      <c r="CD126" s="262"/>
      <c r="CE126" s="262"/>
      <c r="CF126" s="262"/>
      <c r="CG126" s="262"/>
      <c r="CH126" s="262"/>
      <c r="CI126" s="262"/>
      <c r="CJ126" s="262"/>
      <c r="CK126" s="262"/>
      <c r="CL126" s="262"/>
      <c r="CM126" s="262"/>
      <c r="CN126" s="262"/>
      <c r="CO126" s="262"/>
      <c r="CP126" s="262"/>
      <c r="CQ126" s="262"/>
      <c r="CR126" s="262"/>
      <c r="CS126" s="262"/>
      <c r="CT126" s="262"/>
      <c r="CU126" s="262"/>
      <c r="CV126" s="262"/>
      <c r="CW126" s="262"/>
      <c r="CX126" s="262"/>
      <c r="CY126" s="262"/>
      <c r="CZ126" s="262"/>
      <c r="DA126" s="262"/>
      <c r="DB126" s="262"/>
      <c r="DC126" s="262"/>
      <c r="DD126" s="262"/>
      <c r="DE126" s="262"/>
      <c r="DF126" s="262"/>
      <c r="DG126" s="262"/>
      <c r="DH126" s="262"/>
      <c r="DI126" s="262"/>
      <c r="DJ126" s="262"/>
      <c r="DK126" s="262"/>
      <c r="DL126" s="262"/>
      <c r="DM126" s="262"/>
      <c r="DN126" s="262"/>
      <c r="DO126" s="262"/>
      <c r="DP126" s="262"/>
      <c r="DQ126" s="262"/>
      <c r="DR126" s="262"/>
      <c r="DS126" s="262"/>
      <c r="DT126" s="262"/>
      <c r="DU126" s="262"/>
      <c r="DV126" s="262"/>
      <c r="DW126" s="262"/>
      <c r="DX126" s="262"/>
      <c r="DY126" s="262"/>
      <c r="DZ126" s="262"/>
      <c r="EA126" s="262"/>
      <c r="EB126" s="262"/>
      <c r="EC126" s="262"/>
      <c r="ED126" s="262"/>
      <c r="EE126" s="262"/>
      <c r="EF126" s="262"/>
    </row>
    <row r="127" spans="1:136" ht="15">
      <c r="A127" s="262"/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808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>
        <v>1107</v>
      </c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62"/>
      <c r="BH127" s="262"/>
      <c r="BI127" s="262"/>
      <c r="BJ127" s="262"/>
      <c r="BK127" s="262"/>
      <c r="BL127" s="262"/>
      <c r="BM127" s="262"/>
      <c r="BN127" s="262"/>
      <c r="BO127" s="262"/>
      <c r="BP127" s="262"/>
      <c r="BQ127" s="262"/>
      <c r="BR127" s="262"/>
      <c r="BS127" s="262"/>
      <c r="BT127" s="262"/>
      <c r="BU127" s="262"/>
      <c r="BV127" s="262"/>
      <c r="BW127" s="262"/>
      <c r="BX127" s="262"/>
      <c r="BY127" s="262"/>
      <c r="BZ127" s="262"/>
      <c r="CA127" s="262"/>
      <c r="CB127" s="262"/>
      <c r="CC127" s="262"/>
      <c r="CD127" s="262"/>
      <c r="CE127" s="262"/>
      <c r="CF127" s="262"/>
      <c r="CG127" s="262"/>
      <c r="CH127" s="262"/>
      <c r="CI127" s="262"/>
      <c r="CJ127" s="262"/>
      <c r="CK127" s="262"/>
      <c r="CL127" s="262"/>
      <c r="CM127" s="262"/>
      <c r="CN127" s="262"/>
      <c r="CO127" s="262"/>
      <c r="CP127" s="262"/>
      <c r="CQ127" s="262"/>
      <c r="CR127" s="262"/>
      <c r="CS127" s="262"/>
      <c r="CT127" s="262"/>
      <c r="CU127" s="262"/>
      <c r="CV127" s="262"/>
      <c r="CW127" s="262"/>
      <c r="CX127" s="262"/>
      <c r="CY127" s="262"/>
      <c r="CZ127" s="262"/>
      <c r="DA127" s="262"/>
      <c r="DB127" s="262"/>
      <c r="DC127" s="262"/>
      <c r="DD127" s="262"/>
      <c r="DE127" s="262"/>
      <c r="DF127" s="262"/>
      <c r="DG127" s="262"/>
      <c r="DH127" s="262"/>
      <c r="DI127" s="262"/>
      <c r="DJ127" s="262"/>
      <c r="DK127" s="262"/>
      <c r="DL127" s="262"/>
      <c r="DM127" s="262"/>
      <c r="DN127" s="262"/>
      <c r="DO127" s="262"/>
      <c r="DP127" s="262"/>
      <c r="DQ127" s="262"/>
      <c r="DR127" s="262"/>
      <c r="DS127" s="262"/>
      <c r="DT127" s="262"/>
      <c r="DU127" s="262"/>
      <c r="DV127" s="262"/>
      <c r="DW127" s="262"/>
      <c r="DX127" s="262"/>
      <c r="DY127" s="262"/>
      <c r="DZ127" s="262"/>
      <c r="EA127" s="262"/>
      <c r="EB127" s="262"/>
      <c r="EC127" s="262"/>
      <c r="ED127" s="262"/>
      <c r="EE127" s="262"/>
      <c r="EF127" s="262"/>
    </row>
    <row r="128" spans="1:136" ht="12.75" customHeight="1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808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62"/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  <c r="CR128" s="262"/>
      <c r="CS128" s="262"/>
      <c r="CT128" s="262"/>
      <c r="CU128" s="262"/>
      <c r="CV128" s="262"/>
      <c r="CW128" s="262"/>
      <c r="CX128" s="262"/>
      <c r="CY128" s="262"/>
      <c r="CZ128" s="262"/>
      <c r="DA128" s="262"/>
      <c r="DB128" s="262"/>
      <c r="DC128" s="262"/>
      <c r="DD128" s="262"/>
      <c r="DE128" s="262"/>
      <c r="DF128" s="262"/>
      <c r="DG128" s="262"/>
      <c r="DH128" s="262"/>
      <c r="DI128" s="262"/>
      <c r="DJ128" s="262"/>
      <c r="DK128" s="262"/>
      <c r="DL128" s="262"/>
      <c r="DM128" s="262"/>
      <c r="DN128" s="262"/>
      <c r="DO128" s="262"/>
      <c r="DP128" s="262"/>
      <c r="DQ128" s="262"/>
      <c r="DR128" s="262"/>
      <c r="DS128" s="262"/>
      <c r="DT128" s="262"/>
      <c r="DU128" s="262"/>
      <c r="DV128" s="262"/>
      <c r="DW128" s="262"/>
      <c r="DX128" s="262"/>
      <c r="DY128" s="262"/>
      <c r="DZ128" s="262"/>
      <c r="EA128" s="262"/>
      <c r="EB128" s="262"/>
      <c r="EC128" s="262"/>
      <c r="ED128" s="262"/>
      <c r="EE128" s="262"/>
      <c r="EF128" s="262"/>
    </row>
    <row r="129" spans="1:136" s="808" customFormat="1" ht="15" customHeight="1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62"/>
      <c r="BP129" s="262"/>
      <c r="BQ129" s="262"/>
      <c r="BR129" s="262"/>
      <c r="BS129" s="262"/>
      <c r="BT129" s="262"/>
      <c r="BU129" s="262"/>
      <c r="BV129" s="262"/>
      <c r="BW129" s="262"/>
      <c r="BX129" s="262"/>
      <c r="BY129" s="262"/>
      <c r="BZ129" s="262"/>
      <c r="CA129" s="262"/>
      <c r="CB129" s="262"/>
      <c r="CC129" s="262"/>
      <c r="CD129" s="262"/>
      <c r="CE129" s="262"/>
      <c r="CF129" s="262"/>
      <c r="CG129" s="262"/>
      <c r="CH129" s="262"/>
      <c r="CI129" s="262"/>
      <c r="CJ129" s="262"/>
      <c r="CK129" s="262"/>
      <c r="CL129" s="262"/>
      <c r="CM129" s="262"/>
      <c r="CN129" s="262"/>
      <c r="CO129" s="262"/>
      <c r="CP129" s="262"/>
      <c r="CQ129" s="262"/>
      <c r="CR129" s="262"/>
      <c r="CS129" s="262"/>
      <c r="CT129" s="262"/>
      <c r="CU129" s="262"/>
      <c r="CV129" s="262"/>
      <c r="CW129" s="262"/>
      <c r="CX129" s="262"/>
      <c r="CY129" s="262"/>
      <c r="CZ129" s="262"/>
      <c r="DA129" s="262"/>
      <c r="DB129" s="262"/>
      <c r="DC129" s="262"/>
      <c r="DD129" s="262"/>
      <c r="DE129" s="262"/>
      <c r="DF129" s="262"/>
      <c r="DG129" s="262"/>
      <c r="DH129" s="262"/>
      <c r="DI129" s="262"/>
      <c r="DJ129" s="262"/>
      <c r="DK129" s="262"/>
      <c r="DL129" s="262"/>
      <c r="DM129" s="262"/>
      <c r="DN129" s="262"/>
      <c r="DO129" s="262"/>
      <c r="DP129" s="262"/>
      <c r="DQ129" s="262"/>
      <c r="DR129" s="262"/>
      <c r="DS129" s="262"/>
      <c r="DT129" s="262"/>
      <c r="DU129" s="262"/>
      <c r="DV129" s="262"/>
      <c r="DW129" s="262"/>
      <c r="DX129" s="262"/>
      <c r="DY129" s="262"/>
      <c r="DZ129" s="262"/>
      <c r="EA129" s="262"/>
      <c r="EB129" s="262"/>
      <c r="EC129" s="262"/>
      <c r="ED129" s="262"/>
      <c r="EE129" s="262"/>
      <c r="EF129" s="262"/>
    </row>
    <row r="130" spans="1:136" s="808" customFormat="1" ht="15" customHeight="1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62"/>
      <c r="BH130" s="262"/>
      <c r="BI130" s="262"/>
      <c r="BJ130" s="262"/>
      <c r="BK130" s="262"/>
      <c r="BL130" s="262"/>
      <c r="BM130" s="262"/>
      <c r="BN130" s="262"/>
      <c r="BO130" s="262"/>
      <c r="BP130" s="262"/>
      <c r="BQ130" s="262"/>
      <c r="BR130" s="262"/>
      <c r="BS130" s="262"/>
      <c r="BT130" s="262"/>
      <c r="BU130" s="262"/>
      <c r="BV130" s="262"/>
      <c r="BW130" s="262"/>
      <c r="BX130" s="262"/>
      <c r="BY130" s="262"/>
      <c r="BZ130" s="262"/>
      <c r="CA130" s="262"/>
      <c r="CB130" s="262"/>
      <c r="CC130" s="262"/>
      <c r="CD130" s="262"/>
      <c r="CE130" s="262"/>
      <c r="CF130" s="262"/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  <c r="CR130" s="262"/>
      <c r="CS130" s="262"/>
      <c r="CT130" s="262"/>
      <c r="CU130" s="262"/>
      <c r="CV130" s="262"/>
      <c r="CW130" s="262"/>
      <c r="CX130" s="262"/>
      <c r="CY130" s="262"/>
      <c r="CZ130" s="262"/>
      <c r="DA130" s="262"/>
      <c r="DB130" s="262"/>
      <c r="DC130" s="262"/>
      <c r="DD130" s="262"/>
      <c r="DE130" s="262"/>
      <c r="DF130" s="262"/>
      <c r="DG130" s="262"/>
      <c r="DH130" s="262"/>
      <c r="DI130" s="262"/>
      <c r="DJ130" s="262"/>
      <c r="DK130" s="262"/>
      <c r="DL130" s="262"/>
      <c r="DM130" s="262"/>
      <c r="DN130" s="262"/>
      <c r="DO130" s="262"/>
      <c r="DP130" s="262"/>
      <c r="DQ130" s="262"/>
      <c r="DR130" s="262"/>
      <c r="DS130" s="262"/>
      <c r="DT130" s="262"/>
      <c r="DU130" s="262"/>
      <c r="DV130" s="262"/>
      <c r="DW130" s="262"/>
      <c r="DX130" s="262"/>
      <c r="DY130" s="262"/>
      <c r="DZ130" s="262"/>
      <c r="EA130" s="262"/>
      <c r="EB130" s="262"/>
      <c r="EC130" s="262"/>
      <c r="ED130" s="262"/>
      <c r="EE130" s="262"/>
      <c r="EF130" s="262"/>
    </row>
    <row r="131" spans="1:136" s="808" customFormat="1" ht="15" customHeight="1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  <c r="BR131" s="262"/>
      <c r="BS131" s="262"/>
      <c r="BT131" s="262"/>
      <c r="BU131" s="262"/>
      <c r="BV131" s="262"/>
      <c r="BW131" s="262"/>
      <c r="BX131" s="262"/>
      <c r="BY131" s="262"/>
      <c r="BZ131" s="262"/>
      <c r="CA131" s="262"/>
      <c r="CB131" s="262"/>
      <c r="CC131" s="262"/>
      <c r="CD131" s="262"/>
      <c r="CE131" s="262"/>
      <c r="CF131" s="262"/>
      <c r="CG131" s="262"/>
      <c r="CH131" s="262"/>
      <c r="CI131" s="262"/>
      <c r="CJ131" s="262"/>
      <c r="CK131" s="262"/>
      <c r="CL131" s="262"/>
      <c r="CM131" s="262"/>
      <c r="CN131" s="262"/>
      <c r="CO131" s="262"/>
      <c r="CP131" s="262"/>
      <c r="CQ131" s="262"/>
      <c r="CR131" s="262"/>
      <c r="CS131" s="262"/>
      <c r="CT131" s="262"/>
      <c r="CU131" s="262"/>
      <c r="CV131" s="262"/>
      <c r="CW131" s="262"/>
      <c r="CX131" s="262"/>
      <c r="CY131" s="262"/>
      <c r="CZ131" s="262"/>
      <c r="DA131" s="262"/>
      <c r="DB131" s="262"/>
      <c r="DC131" s="262"/>
      <c r="DD131" s="262"/>
      <c r="DE131" s="262"/>
      <c r="DF131" s="262"/>
      <c r="DG131" s="262"/>
      <c r="DH131" s="262"/>
      <c r="DI131" s="262"/>
      <c r="DJ131" s="262"/>
      <c r="DK131" s="262"/>
      <c r="DL131" s="262"/>
      <c r="DM131" s="262"/>
      <c r="DN131" s="262"/>
      <c r="DO131" s="262"/>
      <c r="DP131" s="262"/>
      <c r="DQ131" s="262"/>
      <c r="DR131" s="262"/>
      <c r="DS131" s="262"/>
      <c r="DT131" s="262"/>
      <c r="DU131" s="262"/>
      <c r="DV131" s="262"/>
      <c r="DW131" s="262"/>
      <c r="DX131" s="262"/>
      <c r="DY131" s="262"/>
      <c r="DZ131" s="262"/>
      <c r="EA131" s="262"/>
      <c r="EB131" s="262"/>
      <c r="EC131" s="262"/>
      <c r="ED131" s="262"/>
      <c r="EE131" s="262"/>
      <c r="EF131" s="262"/>
    </row>
    <row r="132" spans="1:136" s="808" customFormat="1" ht="15" customHeight="1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62"/>
      <c r="BH132" s="262"/>
      <c r="BI132" s="262"/>
      <c r="BJ132" s="262"/>
      <c r="BK132" s="262"/>
      <c r="BL132" s="262"/>
      <c r="BM132" s="262"/>
      <c r="BN132" s="262"/>
      <c r="BO132" s="262"/>
      <c r="BP132" s="262"/>
      <c r="BQ132" s="262"/>
      <c r="BR132" s="262"/>
      <c r="BS132" s="262"/>
      <c r="BT132" s="262"/>
      <c r="BU132" s="262"/>
      <c r="BV132" s="262"/>
      <c r="BW132" s="262"/>
      <c r="BX132" s="262"/>
      <c r="BY132" s="262"/>
      <c r="BZ132" s="262"/>
      <c r="CA132" s="262"/>
      <c r="CB132" s="262"/>
      <c r="CC132" s="262"/>
      <c r="CD132" s="262"/>
      <c r="CE132" s="262"/>
      <c r="CF132" s="262"/>
      <c r="CG132" s="262"/>
      <c r="CH132" s="262"/>
      <c r="CI132" s="262"/>
      <c r="CJ132" s="262"/>
      <c r="CK132" s="262"/>
      <c r="CL132" s="262"/>
      <c r="CM132" s="262"/>
      <c r="CN132" s="262"/>
      <c r="CO132" s="262"/>
      <c r="CP132" s="262"/>
      <c r="CQ132" s="262"/>
      <c r="CR132" s="262"/>
      <c r="CS132" s="262"/>
      <c r="CT132" s="262"/>
      <c r="CU132" s="262"/>
      <c r="CV132" s="262"/>
      <c r="CW132" s="262"/>
      <c r="CX132" s="262"/>
      <c r="CY132" s="262"/>
      <c r="CZ132" s="262"/>
      <c r="DA132" s="262"/>
      <c r="DB132" s="262"/>
      <c r="DC132" s="262"/>
      <c r="DD132" s="262"/>
      <c r="DE132" s="262"/>
      <c r="DF132" s="262"/>
      <c r="DG132" s="262"/>
      <c r="DH132" s="262"/>
      <c r="DI132" s="262"/>
      <c r="DJ132" s="262"/>
      <c r="DK132" s="262"/>
      <c r="DL132" s="262"/>
      <c r="DM132" s="262"/>
      <c r="DN132" s="262"/>
      <c r="DO132" s="262"/>
      <c r="DP132" s="262"/>
      <c r="DQ132" s="262"/>
      <c r="DR132" s="262"/>
      <c r="DS132" s="262"/>
      <c r="DT132" s="262"/>
      <c r="DU132" s="262"/>
      <c r="DV132" s="262"/>
      <c r="DW132" s="262"/>
      <c r="DX132" s="262"/>
      <c r="DY132" s="262"/>
      <c r="DZ132" s="262"/>
      <c r="EA132" s="262"/>
      <c r="EB132" s="262"/>
      <c r="EC132" s="262"/>
      <c r="ED132" s="262"/>
      <c r="EE132" s="262"/>
      <c r="EF132" s="262"/>
    </row>
    <row r="133" spans="1:136" s="808" customFormat="1" ht="15" customHeight="1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  <c r="BR133" s="262"/>
      <c r="BS133" s="262"/>
      <c r="BT133" s="262"/>
      <c r="BU133" s="262"/>
      <c r="BV133" s="262"/>
      <c r="BW133" s="262"/>
      <c r="BX133" s="262"/>
      <c r="BY133" s="262"/>
      <c r="BZ133" s="262"/>
      <c r="CA133" s="262"/>
      <c r="CB133" s="262"/>
      <c r="CC133" s="262"/>
      <c r="CD133" s="262"/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  <c r="DW133" s="262"/>
      <c r="DX133" s="262"/>
      <c r="DY133" s="262"/>
      <c r="DZ133" s="262"/>
      <c r="EA133" s="262"/>
      <c r="EB133" s="262"/>
      <c r="EC133" s="262"/>
      <c r="ED133" s="262"/>
      <c r="EE133" s="262"/>
      <c r="EF133" s="262"/>
    </row>
    <row r="134" spans="1:136" s="808" customFormat="1" ht="15" customHeight="1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62"/>
      <c r="BH134" s="262"/>
      <c r="BI134" s="262"/>
      <c r="BJ134" s="262"/>
      <c r="BK134" s="262"/>
      <c r="BL134" s="262"/>
      <c r="BM134" s="262"/>
      <c r="BN134" s="262"/>
      <c r="BO134" s="262"/>
      <c r="BP134" s="262"/>
      <c r="BQ134" s="262"/>
      <c r="BR134" s="262"/>
      <c r="BS134" s="262"/>
      <c r="BT134" s="262"/>
      <c r="BU134" s="262"/>
      <c r="BV134" s="262"/>
      <c r="BW134" s="262"/>
      <c r="BX134" s="262"/>
      <c r="BY134" s="262"/>
      <c r="BZ134" s="262"/>
      <c r="CA134" s="262"/>
      <c r="CB134" s="262"/>
      <c r="CC134" s="262"/>
      <c r="CD134" s="262"/>
      <c r="CE134" s="262"/>
      <c r="CF134" s="262"/>
      <c r="CG134" s="262"/>
      <c r="CH134" s="262"/>
      <c r="CI134" s="262"/>
      <c r="CJ134" s="262"/>
      <c r="CK134" s="262"/>
      <c r="CL134" s="262"/>
      <c r="CM134" s="262"/>
      <c r="CN134" s="262"/>
      <c r="CO134" s="262"/>
      <c r="CP134" s="262"/>
      <c r="CQ134" s="262"/>
      <c r="CR134" s="262"/>
      <c r="CS134" s="262"/>
      <c r="CT134" s="262"/>
      <c r="CU134" s="262"/>
      <c r="CV134" s="262"/>
      <c r="CW134" s="262"/>
      <c r="CX134" s="262"/>
      <c r="CY134" s="262"/>
      <c r="CZ134" s="262"/>
      <c r="DA134" s="262"/>
      <c r="DB134" s="262"/>
      <c r="DC134" s="262"/>
      <c r="DD134" s="262"/>
      <c r="DE134" s="262"/>
      <c r="DF134" s="262"/>
      <c r="DG134" s="262"/>
      <c r="DH134" s="262"/>
      <c r="DI134" s="262"/>
      <c r="DJ134" s="262"/>
      <c r="DK134" s="262"/>
      <c r="DL134" s="262"/>
      <c r="DM134" s="262"/>
      <c r="DN134" s="262"/>
      <c r="DO134" s="262"/>
      <c r="DP134" s="262"/>
      <c r="DQ134" s="262"/>
      <c r="DR134" s="262"/>
      <c r="DS134" s="262"/>
      <c r="DT134" s="262"/>
      <c r="DU134" s="262"/>
      <c r="DV134" s="262"/>
      <c r="DW134" s="262"/>
      <c r="DX134" s="262"/>
      <c r="DY134" s="262"/>
      <c r="DZ134" s="262"/>
      <c r="EA134" s="262"/>
      <c r="EB134" s="262"/>
      <c r="EC134" s="262"/>
      <c r="ED134" s="262"/>
      <c r="EE134" s="262"/>
      <c r="EF134" s="262"/>
    </row>
    <row r="135" spans="1:136" s="808" customFormat="1" ht="15" customHeight="1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  <c r="BR135" s="262"/>
      <c r="BS135" s="262"/>
      <c r="BT135" s="262"/>
      <c r="BU135" s="262"/>
      <c r="BV135" s="262"/>
      <c r="BW135" s="262"/>
      <c r="BX135" s="262"/>
      <c r="BY135" s="262"/>
      <c r="BZ135" s="262"/>
      <c r="CA135" s="262"/>
      <c r="CB135" s="262"/>
      <c r="CC135" s="262"/>
      <c r="CD135" s="262"/>
      <c r="CE135" s="262"/>
      <c r="CF135" s="262"/>
      <c r="CG135" s="262"/>
      <c r="CH135" s="262"/>
      <c r="CI135" s="262"/>
      <c r="CJ135" s="262"/>
      <c r="CK135" s="262"/>
      <c r="CL135" s="262"/>
      <c r="CM135" s="262"/>
      <c r="CN135" s="262"/>
      <c r="CO135" s="262"/>
      <c r="CP135" s="262"/>
      <c r="CQ135" s="262"/>
      <c r="CR135" s="262"/>
      <c r="CS135" s="262"/>
      <c r="CT135" s="262"/>
      <c r="CU135" s="262"/>
      <c r="CV135" s="262"/>
      <c r="CW135" s="262"/>
      <c r="CX135" s="262"/>
      <c r="CY135" s="262"/>
      <c r="CZ135" s="262"/>
      <c r="DA135" s="262"/>
      <c r="DB135" s="262"/>
      <c r="DC135" s="262"/>
      <c r="DD135" s="262"/>
      <c r="DE135" s="262"/>
      <c r="DF135" s="262"/>
      <c r="DG135" s="262"/>
      <c r="DH135" s="262"/>
      <c r="DI135" s="262"/>
      <c r="DJ135" s="262"/>
      <c r="DK135" s="262"/>
      <c r="DL135" s="262"/>
      <c r="DM135" s="262"/>
      <c r="DN135" s="262"/>
      <c r="DO135" s="262"/>
      <c r="DP135" s="262"/>
      <c r="DQ135" s="262"/>
      <c r="DR135" s="262"/>
      <c r="DS135" s="262"/>
      <c r="DT135" s="262"/>
      <c r="DU135" s="262"/>
      <c r="DV135" s="262"/>
      <c r="DW135" s="262"/>
      <c r="DX135" s="262"/>
      <c r="DY135" s="262"/>
      <c r="DZ135" s="262"/>
      <c r="EA135" s="262"/>
      <c r="EB135" s="262"/>
      <c r="EC135" s="262"/>
      <c r="ED135" s="262"/>
      <c r="EE135" s="262"/>
      <c r="EF135" s="262"/>
    </row>
    <row r="136" spans="1:136" s="808" customFormat="1" ht="15" customHeight="1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262"/>
      <c r="BV136" s="262"/>
      <c r="BW136" s="262"/>
      <c r="BX136" s="262"/>
      <c r="BY136" s="262"/>
      <c r="BZ136" s="262"/>
      <c r="CA136" s="262"/>
      <c r="CB136" s="262"/>
      <c r="CC136" s="262"/>
      <c r="CD136" s="262"/>
      <c r="CE136" s="262"/>
      <c r="CF136" s="262"/>
      <c r="CG136" s="262"/>
      <c r="CH136" s="262"/>
      <c r="CI136" s="262"/>
      <c r="CJ136" s="262"/>
      <c r="CK136" s="262"/>
      <c r="CL136" s="262"/>
      <c r="CM136" s="262"/>
      <c r="CN136" s="262"/>
      <c r="CO136" s="262"/>
      <c r="CP136" s="262"/>
      <c r="CQ136" s="262"/>
      <c r="CR136" s="262"/>
      <c r="CS136" s="262"/>
      <c r="CT136" s="262"/>
      <c r="CU136" s="262"/>
      <c r="CV136" s="262"/>
      <c r="CW136" s="262"/>
      <c r="CX136" s="262"/>
      <c r="CY136" s="262"/>
      <c r="CZ136" s="262"/>
      <c r="DA136" s="262"/>
      <c r="DB136" s="262"/>
      <c r="DC136" s="262"/>
      <c r="DD136" s="262"/>
      <c r="DE136" s="262"/>
      <c r="DF136" s="262"/>
      <c r="DG136" s="262"/>
      <c r="DH136" s="262"/>
      <c r="DI136" s="262"/>
      <c r="DJ136" s="262"/>
      <c r="DK136" s="262"/>
      <c r="DL136" s="262"/>
      <c r="DM136" s="262"/>
      <c r="DN136" s="262"/>
      <c r="DO136" s="262"/>
      <c r="DP136" s="262"/>
      <c r="DQ136" s="262"/>
      <c r="DR136" s="262"/>
      <c r="DS136" s="262"/>
      <c r="DT136" s="262"/>
      <c r="DU136" s="262"/>
      <c r="DV136" s="262"/>
      <c r="DW136" s="262"/>
      <c r="DX136" s="262"/>
      <c r="DY136" s="262"/>
      <c r="DZ136" s="262"/>
      <c r="EA136" s="262"/>
      <c r="EB136" s="262"/>
      <c r="EC136" s="262"/>
      <c r="ED136" s="262"/>
      <c r="EE136" s="262"/>
      <c r="EF136" s="262"/>
    </row>
    <row r="137" spans="1:136" s="808" customFormat="1" ht="15" customHeight="1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62"/>
      <c r="BP137" s="262"/>
      <c r="BQ137" s="262"/>
      <c r="BR137" s="262"/>
      <c r="BS137" s="262"/>
      <c r="BT137" s="262"/>
      <c r="BU137" s="262"/>
      <c r="BV137" s="262"/>
      <c r="BW137" s="262"/>
      <c r="BX137" s="262"/>
      <c r="BY137" s="262"/>
      <c r="BZ137" s="262"/>
      <c r="CA137" s="262"/>
      <c r="CB137" s="262"/>
      <c r="CC137" s="262"/>
      <c r="CD137" s="262"/>
      <c r="CE137" s="262"/>
      <c r="CF137" s="262"/>
      <c r="CG137" s="262"/>
      <c r="CH137" s="262"/>
      <c r="CI137" s="262"/>
      <c r="CJ137" s="262"/>
      <c r="CK137" s="262"/>
      <c r="CL137" s="262"/>
      <c r="CM137" s="262"/>
      <c r="CN137" s="262"/>
      <c r="CO137" s="262"/>
      <c r="CP137" s="262"/>
      <c r="CQ137" s="262"/>
      <c r="CR137" s="262"/>
      <c r="CS137" s="262"/>
      <c r="CT137" s="262"/>
      <c r="CU137" s="262"/>
      <c r="CV137" s="262"/>
      <c r="CW137" s="262"/>
      <c r="CX137" s="262"/>
      <c r="CY137" s="262"/>
      <c r="CZ137" s="262"/>
      <c r="DA137" s="262"/>
      <c r="DB137" s="262"/>
      <c r="DC137" s="262"/>
      <c r="DD137" s="262"/>
      <c r="DE137" s="262"/>
      <c r="DF137" s="262"/>
      <c r="DG137" s="262"/>
      <c r="DH137" s="262"/>
      <c r="DI137" s="262"/>
      <c r="DJ137" s="262"/>
      <c r="DK137" s="262"/>
      <c r="DL137" s="262"/>
      <c r="DM137" s="262"/>
      <c r="DN137" s="262"/>
      <c r="DO137" s="262"/>
      <c r="DP137" s="262"/>
      <c r="DQ137" s="262"/>
      <c r="DR137" s="262"/>
      <c r="DS137" s="262"/>
      <c r="DT137" s="262"/>
      <c r="DU137" s="262"/>
      <c r="DV137" s="262"/>
      <c r="DW137" s="262"/>
      <c r="DX137" s="262"/>
      <c r="DY137" s="262"/>
      <c r="DZ137" s="262"/>
      <c r="EA137" s="262"/>
      <c r="EB137" s="262"/>
      <c r="EC137" s="262"/>
      <c r="ED137" s="262"/>
      <c r="EE137" s="262"/>
      <c r="EF137" s="262"/>
    </row>
    <row r="138" spans="1:136" s="808" customFormat="1" ht="15" customHeight="1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  <c r="BR138" s="262"/>
      <c r="BS138" s="262"/>
      <c r="BT138" s="262"/>
      <c r="BU138" s="262"/>
      <c r="BV138" s="262"/>
      <c r="BW138" s="262"/>
      <c r="BX138" s="262"/>
      <c r="BY138" s="262"/>
      <c r="BZ138" s="262"/>
      <c r="CA138" s="262"/>
      <c r="CB138" s="262"/>
      <c r="CC138" s="262"/>
      <c r="CD138" s="262"/>
      <c r="CE138" s="262"/>
      <c r="CF138" s="262"/>
      <c r="CG138" s="262"/>
      <c r="CH138" s="262"/>
      <c r="CI138" s="262"/>
      <c r="CJ138" s="262"/>
      <c r="CK138" s="262"/>
      <c r="CL138" s="262"/>
      <c r="CM138" s="262"/>
      <c r="CN138" s="262"/>
      <c r="CO138" s="262"/>
      <c r="CP138" s="262"/>
      <c r="CQ138" s="262"/>
      <c r="CR138" s="262"/>
      <c r="CS138" s="262"/>
      <c r="CT138" s="262"/>
      <c r="CU138" s="262"/>
      <c r="CV138" s="262"/>
      <c r="CW138" s="262"/>
      <c r="CX138" s="262"/>
      <c r="CY138" s="262"/>
      <c r="CZ138" s="262"/>
      <c r="DA138" s="262"/>
      <c r="DB138" s="262"/>
      <c r="DC138" s="262"/>
      <c r="DD138" s="262"/>
      <c r="DE138" s="262"/>
      <c r="DF138" s="262"/>
      <c r="DG138" s="262"/>
      <c r="DH138" s="262"/>
      <c r="DI138" s="262"/>
      <c r="DJ138" s="262"/>
      <c r="DK138" s="262"/>
      <c r="DL138" s="262"/>
      <c r="DM138" s="262"/>
      <c r="DN138" s="262"/>
      <c r="DO138" s="262"/>
      <c r="DP138" s="262"/>
      <c r="DQ138" s="262"/>
      <c r="DR138" s="262"/>
      <c r="DS138" s="262"/>
      <c r="DT138" s="262"/>
      <c r="DU138" s="262"/>
      <c r="DV138" s="262"/>
      <c r="DW138" s="262"/>
      <c r="DX138" s="262"/>
      <c r="DY138" s="262"/>
      <c r="DZ138" s="262"/>
      <c r="EA138" s="262"/>
      <c r="EB138" s="262"/>
      <c r="EC138" s="262"/>
      <c r="ED138" s="262"/>
      <c r="EE138" s="262"/>
      <c r="EF138" s="262"/>
    </row>
    <row r="139" spans="1:136" s="808" customFormat="1" ht="15" customHeight="1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62"/>
      <c r="BH139" s="262"/>
      <c r="BI139" s="262"/>
      <c r="BJ139" s="262"/>
      <c r="BK139" s="262"/>
      <c r="BL139" s="262"/>
      <c r="BM139" s="262"/>
      <c r="BN139" s="262"/>
      <c r="BO139" s="262"/>
      <c r="BP139" s="262"/>
      <c r="BQ139" s="262"/>
      <c r="BR139" s="262"/>
      <c r="BS139" s="262"/>
      <c r="BT139" s="262"/>
      <c r="BU139" s="262"/>
      <c r="BV139" s="262"/>
      <c r="BW139" s="262"/>
      <c r="BX139" s="262"/>
      <c r="BY139" s="262"/>
      <c r="BZ139" s="262"/>
      <c r="CA139" s="262"/>
      <c r="CB139" s="262"/>
      <c r="CC139" s="262"/>
      <c r="CD139" s="262"/>
      <c r="CE139" s="262"/>
      <c r="CF139" s="262"/>
      <c r="CG139" s="262"/>
      <c r="CH139" s="262"/>
      <c r="CI139" s="262"/>
      <c r="CJ139" s="262"/>
      <c r="CK139" s="262"/>
      <c r="CL139" s="262"/>
      <c r="CM139" s="262"/>
      <c r="CN139" s="262"/>
      <c r="CO139" s="262"/>
      <c r="CP139" s="262"/>
      <c r="CQ139" s="262"/>
      <c r="CR139" s="262"/>
      <c r="CS139" s="262"/>
      <c r="CT139" s="262"/>
      <c r="CU139" s="262"/>
      <c r="CV139" s="262"/>
      <c r="CW139" s="262"/>
      <c r="CX139" s="262"/>
      <c r="CY139" s="262"/>
      <c r="CZ139" s="262"/>
      <c r="DA139" s="262"/>
      <c r="DB139" s="262"/>
      <c r="DC139" s="262"/>
      <c r="DD139" s="262"/>
      <c r="DE139" s="262"/>
      <c r="DF139" s="262"/>
      <c r="DG139" s="262"/>
      <c r="DH139" s="262"/>
      <c r="DI139" s="262"/>
      <c r="DJ139" s="262"/>
      <c r="DK139" s="262"/>
      <c r="DL139" s="262"/>
      <c r="DM139" s="262"/>
      <c r="DN139" s="262"/>
      <c r="DO139" s="262"/>
      <c r="DP139" s="262"/>
      <c r="DQ139" s="262"/>
      <c r="DR139" s="262"/>
      <c r="DS139" s="262"/>
      <c r="DT139" s="262"/>
      <c r="DU139" s="262"/>
      <c r="DV139" s="262"/>
      <c r="DW139" s="262"/>
      <c r="DX139" s="262"/>
      <c r="DY139" s="262"/>
      <c r="DZ139" s="262"/>
      <c r="EA139" s="262"/>
      <c r="EB139" s="262"/>
      <c r="EC139" s="262"/>
      <c r="ED139" s="262"/>
      <c r="EE139" s="262"/>
      <c r="EF139" s="262"/>
    </row>
    <row r="140" spans="1:136" s="808" customFormat="1" ht="15" customHeight="1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62"/>
      <c r="BH140" s="262"/>
      <c r="BI140" s="262"/>
      <c r="BJ140" s="262"/>
      <c r="BK140" s="262"/>
      <c r="BL140" s="262"/>
      <c r="BM140" s="262"/>
      <c r="BN140" s="262"/>
      <c r="BO140" s="262"/>
      <c r="BP140" s="262"/>
      <c r="BQ140" s="262"/>
      <c r="BR140" s="262"/>
      <c r="BS140" s="262"/>
      <c r="BT140" s="262"/>
      <c r="BU140" s="262"/>
      <c r="BV140" s="262"/>
      <c r="BW140" s="262"/>
      <c r="BX140" s="262"/>
      <c r="BY140" s="262"/>
      <c r="BZ140" s="262"/>
      <c r="CA140" s="262"/>
      <c r="CB140" s="262"/>
      <c r="CC140" s="262"/>
      <c r="CD140" s="262"/>
      <c r="CE140" s="262"/>
      <c r="CF140" s="262"/>
      <c r="CG140" s="262"/>
      <c r="CH140" s="262"/>
      <c r="CI140" s="262"/>
      <c r="CJ140" s="262"/>
      <c r="CK140" s="262"/>
      <c r="CL140" s="262"/>
      <c r="CM140" s="262"/>
      <c r="CN140" s="262"/>
      <c r="CO140" s="262"/>
      <c r="CP140" s="262"/>
      <c r="CQ140" s="262"/>
      <c r="CR140" s="262"/>
      <c r="CS140" s="262"/>
      <c r="CT140" s="262"/>
      <c r="CU140" s="262"/>
      <c r="CV140" s="262"/>
      <c r="CW140" s="262"/>
      <c r="CX140" s="262"/>
      <c r="CY140" s="262"/>
      <c r="CZ140" s="262"/>
      <c r="DA140" s="262"/>
      <c r="DB140" s="262"/>
      <c r="DC140" s="262"/>
      <c r="DD140" s="262"/>
      <c r="DE140" s="262"/>
      <c r="DF140" s="262"/>
      <c r="DG140" s="262"/>
      <c r="DH140" s="262"/>
      <c r="DI140" s="262"/>
      <c r="DJ140" s="262"/>
      <c r="DK140" s="262"/>
      <c r="DL140" s="262"/>
      <c r="DM140" s="262"/>
      <c r="DN140" s="262"/>
      <c r="DO140" s="262"/>
      <c r="DP140" s="262"/>
      <c r="DQ140" s="262"/>
      <c r="DR140" s="262"/>
      <c r="DS140" s="262"/>
      <c r="DT140" s="262"/>
      <c r="DU140" s="262"/>
      <c r="DV140" s="262"/>
      <c r="DW140" s="262"/>
      <c r="DX140" s="262"/>
      <c r="DY140" s="262"/>
      <c r="DZ140" s="262"/>
      <c r="EA140" s="262"/>
      <c r="EB140" s="262"/>
      <c r="EC140" s="262"/>
      <c r="ED140" s="262"/>
      <c r="EE140" s="262"/>
      <c r="EF140" s="262"/>
    </row>
    <row r="141" spans="1:136" ht="15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808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>
        <v>2457</v>
      </c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62"/>
      <c r="BH141" s="262"/>
      <c r="BI141" s="262"/>
      <c r="BJ141" s="262"/>
      <c r="BK141" s="262"/>
      <c r="BL141" s="262"/>
      <c r="BM141" s="262"/>
      <c r="BN141" s="262"/>
      <c r="BO141" s="262"/>
      <c r="BP141" s="262"/>
      <c r="BQ141" s="262"/>
      <c r="BR141" s="262"/>
      <c r="BS141" s="262"/>
      <c r="BT141" s="262"/>
      <c r="BU141" s="262"/>
      <c r="BV141" s="262"/>
      <c r="BW141" s="262"/>
      <c r="BX141" s="262"/>
      <c r="BY141" s="262"/>
      <c r="BZ141" s="262"/>
      <c r="CA141" s="262"/>
      <c r="CB141" s="262"/>
      <c r="CC141" s="262"/>
      <c r="CD141" s="262"/>
      <c r="CE141" s="262"/>
      <c r="CF141" s="262"/>
      <c r="CG141" s="262"/>
      <c r="CH141" s="262"/>
      <c r="CI141" s="262"/>
      <c r="CJ141" s="262"/>
      <c r="CK141" s="262"/>
      <c r="CL141" s="262"/>
      <c r="CM141" s="262"/>
      <c r="CN141" s="262"/>
      <c r="CO141" s="262"/>
      <c r="CP141" s="262"/>
      <c r="CQ141" s="262"/>
      <c r="CR141" s="262"/>
      <c r="CS141" s="262"/>
      <c r="CT141" s="262"/>
      <c r="CU141" s="262"/>
      <c r="CV141" s="262"/>
      <c r="CW141" s="262"/>
      <c r="CX141" s="262"/>
      <c r="CY141" s="262"/>
      <c r="CZ141" s="262"/>
      <c r="DA141" s="262"/>
      <c r="DB141" s="262"/>
      <c r="DC141" s="262"/>
      <c r="DD141" s="262"/>
      <c r="DE141" s="262"/>
      <c r="DF141" s="262"/>
      <c r="DG141" s="262"/>
      <c r="DH141" s="262"/>
      <c r="DI141" s="262"/>
      <c r="DJ141" s="262"/>
      <c r="DK141" s="262"/>
      <c r="DL141" s="262"/>
      <c r="DM141" s="262"/>
      <c r="DN141" s="262"/>
      <c r="DO141" s="262"/>
      <c r="DP141" s="262"/>
      <c r="DQ141" s="262"/>
      <c r="DR141" s="262"/>
      <c r="DS141" s="262"/>
      <c r="DT141" s="262"/>
      <c r="DU141" s="262"/>
      <c r="DV141" s="262"/>
      <c r="DW141" s="262"/>
      <c r="DX141" s="262"/>
      <c r="DY141" s="262"/>
      <c r="DZ141" s="262"/>
      <c r="EA141" s="262"/>
      <c r="EB141" s="262"/>
      <c r="EC141" s="262"/>
      <c r="ED141" s="262"/>
      <c r="EE141" s="262"/>
      <c r="EF141" s="262"/>
    </row>
    <row r="142" spans="1:136" ht="15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808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>
        <f>SUM(Y127:Y141)</f>
        <v>3564</v>
      </c>
      <c r="Z142" s="262">
        <f>Y142*8</f>
        <v>28512</v>
      </c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62"/>
      <c r="BH142" s="262"/>
      <c r="BI142" s="262"/>
      <c r="BJ142" s="262"/>
      <c r="BK142" s="262"/>
      <c r="BL142" s="262"/>
      <c r="BM142" s="262"/>
      <c r="BN142" s="262"/>
      <c r="BO142" s="262"/>
      <c r="BP142" s="262"/>
      <c r="BQ142" s="262"/>
      <c r="BR142" s="262"/>
      <c r="BS142" s="262"/>
      <c r="BT142" s="262"/>
      <c r="BU142" s="262"/>
      <c r="BV142" s="262"/>
      <c r="BW142" s="262"/>
      <c r="BX142" s="262"/>
      <c r="BY142" s="262"/>
      <c r="BZ142" s="262"/>
      <c r="CA142" s="262"/>
      <c r="CB142" s="262"/>
      <c r="CC142" s="262"/>
      <c r="CD142" s="262"/>
      <c r="CE142" s="262"/>
      <c r="CF142" s="262"/>
      <c r="CG142" s="262"/>
      <c r="CH142" s="262"/>
      <c r="CI142" s="262"/>
      <c r="CJ142" s="262"/>
      <c r="CK142" s="262"/>
      <c r="CL142" s="262"/>
      <c r="CM142" s="262"/>
      <c r="CN142" s="262"/>
      <c r="CO142" s="262"/>
      <c r="CP142" s="262"/>
      <c r="CQ142" s="262"/>
      <c r="CR142" s="262"/>
      <c r="CS142" s="262"/>
      <c r="CT142" s="262"/>
      <c r="CU142" s="262"/>
      <c r="CV142" s="262"/>
      <c r="CW142" s="262"/>
      <c r="CX142" s="262"/>
      <c r="CY142" s="262"/>
      <c r="CZ142" s="262"/>
      <c r="DA142" s="262"/>
      <c r="DB142" s="262"/>
      <c r="DC142" s="262"/>
      <c r="DD142" s="262"/>
      <c r="DE142" s="262"/>
      <c r="DF142" s="262"/>
      <c r="DG142" s="262"/>
      <c r="DH142" s="262"/>
      <c r="DI142" s="262"/>
      <c r="DJ142" s="262"/>
      <c r="DK142" s="262"/>
      <c r="DL142" s="262"/>
      <c r="DM142" s="262"/>
      <c r="DN142" s="262"/>
      <c r="DO142" s="262"/>
      <c r="DP142" s="262"/>
      <c r="DQ142" s="262"/>
      <c r="DR142" s="262"/>
      <c r="DS142" s="262"/>
      <c r="DT142" s="262"/>
      <c r="DU142" s="262"/>
      <c r="DV142" s="262"/>
      <c r="DW142" s="262"/>
      <c r="DX142" s="262"/>
      <c r="DY142" s="262"/>
      <c r="DZ142" s="262"/>
      <c r="EA142" s="262"/>
      <c r="EB142" s="262"/>
      <c r="EC142" s="262"/>
      <c r="ED142" s="262"/>
      <c r="EE142" s="262"/>
      <c r="EF142" s="262"/>
    </row>
    <row r="143" spans="1:136" ht="15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808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>
        <f>SUM(Z125:Z142)</f>
        <v>134112</v>
      </c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62"/>
      <c r="BH143" s="262"/>
      <c r="BI143" s="262"/>
      <c r="BJ143" s="262"/>
      <c r="BK143" s="262"/>
      <c r="BL143" s="262"/>
      <c r="BM143" s="262"/>
      <c r="BN143" s="262"/>
      <c r="BO143" s="262"/>
      <c r="BP143" s="262"/>
      <c r="BQ143" s="262"/>
      <c r="BR143" s="262"/>
      <c r="BS143" s="262"/>
      <c r="BT143" s="262"/>
      <c r="BU143" s="262"/>
      <c r="BV143" s="262"/>
      <c r="BW143" s="262"/>
      <c r="BX143" s="262"/>
      <c r="BY143" s="262"/>
      <c r="BZ143" s="262"/>
      <c r="CA143" s="262"/>
      <c r="CB143" s="262"/>
      <c r="CC143" s="262"/>
      <c r="CD143" s="262"/>
      <c r="CE143" s="262"/>
      <c r="CF143" s="262"/>
      <c r="CG143" s="262"/>
      <c r="CH143" s="262"/>
      <c r="CI143" s="262"/>
      <c r="CJ143" s="262"/>
      <c r="CK143" s="262"/>
      <c r="CL143" s="262"/>
      <c r="CM143" s="262"/>
      <c r="CN143" s="262"/>
      <c r="CO143" s="262"/>
      <c r="CP143" s="262"/>
      <c r="CQ143" s="262"/>
      <c r="CR143" s="262"/>
      <c r="CS143" s="262"/>
      <c r="CT143" s="262"/>
      <c r="CU143" s="262"/>
      <c r="CV143" s="262"/>
      <c r="CW143" s="262"/>
      <c r="CX143" s="262"/>
      <c r="CY143" s="262"/>
      <c r="CZ143" s="262"/>
      <c r="DA143" s="262"/>
      <c r="DB143" s="262"/>
      <c r="DC143" s="262"/>
      <c r="DD143" s="262"/>
      <c r="DE143" s="262"/>
      <c r="DF143" s="262"/>
      <c r="DG143" s="262"/>
      <c r="DH143" s="262"/>
      <c r="DI143" s="262"/>
      <c r="DJ143" s="262"/>
      <c r="DK143" s="262"/>
      <c r="DL143" s="262"/>
      <c r="DM143" s="262"/>
      <c r="DN143" s="262"/>
      <c r="DO143" s="262"/>
      <c r="DP143" s="262"/>
      <c r="DQ143" s="262"/>
      <c r="DR143" s="262"/>
      <c r="DS143" s="262"/>
      <c r="DT143" s="262"/>
      <c r="DU143" s="262"/>
      <c r="DV143" s="262"/>
      <c r="DW143" s="262"/>
      <c r="DX143" s="262"/>
      <c r="DY143" s="262"/>
      <c r="DZ143" s="262"/>
      <c r="EA143" s="262"/>
      <c r="EB143" s="262"/>
      <c r="EC143" s="262"/>
      <c r="ED143" s="262"/>
      <c r="EE143" s="262"/>
      <c r="EF143" s="262"/>
    </row>
    <row r="144" spans="1:136" ht="15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808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62"/>
      <c r="BH144" s="262"/>
      <c r="BI144" s="262"/>
      <c r="BJ144" s="262"/>
      <c r="BK144" s="262"/>
      <c r="BL144" s="262"/>
      <c r="BM144" s="262"/>
      <c r="BN144" s="262"/>
      <c r="BO144" s="262"/>
      <c r="BP144" s="262"/>
      <c r="BQ144" s="262"/>
      <c r="BR144" s="262"/>
      <c r="BS144" s="262"/>
      <c r="BT144" s="262"/>
      <c r="BU144" s="262"/>
      <c r="BV144" s="262"/>
      <c r="BW144" s="262"/>
      <c r="BX144" s="262"/>
      <c r="BY144" s="262"/>
      <c r="BZ144" s="262"/>
      <c r="CA144" s="262"/>
      <c r="CB144" s="262"/>
      <c r="CC144" s="262"/>
      <c r="CD144" s="262"/>
      <c r="CE144" s="262"/>
      <c r="CF144" s="262"/>
      <c r="CG144" s="262"/>
      <c r="CH144" s="262"/>
      <c r="CI144" s="262"/>
      <c r="CJ144" s="262"/>
      <c r="CK144" s="262"/>
      <c r="CL144" s="262"/>
      <c r="CM144" s="262"/>
      <c r="CN144" s="262"/>
      <c r="CO144" s="262"/>
      <c r="CP144" s="262"/>
      <c r="CQ144" s="262"/>
      <c r="CR144" s="262"/>
      <c r="CS144" s="262"/>
      <c r="CT144" s="262"/>
      <c r="CU144" s="262"/>
      <c r="CV144" s="262"/>
      <c r="CW144" s="262"/>
      <c r="CX144" s="262"/>
      <c r="CY144" s="262"/>
      <c r="CZ144" s="262"/>
      <c r="DA144" s="262"/>
      <c r="DB144" s="262"/>
      <c r="DC144" s="262"/>
      <c r="DD144" s="262"/>
      <c r="DE144" s="262"/>
      <c r="DF144" s="262"/>
      <c r="DG144" s="262"/>
      <c r="DH144" s="262"/>
      <c r="DI144" s="262"/>
      <c r="DJ144" s="262"/>
      <c r="DK144" s="262"/>
      <c r="DL144" s="262"/>
      <c r="DM144" s="262"/>
      <c r="DN144" s="262"/>
      <c r="DO144" s="262"/>
      <c r="DP144" s="262"/>
      <c r="DQ144" s="262"/>
      <c r="DR144" s="262"/>
      <c r="DS144" s="262"/>
      <c r="DT144" s="262"/>
      <c r="DU144" s="262"/>
      <c r="DV144" s="262"/>
      <c r="DW144" s="262"/>
      <c r="DX144" s="262"/>
      <c r="DY144" s="262"/>
      <c r="DZ144" s="262"/>
      <c r="EA144" s="262"/>
      <c r="EB144" s="262"/>
      <c r="EC144" s="262"/>
      <c r="ED144" s="262"/>
      <c r="EE144" s="262"/>
      <c r="EF144" s="262"/>
    </row>
    <row r="145" spans="13:259" s="262" customFormat="1" ht="15">
      <c r="M145" s="808"/>
    </row>
    <row r="146" spans="13:259" s="152" customFormat="1" ht="0" hidden="1" customHeight="1">
      <c r="M146" s="809"/>
      <c r="EF146" s="277"/>
      <c r="EG146" s="262"/>
      <c r="EH146" s="262"/>
      <c r="EI146" s="262"/>
      <c r="EJ146" s="262"/>
      <c r="EK146" s="262"/>
      <c r="EL146" s="262"/>
      <c r="EM146" s="262"/>
      <c r="EN146" s="262"/>
      <c r="EO146" s="262"/>
      <c r="EP146" s="262"/>
      <c r="EQ146" s="262"/>
      <c r="ER146" s="262"/>
      <c r="ES146" s="262"/>
      <c r="ET146" s="262"/>
      <c r="EU146" s="262"/>
      <c r="EV146" s="262"/>
      <c r="EW146" s="262"/>
      <c r="EX146" s="262"/>
      <c r="EY146" s="262"/>
      <c r="EZ146" s="262"/>
      <c r="FA146" s="262"/>
      <c r="FB146" s="262"/>
      <c r="FC146" s="262"/>
      <c r="FD146" s="262"/>
      <c r="FE146" s="262"/>
      <c r="FF146" s="262"/>
      <c r="FG146" s="262"/>
      <c r="FH146" s="262"/>
      <c r="FI146" s="262"/>
      <c r="FJ146" s="262"/>
      <c r="FK146" s="262"/>
      <c r="FL146" s="262"/>
      <c r="FM146" s="262"/>
      <c r="FN146" s="262"/>
      <c r="FO146" s="262"/>
      <c r="FP146" s="262"/>
      <c r="FQ146" s="262"/>
      <c r="FR146" s="262"/>
      <c r="FS146" s="262"/>
      <c r="FT146" s="262"/>
      <c r="FU146" s="262"/>
      <c r="FV146" s="262"/>
      <c r="FW146" s="262"/>
      <c r="FX146" s="262"/>
      <c r="FY146" s="262"/>
      <c r="FZ146" s="262"/>
      <c r="GA146" s="262"/>
      <c r="GB146" s="262"/>
      <c r="GC146" s="262"/>
      <c r="GD146" s="262"/>
      <c r="GE146" s="262"/>
      <c r="GF146" s="262"/>
      <c r="GG146" s="262"/>
      <c r="GH146" s="262"/>
      <c r="GI146" s="262"/>
      <c r="GJ146" s="262"/>
      <c r="GK146" s="262"/>
      <c r="GL146" s="262"/>
      <c r="GM146" s="262"/>
      <c r="GN146" s="262"/>
      <c r="GO146" s="262"/>
      <c r="GP146" s="262"/>
      <c r="GQ146" s="262"/>
      <c r="GR146" s="262"/>
      <c r="GS146" s="262"/>
      <c r="GT146" s="262"/>
      <c r="GU146" s="262"/>
      <c r="GV146" s="262"/>
      <c r="GW146" s="262"/>
      <c r="GX146" s="262"/>
      <c r="GY146" s="262"/>
      <c r="GZ146" s="262"/>
      <c r="HA146" s="262"/>
      <c r="HB146" s="262"/>
      <c r="HC146" s="262"/>
      <c r="HD146" s="262"/>
      <c r="HE146" s="262"/>
      <c r="HF146" s="262"/>
      <c r="HG146" s="262"/>
      <c r="HH146" s="262"/>
      <c r="HI146" s="262"/>
      <c r="HJ146" s="262"/>
      <c r="HK146" s="262"/>
      <c r="HL146" s="262"/>
      <c r="HM146" s="262"/>
      <c r="HN146" s="262"/>
      <c r="HO146" s="262"/>
      <c r="HP146" s="262"/>
      <c r="HQ146" s="262"/>
      <c r="HR146" s="262"/>
      <c r="HS146" s="262"/>
      <c r="HT146" s="262"/>
      <c r="HU146" s="262"/>
      <c r="HV146" s="262"/>
      <c r="HW146" s="262"/>
      <c r="HX146" s="262"/>
      <c r="HY146" s="262"/>
      <c r="HZ146" s="262"/>
      <c r="IA146" s="262"/>
      <c r="IB146" s="262"/>
      <c r="IC146" s="262"/>
      <c r="ID146" s="262"/>
      <c r="IE146" s="262"/>
      <c r="IF146" s="262"/>
      <c r="IG146" s="262"/>
      <c r="IH146" s="262"/>
      <c r="II146" s="262"/>
      <c r="IJ146" s="262"/>
      <c r="IK146" s="262"/>
      <c r="IL146" s="262"/>
      <c r="IM146" s="262"/>
      <c r="IN146" s="262"/>
      <c r="IO146" s="262"/>
      <c r="IP146" s="262"/>
      <c r="IQ146" s="262"/>
      <c r="IR146" s="262"/>
      <c r="IS146" s="262"/>
      <c r="IT146" s="262"/>
      <c r="IU146" s="262"/>
      <c r="IV146" s="262"/>
      <c r="IW146" s="262"/>
      <c r="IX146" s="262"/>
      <c r="IY146" s="262"/>
    </row>
  </sheetData>
  <mergeCells count="140">
    <mergeCell ref="AU1:AW1"/>
    <mergeCell ref="AX1:AZ1"/>
    <mergeCell ref="BA1:BC1"/>
    <mergeCell ref="BD1:BF1"/>
    <mergeCell ref="N1:P1"/>
    <mergeCell ref="W1:Y1"/>
    <mergeCell ref="Z1:AB1"/>
    <mergeCell ref="AC1:AE1"/>
    <mergeCell ref="T1:V1"/>
    <mergeCell ref="AF1:AH1"/>
    <mergeCell ref="AI1:AK1"/>
    <mergeCell ref="ED1:EF1"/>
    <mergeCell ref="DI1:DK1"/>
    <mergeCell ref="DL1:DN1"/>
    <mergeCell ref="DO1:DQ1"/>
    <mergeCell ref="DR1:DT1"/>
    <mergeCell ref="DU1:DW1"/>
    <mergeCell ref="DX1:DZ1"/>
    <mergeCell ref="DC1:DE1"/>
    <mergeCell ref="DF1:DH1"/>
    <mergeCell ref="A2:A4"/>
    <mergeCell ref="B2:B4"/>
    <mergeCell ref="C2:C4"/>
    <mergeCell ref="D2:D4"/>
    <mergeCell ref="E2:H4"/>
    <mergeCell ref="EA1:EC1"/>
    <mergeCell ref="CQ1:CS1"/>
    <mergeCell ref="CT1:CV1"/>
    <mergeCell ref="CW1:CY1"/>
    <mergeCell ref="CZ1:DB1"/>
    <mergeCell ref="BY1:CA1"/>
    <mergeCell ref="CB1:CD1"/>
    <mergeCell ref="CE1:CG1"/>
    <mergeCell ref="CH1:CJ1"/>
    <mergeCell ref="CK1:CM1"/>
    <mergeCell ref="CN1:CP1"/>
    <mergeCell ref="BG1:BI1"/>
    <mergeCell ref="BJ1:BL1"/>
    <mergeCell ref="BM1:BO1"/>
    <mergeCell ref="BP1:BR1"/>
    <mergeCell ref="BS1:BU1"/>
    <mergeCell ref="BV1:BX1"/>
    <mergeCell ref="AO1:AQ1"/>
    <mergeCell ref="AR1:AT1"/>
    <mergeCell ref="N2:P2"/>
    <mergeCell ref="Q2:S2"/>
    <mergeCell ref="W2:Y2"/>
    <mergeCell ref="Z2:AB2"/>
    <mergeCell ref="T2:V2"/>
    <mergeCell ref="T3:V3"/>
    <mergeCell ref="AF2:AH2"/>
    <mergeCell ref="AF3:AH3"/>
    <mergeCell ref="N3:P3"/>
    <mergeCell ref="Q3:S3"/>
    <mergeCell ref="W3:Y3"/>
    <mergeCell ref="Z3:AB3"/>
    <mergeCell ref="AC3:AE3"/>
    <mergeCell ref="DC2:DE2"/>
    <mergeCell ref="DF2:DH2"/>
    <mergeCell ref="CQ2:CS2"/>
    <mergeCell ref="CT2:CV2"/>
    <mergeCell ref="CW2:CY2"/>
    <mergeCell ref="BP2:BR2"/>
    <mergeCell ref="BS2:BU2"/>
    <mergeCell ref="BV2:BX2"/>
    <mergeCell ref="BY2:CA2"/>
    <mergeCell ref="CB2:CD2"/>
    <mergeCell ref="CE2:CG2"/>
    <mergeCell ref="BD2:BF2"/>
    <mergeCell ref="BG2:BI2"/>
    <mergeCell ref="BJ2:BL2"/>
    <mergeCell ref="AC2:AE2"/>
    <mergeCell ref="AO2:AQ2"/>
    <mergeCell ref="BD3:BF3"/>
    <mergeCell ref="BG3:BI3"/>
    <mergeCell ref="BJ3:BL3"/>
    <mergeCell ref="CZ2:DB2"/>
    <mergeCell ref="AR2:AT2"/>
    <mergeCell ref="AU2:AW2"/>
    <mergeCell ref="AI2:AK3"/>
    <mergeCell ref="AL2:AN2"/>
    <mergeCell ref="CW3:CY3"/>
    <mergeCell ref="AO3:AQ3"/>
    <mergeCell ref="AR3:AT3"/>
    <mergeCell ref="AU3:AW3"/>
    <mergeCell ref="AX3:AZ3"/>
    <mergeCell ref="BA3:BC3"/>
    <mergeCell ref="AX2:AZ2"/>
    <mergeCell ref="BA2:BC2"/>
    <mergeCell ref="BM2:BO2"/>
    <mergeCell ref="CK2:CM2"/>
    <mergeCell ref="CN2:CP2"/>
    <mergeCell ref="ED3:EF3"/>
    <mergeCell ref="DL3:DN3"/>
    <mergeCell ref="DO3:DQ3"/>
    <mergeCell ref="DX3:DZ3"/>
    <mergeCell ref="EA2:EC3"/>
    <mergeCell ref="DU2:DW3"/>
    <mergeCell ref="DF3:DH3"/>
    <mergeCell ref="BS3:BU3"/>
    <mergeCell ref="BV3:BX3"/>
    <mergeCell ref="BY3:CA3"/>
    <mergeCell ref="CB3:CD3"/>
    <mergeCell ref="CE3:CG3"/>
    <mergeCell ref="CH3:CJ3"/>
    <mergeCell ref="DL2:DN2"/>
    <mergeCell ref="DO2:DQ2"/>
    <mergeCell ref="DX2:DZ2"/>
    <mergeCell ref="ED2:EF2"/>
    <mergeCell ref="DR2:DT3"/>
    <mergeCell ref="DI2:DK3"/>
    <mergeCell ref="CK3:CM3"/>
    <mergeCell ref="CN3:CP3"/>
    <mergeCell ref="CQ3:CS3"/>
    <mergeCell ref="CT3:CV3"/>
    <mergeCell ref="CH2:CJ2"/>
    <mergeCell ref="BM3:BO3"/>
    <mergeCell ref="BP3:BR3"/>
    <mergeCell ref="D122:H122"/>
    <mergeCell ref="A123:H123"/>
    <mergeCell ref="A124:H124"/>
    <mergeCell ref="F94:H94"/>
    <mergeCell ref="F97:H97"/>
    <mergeCell ref="F98:H98"/>
    <mergeCell ref="A102:H102"/>
    <mergeCell ref="A103:H103"/>
    <mergeCell ref="D121:H121"/>
    <mergeCell ref="E81:H81"/>
    <mergeCell ref="A87:H87"/>
    <mergeCell ref="A88:H88"/>
    <mergeCell ref="D90:H90"/>
    <mergeCell ref="F92:H92"/>
    <mergeCell ref="F93:H93"/>
    <mergeCell ref="G22:H22"/>
    <mergeCell ref="G40:H40"/>
    <mergeCell ref="G41:H41"/>
    <mergeCell ref="G42:H42"/>
    <mergeCell ref="E78:H78"/>
    <mergeCell ref="I2:I4"/>
    <mergeCell ref="J2:M2"/>
  </mergeCells>
  <pageMargins left="0.31496062992125984" right="0.31496062992125984" top="0.74803149606299213" bottom="0.35433070866141736" header="0.31496062992125984" footer="0.31496062992125984"/>
  <pageSetup paperSize="8" scale="46" orientation="landscape" horizontalDpi="300" verticalDpi="300" r:id="rId1"/>
  <headerFooter>
    <oddHeader>&amp;L2/2016. (II.26.) sz. rendelet a 9/2017.(V.30.) számú módosítással egységes szerkezetben&amp;CHarkány Város Önkormányzat 2016 . évi költségvetésének bevételi eredeti előirányzatai  kormányzati funkciónkénti részletezettségben&amp;R4.b.sz.melléklet</oddHeader>
  </headerFooter>
  <rowBreaks count="1" manualBreakCount="1">
    <brk id="102" max="16383" man="1"/>
  </rowBreaks>
  <colBreaks count="4" manualBreakCount="4">
    <brk id="34" max="101" man="1"/>
    <brk id="61" max="101" man="1"/>
    <brk id="88" max="101" man="1"/>
    <brk id="115" max="101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2"/>
  </sheetPr>
  <dimension ref="A1:GD113"/>
  <sheetViews>
    <sheetView zoomScaleNormal="100" zoomScaleSheetLayoutView="80" workbookViewId="0">
      <pane xSplit="7" ySplit="6" topLeftCell="ED65" activePane="bottomRight" state="frozen"/>
      <selection pane="topRight" activeCell="H1" sqref="H1"/>
      <selection pane="bottomLeft" activeCell="A6" sqref="A6"/>
      <selection pane="bottomRight" sqref="A1:EL109"/>
    </sheetView>
  </sheetViews>
  <sheetFormatPr defaultRowHeight="15" zeroHeight="1"/>
  <cols>
    <col min="1" max="1" width="3" style="159" customWidth="1"/>
    <col min="2" max="2" width="3.42578125" style="159" customWidth="1"/>
    <col min="3" max="3" width="4.42578125" style="159" customWidth="1"/>
    <col min="4" max="4" width="4.7109375" style="159" customWidth="1"/>
    <col min="5" max="5" width="5.140625" style="159" customWidth="1"/>
    <col min="6" max="6" width="59" style="159" customWidth="1"/>
    <col min="7" max="7" width="6.85546875" style="159" customWidth="1"/>
    <col min="8" max="8" width="12.140625" style="159" customWidth="1"/>
    <col min="9" max="65" width="10.7109375" style="159" customWidth="1"/>
    <col min="66" max="66" width="12.5703125" style="159" customWidth="1"/>
    <col min="67" max="67" width="12.28515625" style="159" customWidth="1"/>
    <col min="68" max="68" width="12" style="159" customWidth="1"/>
    <col min="69" max="70" width="12.140625" style="159" customWidth="1"/>
    <col min="71" max="71" width="10.7109375" style="159" customWidth="1"/>
    <col min="72" max="72" width="12.7109375" style="159" customWidth="1"/>
    <col min="73" max="73" width="12.28515625" style="159" customWidth="1"/>
    <col min="74" max="74" width="13" style="159" customWidth="1"/>
    <col min="75" max="89" width="10.7109375" style="159" customWidth="1"/>
    <col min="90" max="90" width="12.42578125" style="159" customWidth="1"/>
    <col min="91" max="91" width="12.5703125" style="159" customWidth="1"/>
    <col min="92" max="92" width="10.7109375" style="159" customWidth="1"/>
    <col min="93" max="93" width="12.42578125" style="159" customWidth="1"/>
    <col min="94" max="94" width="12.85546875" style="159" customWidth="1"/>
    <col min="95" max="95" width="14.28515625" style="159" customWidth="1"/>
    <col min="96" max="104" width="10.7109375" style="159" customWidth="1"/>
    <col min="105" max="105" width="11.42578125" style="159" customWidth="1"/>
    <col min="106" max="106" width="10.85546875" style="159" customWidth="1"/>
    <col min="107" max="113" width="10.7109375" style="159" customWidth="1"/>
    <col min="114" max="114" width="12" style="159" customWidth="1"/>
    <col min="115" max="115" width="13.28515625" style="159" customWidth="1"/>
    <col min="116" max="116" width="13" style="159" customWidth="1"/>
    <col min="117" max="140" width="10.7109375" style="159" customWidth="1"/>
    <col min="141" max="16384" width="9.140625" style="159"/>
  </cols>
  <sheetData>
    <row r="1" spans="1:186" ht="15.75" thickBot="1">
      <c r="A1" s="1141" t="s">
        <v>507</v>
      </c>
      <c r="B1" s="1142"/>
      <c r="C1" s="1142"/>
      <c r="D1" s="1142"/>
      <c r="E1" s="1142"/>
      <c r="F1" s="1142"/>
      <c r="G1" s="1142"/>
      <c r="H1" s="1142"/>
      <c r="I1" s="1142"/>
      <c r="J1" s="1142"/>
      <c r="K1" s="1143"/>
    </row>
    <row r="2" spans="1:186" s="284" customFormat="1" ht="15" customHeight="1">
      <c r="A2" s="280"/>
      <c r="B2" s="281"/>
      <c r="C2" s="281"/>
      <c r="D2" s="281"/>
      <c r="E2" s="281"/>
      <c r="F2" s="281"/>
      <c r="G2" s="281"/>
      <c r="H2" s="281"/>
      <c r="I2" s="281"/>
      <c r="J2" s="282"/>
      <c r="K2" s="283"/>
      <c r="L2" s="1147" t="s">
        <v>428</v>
      </c>
      <c r="M2" s="1148"/>
      <c r="N2" s="1149"/>
      <c r="O2" s="1111" t="s">
        <v>414</v>
      </c>
      <c r="P2" s="1148"/>
      <c r="Q2" s="1149"/>
      <c r="R2" s="281"/>
      <c r="S2" s="281"/>
      <c r="T2" s="282"/>
      <c r="U2" s="1111" t="s">
        <v>437</v>
      </c>
      <c r="V2" s="1148"/>
      <c r="W2" s="1149"/>
      <c r="X2" s="1111" t="s">
        <v>416</v>
      </c>
      <c r="Y2" s="1148"/>
      <c r="Z2" s="1149"/>
      <c r="AA2" s="1111" t="s">
        <v>438</v>
      </c>
      <c r="AB2" s="1148"/>
      <c r="AC2" s="1149"/>
      <c r="AD2" s="281"/>
      <c r="AE2" s="281"/>
      <c r="AF2" s="282"/>
      <c r="AG2" s="1111" t="s">
        <v>417</v>
      </c>
      <c r="AH2" s="1148"/>
      <c r="AI2" s="1149"/>
      <c r="AJ2" s="1111" t="s">
        <v>417</v>
      </c>
      <c r="AK2" s="1148"/>
      <c r="AL2" s="1149"/>
      <c r="AM2" s="1111" t="s">
        <v>418</v>
      </c>
      <c r="AN2" s="1148"/>
      <c r="AO2" s="1149"/>
      <c r="AP2" s="1111" t="s">
        <v>419</v>
      </c>
      <c r="AQ2" s="1148"/>
      <c r="AR2" s="1149"/>
      <c r="AS2" s="1111" t="s">
        <v>420</v>
      </c>
      <c r="AT2" s="1148"/>
      <c r="AU2" s="1149"/>
      <c r="AV2" s="1111" t="s">
        <v>417</v>
      </c>
      <c r="AW2" s="1148"/>
      <c r="AX2" s="1149"/>
      <c r="AY2" s="1111" t="s">
        <v>421</v>
      </c>
      <c r="AZ2" s="1148"/>
      <c r="BA2" s="1149"/>
      <c r="BB2" s="1111" t="s">
        <v>422</v>
      </c>
      <c r="BC2" s="1148"/>
      <c r="BD2" s="1149"/>
      <c r="BE2" s="1111" t="s">
        <v>423</v>
      </c>
      <c r="BF2" s="1148"/>
      <c r="BG2" s="1149"/>
      <c r="BH2" s="1111" t="s">
        <v>424</v>
      </c>
      <c r="BI2" s="1148"/>
      <c r="BJ2" s="1149"/>
      <c r="BK2" s="1111" t="s">
        <v>425</v>
      </c>
      <c r="BL2" s="1148"/>
      <c r="BM2" s="1149"/>
      <c r="BN2" s="1111" t="s">
        <v>426</v>
      </c>
      <c r="BO2" s="1148"/>
      <c r="BP2" s="1149"/>
      <c r="BQ2" s="1111" t="s">
        <v>427</v>
      </c>
      <c r="BR2" s="1148"/>
      <c r="BS2" s="1149"/>
      <c r="BT2" s="1111" t="s">
        <v>427</v>
      </c>
      <c r="BU2" s="1148"/>
      <c r="BV2" s="1149"/>
      <c r="BW2" s="1111" t="s">
        <v>439</v>
      </c>
      <c r="BX2" s="1148"/>
      <c r="BY2" s="1149"/>
      <c r="BZ2" s="1111" t="s">
        <v>428</v>
      </c>
      <c r="CA2" s="1148"/>
      <c r="CB2" s="1149"/>
      <c r="CC2" s="1111" t="s">
        <v>440</v>
      </c>
      <c r="CD2" s="1148"/>
      <c r="CE2" s="1149"/>
      <c r="CF2" s="1111" t="s">
        <v>429</v>
      </c>
      <c r="CG2" s="1148"/>
      <c r="CH2" s="1149"/>
      <c r="CI2" s="1111" t="s">
        <v>429</v>
      </c>
      <c r="CJ2" s="1148"/>
      <c r="CK2" s="1149"/>
      <c r="CL2" s="1111" t="s">
        <v>431</v>
      </c>
      <c r="CM2" s="1148"/>
      <c r="CN2" s="1149"/>
      <c r="CO2" s="1111" t="s">
        <v>441</v>
      </c>
      <c r="CP2" s="1148"/>
      <c r="CQ2" s="1149"/>
      <c r="CR2" s="281"/>
      <c r="CS2" s="281"/>
      <c r="CT2" s="282"/>
      <c r="CU2" s="281"/>
      <c r="CV2" s="281"/>
      <c r="CW2" s="282"/>
      <c r="CX2" s="1111" t="s">
        <v>432</v>
      </c>
      <c r="CY2" s="1148"/>
      <c r="CZ2" s="1149"/>
      <c r="DA2" s="1111" t="s">
        <v>433</v>
      </c>
      <c r="DB2" s="1148"/>
      <c r="DC2" s="1149"/>
      <c r="DD2" s="1111" t="s">
        <v>433</v>
      </c>
      <c r="DE2" s="1148"/>
      <c r="DF2" s="1149"/>
      <c r="DG2" s="1111" t="s">
        <v>434</v>
      </c>
      <c r="DH2" s="1148"/>
      <c r="DI2" s="1149"/>
      <c r="DJ2" s="281"/>
      <c r="DK2" s="281"/>
      <c r="DL2" s="282"/>
      <c r="DM2" s="1111" t="s">
        <v>438</v>
      </c>
      <c r="DN2" s="1148"/>
      <c r="DO2" s="1149"/>
      <c r="DP2" s="1111" t="s">
        <v>442</v>
      </c>
      <c r="DQ2" s="1148"/>
      <c r="DR2" s="1149"/>
      <c r="DS2" s="1111" t="s">
        <v>427</v>
      </c>
      <c r="DT2" s="1148"/>
      <c r="DU2" s="1149"/>
      <c r="DV2" s="1111" t="s">
        <v>435</v>
      </c>
      <c r="DW2" s="1148"/>
      <c r="DX2" s="1149"/>
      <c r="DY2" s="1111" t="s">
        <v>435</v>
      </c>
      <c r="DZ2" s="1148"/>
      <c r="EA2" s="1149"/>
      <c r="EB2" s="1111" t="s">
        <v>435</v>
      </c>
      <c r="EC2" s="1148"/>
      <c r="ED2" s="1149"/>
      <c r="EE2" s="1111" t="s">
        <v>436</v>
      </c>
      <c r="EF2" s="1148"/>
      <c r="EG2" s="1149"/>
      <c r="EH2" s="1203" t="s">
        <v>503</v>
      </c>
      <c r="EI2" s="1204"/>
      <c r="EJ2" s="1205"/>
    </row>
    <row r="3" spans="1:186" ht="15" customHeight="1">
      <c r="A3" s="1156" t="s">
        <v>508</v>
      </c>
      <c r="B3" s="1159" t="s">
        <v>509</v>
      </c>
      <c r="C3" s="1159" t="s">
        <v>510</v>
      </c>
      <c r="D3" s="1159" t="s">
        <v>511</v>
      </c>
      <c r="E3" s="1162" t="s">
        <v>512</v>
      </c>
      <c r="F3" s="1163"/>
      <c r="G3" s="1153" t="s">
        <v>513</v>
      </c>
      <c r="H3" s="1144" t="s">
        <v>514</v>
      </c>
      <c r="I3" s="1145"/>
      <c r="J3" s="1145"/>
      <c r="K3" s="1146"/>
      <c r="L3" s="986">
        <v>841126</v>
      </c>
      <c r="M3" s="987"/>
      <c r="N3" s="1099"/>
      <c r="O3" s="1100">
        <v>841133</v>
      </c>
      <c r="P3" s="987"/>
      <c r="Q3" s="1099"/>
      <c r="R3" s="1101"/>
      <c r="S3" s="1102"/>
      <c r="T3" s="1103"/>
      <c r="U3" s="1100" t="s">
        <v>412</v>
      </c>
      <c r="V3" s="987"/>
      <c r="W3" s="1099"/>
      <c r="X3" s="1100">
        <v>910502</v>
      </c>
      <c r="Y3" s="987"/>
      <c r="Z3" s="1099"/>
      <c r="AA3" s="1100">
        <v>931102</v>
      </c>
      <c r="AB3" s="987"/>
      <c r="AC3" s="1099"/>
      <c r="AD3" s="1101"/>
      <c r="AE3" s="1102"/>
      <c r="AF3" s="1103"/>
      <c r="AG3" s="1100">
        <v>862101</v>
      </c>
      <c r="AH3" s="987"/>
      <c r="AI3" s="1099"/>
      <c r="AJ3" s="1100">
        <v>862101</v>
      </c>
      <c r="AK3" s="987"/>
      <c r="AL3" s="1099"/>
      <c r="AM3" s="1100">
        <v>862102</v>
      </c>
      <c r="AN3" s="987"/>
      <c r="AO3" s="1099"/>
      <c r="AP3" s="1100">
        <v>869041</v>
      </c>
      <c r="AQ3" s="987"/>
      <c r="AR3" s="1099"/>
      <c r="AS3" s="1100">
        <v>862211</v>
      </c>
      <c r="AT3" s="987"/>
      <c r="AU3" s="1099"/>
      <c r="AV3" s="1100">
        <v>862101</v>
      </c>
      <c r="AW3" s="987"/>
      <c r="AX3" s="1099"/>
      <c r="AY3" s="1100">
        <v>360000</v>
      </c>
      <c r="AZ3" s="987"/>
      <c r="BA3" s="1099"/>
      <c r="BB3" s="1100">
        <v>370000</v>
      </c>
      <c r="BC3" s="987"/>
      <c r="BD3" s="1099"/>
      <c r="BE3" s="1100">
        <v>381103</v>
      </c>
      <c r="BF3" s="987"/>
      <c r="BG3" s="1099"/>
      <c r="BH3" s="1100">
        <v>421100</v>
      </c>
      <c r="BI3" s="987"/>
      <c r="BJ3" s="1099"/>
      <c r="BK3" s="1100">
        <v>5220011</v>
      </c>
      <c r="BL3" s="987"/>
      <c r="BM3" s="1099"/>
      <c r="BN3" s="1100">
        <v>522003</v>
      </c>
      <c r="BO3" s="987"/>
      <c r="BP3" s="1099"/>
      <c r="BQ3" s="1100">
        <v>680001</v>
      </c>
      <c r="BR3" s="987"/>
      <c r="BS3" s="1099"/>
      <c r="BT3" s="1100">
        <v>680002</v>
      </c>
      <c r="BU3" s="987"/>
      <c r="BV3" s="1099"/>
      <c r="BW3" s="1100">
        <v>813000</v>
      </c>
      <c r="BX3" s="987"/>
      <c r="BY3" s="1099"/>
      <c r="BZ3" s="1100">
        <v>841112</v>
      </c>
      <c r="CA3" s="987"/>
      <c r="CB3" s="1099"/>
      <c r="CC3" s="1100">
        <v>841402</v>
      </c>
      <c r="CD3" s="987"/>
      <c r="CE3" s="1099"/>
      <c r="CF3" s="1100">
        <v>841403</v>
      </c>
      <c r="CG3" s="987"/>
      <c r="CH3" s="1099"/>
      <c r="CI3" s="1100">
        <v>841403</v>
      </c>
      <c r="CJ3" s="987"/>
      <c r="CK3" s="1099"/>
      <c r="CL3" s="1100">
        <v>841906</v>
      </c>
      <c r="CM3" s="987"/>
      <c r="CN3" s="1099"/>
      <c r="CO3" s="1100">
        <v>841907</v>
      </c>
      <c r="CP3" s="987"/>
      <c r="CQ3" s="1099"/>
      <c r="CR3" s="1191" t="s">
        <v>699</v>
      </c>
      <c r="CS3" s="1192"/>
      <c r="CT3" s="1193"/>
      <c r="CU3" s="1191" t="s">
        <v>700</v>
      </c>
      <c r="CV3" s="1192"/>
      <c r="CW3" s="1193"/>
      <c r="CX3" s="1100">
        <v>889921</v>
      </c>
      <c r="CY3" s="987"/>
      <c r="CZ3" s="1099"/>
      <c r="DA3" s="1100">
        <v>889942</v>
      </c>
      <c r="DB3" s="987"/>
      <c r="DC3" s="1099"/>
      <c r="DD3" s="1100">
        <v>889943</v>
      </c>
      <c r="DE3" s="987"/>
      <c r="DF3" s="1099"/>
      <c r="DG3" s="1100" t="s">
        <v>517</v>
      </c>
      <c r="DH3" s="987"/>
      <c r="DI3" s="1099"/>
      <c r="DJ3" s="1100">
        <v>900400</v>
      </c>
      <c r="DK3" s="987"/>
      <c r="DL3" s="1099"/>
      <c r="DM3" s="1100">
        <v>931201</v>
      </c>
      <c r="DN3" s="987"/>
      <c r="DO3" s="1099"/>
      <c r="DP3" s="1100">
        <v>960302</v>
      </c>
      <c r="DQ3" s="987"/>
      <c r="DR3" s="1099"/>
      <c r="DS3" s="1100">
        <v>6800022</v>
      </c>
      <c r="DT3" s="987"/>
      <c r="DU3" s="1099"/>
      <c r="DV3" s="1100">
        <v>562912</v>
      </c>
      <c r="DW3" s="987"/>
      <c r="DX3" s="1099"/>
      <c r="DY3" s="1100">
        <v>562913</v>
      </c>
      <c r="DZ3" s="987"/>
      <c r="EA3" s="1099"/>
      <c r="EB3" s="1100">
        <v>562917</v>
      </c>
      <c r="EC3" s="987"/>
      <c r="ED3" s="1099"/>
      <c r="EE3" s="1100">
        <v>5610000</v>
      </c>
      <c r="EF3" s="987"/>
      <c r="EG3" s="1099"/>
      <c r="EH3" s="1197" t="s">
        <v>199</v>
      </c>
      <c r="EI3" s="1198"/>
      <c r="EJ3" s="1199"/>
    </row>
    <row r="4" spans="1:186" ht="30.75" customHeight="1">
      <c r="A4" s="1157"/>
      <c r="B4" s="1160"/>
      <c r="C4" s="1160"/>
      <c r="D4" s="1160"/>
      <c r="E4" s="1164"/>
      <c r="F4" s="1165"/>
      <c r="G4" s="1154"/>
      <c r="H4" s="76"/>
      <c r="I4" s="76"/>
      <c r="J4" s="240"/>
      <c r="K4" s="75"/>
      <c r="L4" s="986" t="s">
        <v>862</v>
      </c>
      <c r="M4" s="987"/>
      <c r="N4" s="1099"/>
      <c r="O4" s="1100" t="s">
        <v>863</v>
      </c>
      <c r="P4" s="987"/>
      <c r="Q4" s="1099"/>
      <c r="R4" s="1101" t="s">
        <v>660</v>
      </c>
      <c r="S4" s="1102"/>
      <c r="T4" s="1103"/>
      <c r="U4" s="1100" t="s">
        <v>197</v>
      </c>
      <c r="V4" s="987"/>
      <c r="W4" s="1099"/>
      <c r="X4" s="1100" t="s">
        <v>275</v>
      </c>
      <c r="Y4" s="987"/>
      <c r="Z4" s="1099"/>
      <c r="AA4" s="1100" t="s">
        <v>198</v>
      </c>
      <c r="AB4" s="987"/>
      <c r="AC4" s="1099"/>
      <c r="AD4" s="1101" t="s">
        <v>661</v>
      </c>
      <c r="AE4" s="1102"/>
      <c r="AF4" s="1103"/>
      <c r="AG4" s="1100" t="s">
        <v>648</v>
      </c>
      <c r="AH4" s="987"/>
      <c r="AI4" s="1099"/>
      <c r="AJ4" s="1100" t="s">
        <v>648</v>
      </c>
      <c r="AK4" s="987"/>
      <c r="AL4" s="1099"/>
      <c r="AM4" s="1100" t="s">
        <v>649</v>
      </c>
      <c r="AN4" s="987"/>
      <c r="AO4" s="1099"/>
      <c r="AP4" s="1100" t="s">
        <v>201</v>
      </c>
      <c r="AQ4" s="987"/>
      <c r="AR4" s="1099"/>
      <c r="AS4" s="1100" t="s">
        <v>202</v>
      </c>
      <c r="AT4" s="987"/>
      <c r="AU4" s="1099"/>
      <c r="AV4" s="1100" t="s">
        <v>650</v>
      </c>
      <c r="AW4" s="987"/>
      <c r="AX4" s="1099"/>
      <c r="AY4" s="1100" t="s">
        <v>213</v>
      </c>
      <c r="AZ4" s="987"/>
      <c r="BA4" s="1099"/>
      <c r="BB4" s="1100" t="s">
        <v>658</v>
      </c>
      <c r="BC4" s="987"/>
      <c r="BD4" s="1099"/>
      <c r="BE4" s="1100" t="s">
        <v>212</v>
      </c>
      <c r="BF4" s="987"/>
      <c r="BG4" s="1099"/>
      <c r="BH4" s="1100" t="s">
        <v>206</v>
      </c>
      <c r="BI4" s="987"/>
      <c r="BJ4" s="1099"/>
      <c r="BK4" s="1100" t="s">
        <v>652</v>
      </c>
      <c r="BL4" s="987"/>
      <c r="BM4" s="1099"/>
      <c r="BN4" s="1100" t="s">
        <v>374</v>
      </c>
      <c r="BO4" s="987"/>
      <c r="BP4" s="1099"/>
      <c r="BQ4" s="1100" t="s">
        <v>204</v>
      </c>
      <c r="BR4" s="987"/>
      <c r="BS4" s="1099"/>
      <c r="BT4" s="1100" t="s">
        <v>205</v>
      </c>
      <c r="BU4" s="987"/>
      <c r="BV4" s="1099"/>
      <c r="BW4" s="1100" t="s">
        <v>653</v>
      </c>
      <c r="BX4" s="987"/>
      <c r="BY4" s="1099"/>
      <c r="BZ4" s="1100" t="s">
        <v>216</v>
      </c>
      <c r="CA4" s="987"/>
      <c r="CB4" s="1099"/>
      <c r="CC4" s="1100" t="s">
        <v>209</v>
      </c>
      <c r="CD4" s="987"/>
      <c r="CE4" s="1099"/>
      <c r="CF4" s="1100" t="s">
        <v>207</v>
      </c>
      <c r="CG4" s="987"/>
      <c r="CH4" s="1099"/>
      <c r="CI4" s="1100" t="s">
        <v>208</v>
      </c>
      <c r="CJ4" s="987"/>
      <c r="CK4" s="1099"/>
      <c r="CL4" s="1100" t="s">
        <v>214</v>
      </c>
      <c r="CM4" s="987"/>
      <c r="CN4" s="1099"/>
      <c r="CO4" s="1206" t="s">
        <v>659</v>
      </c>
      <c r="CP4" s="1207"/>
      <c r="CQ4" s="1208"/>
      <c r="CR4" s="1194"/>
      <c r="CS4" s="1195"/>
      <c r="CT4" s="1196"/>
      <c r="CU4" s="1194"/>
      <c r="CV4" s="1195"/>
      <c r="CW4" s="1196"/>
      <c r="CX4" s="1100" t="s">
        <v>344</v>
      </c>
      <c r="CY4" s="987"/>
      <c r="CZ4" s="1099"/>
      <c r="DA4" s="1100" t="s">
        <v>210</v>
      </c>
      <c r="DB4" s="987"/>
      <c r="DC4" s="1099"/>
      <c r="DD4" s="1100" t="s">
        <v>346</v>
      </c>
      <c r="DE4" s="987"/>
      <c r="DF4" s="1099"/>
      <c r="DG4" s="1100" t="s">
        <v>345</v>
      </c>
      <c r="DH4" s="987"/>
      <c r="DI4" s="1099"/>
      <c r="DJ4" s="1100" t="s">
        <v>356</v>
      </c>
      <c r="DK4" s="987"/>
      <c r="DL4" s="1099"/>
      <c r="DM4" s="1100" t="s">
        <v>203</v>
      </c>
      <c r="DN4" s="987"/>
      <c r="DO4" s="1099"/>
      <c r="DP4" s="1100" t="s">
        <v>395</v>
      </c>
      <c r="DQ4" s="987"/>
      <c r="DR4" s="1099"/>
      <c r="DS4" s="1100" t="s">
        <v>357</v>
      </c>
      <c r="DT4" s="987"/>
      <c r="DU4" s="1099"/>
      <c r="DV4" s="1100" t="s">
        <v>98</v>
      </c>
      <c r="DW4" s="987"/>
      <c r="DX4" s="1099"/>
      <c r="DY4" s="1100" t="s">
        <v>657</v>
      </c>
      <c r="DZ4" s="987"/>
      <c r="EA4" s="1099"/>
      <c r="EB4" s="1100" t="s">
        <v>193</v>
      </c>
      <c r="EC4" s="987"/>
      <c r="ED4" s="1099"/>
      <c r="EE4" s="1100" t="s">
        <v>194</v>
      </c>
      <c r="EF4" s="987"/>
      <c r="EG4" s="1099"/>
      <c r="EH4" s="1200"/>
      <c r="EI4" s="1201"/>
      <c r="EJ4" s="1202"/>
    </row>
    <row r="5" spans="1:186" s="160" customFormat="1" ht="45">
      <c r="A5" s="1158"/>
      <c r="B5" s="1161"/>
      <c r="C5" s="1161"/>
      <c r="D5" s="1161"/>
      <c r="E5" s="1166"/>
      <c r="F5" s="1167"/>
      <c r="G5" s="1155"/>
      <c r="H5" s="82" t="s">
        <v>518</v>
      </c>
      <c r="I5" s="82" t="s">
        <v>519</v>
      </c>
      <c r="J5" s="82" t="s">
        <v>520</v>
      </c>
      <c r="K5" s="83" t="s">
        <v>217</v>
      </c>
      <c r="L5" s="82" t="s">
        <v>518</v>
      </c>
      <c r="M5" s="82" t="s">
        <v>519</v>
      </c>
      <c r="N5" s="82" t="s">
        <v>520</v>
      </c>
      <c r="O5" s="82" t="s">
        <v>518</v>
      </c>
      <c r="P5" s="82" t="s">
        <v>519</v>
      </c>
      <c r="Q5" s="82" t="s">
        <v>520</v>
      </c>
      <c r="R5" s="82" t="s">
        <v>518</v>
      </c>
      <c r="S5" s="82" t="s">
        <v>519</v>
      </c>
      <c r="T5" s="82" t="s">
        <v>520</v>
      </c>
      <c r="U5" s="82" t="s">
        <v>518</v>
      </c>
      <c r="V5" s="82" t="s">
        <v>519</v>
      </c>
      <c r="W5" s="82" t="s">
        <v>520</v>
      </c>
      <c r="X5" s="82" t="s">
        <v>518</v>
      </c>
      <c r="Y5" s="82" t="s">
        <v>519</v>
      </c>
      <c r="Z5" s="82" t="s">
        <v>520</v>
      </c>
      <c r="AA5" s="82" t="s">
        <v>518</v>
      </c>
      <c r="AB5" s="82" t="s">
        <v>519</v>
      </c>
      <c r="AC5" s="82" t="s">
        <v>520</v>
      </c>
      <c r="AD5" s="82" t="s">
        <v>518</v>
      </c>
      <c r="AE5" s="82" t="s">
        <v>519</v>
      </c>
      <c r="AF5" s="82" t="s">
        <v>520</v>
      </c>
      <c r="AG5" s="82" t="s">
        <v>518</v>
      </c>
      <c r="AH5" s="82" t="s">
        <v>519</v>
      </c>
      <c r="AI5" s="82" t="s">
        <v>520</v>
      </c>
      <c r="AJ5" s="82" t="s">
        <v>518</v>
      </c>
      <c r="AK5" s="82" t="s">
        <v>519</v>
      </c>
      <c r="AL5" s="82" t="s">
        <v>520</v>
      </c>
      <c r="AM5" s="82" t="s">
        <v>518</v>
      </c>
      <c r="AN5" s="82" t="s">
        <v>519</v>
      </c>
      <c r="AO5" s="82" t="s">
        <v>520</v>
      </c>
      <c r="AP5" s="82" t="s">
        <v>518</v>
      </c>
      <c r="AQ5" s="82" t="s">
        <v>519</v>
      </c>
      <c r="AR5" s="82" t="s">
        <v>520</v>
      </c>
      <c r="AS5" s="82" t="s">
        <v>518</v>
      </c>
      <c r="AT5" s="82" t="s">
        <v>519</v>
      </c>
      <c r="AU5" s="82" t="s">
        <v>520</v>
      </c>
      <c r="AV5" s="82" t="s">
        <v>518</v>
      </c>
      <c r="AW5" s="82" t="s">
        <v>519</v>
      </c>
      <c r="AX5" s="82" t="s">
        <v>520</v>
      </c>
      <c r="AY5" s="82" t="s">
        <v>518</v>
      </c>
      <c r="AZ5" s="82" t="s">
        <v>519</v>
      </c>
      <c r="BA5" s="82" t="s">
        <v>520</v>
      </c>
      <c r="BB5" s="82" t="s">
        <v>518</v>
      </c>
      <c r="BC5" s="82" t="s">
        <v>519</v>
      </c>
      <c r="BD5" s="82" t="s">
        <v>520</v>
      </c>
      <c r="BE5" s="82" t="s">
        <v>518</v>
      </c>
      <c r="BF5" s="82" t="s">
        <v>519</v>
      </c>
      <c r="BG5" s="82" t="s">
        <v>520</v>
      </c>
      <c r="BH5" s="82" t="s">
        <v>518</v>
      </c>
      <c r="BI5" s="82" t="s">
        <v>519</v>
      </c>
      <c r="BJ5" s="82" t="s">
        <v>520</v>
      </c>
      <c r="BK5" s="82" t="s">
        <v>518</v>
      </c>
      <c r="BL5" s="82" t="s">
        <v>519</v>
      </c>
      <c r="BM5" s="82" t="s">
        <v>520</v>
      </c>
      <c r="BN5" s="82" t="s">
        <v>518</v>
      </c>
      <c r="BO5" s="82" t="s">
        <v>519</v>
      </c>
      <c r="BP5" s="82" t="s">
        <v>520</v>
      </c>
      <c r="BQ5" s="82" t="s">
        <v>518</v>
      </c>
      <c r="BR5" s="82" t="s">
        <v>519</v>
      </c>
      <c r="BS5" s="82" t="s">
        <v>520</v>
      </c>
      <c r="BT5" s="82" t="s">
        <v>518</v>
      </c>
      <c r="BU5" s="82" t="s">
        <v>519</v>
      </c>
      <c r="BV5" s="82" t="s">
        <v>520</v>
      </c>
      <c r="BW5" s="82" t="s">
        <v>518</v>
      </c>
      <c r="BX5" s="82" t="s">
        <v>519</v>
      </c>
      <c r="BY5" s="82" t="s">
        <v>520</v>
      </c>
      <c r="BZ5" s="82" t="s">
        <v>518</v>
      </c>
      <c r="CA5" s="82" t="s">
        <v>519</v>
      </c>
      <c r="CB5" s="82" t="s">
        <v>520</v>
      </c>
      <c r="CC5" s="82" t="s">
        <v>518</v>
      </c>
      <c r="CD5" s="82" t="s">
        <v>519</v>
      </c>
      <c r="CE5" s="82" t="s">
        <v>520</v>
      </c>
      <c r="CF5" s="82" t="s">
        <v>518</v>
      </c>
      <c r="CG5" s="82" t="s">
        <v>519</v>
      </c>
      <c r="CH5" s="82" t="s">
        <v>520</v>
      </c>
      <c r="CI5" s="82" t="s">
        <v>518</v>
      </c>
      <c r="CJ5" s="82" t="s">
        <v>519</v>
      </c>
      <c r="CK5" s="82" t="s">
        <v>520</v>
      </c>
      <c r="CL5" s="82" t="s">
        <v>518</v>
      </c>
      <c r="CM5" s="82" t="s">
        <v>519</v>
      </c>
      <c r="CN5" s="82" t="s">
        <v>520</v>
      </c>
      <c r="CO5" s="82" t="s">
        <v>518</v>
      </c>
      <c r="CP5" s="82" t="s">
        <v>519</v>
      </c>
      <c r="CQ5" s="82" t="s">
        <v>520</v>
      </c>
      <c r="CR5" s="82" t="s">
        <v>518</v>
      </c>
      <c r="CS5" s="82" t="s">
        <v>519</v>
      </c>
      <c r="CT5" s="82" t="s">
        <v>520</v>
      </c>
      <c r="CU5" s="82" t="s">
        <v>518</v>
      </c>
      <c r="CV5" s="82" t="s">
        <v>519</v>
      </c>
      <c r="CW5" s="82" t="s">
        <v>520</v>
      </c>
      <c r="CX5" s="82" t="s">
        <v>518</v>
      </c>
      <c r="CY5" s="82" t="s">
        <v>519</v>
      </c>
      <c r="CZ5" s="82" t="s">
        <v>520</v>
      </c>
      <c r="DA5" s="82" t="s">
        <v>518</v>
      </c>
      <c r="DB5" s="82" t="s">
        <v>519</v>
      </c>
      <c r="DC5" s="82" t="s">
        <v>520</v>
      </c>
      <c r="DD5" s="82" t="s">
        <v>518</v>
      </c>
      <c r="DE5" s="82" t="s">
        <v>519</v>
      </c>
      <c r="DF5" s="82" t="s">
        <v>520</v>
      </c>
      <c r="DG5" s="82" t="s">
        <v>518</v>
      </c>
      <c r="DH5" s="82" t="s">
        <v>519</v>
      </c>
      <c r="DI5" s="82" t="s">
        <v>520</v>
      </c>
      <c r="DJ5" s="82" t="s">
        <v>518</v>
      </c>
      <c r="DK5" s="82" t="s">
        <v>519</v>
      </c>
      <c r="DL5" s="82" t="s">
        <v>520</v>
      </c>
      <c r="DM5" s="82" t="s">
        <v>518</v>
      </c>
      <c r="DN5" s="82" t="s">
        <v>519</v>
      </c>
      <c r="DO5" s="82" t="s">
        <v>520</v>
      </c>
      <c r="DP5" s="82" t="s">
        <v>518</v>
      </c>
      <c r="DQ5" s="82" t="s">
        <v>519</v>
      </c>
      <c r="DR5" s="82" t="s">
        <v>520</v>
      </c>
      <c r="DS5" s="82" t="s">
        <v>518</v>
      </c>
      <c r="DT5" s="82" t="s">
        <v>519</v>
      </c>
      <c r="DU5" s="82" t="s">
        <v>520</v>
      </c>
      <c r="DV5" s="82" t="s">
        <v>518</v>
      </c>
      <c r="DW5" s="82" t="s">
        <v>519</v>
      </c>
      <c r="DX5" s="82" t="s">
        <v>520</v>
      </c>
      <c r="DY5" s="82" t="s">
        <v>518</v>
      </c>
      <c r="DZ5" s="82" t="s">
        <v>519</v>
      </c>
      <c r="EA5" s="82" t="s">
        <v>520</v>
      </c>
      <c r="EB5" s="82" t="s">
        <v>518</v>
      </c>
      <c r="EC5" s="82" t="s">
        <v>519</v>
      </c>
      <c r="ED5" s="82" t="s">
        <v>520</v>
      </c>
      <c r="EE5" s="82" t="s">
        <v>518</v>
      </c>
      <c r="EF5" s="82" t="s">
        <v>519</v>
      </c>
      <c r="EG5" s="82" t="s">
        <v>520</v>
      </c>
      <c r="EH5" s="82" t="s">
        <v>518</v>
      </c>
      <c r="EI5" s="82" t="s">
        <v>519</v>
      </c>
      <c r="EJ5" s="82" t="s">
        <v>520</v>
      </c>
    </row>
    <row r="6" spans="1:186" s="160" customFormat="1" ht="24.75" customHeight="1">
      <c r="A6" s="161">
        <v>101</v>
      </c>
      <c r="B6" s="162">
        <v>1</v>
      </c>
      <c r="C6" s="1150" t="s">
        <v>701</v>
      </c>
      <c r="D6" s="1151"/>
      <c r="E6" s="1151"/>
      <c r="F6" s="1151"/>
      <c r="G6" s="1152"/>
      <c r="H6" s="163">
        <f>H7+H8+H9+H11+H12</f>
        <v>889942</v>
      </c>
      <c r="I6" s="163">
        <f>I7+I8+I9+I11+I12</f>
        <v>12531</v>
      </c>
      <c r="J6" s="164"/>
      <c r="K6" s="165">
        <f>K7+K8+K9+K11+K12</f>
        <v>902473</v>
      </c>
      <c r="L6" s="163">
        <f>L7+L8+L9+L11+L12</f>
        <v>134523</v>
      </c>
      <c r="M6" s="163">
        <f>M7+M8+M9+M11+M12</f>
        <v>0</v>
      </c>
      <c r="N6" s="164"/>
      <c r="O6" s="163">
        <f>O7+O8+O9+O11+O12</f>
        <v>8330</v>
      </c>
      <c r="P6" s="163">
        <f>P7+P8+P9+P11+P12</f>
        <v>0</v>
      </c>
      <c r="Q6" s="164"/>
      <c r="R6" s="163">
        <f>R7+R8+R9+R11+R12</f>
        <v>142853</v>
      </c>
      <c r="S6" s="163">
        <f>S7+S8+S9+S11+S12</f>
        <v>0</v>
      </c>
      <c r="T6" s="164"/>
      <c r="U6" s="163">
        <f>U7+U8+U9+U11+U12</f>
        <v>6513</v>
      </c>
      <c r="V6" s="163">
        <f>V7+V8+V9+V11+V12</f>
        <v>0</v>
      </c>
      <c r="W6" s="164"/>
      <c r="X6" s="163">
        <f>X7+X8+X9+X11+X12</f>
        <v>28523</v>
      </c>
      <c r="Y6" s="163">
        <f>Y7+Y8+Y9+Y11+Y12</f>
        <v>0</v>
      </c>
      <c r="Z6" s="164"/>
      <c r="AA6" s="163">
        <f>AA7+AA8+AA9+AA11+AA12</f>
        <v>23468</v>
      </c>
      <c r="AB6" s="163">
        <f>AB7+AB8+AB9+AB11+AB12</f>
        <v>0</v>
      </c>
      <c r="AC6" s="164"/>
      <c r="AD6" s="163">
        <f>AD7+AD8+AD9+AD11+AD12</f>
        <v>58504</v>
      </c>
      <c r="AE6" s="163">
        <f>AE7+AE8+AE9+AE11+AE12</f>
        <v>0</v>
      </c>
      <c r="AF6" s="164"/>
      <c r="AG6" s="163">
        <f>AG7+AG8+AG9+AG11+AG12</f>
        <v>1204</v>
      </c>
      <c r="AH6" s="163">
        <f>AH7+AH8+AH9+AH11+AH12</f>
        <v>0</v>
      </c>
      <c r="AI6" s="164"/>
      <c r="AJ6" s="163">
        <f>AJ7+AJ8+AJ9+AJ11+AJ12</f>
        <v>1204</v>
      </c>
      <c r="AK6" s="163">
        <f>AK7+AK8+AK9+AK11+AK12</f>
        <v>0</v>
      </c>
      <c r="AL6" s="164"/>
      <c r="AM6" s="163">
        <f>AM7+AM8+AM9+AM11+AM12</f>
        <v>19249</v>
      </c>
      <c r="AN6" s="163">
        <f>AN7+AN8+AN9+AN11+AN12</f>
        <v>0</v>
      </c>
      <c r="AO6" s="164"/>
      <c r="AP6" s="163">
        <f>AP7+AP8+AP9+AP11+AP12</f>
        <v>9651</v>
      </c>
      <c r="AQ6" s="163">
        <f>AQ7+AQ8+AQ9+AQ11+AQ12</f>
        <v>0</v>
      </c>
      <c r="AR6" s="164"/>
      <c r="AS6" s="163">
        <f>AS7+AS8+AS9+AS11+AS12</f>
        <v>0</v>
      </c>
      <c r="AT6" s="163">
        <f>AT7+AT8+AT9+AT11+AT12</f>
        <v>960</v>
      </c>
      <c r="AU6" s="164"/>
      <c r="AV6" s="163">
        <f>AV7+AV8+AV9+AV11+AV12</f>
        <v>1204</v>
      </c>
      <c r="AW6" s="163">
        <f>AW7+AW8+AW9+AW11+AW12</f>
        <v>0</v>
      </c>
      <c r="AX6" s="164"/>
      <c r="AY6" s="163">
        <f>AY7+AY8+AY9+AY11+AY12</f>
        <v>0</v>
      </c>
      <c r="AZ6" s="163">
        <f>AZ7+AZ8+AZ9+AZ11+AZ12</f>
        <v>0</v>
      </c>
      <c r="BA6" s="164"/>
      <c r="BB6" s="163">
        <f>BB7+BB8+BB9+BB11+BB12</f>
        <v>0</v>
      </c>
      <c r="BC6" s="163">
        <f>BC7+BC8+BC9+BC11+BC12</f>
        <v>0</v>
      </c>
      <c r="BD6" s="164"/>
      <c r="BE6" s="163">
        <f>BE7+BE8+BE9+BE11+BE12</f>
        <v>8000</v>
      </c>
      <c r="BF6" s="163">
        <f>BF7+BF8+BF9+BF11+BF12</f>
        <v>0</v>
      </c>
      <c r="BG6" s="164"/>
      <c r="BH6" s="163">
        <f>BH7+BH8+BH9+BH11+BH12</f>
        <v>0</v>
      </c>
      <c r="BI6" s="163">
        <f>BI7+BI8+BI9+BI11+BI12</f>
        <v>0</v>
      </c>
      <c r="BJ6" s="164"/>
      <c r="BK6" s="163">
        <f>BK7+BK8+BK9+BK11+BK12</f>
        <v>575</v>
      </c>
      <c r="BL6" s="163">
        <f>BL7+BL8+BL9+BL11+BL12</f>
        <v>0</v>
      </c>
      <c r="BM6" s="164"/>
      <c r="BN6" s="163">
        <f>BN7+BN8+BN9+BN11+BN12</f>
        <v>10873</v>
      </c>
      <c r="BO6" s="163">
        <f>BO7+BO8+BO9+BO11+BO12</f>
        <v>0</v>
      </c>
      <c r="BP6" s="164"/>
      <c r="BQ6" s="163">
        <f>BQ7+BQ8+BQ9+BQ11+BQ12</f>
        <v>770</v>
      </c>
      <c r="BR6" s="163">
        <f>BR7+BR8+BR9+BR11+BR12</f>
        <v>0</v>
      </c>
      <c r="BS6" s="164"/>
      <c r="BT6" s="163">
        <f>BT7+BT8+BT9+BT11+BT12</f>
        <v>15650</v>
      </c>
      <c r="BU6" s="163">
        <f>BU7+BU8+BU9+BU11+BU12</f>
        <v>0</v>
      </c>
      <c r="BV6" s="164"/>
      <c r="BW6" s="163">
        <f>BW7+BW8+BW9+BW11+BW12</f>
        <v>2133</v>
      </c>
      <c r="BX6" s="163">
        <f>BX7+BX8+BX9+BX11+BX12</f>
        <v>0</v>
      </c>
      <c r="BY6" s="164"/>
      <c r="BZ6" s="163">
        <f>BZ7+BZ8+BZ9+BZ11+BZ12</f>
        <v>187628</v>
      </c>
      <c r="CA6" s="163">
        <f>CA7+CA8+CA9+CA11+CA12</f>
        <v>0</v>
      </c>
      <c r="CB6" s="164"/>
      <c r="CC6" s="163">
        <f>CC7+CC8+CC9+CC11+CC12</f>
        <v>23000</v>
      </c>
      <c r="CD6" s="163">
        <f>CD7+CD8+CD9+CD11+CD12</f>
        <v>0</v>
      </c>
      <c r="CE6" s="164"/>
      <c r="CF6" s="163">
        <f>CF7+CF8+CF9+CF11+CF12</f>
        <v>179370</v>
      </c>
      <c r="CG6" s="163">
        <f>CG7+CG8+CG9+CG11+CG12</f>
        <v>0</v>
      </c>
      <c r="CH6" s="164"/>
      <c r="CI6" s="163">
        <f>CI7+CI8+CI9+CI11+CI12</f>
        <v>22758</v>
      </c>
      <c r="CJ6" s="163">
        <f>CJ7+CJ8+CJ9+CJ11+CJ12</f>
        <v>0</v>
      </c>
      <c r="CK6" s="164"/>
      <c r="CL6" s="163">
        <f>CL7+CL8+CL9+CL11+CL12</f>
        <v>0</v>
      </c>
      <c r="CM6" s="163">
        <f>CM7+CM8+CM9+CM11+CM12</f>
        <v>0</v>
      </c>
      <c r="CN6" s="164"/>
      <c r="CO6" s="163">
        <f>CO7+CO8+CO9+CO11+CO12</f>
        <v>120430</v>
      </c>
      <c r="CP6" s="163">
        <f>CP7+CP8+CP9+CP11+CP12</f>
        <v>0</v>
      </c>
      <c r="CQ6" s="164"/>
      <c r="CR6" s="163">
        <f>CR7+CR8+CR9+CR11+CR12</f>
        <v>3500</v>
      </c>
      <c r="CS6" s="163">
        <f>CS7+CS8+CS9+CS11+CS12</f>
        <v>0</v>
      </c>
      <c r="CT6" s="164"/>
      <c r="CU6" s="163">
        <f>CU7+CU8+CU9+CU11+CU12</f>
        <v>3900</v>
      </c>
      <c r="CV6" s="163">
        <f>CV7+CV8+CV9+CV11+CV12</f>
        <v>0</v>
      </c>
      <c r="CW6" s="164"/>
      <c r="CX6" s="163">
        <f>CX7+CX8+CX9+CX11+CX12</f>
        <v>5263</v>
      </c>
      <c r="CY6" s="163">
        <f>CY7+CY8+CY9+CY11+CY12</f>
        <v>0</v>
      </c>
      <c r="CZ6" s="164"/>
      <c r="DA6" s="163">
        <f>DA7+DA8+DA9+DA11+DA12</f>
        <v>0</v>
      </c>
      <c r="DB6" s="163">
        <f>DB7+DB8+DB9+DB11+DB12</f>
        <v>0</v>
      </c>
      <c r="DC6" s="164"/>
      <c r="DD6" s="163">
        <f>DD7+DD8+DD9+DD11+DD12</f>
        <v>0</v>
      </c>
      <c r="DE6" s="163">
        <f>DE7+DE8+DE9+DE11+DE12</f>
        <v>0</v>
      </c>
      <c r="DF6" s="164"/>
      <c r="DG6" s="163">
        <f>DG7+DG8+DG9+DG11+DG12</f>
        <v>0</v>
      </c>
      <c r="DH6" s="163">
        <f>DH7+DH8+DH9+DH11+DH12</f>
        <v>0</v>
      </c>
      <c r="DI6" s="164"/>
      <c r="DJ6" s="163">
        <f>DJ7+DJ8+DJ9+DJ11+DJ12</f>
        <v>0</v>
      </c>
      <c r="DK6" s="163">
        <f>DK7+DK8+DK9+DK11+DK12</f>
        <v>0</v>
      </c>
      <c r="DL6" s="164"/>
      <c r="DM6" s="163">
        <f>DM7+DM8+DM9+DM11+DM12</f>
        <v>0</v>
      </c>
      <c r="DN6" s="163">
        <f>DN7+DN8+DN9+DN11+DN12</f>
        <v>7900</v>
      </c>
      <c r="DO6" s="164"/>
      <c r="DP6" s="163">
        <f>DP7+DP8+DP9+DP11+DP12</f>
        <v>1800</v>
      </c>
      <c r="DQ6" s="163">
        <f>DQ7+DQ8+DQ9+DQ11+DQ12</f>
        <v>0</v>
      </c>
      <c r="DR6" s="164"/>
      <c r="DS6" s="163">
        <f>DS7+DS8+DS9+DS11+DS12</f>
        <v>22220</v>
      </c>
      <c r="DT6" s="163">
        <f>DT7+DT8+DT9+DT11+DT12</f>
        <v>0</v>
      </c>
      <c r="DU6" s="163">
        <f>DU7+DU8+DU9+DU11+DU12</f>
        <v>0</v>
      </c>
      <c r="DV6" s="163">
        <f>DV7+DV8+DV9+DV11+DV12</f>
        <v>13242</v>
      </c>
      <c r="DW6" s="163">
        <f>DW7+DW8+DW9+DW11+DW12</f>
        <v>0</v>
      </c>
      <c r="DX6" s="164"/>
      <c r="DY6" s="163">
        <f>DY7+DY8+DY9+DY11+DY12</f>
        <v>34961</v>
      </c>
      <c r="DZ6" s="163">
        <f>DZ7+DZ8+DZ9+DZ11+DZ12</f>
        <v>0</v>
      </c>
      <c r="EA6" s="164"/>
      <c r="EB6" s="163">
        <f>EB7+EB8+EB9+EB11+EB12</f>
        <v>0</v>
      </c>
      <c r="EC6" s="163">
        <f>EC7+EC8+EC9+EC11+EC12</f>
        <v>2638</v>
      </c>
      <c r="ED6" s="164"/>
      <c r="EE6" s="163">
        <f>EE7+EE8+EE9+EE11+EE12</f>
        <v>0</v>
      </c>
      <c r="EF6" s="163">
        <f>EF7+EF8+EF9+EF11+EF12</f>
        <v>1033</v>
      </c>
      <c r="EG6" s="164"/>
      <c r="EH6" s="163">
        <f>EH7+EH8+EH9+EH11+EH12</f>
        <v>688585</v>
      </c>
      <c r="EI6" s="163">
        <f>EI7+EI8+EI9+EI11+EI12</f>
        <v>12531</v>
      </c>
      <c r="EJ6" s="164"/>
    </row>
    <row r="7" spans="1:186" s="172" customFormat="1" ht="17.25" customHeight="1">
      <c r="A7" s="166"/>
      <c r="B7" s="92"/>
      <c r="C7" s="167">
        <v>1</v>
      </c>
      <c r="D7" s="94" t="s">
        <v>151</v>
      </c>
      <c r="E7" s="93"/>
      <c r="F7" s="93"/>
      <c r="G7" s="95" t="s">
        <v>702</v>
      </c>
      <c r="H7" s="168">
        <f t="shared" ref="H7:H38" si="0">SUMIF($L$5:$EJ$5,"Kötelező feladatok",L7:EJ7)-R7-AD7-EH7</f>
        <v>201751</v>
      </c>
      <c r="I7" s="168">
        <f t="shared" ref="I7:I38" si="1">SUMIF($M$5:$EG$5,"Önként vállalt feladatok",M7:EG7)</f>
        <v>841</v>
      </c>
      <c r="J7" s="168">
        <f t="shared" ref="J7:J40" si="2">SUMIF($N$5:$EL$5,"Államigazgatási feladatok",N7:EL7)</f>
        <v>0</v>
      </c>
      <c r="K7" s="169">
        <f t="shared" ref="K7:K40" si="3">SUM(H7:J7)</f>
        <v>202592</v>
      </c>
      <c r="L7" s="168">
        <v>81225</v>
      </c>
      <c r="M7" s="168"/>
      <c r="N7" s="170"/>
      <c r="O7" s="168">
        <v>6181</v>
      </c>
      <c r="P7" s="168"/>
      <c r="Q7" s="170"/>
      <c r="R7" s="168">
        <f>L7+O7</f>
        <v>87406</v>
      </c>
      <c r="S7" s="168"/>
      <c r="T7" s="170"/>
      <c r="U7" s="168">
        <f>3993</f>
        <v>3993</v>
      </c>
      <c r="V7" s="168"/>
      <c r="W7" s="170"/>
      <c r="X7" s="168">
        <f>11348</f>
        <v>11348</v>
      </c>
      <c r="Y7" s="168"/>
      <c r="Z7" s="170"/>
      <c r="AA7" s="168">
        <v>5736</v>
      </c>
      <c r="AB7" s="168"/>
      <c r="AC7" s="170"/>
      <c r="AD7" s="168">
        <f>AA7+X7+U7</f>
        <v>21077</v>
      </c>
      <c r="AE7" s="168"/>
      <c r="AF7" s="170"/>
      <c r="AG7" s="168">
        <v>358</v>
      </c>
      <c r="AH7" s="168"/>
      <c r="AI7" s="170"/>
      <c r="AJ7" s="168">
        <v>358</v>
      </c>
      <c r="AK7" s="168"/>
      <c r="AL7" s="170"/>
      <c r="AM7" s="168">
        <v>4859</v>
      </c>
      <c r="AN7" s="168"/>
      <c r="AO7" s="170"/>
      <c r="AP7" s="168">
        <v>6832</v>
      </c>
      <c r="AQ7" s="168"/>
      <c r="AR7" s="170"/>
      <c r="AS7" s="168"/>
      <c r="AT7" s="168"/>
      <c r="AU7" s="170"/>
      <c r="AV7" s="168">
        <v>358</v>
      </c>
      <c r="AW7" s="168"/>
      <c r="AX7" s="170"/>
      <c r="AY7" s="168"/>
      <c r="AZ7" s="168"/>
      <c r="BA7" s="170"/>
      <c r="BB7" s="168"/>
      <c r="BC7" s="168"/>
      <c r="BD7" s="170"/>
      <c r="BE7" s="168"/>
      <c r="BF7" s="168"/>
      <c r="BG7" s="170"/>
      <c r="BH7" s="168"/>
      <c r="BI7" s="168"/>
      <c r="BJ7" s="170"/>
      <c r="BK7" s="168"/>
      <c r="BL7" s="168"/>
      <c r="BM7" s="170"/>
      <c r="BN7" s="168">
        <v>4298</v>
      </c>
      <c r="BO7" s="168"/>
      <c r="BP7" s="170"/>
      <c r="BQ7" s="168"/>
      <c r="BR7" s="168"/>
      <c r="BS7" s="170"/>
      <c r="BT7" s="168"/>
      <c r="BU7" s="168"/>
      <c r="BV7" s="170"/>
      <c r="BW7" s="168">
        <v>1519</v>
      </c>
      <c r="BX7" s="168"/>
      <c r="BY7" s="170"/>
      <c r="BZ7" s="168">
        <f>15380</f>
        <v>15380</v>
      </c>
      <c r="CA7" s="168"/>
      <c r="CB7" s="170"/>
      <c r="CC7" s="168"/>
      <c r="CD7" s="168"/>
      <c r="CE7" s="170"/>
      <c r="CF7" s="168">
        <v>30286</v>
      </c>
      <c r="CG7" s="168"/>
      <c r="CH7" s="170"/>
      <c r="CI7" s="168">
        <v>7542</v>
      </c>
      <c r="CJ7" s="168"/>
      <c r="CK7" s="170"/>
      <c r="CL7" s="168"/>
      <c r="CM7" s="168"/>
      <c r="CN7" s="170"/>
      <c r="CO7" s="168"/>
      <c r="CP7" s="168"/>
      <c r="CQ7" s="170"/>
      <c r="CR7" s="168"/>
      <c r="CS7" s="168"/>
      <c r="CT7" s="170"/>
      <c r="CU7" s="168"/>
      <c r="CV7" s="168"/>
      <c r="CW7" s="170"/>
      <c r="CX7" s="168">
        <v>1992</v>
      </c>
      <c r="CY7" s="168"/>
      <c r="CZ7" s="170"/>
      <c r="DA7" s="168"/>
      <c r="DB7" s="168"/>
      <c r="DC7" s="170"/>
      <c r="DD7" s="168"/>
      <c r="DE7" s="168"/>
      <c r="DF7" s="170"/>
      <c r="DG7" s="168"/>
      <c r="DH7" s="168"/>
      <c r="DI7" s="170"/>
      <c r="DJ7" s="168"/>
      <c r="DK7" s="168"/>
      <c r="DL7" s="170"/>
      <c r="DM7" s="168"/>
      <c r="DN7" s="168"/>
      <c r="DO7" s="170"/>
      <c r="DP7" s="168"/>
      <c r="DQ7" s="168"/>
      <c r="DR7" s="170"/>
      <c r="DS7" s="168">
        <v>3941</v>
      </c>
      <c r="DT7" s="168"/>
      <c r="DU7" s="170"/>
      <c r="DV7" s="170">
        <v>4007</v>
      </c>
      <c r="DW7" s="170"/>
      <c r="DX7" s="170"/>
      <c r="DY7" s="168">
        <v>11538</v>
      </c>
      <c r="DZ7" s="168"/>
      <c r="EA7" s="170"/>
      <c r="EB7" s="168"/>
      <c r="EC7" s="168">
        <v>721</v>
      </c>
      <c r="ED7" s="170"/>
      <c r="EE7" s="168"/>
      <c r="EF7" s="168">
        <v>120</v>
      </c>
      <c r="EG7" s="170"/>
      <c r="EH7" s="168">
        <f t="shared" ref="EH7:EH39" si="4">SUMIF($AG$5:$EG$5,"Kötelező feladatok",AG7:EG7)</f>
        <v>93268</v>
      </c>
      <c r="EI7" s="168">
        <f t="shared" ref="EI7:EI39" si="5">SUMIF($AG$5:$EG$5,"Önként vállalt feladatok",AG7:EG7)</f>
        <v>841</v>
      </c>
      <c r="EJ7" s="168">
        <f>SUMIF($AG$5:$EG$5,"Kötelező feladatok",AI7:EI7)</f>
        <v>0</v>
      </c>
      <c r="EK7" s="171">
        <f>EH7+EI7</f>
        <v>94109</v>
      </c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</row>
    <row r="8" spans="1:186" s="160" customFormat="1" ht="17.25" customHeight="1">
      <c r="A8" s="173"/>
      <c r="B8" s="92"/>
      <c r="C8" s="93">
        <v>2</v>
      </c>
      <c r="D8" s="1180" t="s">
        <v>703</v>
      </c>
      <c r="E8" s="1181"/>
      <c r="F8" s="1182"/>
      <c r="G8" s="95" t="s">
        <v>704</v>
      </c>
      <c r="H8" s="168">
        <f t="shared" si="0"/>
        <v>56880</v>
      </c>
      <c r="I8" s="168">
        <f t="shared" si="1"/>
        <v>230</v>
      </c>
      <c r="J8" s="168">
        <f t="shared" si="2"/>
        <v>0</v>
      </c>
      <c r="K8" s="169">
        <f t="shared" si="3"/>
        <v>57110</v>
      </c>
      <c r="L8" s="168">
        <v>23871</v>
      </c>
      <c r="M8" s="168"/>
      <c r="N8" s="170"/>
      <c r="O8" s="168">
        <v>1649</v>
      </c>
      <c r="P8" s="168"/>
      <c r="Q8" s="170"/>
      <c r="R8" s="168">
        <f>L8+O8</f>
        <v>25520</v>
      </c>
      <c r="S8" s="168"/>
      <c r="T8" s="170"/>
      <c r="U8" s="168">
        <f>1035</f>
        <v>1035</v>
      </c>
      <c r="V8" s="168"/>
      <c r="W8" s="170"/>
      <c r="X8" s="168">
        <f>3112</f>
        <v>3112</v>
      </c>
      <c r="Y8" s="168"/>
      <c r="Z8" s="170"/>
      <c r="AA8" s="168">
        <v>1536</v>
      </c>
      <c r="AB8" s="168"/>
      <c r="AC8" s="170"/>
      <c r="AD8" s="168">
        <f>AA8+X8+U8</f>
        <v>5683</v>
      </c>
      <c r="AE8" s="168"/>
      <c r="AF8" s="170"/>
      <c r="AG8" s="168">
        <v>96</v>
      </c>
      <c r="AH8" s="168"/>
      <c r="AI8" s="170"/>
      <c r="AJ8" s="168">
        <v>96</v>
      </c>
      <c r="AK8" s="168"/>
      <c r="AL8" s="170"/>
      <c r="AM8" s="168">
        <v>1190</v>
      </c>
      <c r="AN8" s="168"/>
      <c r="AO8" s="170"/>
      <c r="AP8" s="168">
        <v>1789</v>
      </c>
      <c r="AQ8" s="168"/>
      <c r="AR8" s="170"/>
      <c r="AS8" s="168"/>
      <c r="AT8" s="168"/>
      <c r="AU8" s="170"/>
      <c r="AV8" s="168">
        <v>96</v>
      </c>
      <c r="AW8" s="168"/>
      <c r="AX8" s="170"/>
      <c r="AY8" s="168"/>
      <c r="AZ8" s="168"/>
      <c r="BA8" s="170"/>
      <c r="BB8" s="168"/>
      <c r="BC8" s="168"/>
      <c r="BD8" s="170"/>
      <c r="BE8" s="168"/>
      <c r="BF8" s="168"/>
      <c r="BG8" s="170"/>
      <c r="BH8" s="168"/>
      <c r="BI8" s="168"/>
      <c r="BJ8" s="170"/>
      <c r="BK8" s="168"/>
      <c r="BL8" s="168"/>
      <c r="BM8" s="170"/>
      <c r="BN8" s="168">
        <v>1175</v>
      </c>
      <c r="BO8" s="168"/>
      <c r="BP8" s="170"/>
      <c r="BQ8" s="168"/>
      <c r="BR8" s="168"/>
      <c r="BS8" s="170"/>
      <c r="BT8" s="168"/>
      <c r="BU8" s="168"/>
      <c r="BV8" s="170"/>
      <c r="BW8" s="168">
        <v>414</v>
      </c>
      <c r="BX8" s="168"/>
      <c r="BY8" s="170"/>
      <c r="BZ8" s="168">
        <v>3943</v>
      </c>
      <c r="CA8" s="168"/>
      <c r="CB8" s="170"/>
      <c r="CC8" s="168"/>
      <c r="CD8" s="168"/>
      <c r="CE8" s="170"/>
      <c r="CF8" s="168">
        <v>8984</v>
      </c>
      <c r="CG8" s="168"/>
      <c r="CH8" s="170"/>
      <c r="CI8" s="168">
        <v>2016</v>
      </c>
      <c r="CJ8" s="168"/>
      <c r="CK8" s="170"/>
      <c r="CL8" s="168"/>
      <c r="CM8" s="168"/>
      <c r="CN8" s="170"/>
      <c r="CO8" s="168"/>
      <c r="CP8" s="168"/>
      <c r="CQ8" s="170"/>
      <c r="CR8" s="168"/>
      <c r="CS8" s="168"/>
      <c r="CT8" s="170"/>
      <c r="CU8" s="168"/>
      <c r="CV8" s="168"/>
      <c r="CW8" s="170"/>
      <c r="CX8" s="168">
        <v>541</v>
      </c>
      <c r="CY8" s="168"/>
      <c r="CZ8" s="170"/>
      <c r="DA8" s="168"/>
      <c r="DB8" s="168"/>
      <c r="DC8" s="170"/>
      <c r="DD8" s="168"/>
      <c r="DE8" s="168"/>
      <c r="DF8" s="170"/>
      <c r="DG8" s="168"/>
      <c r="DH8" s="168"/>
      <c r="DI8" s="170"/>
      <c r="DJ8" s="168"/>
      <c r="DK8" s="168"/>
      <c r="DL8" s="170"/>
      <c r="DM8" s="168"/>
      <c r="DN8" s="168"/>
      <c r="DO8" s="170"/>
      <c r="DP8" s="168"/>
      <c r="DQ8" s="168"/>
      <c r="DR8" s="170"/>
      <c r="DS8" s="168">
        <v>1079</v>
      </c>
      <c r="DT8" s="168"/>
      <c r="DU8" s="170"/>
      <c r="DV8" s="170">
        <v>1075</v>
      </c>
      <c r="DW8" s="170"/>
      <c r="DX8" s="170"/>
      <c r="DY8" s="168">
        <v>3183</v>
      </c>
      <c r="DZ8" s="168"/>
      <c r="EA8" s="170"/>
      <c r="EB8" s="168"/>
      <c r="EC8" s="168">
        <v>197</v>
      </c>
      <c r="ED8" s="170"/>
      <c r="EE8" s="168"/>
      <c r="EF8" s="168">
        <v>33</v>
      </c>
      <c r="EG8" s="170"/>
      <c r="EH8" s="168">
        <f t="shared" si="4"/>
        <v>25677</v>
      </c>
      <c r="EI8" s="168">
        <f t="shared" si="5"/>
        <v>230</v>
      </c>
      <c r="EJ8" s="170"/>
    </row>
    <row r="9" spans="1:186" s="160" customFormat="1" ht="17.25" customHeight="1">
      <c r="A9" s="173"/>
      <c r="B9" s="92"/>
      <c r="C9" s="167">
        <v>3</v>
      </c>
      <c r="D9" s="94" t="s">
        <v>372</v>
      </c>
      <c r="E9" s="93"/>
      <c r="F9" s="93"/>
      <c r="G9" s="95" t="s">
        <v>705</v>
      </c>
      <c r="H9" s="168">
        <f t="shared" si="0"/>
        <v>317420</v>
      </c>
      <c r="I9" s="168">
        <f t="shared" si="1"/>
        <v>3560</v>
      </c>
      <c r="J9" s="168">
        <f t="shared" si="2"/>
        <v>0</v>
      </c>
      <c r="K9" s="169">
        <f t="shared" si="3"/>
        <v>320980</v>
      </c>
      <c r="L9" s="168">
        <v>29427</v>
      </c>
      <c r="M9" s="168"/>
      <c r="N9" s="170"/>
      <c r="O9" s="168">
        <v>500</v>
      </c>
      <c r="P9" s="168"/>
      <c r="Q9" s="170"/>
      <c r="R9" s="168">
        <f>L9+O9</f>
        <v>29927</v>
      </c>
      <c r="S9" s="168"/>
      <c r="T9" s="170"/>
      <c r="U9" s="168">
        <v>1485</v>
      </c>
      <c r="V9" s="168"/>
      <c r="W9" s="170"/>
      <c r="X9" s="168">
        <v>14063</v>
      </c>
      <c r="Y9" s="168"/>
      <c r="Z9" s="170"/>
      <c r="AA9" s="168">
        <v>16196</v>
      </c>
      <c r="AB9" s="168"/>
      <c r="AC9" s="170"/>
      <c r="AD9" s="168">
        <f>AA9+X9+U9</f>
        <v>31744</v>
      </c>
      <c r="AE9" s="168"/>
      <c r="AF9" s="170"/>
      <c r="AG9" s="168">
        <v>750</v>
      </c>
      <c r="AH9" s="168"/>
      <c r="AI9" s="170"/>
      <c r="AJ9" s="168">
        <v>750</v>
      </c>
      <c r="AK9" s="168"/>
      <c r="AL9" s="170"/>
      <c r="AM9" s="168">
        <v>13200</v>
      </c>
      <c r="AN9" s="168"/>
      <c r="AO9" s="170"/>
      <c r="AP9" s="168">
        <v>1030</v>
      </c>
      <c r="AQ9" s="168"/>
      <c r="AR9" s="170"/>
      <c r="AS9" s="168"/>
      <c r="AT9" s="168">
        <v>960</v>
      </c>
      <c r="AU9" s="170"/>
      <c r="AV9" s="168">
        <v>750</v>
      </c>
      <c r="AW9" s="168"/>
      <c r="AX9" s="170"/>
      <c r="AY9" s="168"/>
      <c r="AZ9" s="168"/>
      <c r="BA9" s="170"/>
      <c r="BB9" s="168"/>
      <c r="BC9" s="168"/>
      <c r="BD9" s="170"/>
      <c r="BE9" s="168">
        <v>8000</v>
      </c>
      <c r="BF9" s="168"/>
      <c r="BG9" s="170"/>
      <c r="BH9" s="168"/>
      <c r="BI9" s="168"/>
      <c r="BJ9" s="170"/>
      <c r="BK9" s="168">
        <v>575</v>
      </c>
      <c r="BL9" s="168"/>
      <c r="BM9" s="170"/>
      <c r="BN9" s="168">
        <v>5400</v>
      </c>
      <c r="BO9" s="168"/>
      <c r="BP9" s="170"/>
      <c r="BQ9" s="168">
        <v>770</v>
      </c>
      <c r="BR9" s="168"/>
      <c r="BS9" s="170"/>
      <c r="BT9" s="168">
        <v>15650</v>
      </c>
      <c r="BU9" s="168"/>
      <c r="BV9" s="170"/>
      <c r="BW9" s="168">
        <v>200</v>
      </c>
      <c r="BX9" s="168"/>
      <c r="BY9" s="170"/>
      <c r="BZ9" s="168">
        <f>94609+19635</f>
        <v>114244</v>
      </c>
      <c r="CA9" s="168"/>
      <c r="CB9" s="170"/>
      <c r="CC9" s="168">
        <v>23000</v>
      </c>
      <c r="CD9" s="168"/>
      <c r="CE9" s="170"/>
      <c r="CF9" s="168">
        <v>8100</v>
      </c>
      <c r="CG9" s="168"/>
      <c r="CH9" s="170"/>
      <c r="CI9" s="168">
        <v>13200</v>
      </c>
      <c r="CJ9" s="168"/>
      <c r="CK9" s="170"/>
      <c r="CL9" s="168"/>
      <c r="CM9" s="168"/>
      <c r="CN9" s="170"/>
      <c r="CO9" s="168"/>
      <c r="CP9" s="168"/>
      <c r="CQ9" s="170"/>
      <c r="CR9" s="168"/>
      <c r="CS9" s="168"/>
      <c r="CT9" s="170"/>
      <c r="CU9" s="168"/>
      <c r="CV9" s="168"/>
      <c r="CW9" s="170"/>
      <c r="CX9" s="168">
        <v>2730</v>
      </c>
      <c r="CY9" s="168"/>
      <c r="CZ9" s="170"/>
      <c r="DA9" s="168"/>
      <c r="DB9" s="168"/>
      <c r="DC9" s="170"/>
      <c r="DD9" s="168"/>
      <c r="DE9" s="168"/>
      <c r="DF9" s="170"/>
      <c r="DG9" s="168"/>
      <c r="DH9" s="168"/>
      <c r="DI9" s="170"/>
      <c r="DJ9" s="168"/>
      <c r="DK9" s="168"/>
      <c r="DL9" s="170"/>
      <c r="DM9" s="168"/>
      <c r="DN9" s="168"/>
      <c r="DO9" s="170"/>
      <c r="DP9" s="168">
        <v>1800</v>
      </c>
      <c r="DQ9" s="168"/>
      <c r="DR9" s="170"/>
      <c r="DS9" s="168">
        <v>17200</v>
      </c>
      <c r="DT9" s="168"/>
      <c r="DU9" s="170"/>
      <c r="DV9" s="170">
        <v>8160</v>
      </c>
      <c r="DW9" s="170"/>
      <c r="DX9" s="170"/>
      <c r="DY9" s="168">
        <v>20240</v>
      </c>
      <c r="DZ9" s="168"/>
      <c r="EA9" s="170"/>
      <c r="EB9" s="168"/>
      <c r="EC9" s="168">
        <v>1720</v>
      </c>
      <c r="ED9" s="170"/>
      <c r="EE9" s="168"/>
      <c r="EF9" s="168">
        <v>880</v>
      </c>
      <c r="EG9" s="170"/>
      <c r="EH9" s="168">
        <f t="shared" si="4"/>
        <v>255749</v>
      </c>
      <c r="EI9" s="168">
        <f t="shared" si="5"/>
        <v>3560</v>
      </c>
      <c r="EJ9" s="170"/>
    </row>
    <row r="10" spans="1:186" s="160" customFormat="1">
      <c r="A10" s="173"/>
      <c r="B10" s="81"/>
      <c r="C10" s="102"/>
      <c r="E10" s="1189" t="s">
        <v>706</v>
      </c>
      <c r="F10" s="1190"/>
      <c r="G10" s="92" t="s">
        <v>707</v>
      </c>
      <c r="H10" s="125">
        <f t="shared" si="0"/>
        <v>500</v>
      </c>
      <c r="I10" s="125">
        <f t="shared" si="1"/>
        <v>0</v>
      </c>
      <c r="J10" s="125">
        <f t="shared" si="2"/>
        <v>0</v>
      </c>
      <c r="K10" s="174">
        <f t="shared" si="3"/>
        <v>500</v>
      </c>
      <c r="L10" s="110"/>
      <c r="M10" s="110"/>
      <c r="N10" s="111"/>
      <c r="O10" s="110"/>
      <c r="P10" s="110"/>
      <c r="Q10" s="111"/>
      <c r="R10" s="110"/>
      <c r="S10" s="110"/>
      <c r="T10" s="111"/>
      <c r="U10" s="110"/>
      <c r="V10" s="110"/>
      <c r="W10" s="111"/>
      <c r="X10" s="110"/>
      <c r="Y10" s="110"/>
      <c r="Z10" s="111"/>
      <c r="AA10" s="110"/>
      <c r="AB10" s="110"/>
      <c r="AC10" s="111"/>
      <c r="AD10" s="110"/>
      <c r="AE10" s="110"/>
      <c r="AF10" s="111"/>
      <c r="AG10" s="110"/>
      <c r="AH10" s="110"/>
      <c r="AI10" s="111"/>
      <c r="AJ10" s="110"/>
      <c r="AK10" s="110"/>
      <c r="AL10" s="111"/>
      <c r="AM10" s="110"/>
      <c r="AN10" s="110"/>
      <c r="AO10" s="111"/>
      <c r="AP10" s="110"/>
      <c r="AQ10" s="110"/>
      <c r="AR10" s="111"/>
      <c r="AS10" s="110"/>
      <c r="AT10" s="110"/>
      <c r="AU10" s="111"/>
      <c r="AV10" s="110"/>
      <c r="AW10" s="110"/>
      <c r="AX10" s="111"/>
      <c r="AY10" s="110"/>
      <c r="AZ10" s="110"/>
      <c r="BA10" s="111"/>
      <c r="BB10" s="110"/>
      <c r="BC10" s="110"/>
      <c r="BD10" s="111"/>
      <c r="BE10" s="110"/>
      <c r="BF10" s="110"/>
      <c r="BG10" s="111"/>
      <c r="BH10" s="110"/>
      <c r="BI10" s="110"/>
      <c r="BJ10" s="111"/>
      <c r="BK10" s="110"/>
      <c r="BL10" s="110"/>
      <c r="BM10" s="111"/>
      <c r="BN10" s="110"/>
      <c r="BO10" s="110"/>
      <c r="BP10" s="111"/>
      <c r="BQ10" s="110"/>
      <c r="BR10" s="110"/>
      <c r="BS10" s="111"/>
      <c r="BT10" s="110"/>
      <c r="BU10" s="110"/>
      <c r="BV10" s="111"/>
      <c r="BW10" s="110"/>
      <c r="BX10" s="110"/>
      <c r="BY10" s="111"/>
      <c r="BZ10" s="110">
        <v>500</v>
      </c>
      <c r="CA10" s="110"/>
      <c r="CB10" s="111"/>
      <c r="CC10" s="110"/>
      <c r="CD10" s="110"/>
      <c r="CE10" s="111"/>
      <c r="CF10" s="110"/>
      <c r="CG10" s="110"/>
      <c r="CH10" s="111"/>
      <c r="CI10" s="110"/>
      <c r="CJ10" s="110"/>
      <c r="CK10" s="111"/>
      <c r="CL10" s="110"/>
      <c r="CM10" s="110"/>
      <c r="CN10" s="111"/>
      <c r="CO10" s="110"/>
      <c r="CP10" s="110"/>
      <c r="CQ10" s="111"/>
      <c r="CR10" s="110"/>
      <c r="CS10" s="110"/>
      <c r="CT10" s="111"/>
      <c r="CU10" s="110"/>
      <c r="CV10" s="110"/>
      <c r="CW10" s="111"/>
      <c r="CX10" s="110"/>
      <c r="CY10" s="110"/>
      <c r="CZ10" s="111"/>
      <c r="DA10" s="110"/>
      <c r="DB10" s="110"/>
      <c r="DC10" s="111"/>
      <c r="DD10" s="110"/>
      <c r="DE10" s="110"/>
      <c r="DF10" s="111"/>
      <c r="DG10" s="110"/>
      <c r="DH10" s="110"/>
      <c r="DI10" s="111"/>
      <c r="DJ10" s="110"/>
      <c r="DK10" s="110"/>
      <c r="DL10" s="111"/>
      <c r="DM10" s="110"/>
      <c r="DN10" s="110"/>
      <c r="DO10" s="111"/>
      <c r="DP10" s="110"/>
      <c r="DQ10" s="110"/>
      <c r="DR10" s="111"/>
      <c r="DS10" s="110"/>
      <c r="DT10" s="110"/>
      <c r="DU10" s="111"/>
      <c r="DV10" s="111"/>
      <c r="DW10" s="111"/>
      <c r="DX10" s="111"/>
      <c r="DY10" s="110"/>
      <c r="DZ10" s="110"/>
      <c r="EA10" s="111"/>
      <c r="EB10" s="110"/>
      <c r="EC10" s="110"/>
      <c r="ED10" s="111"/>
      <c r="EE10" s="110"/>
      <c r="EF10" s="110"/>
      <c r="EG10" s="111"/>
      <c r="EH10" s="125">
        <f t="shared" si="4"/>
        <v>500</v>
      </c>
      <c r="EI10" s="125">
        <f t="shared" si="5"/>
        <v>0</v>
      </c>
      <c r="EJ10" s="111"/>
    </row>
    <row r="11" spans="1:186" s="160" customFormat="1" ht="17.25" customHeight="1">
      <c r="A11" s="173"/>
      <c r="B11" s="92"/>
      <c r="C11" s="167">
        <v>4</v>
      </c>
      <c r="D11" s="94" t="s">
        <v>366</v>
      </c>
      <c r="E11" s="93"/>
      <c r="F11" s="93"/>
      <c r="G11" s="95" t="s">
        <v>708</v>
      </c>
      <c r="H11" s="168">
        <f t="shared" si="0"/>
        <v>7400</v>
      </c>
      <c r="I11" s="168">
        <f t="shared" si="1"/>
        <v>0</v>
      </c>
      <c r="J11" s="168">
        <f t="shared" si="2"/>
        <v>0</v>
      </c>
      <c r="K11" s="169">
        <f t="shared" si="3"/>
        <v>7400</v>
      </c>
      <c r="L11" s="168"/>
      <c r="M11" s="168"/>
      <c r="N11" s="170"/>
      <c r="O11" s="168"/>
      <c r="P11" s="168"/>
      <c r="Q11" s="170"/>
      <c r="R11" s="168"/>
      <c r="S11" s="168"/>
      <c r="T11" s="170"/>
      <c r="U11" s="168"/>
      <c r="V11" s="168"/>
      <c r="W11" s="170"/>
      <c r="X11" s="168"/>
      <c r="Y11" s="168"/>
      <c r="Z11" s="170"/>
      <c r="AA11" s="168"/>
      <c r="AB11" s="168"/>
      <c r="AC11" s="170"/>
      <c r="AD11" s="168">
        <f>AA11+X11+U11</f>
        <v>0</v>
      </c>
      <c r="AE11" s="168"/>
      <c r="AF11" s="170"/>
      <c r="AG11" s="168"/>
      <c r="AH11" s="168"/>
      <c r="AI11" s="170"/>
      <c r="AJ11" s="168"/>
      <c r="AK11" s="168"/>
      <c r="AL11" s="170"/>
      <c r="AM11" s="168"/>
      <c r="AN11" s="168"/>
      <c r="AO11" s="170"/>
      <c r="AP11" s="168"/>
      <c r="AQ11" s="168"/>
      <c r="AR11" s="170"/>
      <c r="AS11" s="168"/>
      <c r="AT11" s="168"/>
      <c r="AU11" s="170"/>
      <c r="AV11" s="168"/>
      <c r="AW11" s="168"/>
      <c r="AX11" s="170"/>
      <c r="AY11" s="168"/>
      <c r="AZ11" s="168"/>
      <c r="BA11" s="170"/>
      <c r="BB11" s="168"/>
      <c r="BC11" s="168"/>
      <c r="BD11" s="170"/>
      <c r="BE11" s="168"/>
      <c r="BF11" s="168"/>
      <c r="BG11" s="170"/>
      <c r="BH11" s="168"/>
      <c r="BI11" s="168"/>
      <c r="BJ11" s="170"/>
      <c r="BK11" s="168"/>
      <c r="BL11" s="168"/>
      <c r="BM11" s="170"/>
      <c r="BN11" s="168"/>
      <c r="BO11" s="168"/>
      <c r="BP11" s="170"/>
      <c r="BQ11" s="168"/>
      <c r="BR11" s="168"/>
      <c r="BS11" s="170"/>
      <c r="BT11" s="168"/>
      <c r="BU11" s="168"/>
      <c r="BV11" s="170"/>
      <c r="BW11" s="168"/>
      <c r="BX11" s="168"/>
      <c r="BY11" s="170"/>
      <c r="BZ11" s="168"/>
      <c r="CA11" s="168"/>
      <c r="CB11" s="170"/>
      <c r="CC11" s="168"/>
      <c r="CD11" s="168"/>
      <c r="CE11" s="170"/>
      <c r="CF11" s="168"/>
      <c r="CG11" s="168"/>
      <c r="CH11" s="170"/>
      <c r="CI11" s="168"/>
      <c r="CJ11" s="168"/>
      <c r="CK11" s="170"/>
      <c r="CL11" s="168"/>
      <c r="CM11" s="168"/>
      <c r="CN11" s="170"/>
      <c r="CO11" s="168"/>
      <c r="CP11" s="168"/>
      <c r="CQ11" s="170"/>
      <c r="CR11" s="168">
        <v>3500</v>
      </c>
      <c r="CS11" s="168"/>
      <c r="CT11" s="170"/>
      <c r="CU11" s="168">
        <v>3900</v>
      </c>
      <c r="CV11" s="168"/>
      <c r="CW11" s="170"/>
      <c r="CX11" s="168"/>
      <c r="CY11" s="168"/>
      <c r="CZ11" s="170"/>
      <c r="DA11" s="168"/>
      <c r="DB11" s="168"/>
      <c r="DC11" s="170"/>
      <c r="DD11" s="168"/>
      <c r="DE11" s="168"/>
      <c r="DF11" s="170"/>
      <c r="DG11" s="168"/>
      <c r="DH11" s="168"/>
      <c r="DI11" s="170"/>
      <c r="DJ11" s="168"/>
      <c r="DK11" s="168"/>
      <c r="DL11" s="170"/>
      <c r="DM11" s="168"/>
      <c r="DN11" s="168"/>
      <c r="DO11" s="170"/>
      <c r="DP11" s="168"/>
      <c r="DQ11" s="168"/>
      <c r="DR11" s="170"/>
      <c r="DS11" s="168"/>
      <c r="DT11" s="168"/>
      <c r="DU11" s="170"/>
      <c r="DV11" s="170"/>
      <c r="DW11" s="170"/>
      <c r="DX11" s="170"/>
      <c r="DY11" s="168"/>
      <c r="DZ11" s="168"/>
      <c r="EA11" s="170"/>
      <c r="EB11" s="168"/>
      <c r="EC11" s="168"/>
      <c r="ED11" s="170"/>
      <c r="EE11" s="168"/>
      <c r="EF11" s="168"/>
      <c r="EG11" s="170"/>
      <c r="EH11" s="168">
        <f t="shared" si="4"/>
        <v>7400</v>
      </c>
      <c r="EI11" s="168">
        <f t="shared" si="5"/>
        <v>0</v>
      </c>
      <c r="EJ11" s="170"/>
    </row>
    <row r="12" spans="1:186" s="160" customFormat="1" ht="17.25" customHeight="1">
      <c r="A12" s="173"/>
      <c r="B12" s="92"/>
      <c r="C12" s="167">
        <v>5</v>
      </c>
      <c r="D12" s="94" t="s">
        <v>709</v>
      </c>
      <c r="E12" s="93"/>
      <c r="F12" s="93"/>
      <c r="G12" s="95" t="s">
        <v>710</v>
      </c>
      <c r="H12" s="168">
        <f t="shared" si="0"/>
        <v>306491</v>
      </c>
      <c r="I12" s="168">
        <f t="shared" si="1"/>
        <v>7900</v>
      </c>
      <c r="J12" s="168">
        <f t="shared" si="2"/>
        <v>0</v>
      </c>
      <c r="K12" s="169">
        <f t="shared" si="3"/>
        <v>314391</v>
      </c>
      <c r="L12" s="175">
        <f>SUM(L13:L22)</f>
        <v>0</v>
      </c>
      <c r="M12" s="175">
        <f>SUM(M13:M22)</f>
        <v>0</v>
      </c>
      <c r="N12" s="176"/>
      <c r="O12" s="175">
        <f>SUM(O13:O22)</f>
        <v>0</v>
      </c>
      <c r="P12" s="175">
        <f>SUM(P13:P22)</f>
        <v>0</v>
      </c>
      <c r="Q12" s="176"/>
      <c r="R12" s="175">
        <f>SUM(R13:R22)</f>
        <v>0</v>
      </c>
      <c r="S12" s="175">
        <f>SUM(S13:S22)</f>
        <v>0</v>
      </c>
      <c r="T12" s="176"/>
      <c r="U12" s="175">
        <f>SUM(U13:U22)</f>
        <v>0</v>
      </c>
      <c r="V12" s="175">
        <f>SUM(V13:V22)</f>
        <v>0</v>
      </c>
      <c r="W12" s="176"/>
      <c r="X12" s="175">
        <f>SUM(X13:X22)</f>
        <v>0</v>
      </c>
      <c r="Y12" s="175">
        <f>SUM(Y13:Y22)</f>
        <v>0</v>
      </c>
      <c r="Z12" s="176"/>
      <c r="AA12" s="175">
        <f>SUM(AA13:AA22)</f>
        <v>0</v>
      </c>
      <c r="AB12" s="175">
        <f>SUM(AB13:AB22)</f>
        <v>0</v>
      </c>
      <c r="AC12" s="176"/>
      <c r="AD12" s="168">
        <f>AA12+X12+U12</f>
        <v>0</v>
      </c>
      <c r="AE12" s="175">
        <f>SUM(AE13:AE22)</f>
        <v>0</v>
      </c>
      <c r="AF12" s="176"/>
      <c r="AG12" s="175">
        <f>SUM(AG13:AG22)</f>
        <v>0</v>
      </c>
      <c r="AH12" s="175">
        <f>SUM(AH13:AH22)</f>
        <v>0</v>
      </c>
      <c r="AI12" s="176"/>
      <c r="AJ12" s="175">
        <f>SUM(AJ13:AJ22)</f>
        <v>0</v>
      </c>
      <c r="AK12" s="175">
        <f>SUM(AK13:AK22)</f>
        <v>0</v>
      </c>
      <c r="AL12" s="176"/>
      <c r="AM12" s="175">
        <f>SUM(AM13:AM22)</f>
        <v>0</v>
      </c>
      <c r="AN12" s="175">
        <f>SUM(AN13:AN22)</f>
        <v>0</v>
      </c>
      <c r="AO12" s="176"/>
      <c r="AP12" s="175">
        <f>SUM(AP13:AP22)</f>
        <v>0</v>
      </c>
      <c r="AQ12" s="175">
        <f>SUM(AQ13:AQ22)</f>
        <v>0</v>
      </c>
      <c r="AR12" s="176"/>
      <c r="AS12" s="175">
        <f>SUM(AS13:AS22)</f>
        <v>0</v>
      </c>
      <c r="AT12" s="175">
        <f>SUM(AT13:AT22)</f>
        <v>0</v>
      </c>
      <c r="AU12" s="176"/>
      <c r="AV12" s="175">
        <f>SUM(AV13:AV22)</f>
        <v>0</v>
      </c>
      <c r="AW12" s="175">
        <f>SUM(AW13:AW22)</f>
        <v>0</v>
      </c>
      <c r="AX12" s="176"/>
      <c r="AY12" s="175">
        <f>SUM(AY13:AY22)</f>
        <v>0</v>
      </c>
      <c r="AZ12" s="175">
        <f>SUM(AZ13:AZ22)</f>
        <v>0</v>
      </c>
      <c r="BA12" s="176"/>
      <c r="BB12" s="175">
        <f>SUM(BB13:BB22)</f>
        <v>0</v>
      </c>
      <c r="BC12" s="175">
        <f>SUM(BC13:BC22)</f>
        <v>0</v>
      </c>
      <c r="BD12" s="176"/>
      <c r="BE12" s="175">
        <f>SUM(BE13:BE22)</f>
        <v>0</v>
      </c>
      <c r="BF12" s="175">
        <f>SUM(BF13:BF22)</f>
        <v>0</v>
      </c>
      <c r="BG12" s="176"/>
      <c r="BH12" s="175">
        <f>SUM(BH13:BH22)</f>
        <v>0</v>
      </c>
      <c r="BI12" s="175">
        <f>SUM(BI13:BI22)</f>
        <v>0</v>
      </c>
      <c r="BJ12" s="176"/>
      <c r="BK12" s="175">
        <f>SUM(BK13:BK22)</f>
        <v>0</v>
      </c>
      <c r="BL12" s="175">
        <f>SUM(BL13:BL22)</f>
        <v>0</v>
      </c>
      <c r="BM12" s="176"/>
      <c r="BN12" s="175">
        <f>SUM(BN13:BN22)</f>
        <v>0</v>
      </c>
      <c r="BO12" s="175">
        <f>SUM(BO13:BO22)</f>
        <v>0</v>
      </c>
      <c r="BP12" s="176"/>
      <c r="BQ12" s="175">
        <f>SUM(BQ13:BQ22)</f>
        <v>0</v>
      </c>
      <c r="BR12" s="175">
        <f>SUM(BR13:BR22)</f>
        <v>0</v>
      </c>
      <c r="BS12" s="176"/>
      <c r="BT12" s="175">
        <f>SUM(BT13:BT22)</f>
        <v>0</v>
      </c>
      <c r="BU12" s="175">
        <f>SUM(BU13:BU22)</f>
        <v>0</v>
      </c>
      <c r="BV12" s="176"/>
      <c r="BW12" s="175">
        <f>SUM(BW13:BW22)</f>
        <v>0</v>
      </c>
      <c r="BX12" s="175">
        <f>SUM(BX13:BX22)</f>
        <v>0</v>
      </c>
      <c r="BY12" s="176"/>
      <c r="BZ12" s="175">
        <f>SUM(BZ13:BZ22)</f>
        <v>54061</v>
      </c>
      <c r="CA12" s="175">
        <f>SUM(CA13:CA22)</f>
        <v>0</v>
      </c>
      <c r="CB12" s="176"/>
      <c r="CC12" s="175">
        <f>SUM(CC13:CC22)</f>
        <v>0</v>
      </c>
      <c r="CD12" s="175">
        <f>SUM(CD13:CD22)</f>
        <v>0</v>
      </c>
      <c r="CE12" s="176"/>
      <c r="CF12" s="175">
        <f>SUM(CF13:CF22)</f>
        <v>132000</v>
      </c>
      <c r="CG12" s="175">
        <f>SUM(CG13:CG22)</f>
        <v>0</v>
      </c>
      <c r="CH12" s="176"/>
      <c r="CI12" s="175">
        <f>SUM(CI13:CI22)</f>
        <v>0</v>
      </c>
      <c r="CJ12" s="175">
        <f>SUM(CJ13:CJ22)</f>
        <v>0</v>
      </c>
      <c r="CK12" s="176"/>
      <c r="CL12" s="175">
        <f>SUM(CL13:CL22)</f>
        <v>0</v>
      </c>
      <c r="CM12" s="175">
        <f>SUM(CM13:CM22)</f>
        <v>0</v>
      </c>
      <c r="CN12" s="176"/>
      <c r="CO12" s="175">
        <f>SUM(CO13:CO22)</f>
        <v>120430</v>
      </c>
      <c r="CP12" s="175">
        <f>SUM(CP13:CP22)</f>
        <v>0</v>
      </c>
      <c r="CQ12" s="176"/>
      <c r="CR12" s="175">
        <f>SUM(CR13:CR22)</f>
        <v>0</v>
      </c>
      <c r="CS12" s="175">
        <f>SUM(CS13:CS22)</f>
        <v>0</v>
      </c>
      <c r="CT12" s="176"/>
      <c r="CU12" s="175">
        <f>SUM(CU13:CU22)</f>
        <v>0</v>
      </c>
      <c r="CV12" s="175">
        <f>SUM(CV13:CV22)</f>
        <v>0</v>
      </c>
      <c r="CW12" s="176"/>
      <c r="CX12" s="175">
        <f>SUM(CX13:CX22)</f>
        <v>0</v>
      </c>
      <c r="CY12" s="175">
        <f>SUM(CY13:CY22)</f>
        <v>0</v>
      </c>
      <c r="CZ12" s="176"/>
      <c r="DA12" s="175">
        <f>SUM(DA13:DA22)</f>
        <v>0</v>
      </c>
      <c r="DB12" s="175">
        <f>SUM(DB13:DB22)</f>
        <v>0</v>
      </c>
      <c r="DC12" s="176"/>
      <c r="DD12" s="175">
        <f>SUM(DD13:DD22)</f>
        <v>0</v>
      </c>
      <c r="DE12" s="175">
        <f>SUM(DE13:DE22)</f>
        <v>0</v>
      </c>
      <c r="DF12" s="176"/>
      <c r="DG12" s="175">
        <f>SUM(DG13:DG22)</f>
        <v>0</v>
      </c>
      <c r="DH12" s="175">
        <f>SUM(DH13:DH22)</f>
        <v>0</v>
      </c>
      <c r="DI12" s="176"/>
      <c r="DJ12" s="175">
        <f>SUM(DJ13:DJ22)</f>
        <v>0</v>
      </c>
      <c r="DK12" s="175">
        <f>SUM(DK13:DK22)</f>
        <v>0</v>
      </c>
      <c r="DL12" s="176"/>
      <c r="DM12" s="175">
        <f>SUM(DM13:DM22)</f>
        <v>0</v>
      </c>
      <c r="DN12" s="175">
        <f>SUM(DN13:DN22)</f>
        <v>7900</v>
      </c>
      <c r="DO12" s="176"/>
      <c r="DP12" s="175">
        <f>SUM(DP13:DP22)</f>
        <v>0</v>
      </c>
      <c r="DQ12" s="175">
        <f>SUM(DQ13:DQ22)</f>
        <v>0</v>
      </c>
      <c r="DR12" s="176"/>
      <c r="DS12" s="175">
        <f>SUM(DS13:DS22)</f>
        <v>0</v>
      </c>
      <c r="DT12" s="175">
        <f>SUM(DT13:DT22)</f>
        <v>0</v>
      </c>
      <c r="DU12" s="175">
        <f>SUM(DU13:DU22)</f>
        <v>0</v>
      </c>
      <c r="DV12" s="175">
        <f>SUM(DV13:DV22)</f>
        <v>0</v>
      </c>
      <c r="DW12" s="175">
        <f>SUM(DW13:DW22)</f>
        <v>0</v>
      </c>
      <c r="DX12" s="176"/>
      <c r="DY12" s="175">
        <f>SUM(DY13:DY22)</f>
        <v>0</v>
      </c>
      <c r="DZ12" s="175">
        <f>SUM(DZ13:DZ22)</f>
        <v>0</v>
      </c>
      <c r="EA12" s="176"/>
      <c r="EB12" s="175">
        <f>SUM(EB13:EB22)</f>
        <v>0</v>
      </c>
      <c r="EC12" s="175">
        <f>SUM(EC13:EC22)</f>
        <v>0</v>
      </c>
      <c r="ED12" s="176"/>
      <c r="EE12" s="175">
        <f>SUM(EE13:EE22)</f>
        <v>0</v>
      </c>
      <c r="EF12" s="175">
        <f>SUM(EF13:EF22)</f>
        <v>0</v>
      </c>
      <c r="EG12" s="176"/>
      <c r="EH12" s="168">
        <f t="shared" si="4"/>
        <v>306491</v>
      </c>
      <c r="EI12" s="168">
        <f t="shared" si="5"/>
        <v>7900</v>
      </c>
      <c r="EJ12" s="176"/>
    </row>
    <row r="13" spans="1:186" s="160" customFormat="1" ht="17.25" customHeight="1">
      <c r="A13" s="173"/>
      <c r="B13" s="92"/>
      <c r="C13" s="177"/>
      <c r="D13" s="102">
        <v>1</v>
      </c>
      <c r="E13" s="92" t="s">
        <v>711</v>
      </c>
      <c r="F13" s="92"/>
      <c r="G13" s="92" t="s">
        <v>712</v>
      </c>
      <c r="H13" s="125">
        <f t="shared" si="0"/>
        <v>0</v>
      </c>
      <c r="I13" s="125">
        <f t="shared" si="1"/>
        <v>0</v>
      </c>
      <c r="J13" s="125">
        <f t="shared" si="2"/>
        <v>0</v>
      </c>
      <c r="K13" s="174">
        <f t="shared" si="3"/>
        <v>0</v>
      </c>
      <c r="L13" s="110"/>
      <c r="M13" s="110"/>
      <c r="N13" s="111"/>
      <c r="O13" s="110"/>
      <c r="P13" s="110"/>
      <c r="Q13" s="111"/>
      <c r="R13" s="110"/>
      <c r="S13" s="110"/>
      <c r="T13" s="111"/>
      <c r="U13" s="110"/>
      <c r="V13" s="110"/>
      <c r="W13" s="111"/>
      <c r="X13" s="110"/>
      <c r="Y13" s="110"/>
      <c r="Z13" s="111"/>
      <c r="AA13" s="110"/>
      <c r="AB13" s="110"/>
      <c r="AC13" s="111"/>
      <c r="AD13" s="110"/>
      <c r="AE13" s="110"/>
      <c r="AF13" s="111"/>
      <c r="AG13" s="110"/>
      <c r="AH13" s="110"/>
      <c r="AI13" s="111"/>
      <c r="AJ13" s="110"/>
      <c r="AK13" s="110"/>
      <c r="AL13" s="111"/>
      <c r="AM13" s="110"/>
      <c r="AN13" s="110"/>
      <c r="AO13" s="111"/>
      <c r="AP13" s="110"/>
      <c r="AQ13" s="110"/>
      <c r="AR13" s="111"/>
      <c r="AS13" s="110"/>
      <c r="AT13" s="110"/>
      <c r="AU13" s="111"/>
      <c r="AV13" s="110"/>
      <c r="AW13" s="110"/>
      <c r="AX13" s="111"/>
      <c r="AY13" s="110"/>
      <c r="AZ13" s="110"/>
      <c r="BA13" s="111"/>
      <c r="BB13" s="110"/>
      <c r="BC13" s="110"/>
      <c r="BD13" s="111"/>
      <c r="BE13" s="110"/>
      <c r="BF13" s="110"/>
      <c r="BG13" s="111"/>
      <c r="BH13" s="110"/>
      <c r="BI13" s="110"/>
      <c r="BJ13" s="111"/>
      <c r="BK13" s="110"/>
      <c r="BL13" s="110"/>
      <c r="BM13" s="111"/>
      <c r="BN13" s="110"/>
      <c r="BO13" s="110"/>
      <c r="BP13" s="111"/>
      <c r="BQ13" s="110"/>
      <c r="BR13" s="110"/>
      <c r="BS13" s="111"/>
      <c r="BT13" s="110"/>
      <c r="BU13" s="110"/>
      <c r="BV13" s="111"/>
      <c r="BW13" s="110"/>
      <c r="BX13" s="110"/>
      <c r="BY13" s="111"/>
      <c r="BZ13" s="110"/>
      <c r="CA13" s="110"/>
      <c r="CB13" s="111"/>
      <c r="CC13" s="110"/>
      <c r="CD13" s="110"/>
      <c r="CE13" s="111"/>
      <c r="CF13" s="110"/>
      <c r="CG13" s="110"/>
      <c r="CH13" s="111"/>
      <c r="CI13" s="110"/>
      <c r="CJ13" s="110"/>
      <c r="CK13" s="111"/>
      <c r="CL13" s="110"/>
      <c r="CM13" s="110"/>
      <c r="CN13" s="111"/>
      <c r="CO13" s="110"/>
      <c r="CP13" s="110"/>
      <c r="CQ13" s="111"/>
      <c r="CR13" s="110"/>
      <c r="CS13" s="110"/>
      <c r="CT13" s="111"/>
      <c r="CU13" s="110"/>
      <c r="CV13" s="110"/>
      <c r="CW13" s="111"/>
      <c r="CX13" s="110"/>
      <c r="CY13" s="110"/>
      <c r="CZ13" s="111"/>
      <c r="DA13" s="110"/>
      <c r="DB13" s="110"/>
      <c r="DC13" s="111"/>
      <c r="DD13" s="110"/>
      <c r="DE13" s="110"/>
      <c r="DF13" s="111"/>
      <c r="DG13" s="110"/>
      <c r="DH13" s="110"/>
      <c r="DI13" s="111"/>
      <c r="DJ13" s="110"/>
      <c r="DK13" s="110"/>
      <c r="DL13" s="111"/>
      <c r="DM13" s="110"/>
      <c r="DN13" s="110"/>
      <c r="DO13" s="111"/>
      <c r="DP13" s="110"/>
      <c r="DQ13" s="110"/>
      <c r="DR13" s="111"/>
      <c r="DS13" s="110"/>
      <c r="DT13" s="110"/>
      <c r="DU13" s="111"/>
      <c r="DV13" s="111"/>
      <c r="DW13" s="111"/>
      <c r="DX13" s="111"/>
      <c r="DY13" s="110"/>
      <c r="DZ13" s="110"/>
      <c r="EA13" s="111"/>
      <c r="EB13" s="110"/>
      <c r="EC13" s="110"/>
      <c r="ED13" s="111"/>
      <c r="EE13" s="110"/>
      <c r="EF13" s="110"/>
      <c r="EG13" s="111"/>
      <c r="EH13" s="125">
        <f t="shared" si="4"/>
        <v>0</v>
      </c>
      <c r="EI13" s="125">
        <f t="shared" si="5"/>
        <v>0</v>
      </c>
      <c r="EJ13" s="111"/>
    </row>
    <row r="14" spans="1:186" s="160" customFormat="1" ht="17.25" customHeight="1">
      <c r="A14" s="173"/>
      <c r="B14" s="92"/>
      <c r="C14" s="177"/>
      <c r="D14" s="102">
        <v>2</v>
      </c>
      <c r="E14" s="92" t="s">
        <v>713</v>
      </c>
      <c r="F14" s="92"/>
      <c r="G14" s="92" t="s">
        <v>714</v>
      </c>
      <c r="H14" s="125">
        <f t="shared" si="0"/>
        <v>0</v>
      </c>
      <c r="I14" s="125">
        <f t="shared" si="1"/>
        <v>0</v>
      </c>
      <c r="J14" s="125">
        <f t="shared" si="2"/>
        <v>0</v>
      </c>
      <c r="K14" s="174">
        <f t="shared" si="3"/>
        <v>0</v>
      </c>
      <c r="L14" s="110"/>
      <c r="M14" s="110"/>
      <c r="N14" s="111"/>
      <c r="O14" s="110"/>
      <c r="P14" s="110"/>
      <c r="Q14" s="111"/>
      <c r="R14" s="110"/>
      <c r="S14" s="110"/>
      <c r="T14" s="111"/>
      <c r="U14" s="110"/>
      <c r="V14" s="110"/>
      <c r="W14" s="111"/>
      <c r="X14" s="110"/>
      <c r="Y14" s="110"/>
      <c r="Z14" s="111"/>
      <c r="AA14" s="110"/>
      <c r="AB14" s="110"/>
      <c r="AC14" s="111"/>
      <c r="AD14" s="110"/>
      <c r="AE14" s="110"/>
      <c r="AF14" s="111"/>
      <c r="AG14" s="110"/>
      <c r="AH14" s="110"/>
      <c r="AI14" s="111"/>
      <c r="AJ14" s="110"/>
      <c r="AK14" s="110"/>
      <c r="AL14" s="111"/>
      <c r="AM14" s="110"/>
      <c r="AN14" s="110"/>
      <c r="AO14" s="111"/>
      <c r="AP14" s="110"/>
      <c r="AQ14" s="110"/>
      <c r="AR14" s="111"/>
      <c r="AS14" s="110"/>
      <c r="AT14" s="110"/>
      <c r="AU14" s="111"/>
      <c r="AV14" s="110"/>
      <c r="AW14" s="110"/>
      <c r="AX14" s="111"/>
      <c r="AY14" s="110"/>
      <c r="AZ14" s="110"/>
      <c r="BA14" s="111"/>
      <c r="BB14" s="110"/>
      <c r="BC14" s="110"/>
      <c r="BD14" s="111"/>
      <c r="BE14" s="110"/>
      <c r="BF14" s="110"/>
      <c r="BG14" s="111"/>
      <c r="BH14" s="110"/>
      <c r="BI14" s="110"/>
      <c r="BJ14" s="111"/>
      <c r="BK14" s="110"/>
      <c r="BL14" s="110"/>
      <c r="BM14" s="111"/>
      <c r="BN14" s="110"/>
      <c r="BO14" s="110"/>
      <c r="BP14" s="111"/>
      <c r="BQ14" s="110"/>
      <c r="BR14" s="110"/>
      <c r="BS14" s="111"/>
      <c r="BT14" s="110"/>
      <c r="BU14" s="110"/>
      <c r="BV14" s="111"/>
      <c r="BW14" s="110"/>
      <c r="BX14" s="110"/>
      <c r="BY14" s="111"/>
      <c r="BZ14" s="110"/>
      <c r="CA14" s="110"/>
      <c r="CB14" s="111"/>
      <c r="CC14" s="110"/>
      <c r="CD14" s="110"/>
      <c r="CE14" s="111"/>
      <c r="CF14" s="110"/>
      <c r="CG14" s="110"/>
      <c r="CH14" s="111"/>
      <c r="CI14" s="110"/>
      <c r="CJ14" s="110"/>
      <c r="CK14" s="111"/>
      <c r="CL14" s="110"/>
      <c r="CM14" s="110"/>
      <c r="CN14" s="111"/>
      <c r="CO14" s="110"/>
      <c r="CP14" s="110"/>
      <c r="CQ14" s="111"/>
      <c r="CR14" s="110"/>
      <c r="CS14" s="110"/>
      <c r="CT14" s="111"/>
      <c r="CU14" s="110"/>
      <c r="CV14" s="110"/>
      <c r="CW14" s="111"/>
      <c r="CX14" s="110"/>
      <c r="CY14" s="110"/>
      <c r="CZ14" s="111"/>
      <c r="DA14" s="110"/>
      <c r="DB14" s="110"/>
      <c r="DC14" s="111"/>
      <c r="DD14" s="110"/>
      <c r="DE14" s="110"/>
      <c r="DF14" s="111"/>
      <c r="DG14" s="110"/>
      <c r="DH14" s="110"/>
      <c r="DI14" s="111"/>
      <c r="DJ14" s="110"/>
      <c r="DK14" s="110"/>
      <c r="DL14" s="111"/>
      <c r="DM14" s="110"/>
      <c r="DN14" s="110"/>
      <c r="DO14" s="111"/>
      <c r="DP14" s="110"/>
      <c r="DQ14" s="110"/>
      <c r="DR14" s="111"/>
      <c r="DS14" s="110"/>
      <c r="DT14" s="110"/>
      <c r="DU14" s="111"/>
      <c r="DV14" s="111"/>
      <c r="DW14" s="111"/>
      <c r="DX14" s="111"/>
      <c r="DY14" s="110"/>
      <c r="DZ14" s="110"/>
      <c r="EA14" s="111"/>
      <c r="EB14" s="110"/>
      <c r="EC14" s="110"/>
      <c r="ED14" s="111"/>
      <c r="EE14" s="110"/>
      <c r="EF14" s="110"/>
      <c r="EG14" s="111"/>
      <c r="EH14" s="125">
        <f t="shared" si="4"/>
        <v>0</v>
      </c>
      <c r="EI14" s="125">
        <f t="shared" si="5"/>
        <v>0</v>
      </c>
      <c r="EJ14" s="111"/>
    </row>
    <row r="15" spans="1:186" s="160" customFormat="1" ht="15" customHeight="1">
      <c r="A15" s="173"/>
      <c r="B15" s="178"/>
      <c r="C15" s="179"/>
      <c r="D15" s="102">
        <v>3</v>
      </c>
      <c r="E15" s="81" t="s">
        <v>715</v>
      </c>
      <c r="F15" s="112"/>
      <c r="G15" s="180" t="s">
        <v>716</v>
      </c>
      <c r="H15" s="125">
        <f t="shared" si="0"/>
        <v>0</v>
      </c>
      <c r="I15" s="125">
        <f t="shared" si="1"/>
        <v>0</v>
      </c>
      <c r="J15" s="125">
        <f t="shared" si="2"/>
        <v>0</v>
      </c>
      <c r="K15" s="174">
        <f t="shared" si="3"/>
        <v>0</v>
      </c>
      <c r="L15" s="125"/>
      <c r="M15" s="125"/>
      <c r="N15" s="181"/>
      <c r="O15" s="125"/>
      <c r="P15" s="125"/>
      <c r="Q15" s="181"/>
      <c r="R15" s="125"/>
      <c r="S15" s="125"/>
      <c r="T15" s="181"/>
      <c r="U15" s="125"/>
      <c r="V15" s="125"/>
      <c r="W15" s="181"/>
      <c r="X15" s="125"/>
      <c r="Y15" s="125"/>
      <c r="Z15" s="181"/>
      <c r="AA15" s="125"/>
      <c r="AB15" s="125"/>
      <c r="AC15" s="181"/>
      <c r="AD15" s="125"/>
      <c r="AE15" s="125"/>
      <c r="AF15" s="181"/>
      <c r="AG15" s="125"/>
      <c r="AH15" s="125"/>
      <c r="AI15" s="181"/>
      <c r="AJ15" s="125"/>
      <c r="AK15" s="125"/>
      <c r="AL15" s="181"/>
      <c r="AM15" s="125"/>
      <c r="AN15" s="125"/>
      <c r="AO15" s="181"/>
      <c r="AP15" s="125"/>
      <c r="AQ15" s="125"/>
      <c r="AR15" s="181"/>
      <c r="AS15" s="125"/>
      <c r="AT15" s="125"/>
      <c r="AU15" s="181"/>
      <c r="AV15" s="125"/>
      <c r="AW15" s="125"/>
      <c r="AX15" s="181"/>
      <c r="AY15" s="125"/>
      <c r="AZ15" s="125"/>
      <c r="BA15" s="181"/>
      <c r="BB15" s="125"/>
      <c r="BC15" s="125"/>
      <c r="BD15" s="181"/>
      <c r="BE15" s="125"/>
      <c r="BF15" s="125"/>
      <c r="BG15" s="181"/>
      <c r="BH15" s="125"/>
      <c r="BI15" s="125"/>
      <c r="BJ15" s="181"/>
      <c r="BK15" s="125"/>
      <c r="BL15" s="125"/>
      <c r="BM15" s="181"/>
      <c r="BN15" s="125"/>
      <c r="BO15" s="125"/>
      <c r="BP15" s="181"/>
      <c r="BQ15" s="125"/>
      <c r="BR15" s="125"/>
      <c r="BS15" s="181"/>
      <c r="BT15" s="125"/>
      <c r="BU15" s="125"/>
      <c r="BV15" s="181"/>
      <c r="BW15" s="125"/>
      <c r="BX15" s="125"/>
      <c r="BY15" s="181"/>
      <c r="BZ15" s="125"/>
      <c r="CA15" s="125"/>
      <c r="CB15" s="181"/>
      <c r="CC15" s="125"/>
      <c r="CD15" s="125"/>
      <c r="CE15" s="181"/>
      <c r="CF15" s="125"/>
      <c r="CG15" s="125"/>
      <c r="CH15" s="181"/>
      <c r="CI15" s="125"/>
      <c r="CJ15" s="125"/>
      <c r="CK15" s="181"/>
      <c r="CL15" s="125"/>
      <c r="CM15" s="125"/>
      <c r="CN15" s="181"/>
      <c r="CO15" s="125"/>
      <c r="CP15" s="125"/>
      <c r="CQ15" s="181"/>
      <c r="CR15" s="125"/>
      <c r="CS15" s="125"/>
      <c r="CT15" s="181"/>
      <c r="CU15" s="125"/>
      <c r="CV15" s="125"/>
      <c r="CW15" s="181"/>
      <c r="CX15" s="125"/>
      <c r="CY15" s="125"/>
      <c r="CZ15" s="181"/>
      <c r="DA15" s="125"/>
      <c r="DB15" s="125"/>
      <c r="DC15" s="181"/>
      <c r="DD15" s="125"/>
      <c r="DE15" s="125"/>
      <c r="DF15" s="181"/>
      <c r="DG15" s="125"/>
      <c r="DH15" s="125"/>
      <c r="DI15" s="181"/>
      <c r="DJ15" s="125"/>
      <c r="DK15" s="125"/>
      <c r="DL15" s="181"/>
      <c r="DM15" s="125"/>
      <c r="DN15" s="125"/>
      <c r="DO15" s="181"/>
      <c r="DP15" s="125"/>
      <c r="DQ15" s="125"/>
      <c r="DR15" s="181"/>
      <c r="DS15" s="125"/>
      <c r="DT15" s="125"/>
      <c r="DU15" s="181"/>
      <c r="DV15" s="181"/>
      <c r="DW15" s="181"/>
      <c r="DX15" s="181"/>
      <c r="DY15" s="125"/>
      <c r="DZ15" s="125"/>
      <c r="EA15" s="181"/>
      <c r="EB15" s="125"/>
      <c r="EC15" s="125"/>
      <c r="ED15" s="181"/>
      <c r="EE15" s="125"/>
      <c r="EF15" s="125"/>
      <c r="EG15" s="181"/>
      <c r="EH15" s="125">
        <f t="shared" si="4"/>
        <v>0</v>
      </c>
      <c r="EI15" s="125">
        <f t="shared" si="5"/>
        <v>0</v>
      </c>
      <c r="EJ15" s="181"/>
    </row>
    <row r="16" spans="1:186" s="160" customFormat="1" ht="15" customHeight="1">
      <c r="A16" s="173"/>
      <c r="B16" s="178"/>
      <c r="C16" s="179"/>
      <c r="D16" s="102">
        <v>4</v>
      </c>
      <c r="E16" s="81" t="s">
        <v>717</v>
      </c>
      <c r="F16" s="112"/>
      <c r="G16" s="180" t="s">
        <v>718</v>
      </c>
      <c r="H16" s="125">
        <f t="shared" si="0"/>
        <v>0</v>
      </c>
      <c r="I16" s="125">
        <f t="shared" si="1"/>
        <v>0</v>
      </c>
      <c r="J16" s="125">
        <f t="shared" si="2"/>
        <v>0</v>
      </c>
      <c r="K16" s="174">
        <f t="shared" si="3"/>
        <v>0</v>
      </c>
      <c r="L16" s="125"/>
      <c r="M16" s="125"/>
      <c r="N16" s="181"/>
      <c r="O16" s="125"/>
      <c r="P16" s="125"/>
      <c r="Q16" s="181"/>
      <c r="R16" s="125"/>
      <c r="S16" s="125"/>
      <c r="T16" s="181"/>
      <c r="U16" s="125"/>
      <c r="V16" s="125"/>
      <c r="W16" s="181"/>
      <c r="X16" s="125"/>
      <c r="Y16" s="125"/>
      <c r="Z16" s="181"/>
      <c r="AA16" s="125"/>
      <c r="AB16" s="125"/>
      <c r="AC16" s="181"/>
      <c r="AD16" s="125"/>
      <c r="AE16" s="125"/>
      <c r="AF16" s="181"/>
      <c r="AG16" s="125"/>
      <c r="AH16" s="125"/>
      <c r="AI16" s="181"/>
      <c r="AJ16" s="125"/>
      <c r="AK16" s="125"/>
      <c r="AL16" s="181"/>
      <c r="AM16" s="125"/>
      <c r="AN16" s="125"/>
      <c r="AO16" s="181"/>
      <c r="AP16" s="125"/>
      <c r="AQ16" s="125"/>
      <c r="AR16" s="181"/>
      <c r="AS16" s="125"/>
      <c r="AT16" s="125"/>
      <c r="AU16" s="181"/>
      <c r="AV16" s="125"/>
      <c r="AW16" s="125"/>
      <c r="AX16" s="181"/>
      <c r="AY16" s="125"/>
      <c r="AZ16" s="125"/>
      <c r="BA16" s="181"/>
      <c r="BB16" s="125"/>
      <c r="BC16" s="125"/>
      <c r="BD16" s="181"/>
      <c r="BE16" s="125"/>
      <c r="BF16" s="125"/>
      <c r="BG16" s="181"/>
      <c r="BH16" s="125"/>
      <c r="BI16" s="125"/>
      <c r="BJ16" s="181"/>
      <c r="BK16" s="125"/>
      <c r="BL16" s="125"/>
      <c r="BM16" s="181"/>
      <c r="BN16" s="125"/>
      <c r="BO16" s="125"/>
      <c r="BP16" s="181"/>
      <c r="BQ16" s="125"/>
      <c r="BR16" s="125"/>
      <c r="BS16" s="181"/>
      <c r="BT16" s="125"/>
      <c r="BU16" s="125"/>
      <c r="BV16" s="181"/>
      <c r="BW16" s="125"/>
      <c r="BX16" s="125"/>
      <c r="BY16" s="181"/>
      <c r="BZ16" s="125"/>
      <c r="CA16" s="125"/>
      <c r="CB16" s="181"/>
      <c r="CC16" s="125"/>
      <c r="CD16" s="125"/>
      <c r="CE16" s="181"/>
      <c r="CF16" s="125"/>
      <c r="CG16" s="125"/>
      <c r="CH16" s="181"/>
      <c r="CI16" s="125"/>
      <c r="CJ16" s="125"/>
      <c r="CK16" s="181"/>
      <c r="CL16" s="125"/>
      <c r="CM16" s="125"/>
      <c r="CN16" s="181"/>
      <c r="CO16" s="125"/>
      <c r="CP16" s="125"/>
      <c r="CQ16" s="181"/>
      <c r="CR16" s="125"/>
      <c r="CS16" s="125"/>
      <c r="CT16" s="181"/>
      <c r="CU16" s="125"/>
      <c r="CV16" s="125"/>
      <c r="CW16" s="181"/>
      <c r="CX16" s="125"/>
      <c r="CY16" s="125"/>
      <c r="CZ16" s="181"/>
      <c r="DA16" s="125"/>
      <c r="DB16" s="125"/>
      <c r="DC16" s="181"/>
      <c r="DD16" s="125"/>
      <c r="DE16" s="125"/>
      <c r="DF16" s="181"/>
      <c r="DG16" s="125"/>
      <c r="DH16" s="125"/>
      <c r="DI16" s="181"/>
      <c r="DJ16" s="125"/>
      <c r="DK16" s="125"/>
      <c r="DL16" s="181"/>
      <c r="DM16" s="125"/>
      <c r="DN16" s="125"/>
      <c r="DO16" s="181"/>
      <c r="DP16" s="125"/>
      <c r="DQ16" s="125"/>
      <c r="DR16" s="181"/>
      <c r="DS16" s="125"/>
      <c r="DT16" s="125"/>
      <c r="DU16" s="181"/>
      <c r="DV16" s="181"/>
      <c r="DW16" s="181"/>
      <c r="DX16" s="181"/>
      <c r="DY16" s="125"/>
      <c r="DZ16" s="125"/>
      <c r="EA16" s="181"/>
      <c r="EB16" s="125"/>
      <c r="EC16" s="125"/>
      <c r="ED16" s="181"/>
      <c r="EE16" s="125"/>
      <c r="EF16" s="125"/>
      <c r="EG16" s="181"/>
      <c r="EH16" s="125">
        <f t="shared" si="4"/>
        <v>0</v>
      </c>
      <c r="EI16" s="125">
        <f t="shared" si="5"/>
        <v>0</v>
      </c>
      <c r="EJ16" s="181"/>
    </row>
    <row r="17" spans="1:140" s="160" customFormat="1" ht="15" customHeight="1">
      <c r="A17" s="173"/>
      <c r="B17" s="178"/>
      <c r="C17" s="179"/>
      <c r="D17" s="102">
        <v>5</v>
      </c>
      <c r="E17" s="81" t="s">
        <v>719</v>
      </c>
      <c r="F17" s="112"/>
      <c r="G17" s="180" t="s">
        <v>0</v>
      </c>
      <c r="H17" s="125">
        <f t="shared" si="0"/>
        <v>0</v>
      </c>
      <c r="I17" s="125">
        <f t="shared" si="1"/>
        <v>0</v>
      </c>
      <c r="J17" s="125">
        <f t="shared" si="2"/>
        <v>0</v>
      </c>
      <c r="K17" s="174">
        <f t="shared" si="3"/>
        <v>0</v>
      </c>
      <c r="L17" s="125"/>
      <c r="M17" s="125"/>
      <c r="N17" s="181"/>
      <c r="O17" s="125"/>
      <c r="P17" s="125"/>
      <c r="Q17" s="181"/>
      <c r="R17" s="125"/>
      <c r="S17" s="125"/>
      <c r="T17" s="181"/>
      <c r="U17" s="125"/>
      <c r="V17" s="125"/>
      <c r="W17" s="181"/>
      <c r="X17" s="125"/>
      <c r="Y17" s="125"/>
      <c r="Z17" s="181"/>
      <c r="AA17" s="125"/>
      <c r="AB17" s="125"/>
      <c r="AC17" s="181"/>
      <c r="AD17" s="125"/>
      <c r="AE17" s="125"/>
      <c r="AF17" s="181"/>
      <c r="AG17" s="125"/>
      <c r="AH17" s="125"/>
      <c r="AI17" s="181"/>
      <c r="AJ17" s="125"/>
      <c r="AK17" s="125"/>
      <c r="AL17" s="181"/>
      <c r="AM17" s="125"/>
      <c r="AN17" s="125"/>
      <c r="AO17" s="181"/>
      <c r="AP17" s="125"/>
      <c r="AQ17" s="125"/>
      <c r="AR17" s="181"/>
      <c r="AS17" s="125"/>
      <c r="AT17" s="125"/>
      <c r="AU17" s="181"/>
      <c r="AV17" s="125"/>
      <c r="AW17" s="125"/>
      <c r="AX17" s="181"/>
      <c r="AY17" s="125"/>
      <c r="AZ17" s="125"/>
      <c r="BA17" s="181"/>
      <c r="BB17" s="125"/>
      <c r="BC17" s="125"/>
      <c r="BD17" s="181"/>
      <c r="BE17" s="125"/>
      <c r="BF17" s="125"/>
      <c r="BG17" s="181"/>
      <c r="BH17" s="125"/>
      <c r="BI17" s="125"/>
      <c r="BJ17" s="181"/>
      <c r="BK17" s="125"/>
      <c r="BL17" s="125"/>
      <c r="BM17" s="181"/>
      <c r="BN17" s="125"/>
      <c r="BO17" s="125"/>
      <c r="BP17" s="181"/>
      <c r="BQ17" s="125"/>
      <c r="BR17" s="125"/>
      <c r="BS17" s="181"/>
      <c r="BT17" s="125"/>
      <c r="BU17" s="125"/>
      <c r="BV17" s="181"/>
      <c r="BW17" s="125"/>
      <c r="BX17" s="125"/>
      <c r="BY17" s="181"/>
      <c r="BZ17" s="125"/>
      <c r="CA17" s="125"/>
      <c r="CB17" s="181"/>
      <c r="CC17" s="125"/>
      <c r="CD17" s="125"/>
      <c r="CE17" s="181"/>
      <c r="CF17" s="125"/>
      <c r="CG17" s="125"/>
      <c r="CH17" s="181"/>
      <c r="CI17" s="125"/>
      <c r="CJ17" s="125"/>
      <c r="CK17" s="181"/>
      <c r="CL17" s="125"/>
      <c r="CM17" s="125"/>
      <c r="CN17" s="181"/>
      <c r="CO17" s="125"/>
      <c r="CP17" s="125"/>
      <c r="CQ17" s="181"/>
      <c r="CR17" s="125"/>
      <c r="CS17" s="125"/>
      <c r="CT17" s="181"/>
      <c r="CU17" s="125"/>
      <c r="CV17" s="125"/>
      <c r="CW17" s="181"/>
      <c r="CX17" s="125"/>
      <c r="CY17" s="125"/>
      <c r="CZ17" s="181"/>
      <c r="DA17" s="125"/>
      <c r="DB17" s="125"/>
      <c r="DC17" s="181"/>
      <c r="DD17" s="125"/>
      <c r="DE17" s="125"/>
      <c r="DF17" s="181"/>
      <c r="DG17" s="125"/>
      <c r="DH17" s="125"/>
      <c r="DI17" s="181"/>
      <c r="DJ17" s="125"/>
      <c r="DK17" s="125"/>
      <c r="DL17" s="181"/>
      <c r="DM17" s="125"/>
      <c r="DN17" s="125"/>
      <c r="DO17" s="181"/>
      <c r="DP17" s="125"/>
      <c r="DQ17" s="125"/>
      <c r="DR17" s="181"/>
      <c r="DS17" s="125"/>
      <c r="DT17" s="125"/>
      <c r="DU17" s="181"/>
      <c r="DV17" s="181"/>
      <c r="DW17" s="181"/>
      <c r="DX17" s="181"/>
      <c r="DY17" s="125"/>
      <c r="DZ17" s="125"/>
      <c r="EA17" s="181"/>
      <c r="EB17" s="125"/>
      <c r="EC17" s="125"/>
      <c r="ED17" s="181"/>
      <c r="EE17" s="125"/>
      <c r="EF17" s="125"/>
      <c r="EG17" s="181"/>
      <c r="EH17" s="125">
        <f t="shared" si="4"/>
        <v>0</v>
      </c>
      <c r="EI17" s="125">
        <f t="shared" si="5"/>
        <v>0</v>
      </c>
      <c r="EJ17" s="181"/>
    </row>
    <row r="18" spans="1:140" s="160" customFormat="1" ht="15" customHeight="1">
      <c r="A18" s="173"/>
      <c r="B18" s="178"/>
      <c r="C18" s="179"/>
      <c r="D18" s="102">
        <v>6</v>
      </c>
      <c r="E18" s="81" t="s">
        <v>1</v>
      </c>
      <c r="F18" s="112"/>
      <c r="G18" s="180" t="s">
        <v>2</v>
      </c>
      <c r="H18" s="125">
        <f t="shared" si="0"/>
        <v>120430</v>
      </c>
      <c r="I18" s="125">
        <f t="shared" si="1"/>
        <v>0</v>
      </c>
      <c r="J18" s="125">
        <f t="shared" si="2"/>
        <v>0</v>
      </c>
      <c r="K18" s="174">
        <f t="shared" si="3"/>
        <v>120430</v>
      </c>
      <c r="L18" s="125"/>
      <c r="M18" s="125"/>
      <c r="N18" s="181"/>
      <c r="O18" s="125"/>
      <c r="P18" s="125"/>
      <c r="Q18" s="181"/>
      <c r="R18" s="125"/>
      <c r="S18" s="125"/>
      <c r="T18" s="181"/>
      <c r="U18" s="125"/>
      <c r="V18" s="125"/>
      <c r="W18" s="181"/>
      <c r="X18" s="125"/>
      <c r="Y18" s="125"/>
      <c r="Z18" s="181"/>
      <c r="AA18" s="125"/>
      <c r="AB18" s="125"/>
      <c r="AC18" s="181"/>
      <c r="AD18" s="125"/>
      <c r="AE18" s="125"/>
      <c r="AF18" s="181"/>
      <c r="AG18" s="125"/>
      <c r="AH18" s="125"/>
      <c r="AI18" s="181"/>
      <c r="AJ18" s="125"/>
      <c r="AK18" s="125"/>
      <c r="AL18" s="181"/>
      <c r="AM18" s="125"/>
      <c r="AN18" s="125"/>
      <c r="AO18" s="181"/>
      <c r="AP18" s="125"/>
      <c r="AQ18" s="125"/>
      <c r="AR18" s="181"/>
      <c r="AS18" s="125"/>
      <c r="AT18" s="125"/>
      <c r="AU18" s="181"/>
      <c r="AV18" s="125"/>
      <c r="AW18" s="125"/>
      <c r="AX18" s="181"/>
      <c r="AY18" s="125"/>
      <c r="AZ18" s="125"/>
      <c r="BA18" s="181"/>
      <c r="BB18" s="125"/>
      <c r="BC18" s="125"/>
      <c r="BD18" s="181"/>
      <c r="BE18" s="125"/>
      <c r="BF18" s="125"/>
      <c r="BG18" s="181"/>
      <c r="BH18" s="125"/>
      <c r="BI18" s="125"/>
      <c r="BJ18" s="181"/>
      <c r="BK18" s="125"/>
      <c r="BL18" s="125"/>
      <c r="BM18" s="181"/>
      <c r="BN18" s="125"/>
      <c r="BO18" s="125"/>
      <c r="BP18" s="181"/>
      <c r="BQ18" s="125"/>
      <c r="BR18" s="125"/>
      <c r="BS18" s="181"/>
      <c r="BT18" s="125"/>
      <c r="BU18" s="125"/>
      <c r="BV18" s="181"/>
      <c r="BW18" s="125"/>
      <c r="BX18" s="125"/>
      <c r="BY18" s="181"/>
      <c r="BZ18" s="125"/>
      <c r="CA18" s="125"/>
      <c r="CB18" s="181"/>
      <c r="CC18" s="125"/>
      <c r="CD18" s="125"/>
      <c r="CE18" s="181"/>
      <c r="CF18" s="125"/>
      <c r="CG18" s="125"/>
      <c r="CH18" s="181"/>
      <c r="CI18" s="125"/>
      <c r="CJ18" s="125"/>
      <c r="CK18" s="181"/>
      <c r="CL18" s="125"/>
      <c r="CM18" s="125"/>
      <c r="CN18" s="181"/>
      <c r="CO18" s="125">
        <f>120430</f>
        <v>120430</v>
      </c>
      <c r="CP18" s="125"/>
      <c r="CQ18" s="181"/>
      <c r="CR18" s="125"/>
      <c r="CS18" s="125"/>
      <c r="CT18" s="181"/>
      <c r="CU18" s="125"/>
      <c r="CV18" s="125"/>
      <c r="CW18" s="181"/>
      <c r="CX18" s="125"/>
      <c r="CY18" s="125"/>
      <c r="CZ18" s="181"/>
      <c r="DA18" s="125"/>
      <c r="DB18" s="125"/>
      <c r="DC18" s="181"/>
      <c r="DD18" s="125"/>
      <c r="DE18" s="125"/>
      <c r="DF18" s="181"/>
      <c r="DG18" s="125"/>
      <c r="DH18" s="125"/>
      <c r="DI18" s="181"/>
      <c r="DJ18" s="125"/>
      <c r="DK18" s="125"/>
      <c r="DL18" s="181"/>
      <c r="DM18" s="125"/>
      <c r="DN18" s="125"/>
      <c r="DO18" s="181"/>
      <c r="DP18" s="125"/>
      <c r="DQ18" s="125"/>
      <c r="DR18" s="181"/>
      <c r="DS18" s="125"/>
      <c r="DT18" s="125"/>
      <c r="DU18" s="181"/>
      <c r="DV18" s="181"/>
      <c r="DW18" s="181"/>
      <c r="DX18" s="181"/>
      <c r="DY18" s="125"/>
      <c r="DZ18" s="125"/>
      <c r="EA18" s="181"/>
      <c r="EB18" s="125"/>
      <c r="EC18" s="125"/>
      <c r="ED18" s="181"/>
      <c r="EE18" s="125"/>
      <c r="EF18" s="125"/>
      <c r="EG18" s="181"/>
      <c r="EH18" s="125">
        <f t="shared" si="4"/>
        <v>120430</v>
      </c>
      <c r="EI18" s="125">
        <f t="shared" si="5"/>
        <v>0</v>
      </c>
      <c r="EJ18" s="181"/>
    </row>
    <row r="19" spans="1:140" s="160" customFormat="1" ht="15" customHeight="1">
      <c r="A19" s="173"/>
      <c r="B19" s="178"/>
      <c r="C19" s="179"/>
      <c r="D19" s="102">
        <v>7</v>
      </c>
      <c r="E19" s="81" t="s">
        <v>3</v>
      </c>
      <c r="F19" s="112"/>
      <c r="G19" s="180" t="s">
        <v>4</v>
      </c>
      <c r="H19" s="125">
        <f t="shared" si="0"/>
        <v>0</v>
      </c>
      <c r="I19" s="125">
        <f t="shared" si="1"/>
        <v>0</v>
      </c>
      <c r="J19" s="125">
        <f t="shared" si="2"/>
        <v>0</v>
      </c>
      <c r="K19" s="174">
        <f t="shared" si="3"/>
        <v>0</v>
      </c>
      <c r="L19" s="125"/>
      <c r="M19" s="125"/>
      <c r="N19" s="181"/>
      <c r="O19" s="125"/>
      <c r="P19" s="125"/>
      <c r="Q19" s="181"/>
      <c r="R19" s="125"/>
      <c r="S19" s="125"/>
      <c r="T19" s="181"/>
      <c r="U19" s="125"/>
      <c r="V19" s="125"/>
      <c r="W19" s="181"/>
      <c r="X19" s="125"/>
      <c r="Y19" s="125"/>
      <c r="Z19" s="181"/>
      <c r="AA19" s="125"/>
      <c r="AB19" s="125"/>
      <c r="AC19" s="181"/>
      <c r="AD19" s="125"/>
      <c r="AE19" s="125"/>
      <c r="AF19" s="181"/>
      <c r="AG19" s="125"/>
      <c r="AH19" s="125"/>
      <c r="AI19" s="181"/>
      <c r="AJ19" s="125"/>
      <c r="AK19" s="125"/>
      <c r="AL19" s="181"/>
      <c r="AM19" s="125"/>
      <c r="AN19" s="125"/>
      <c r="AO19" s="181"/>
      <c r="AP19" s="125"/>
      <c r="AQ19" s="125"/>
      <c r="AR19" s="181"/>
      <c r="AS19" s="125"/>
      <c r="AT19" s="125"/>
      <c r="AU19" s="181"/>
      <c r="AV19" s="125"/>
      <c r="AW19" s="125"/>
      <c r="AX19" s="181"/>
      <c r="AY19" s="125"/>
      <c r="AZ19" s="125"/>
      <c r="BA19" s="181"/>
      <c r="BB19" s="125"/>
      <c r="BC19" s="125"/>
      <c r="BD19" s="181"/>
      <c r="BE19" s="125"/>
      <c r="BF19" s="125"/>
      <c r="BG19" s="181"/>
      <c r="BH19" s="125"/>
      <c r="BI19" s="125"/>
      <c r="BJ19" s="181"/>
      <c r="BK19" s="125"/>
      <c r="BL19" s="125"/>
      <c r="BM19" s="181"/>
      <c r="BN19" s="125"/>
      <c r="BO19" s="125"/>
      <c r="BP19" s="181"/>
      <c r="BQ19" s="125"/>
      <c r="BR19" s="125"/>
      <c r="BS19" s="181"/>
      <c r="BT19" s="125"/>
      <c r="BU19" s="125"/>
      <c r="BV19" s="181"/>
      <c r="BW19" s="125"/>
      <c r="BX19" s="125"/>
      <c r="BY19" s="181"/>
      <c r="BZ19" s="125"/>
      <c r="CA19" s="125"/>
      <c r="CB19" s="181"/>
      <c r="CC19" s="125"/>
      <c r="CD19" s="125"/>
      <c r="CE19" s="181"/>
      <c r="CF19" s="125"/>
      <c r="CG19" s="125"/>
      <c r="CH19" s="181"/>
      <c r="CI19" s="125"/>
      <c r="CJ19" s="125"/>
      <c r="CK19" s="181"/>
      <c r="CL19" s="125"/>
      <c r="CM19" s="125"/>
      <c r="CN19" s="181"/>
      <c r="CO19" s="125"/>
      <c r="CP19" s="125"/>
      <c r="CQ19" s="181"/>
      <c r="CR19" s="125"/>
      <c r="CS19" s="125"/>
      <c r="CT19" s="181"/>
      <c r="CU19" s="125"/>
      <c r="CV19" s="125"/>
      <c r="CW19" s="181"/>
      <c r="CX19" s="125"/>
      <c r="CY19" s="125"/>
      <c r="CZ19" s="181"/>
      <c r="DA19" s="125"/>
      <c r="DB19" s="125"/>
      <c r="DC19" s="181"/>
      <c r="DD19" s="125"/>
      <c r="DE19" s="125"/>
      <c r="DF19" s="181"/>
      <c r="DG19" s="125"/>
      <c r="DH19" s="125"/>
      <c r="DI19" s="181"/>
      <c r="DJ19" s="125"/>
      <c r="DK19" s="125"/>
      <c r="DL19" s="181"/>
      <c r="DM19" s="125"/>
      <c r="DN19" s="125"/>
      <c r="DO19" s="181"/>
      <c r="DP19" s="125"/>
      <c r="DQ19" s="125"/>
      <c r="DR19" s="181"/>
      <c r="DS19" s="125"/>
      <c r="DT19" s="125"/>
      <c r="DU19" s="181"/>
      <c r="DV19" s="181"/>
      <c r="DW19" s="181"/>
      <c r="DX19" s="181"/>
      <c r="DY19" s="125"/>
      <c r="DZ19" s="125"/>
      <c r="EA19" s="181"/>
      <c r="EB19" s="125"/>
      <c r="EC19" s="125"/>
      <c r="ED19" s="181"/>
      <c r="EE19" s="125"/>
      <c r="EF19" s="125"/>
      <c r="EG19" s="181"/>
      <c r="EH19" s="125">
        <f t="shared" si="4"/>
        <v>0</v>
      </c>
      <c r="EI19" s="125">
        <f t="shared" si="5"/>
        <v>0</v>
      </c>
      <c r="EJ19" s="181"/>
    </row>
    <row r="20" spans="1:140" s="160" customFormat="1" ht="15" customHeight="1">
      <c r="A20" s="173"/>
      <c r="B20" s="178"/>
      <c r="C20" s="179"/>
      <c r="D20" s="102">
        <v>8</v>
      </c>
      <c r="E20" s="81" t="s">
        <v>5</v>
      </c>
      <c r="F20" s="112"/>
      <c r="G20" s="180" t="s">
        <v>6</v>
      </c>
      <c r="H20" s="125">
        <f t="shared" si="0"/>
        <v>0</v>
      </c>
      <c r="I20" s="125">
        <f t="shared" si="1"/>
        <v>0</v>
      </c>
      <c r="J20" s="125">
        <f t="shared" si="2"/>
        <v>0</v>
      </c>
      <c r="K20" s="174">
        <f t="shared" si="3"/>
        <v>0</v>
      </c>
      <c r="L20" s="125"/>
      <c r="M20" s="125"/>
      <c r="N20" s="181"/>
      <c r="O20" s="125"/>
      <c r="P20" s="125"/>
      <c r="Q20" s="181"/>
      <c r="R20" s="125"/>
      <c r="S20" s="125"/>
      <c r="T20" s="181"/>
      <c r="U20" s="125"/>
      <c r="V20" s="125"/>
      <c r="W20" s="181"/>
      <c r="X20" s="125"/>
      <c r="Y20" s="125"/>
      <c r="Z20" s="181"/>
      <c r="AA20" s="125"/>
      <c r="AB20" s="125"/>
      <c r="AC20" s="181"/>
      <c r="AD20" s="125"/>
      <c r="AE20" s="125"/>
      <c r="AF20" s="181"/>
      <c r="AG20" s="125"/>
      <c r="AH20" s="125"/>
      <c r="AI20" s="181"/>
      <c r="AJ20" s="125"/>
      <c r="AK20" s="125"/>
      <c r="AL20" s="181"/>
      <c r="AM20" s="125"/>
      <c r="AN20" s="125"/>
      <c r="AO20" s="181"/>
      <c r="AP20" s="125"/>
      <c r="AQ20" s="125"/>
      <c r="AR20" s="181"/>
      <c r="AS20" s="125"/>
      <c r="AT20" s="125"/>
      <c r="AU20" s="181"/>
      <c r="AV20" s="125"/>
      <c r="AW20" s="125"/>
      <c r="AX20" s="181"/>
      <c r="AY20" s="125"/>
      <c r="AZ20" s="125"/>
      <c r="BA20" s="181"/>
      <c r="BB20" s="125"/>
      <c r="BC20" s="125"/>
      <c r="BD20" s="181"/>
      <c r="BE20" s="125"/>
      <c r="BF20" s="125"/>
      <c r="BG20" s="181"/>
      <c r="BH20" s="125"/>
      <c r="BI20" s="125"/>
      <c r="BJ20" s="181"/>
      <c r="BK20" s="125"/>
      <c r="BL20" s="125"/>
      <c r="BM20" s="181"/>
      <c r="BN20" s="125"/>
      <c r="BO20" s="125"/>
      <c r="BP20" s="181"/>
      <c r="BQ20" s="125"/>
      <c r="BR20" s="125"/>
      <c r="BS20" s="181"/>
      <c r="BT20" s="125"/>
      <c r="BU20" s="125"/>
      <c r="BV20" s="181"/>
      <c r="BW20" s="125"/>
      <c r="BX20" s="125"/>
      <c r="BY20" s="181"/>
      <c r="BZ20" s="125"/>
      <c r="CA20" s="125"/>
      <c r="CB20" s="181"/>
      <c r="CC20" s="125"/>
      <c r="CD20" s="125"/>
      <c r="CE20" s="181"/>
      <c r="CF20" s="125"/>
      <c r="CG20" s="125"/>
      <c r="CH20" s="181"/>
      <c r="CI20" s="125"/>
      <c r="CJ20" s="125"/>
      <c r="CK20" s="181"/>
      <c r="CL20" s="125"/>
      <c r="CM20" s="125"/>
      <c r="CN20" s="181"/>
      <c r="CO20" s="125"/>
      <c r="CP20" s="125"/>
      <c r="CQ20" s="181"/>
      <c r="CR20" s="125"/>
      <c r="CS20" s="125"/>
      <c r="CT20" s="181"/>
      <c r="CU20" s="125"/>
      <c r="CV20" s="125"/>
      <c r="CW20" s="181"/>
      <c r="CX20" s="125"/>
      <c r="CY20" s="125"/>
      <c r="CZ20" s="181"/>
      <c r="DA20" s="125"/>
      <c r="DB20" s="125"/>
      <c r="DC20" s="181"/>
      <c r="DD20" s="125"/>
      <c r="DE20" s="125"/>
      <c r="DF20" s="181"/>
      <c r="DG20" s="125"/>
      <c r="DH20" s="125"/>
      <c r="DI20" s="181"/>
      <c r="DJ20" s="125"/>
      <c r="DK20" s="125"/>
      <c r="DL20" s="181"/>
      <c r="DM20" s="125"/>
      <c r="DN20" s="125"/>
      <c r="DO20" s="181"/>
      <c r="DP20" s="125"/>
      <c r="DQ20" s="125"/>
      <c r="DR20" s="181"/>
      <c r="DS20" s="125"/>
      <c r="DT20" s="125"/>
      <c r="DU20" s="181"/>
      <c r="DV20" s="181"/>
      <c r="DW20" s="181"/>
      <c r="DX20" s="181"/>
      <c r="DY20" s="125"/>
      <c r="DZ20" s="125"/>
      <c r="EA20" s="181"/>
      <c r="EB20" s="125"/>
      <c r="EC20" s="125"/>
      <c r="ED20" s="181"/>
      <c r="EE20" s="125"/>
      <c r="EF20" s="125"/>
      <c r="EG20" s="181"/>
      <c r="EH20" s="125">
        <f t="shared" si="4"/>
        <v>0</v>
      </c>
      <c r="EI20" s="125">
        <f t="shared" si="5"/>
        <v>0</v>
      </c>
      <c r="EJ20" s="181"/>
    </row>
    <row r="21" spans="1:140" s="160" customFormat="1" ht="15" customHeight="1">
      <c r="A21" s="173"/>
      <c r="B21" s="178"/>
      <c r="C21" s="179"/>
      <c r="D21" s="102">
        <v>9</v>
      </c>
      <c r="E21" s="81" t="s">
        <v>7</v>
      </c>
      <c r="F21" s="112"/>
      <c r="G21" s="180" t="s">
        <v>8</v>
      </c>
      <c r="H21" s="125">
        <f t="shared" si="0"/>
        <v>184061</v>
      </c>
      <c r="I21" s="125">
        <f t="shared" si="1"/>
        <v>7900</v>
      </c>
      <c r="J21" s="125">
        <f t="shared" si="2"/>
        <v>0</v>
      </c>
      <c r="K21" s="174">
        <f t="shared" si="3"/>
        <v>191961</v>
      </c>
      <c r="L21" s="125"/>
      <c r="M21" s="125"/>
      <c r="N21" s="181"/>
      <c r="O21" s="125"/>
      <c r="P21" s="125"/>
      <c r="Q21" s="181"/>
      <c r="R21" s="125"/>
      <c r="S21" s="125"/>
      <c r="T21" s="181"/>
      <c r="U21" s="125"/>
      <c r="V21" s="125"/>
      <c r="W21" s="181"/>
      <c r="X21" s="125"/>
      <c r="Y21" s="125"/>
      <c r="Z21" s="181"/>
      <c r="AA21" s="125"/>
      <c r="AB21" s="125"/>
      <c r="AC21" s="181"/>
      <c r="AD21" s="125"/>
      <c r="AE21" s="125"/>
      <c r="AF21" s="181"/>
      <c r="AG21" s="125"/>
      <c r="AH21" s="125"/>
      <c r="AI21" s="181"/>
      <c r="AJ21" s="125"/>
      <c r="AK21" s="125"/>
      <c r="AL21" s="181"/>
      <c r="AM21" s="125"/>
      <c r="AN21" s="125"/>
      <c r="AO21" s="181"/>
      <c r="AP21" s="125"/>
      <c r="AQ21" s="125"/>
      <c r="AR21" s="181"/>
      <c r="AS21" s="125"/>
      <c r="AT21" s="125"/>
      <c r="AU21" s="181"/>
      <c r="AV21" s="125"/>
      <c r="AW21" s="125"/>
      <c r="AX21" s="181"/>
      <c r="AY21" s="125"/>
      <c r="AZ21" s="125"/>
      <c r="BA21" s="181"/>
      <c r="BB21" s="125"/>
      <c r="BC21" s="125"/>
      <c r="BD21" s="181"/>
      <c r="BE21" s="125"/>
      <c r="BF21" s="125"/>
      <c r="BG21" s="181"/>
      <c r="BH21" s="125"/>
      <c r="BI21" s="125"/>
      <c r="BJ21" s="181"/>
      <c r="BK21" s="125"/>
      <c r="BL21" s="125"/>
      <c r="BM21" s="181"/>
      <c r="BN21" s="125"/>
      <c r="BO21" s="125"/>
      <c r="BP21" s="181"/>
      <c r="BQ21" s="125"/>
      <c r="BR21" s="125"/>
      <c r="BS21" s="181"/>
      <c r="BT21" s="125"/>
      <c r="BU21" s="125"/>
      <c r="BV21" s="181"/>
      <c r="BW21" s="125"/>
      <c r="BX21" s="125"/>
      <c r="BY21" s="181"/>
      <c r="BZ21" s="125">
        <v>52061</v>
      </c>
      <c r="CA21" s="125"/>
      <c r="CB21" s="181"/>
      <c r="CC21" s="125"/>
      <c r="CD21" s="125"/>
      <c r="CE21" s="181"/>
      <c r="CF21" s="125">
        <v>132000</v>
      </c>
      <c r="CG21" s="125"/>
      <c r="CH21" s="181"/>
      <c r="CI21" s="125"/>
      <c r="CJ21" s="125"/>
      <c r="CK21" s="181"/>
      <c r="CL21" s="125"/>
      <c r="CM21" s="125"/>
      <c r="CN21" s="181"/>
      <c r="CO21" s="125"/>
      <c r="CP21" s="125"/>
      <c r="CQ21" s="181"/>
      <c r="CR21" s="125"/>
      <c r="CS21" s="125"/>
      <c r="CT21" s="181"/>
      <c r="CU21" s="125"/>
      <c r="CV21" s="125"/>
      <c r="CW21" s="181"/>
      <c r="CX21" s="125"/>
      <c r="CY21" s="125"/>
      <c r="CZ21" s="181"/>
      <c r="DA21" s="125"/>
      <c r="DB21" s="125"/>
      <c r="DC21" s="181"/>
      <c r="DD21" s="125"/>
      <c r="DE21" s="125"/>
      <c r="DF21" s="181"/>
      <c r="DG21" s="125"/>
      <c r="DH21" s="125"/>
      <c r="DI21" s="181"/>
      <c r="DJ21" s="125"/>
      <c r="DK21" s="125"/>
      <c r="DL21" s="181"/>
      <c r="DM21" s="125"/>
      <c r="DN21" s="125">
        <v>7900</v>
      </c>
      <c r="DO21" s="181"/>
      <c r="DP21" s="125"/>
      <c r="DQ21" s="125"/>
      <c r="DR21" s="181"/>
      <c r="DS21" s="125"/>
      <c r="DT21" s="125"/>
      <c r="DU21" s="181"/>
      <c r="DV21" s="181"/>
      <c r="DW21" s="181"/>
      <c r="DX21" s="181"/>
      <c r="DY21" s="125"/>
      <c r="DZ21" s="125"/>
      <c r="EA21" s="181"/>
      <c r="EB21" s="125"/>
      <c r="EC21" s="125"/>
      <c r="ED21" s="181"/>
      <c r="EE21" s="125"/>
      <c r="EF21" s="125"/>
      <c r="EG21" s="181"/>
      <c r="EH21" s="125">
        <f t="shared" si="4"/>
        <v>184061</v>
      </c>
      <c r="EI21" s="125">
        <f t="shared" si="5"/>
        <v>7900</v>
      </c>
      <c r="EJ21" s="181"/>
    </row>
    <row r="22" spans="1:140" s="160" customFormat="1">
      <c r="A22" s="173"/>
      <c r="B22" s="178"/>
      <c r="C22" s="179"/>
      <c r="D22" s="102">
        <v>10</v>
      </c>
      <c r="E22" s="81" t="s">
        <v>160</v>
      </c>
      <c r="F22" s="102"/>
      <c r="G22" s="92" t="s">
        <v>9</v>
      </c>
      <c r="H22" s="125">
        <f t="shared" si="0"/>
        <v>2000</v>
      </c>
      <c r="I22" s="125">
        <f t="shared" si="1"/>
        <v>0</v>
      </c>
      <c r="J22" s="125">
        <f t="shared" si="2"/>
        <v>0</v>
      </c>
      <c r="K22" s="174">
        <f t="shared" si="3"/>
        <v>2000</v>
      </c>
      <c r="L22" s="182">
        <f>SUM(L23:L26)</f>
        <v>0</v>
      </c>
      <c r="M22" s="182">
        <f>SUM(M23:M26)</f>
        <v>0</v>
      </c>
      <c r="N22" s="183"/>
      <c r="O22" s="182">
        <f>SUM(O23:O26)</f>
        <v>0</v>
      </c>
      <c r="P22" s="182">
        <f>SUM(P23:P26)</f>
        <v>0</v>
      </c>
      <c r="Q22" s="183"/>
      <c r="R22" s="182">
        <f>SUM(R23:R26)</f>
        <v>0</v>
      </c>
      <c r="S22" s="182">
        <f>SUM(S23:S26)</f>
        <v>0</v>
      </c>
      <c r="T22" s="183"/>
      <c r="U22" s="182">
        <f>SUM(U23:U26)</f>
        <v>0</v>
      </c>
      <c r="V22" s="182">
        <f>SUM(V23:V26)</f>
        <v>0</v>
      </c>
      <c r="W22" s="183"/>
      <c r="X22" s="182">
        <f>SUM(X23:X26)</f>
        <v>0</v>
      </c>
      <c r="Y22" s="182">
        <f>SUM(Y23:Y26)</f>
        <v>0</v>
      </c>
      <c r="Z22" s="183"/>
      <c r="AA22" s="182">
        <f>SUM(AA23:AA26)</f>
        <v>0</v>
      </c>
      <c r="AB22" s="182">
        <f>SUM(AB23:AB26)</f>
        <v>0</v>
      </c>
      <c r="AC22" s="183"/>
      <c r="AD22" s="182">
        <f>SUM(AD23:AD26)</f>
        <v>0</v>
      </c>
      <c r="AE22" s="182">
        <f>SUM(AE23:AE26)</f>
        <v>0</v>
      </c>
      <c r="AF22" s="183"/>
      <c r="AG22" s="182">
        <f>SUM(AG23:AG26)</f>
        <v>0</v>
      </c>
      <c r="AH22" s="182">
        <f>SUM(AH23:AH26)</f>
        <v>0</v>
      </c>
      <c r="AI22" s="183"/>
      <c r="AJ22" s="182">
        <f>SUM(AJ23:AJ26)</f>
        <v>0</v>
      </c>
      <c r="AK22" s="182">
        <f>SUM(AK23:AK26)</f>
        <v>0</v>
      </c>
      <c r="AL22" s="183"/>
      <c r="AM22" s="182">
        <f>SUM(AM23:AM26)</f>
        <v>0</v>
      </c>
      <c r="AN22" s="182">
        <f>SUM(AN23:AN26)</f>
        <v>0</v>
      </c>
      <c r="AO22" s="183"/>
      <c r="AP22" s="182">
        <f>SUM(AP23:AP26)</f>
        <v>0</v>
      </c>
      <c r="AQ22" s="182">
        <f>SUM(AQ23:AQ26)</f>
        <v>0</v>
      </c>
      <c r="AR22" s="183"/>
      <c r="AS22" s="182">
        <f>SUM(AS23:AS26)</f>
        <v>0</v>
      </c>
      <c r="AT22" s="182">
        <f>SUM(AT23:AT26)</f>
        <v>0</v>
      </c>
      <c r="AU22" s="183"/>
      <c r="AV22" s="182">
        <f>SUM(AV23:AV26)</f>
        <v>0</v>
      </c>
      <c r="AW22" s="182">
        <f>SUM(AW23:AW26)</f>
        <v>0</v>
      </c>
      <c r="AX22" s="183"/>
      <c r="AY22" s="182">
        <f>SUM(AY23:AY26)</f>
        <v>0</v>
      </c>
      <c r="AZ22" s="182">
        <f>SUM(AZ23:AZ26)</f>
        <v>0</v>
      </c>
      <c r="BA22" s="183"/>
      <c r="BB22" s="182">
        <f>SUM(BB23:BB26)</f>
        <v>0</v>
      </c>
      <c r="BC22" s="182">
        <f>SUM(BC23:BC26)</f>
        <v>0</v>
      </c>
      <c r="BD22" s="183"/>
      <c r="BE22" s="182">
        <f>SUM(BE23:BE26)</f>
        <v>0</v>
      </c>
      <c r="BF22" s="182">
        <f>SUM(BF23:BF26)</f>
        <v>0</v>
      </c>
      <c r="BG22" s="183"/>
      <c r="BH22" s="182">
        <f>SUM(BH23:BH26)</f>
        <v>0</v>
      </c>
      <c r="BI22" s="182">
        <f>SUM(BI23:BI26)</f>
        <v>0</v>
      </c>
      <c r="BJ22" s="183"/>
      <c r="BK22" s="182">
        <f>SUM(BK23:BK26)</f>
        <v>0</v>
      </c>
      <c r="BL22" s="182">
        <f>SUM(BL23:BL26)</f>
        <v>0</v>
      </c>
      <c r="BM22" s="183"/>
      <c r="BN22" s="182">
        <f>SUM(BN23:BN26)</f>
        <v>0</v>
      </c>
      <c r="BO22" s="182">
        <f>SUM(BO23:BO26)</f>
        <v>0</v>
      </c>
      <c r="BP22" s="183"/>
      <c r="BQ22" s="182">
        <f>SUM(BQ23:BQ26)</f>
        <v>0</v>
      </c>
      <c r="BR22" s="182">
        <f>SUM(BR23:BR26)</f>
        <v>0</v>
      </c>
      <c r="BS22" s="183"/>
      <c r="BT22" s="182">
        <f>SUM(BT23:BT26)</f>
        <v>0</v>
      </c>
      <c r="BU22" s="182">
        <f>SUM(BU23:BU26)</f>
        <v>0</v>
      </c>
      <c r="BV22" s="183"/>
      <c r="BW22" s="182">
        <f>SUM(BW23:BW26)</f>
        <v>0</v>
      </c>
      <c r="BX22" s="182">
        <f>SUM(BX23:BX26)</f>
        <v>0</v>
      </c>
      <c r="BY22" s="183"/>
      <c r="BZ22" s="182">
        <f>SUM(BZ23:BZ26)</f>
        <v>2000</v>
      </c>
      <c r="CA22" s="182">
        <f>SUM(CA23:CA26)</f>
        <v>0</v>
      </c>
      <c r="CB22" s="183"/>
      <c r="CC22" s="182">
        <f>SUM(CC23:CC26)</f>
        <v>0</v>
      </c>
      <c r="CD22" s="182">
        <f>SUM(CD23:CD26)</f>
        <v>0</v>
      </c>
      <c r="CE22" s="183"/>
      <c r="CF22" s="182">
        <f>SUM(CF23:CF26)</f>
        <v>0</v>
      </c>
      <c r="CG22" s="182">
        <f>SUM(CG23:CG26)</f>
        <v>0</v>
      </c>
      <c r="CH22" s="183"/>
      <c r="CI22" s="182">
        <f>SUM(CI23:CI26)</f>
        <v>0</v>
      </c>
      <c r="CJ22" s="182">
        <f>SUM(CJ23:CJ26)</f>
        <v>0</v>
      </c>
      <c r="CK22" s="183"/>
      <c r="CL22" s="182">
        <f>SUM(CL23:CL26)</f>
        <v>0</v>
      </c>
      <c r="CM22" s="182">
        <f>SUM(CM23:CM26)</f>
        <v>0</v>
      </c>
      <c r="CN22" s="183"/>
      <c r="CO22" s="182">
        <f>SUM(CO23:CO26)</f>
        <v>0</v>
      </c>
      <c r="CP22" s="182">
        <f>SUM(CP23:CP26)</f>
        <v>0</v>
      </c>
      <c r="CQ22" s="183"/>
      <c r="CR22" s="182">
        <f>SUM(CR23:CR26)</f>
        <v>0</v>
      </c>
      <c r="CS22" s="182">
        <f>SUM(CS23:CS26)</f>
        <v>0</v>
      </c>
      <c r="CT22" s="183"/>
      <c r="CU22" s="182">
        <f>SUM(CU23:CU26)</f>
        <v>0</v>
      </c>
      <c r="CV22" s="182">
        <f>SUM(CV23:CV26)</f>
        <v>0</v>
      </c>
      <c r="CW22" s="183"/>
      <c r="CX22" s="182">
        <f>SUM(CX23:CX26)</f>
        <v>0</v>
      </c>
      <c r="CY22" s="182">
        <f>SUM(CY23:CY26)</f>
        <v>0</v>
      </c>
      <c r="CZ22" s="183"/>
      <c r="DA22" s="182">
        <f>SUM(DA23:DA26)</f>
        <v>0</v>
      </c>
      <c r="DB22" s="182">
        <f>SUM(DB23:DB26)</f>
        <v>0</v>
      </c>
      <c r="DC22" s="183"/>
      <c r="DD22" s="182">
        <f>SUM(DD23:DD26)</f>
        <v>0</v>
      </c>
      <c r="DE22" s="182">
        <f>SUM(DE23:DE26)</f>
        <v>0</v>
      </c>
      <c r="DF22" s="183"/>
      <c r="DG22" s="182">
        <f>SUM(DG23:DG26)</f>
        <v>0</v>
      </c>
      <c r="DH22" s="182">
        <f>SUM(DH23:DH26)</f>
        <v>0</v>
      </c>
      <c r="DI22" s="183"/>
      <c r="DJ22" s="182">
        <f>SUM(DJ23:DJ26)</f>
        <v>0</v>
      </c>
      <c r="DK22" s="182">
        <f>SUM(DK23:DK26)</f>
        <v>0</v>
      </c>
      <c r="DL22" s="183"/>
      <c r="DM22" s="182">
        <f>SUM(DM23:DM26)</f>
        <v>0</v>
      </c>
      <c r="DN22" s="182">
        <f>SUM(DN23:DN26)</f>
        <v>0</v>
      </c>
      <c r="DO22" s="183"/>
      <c r="DP22" s="182">
        <f>SUM(DP23:DP26)</f>
        <v>0</v>
      </c>
      <c r="DQ22" s="182">
        <f>SUM(DQ23:DQ26)</f>
        <v>0</v>
      </c>
      <c r="DR22" s="183"/>
      <c r="DS22" s="182">
        <f>SUM(DS23:DS26)</f>
        <v>0</v>
      </c>
      <c r="DT22" s="182">
        <f>SUM(DT23:DT26)</f>
        <v>0</v>
      </c>
      <c r="DU22" s="182">
        <f>SUM(DU23:DU26)</f>
        <v>0</v>
      </c>
      <c r="DV22" s="182">
        <f>SUM(DV23:DV26)</f>
        <v>0</v>
      </c>
      <c r="DW22" s="182">
        <f>SUM(DW23:DW26)</f>
        <v>0</v>
      </c>
      <c r="DX22" s="183"/>
      <c r="DY22" s="182">
        <f>SUM(DY23:DY26)</f>
        <v>0</v>
      </c>
      <c r="DZ22" s="182">
        <f>SUM(DZ23:DZ26)</f>
        <v>0</v>
      </c>
      <c r="EA22" s="183"/>
      <c r="EB22" s="182">
        <f>SUM(EB23:EB26)</f>
        <v>0</v>
      </c>
      <c r="EC22" s="182">
        <f>SUM(EC23:EC26)</f>
        <v>0</v>
      </c>
      <c r="ED22" s="183"/>
      <c r="EE22" s="182">
        <f>SUM(EE23:EE26)</f>
        <v>0</v>
      </c>
      <c r="EF22" s="182">
        <f>SUM(EF23:EF26)</f>
        <v>0</v>
      </c>
      <c r="EG22" s="183"/>
      <c r="EH22" s="125">
        <f t="shared" si="4"/>
        <v>2000</v>
      </c>
      <c r="EI22" s="125">
        <f t="shared" si="5"/>
        <v>0</v>
      </c>
      <c r="EJ22" s="183"/>
    </row>
    <row r="23" spans="1:140" s="160" customFormat="1">
      <c r="A23" s="173"/>
      <c r="B23" s="178"/>
      <c r="C23" s="179"/>
      <c r="D23" s="184"/>
      <c r="E23" s="115" t="s">
        <v>558</v>
      </c>
      <c r="F23" s="92" t="s">
        <v>10</v>
      </c>
      <c r="G23" s="92" t="s">
        <v>9</v>
      </c>
      <c r="H23" s="125">
        <f t="shared" si="0"/>
        <v>0</v>
      </c>
      <c r="I23" s="125">
        <f t="shared" si="1"/>
        <v>0</v>
      </c>
      <c r="J23" s="125">
        <f t="shared" si="2"/>
        <v>0</v>
      </c>
      <c r="K23" s="174">
        <f t="shared" si="3"/>
        <v>0</v>
      </c>
      <c r="L23" s="110"/>
      <c r="M23" s="110"/>
      <c r="N23" s="111"/>
      <c r="O23" s="110"/>
      <c r="P23" s="110"/>
      <c r="Q23" s="111"/>
      <c r="R23" s="110"/>
      <c r="S23" s="110"/>
      <c r="T23" s="111"/>
      <c r="U23" s="110"/>
      <c r="V23" s="110"/>
      <c r="W23" s="111"/>
      <c r="X23" s="110"/>
      <c r="Y23" s="110"/>
      <c r="Z23" s="111"/>
      <c r="AA23" s="110"/>
      <c r="AB23" s="110"/>
      <c r="AC23" s="111"/>
      <c r="AD23" s="110"/>
      <c r="AE23" s="110"/>
      <c r="AF23" s="111"/>
      <c r="AG23" s="110"/>
      <c r="AH23" s="110"/>
      <c r="AI23" s="111"/>
      <c r="AJ23" s="110"/>
      <c r="AK23" s="110"/>
      <c r="AL23" s="111"/>
      <c r="AM23" s="110"/>
      <c r="AN23" s="110"/>
      <c r="AO23" s="111"/>
      <c r="AP23" s="110"/>
      <c r="AQ23" s="110"/>
      <c r="AR23" s="111"/>
      <c r="AS23" s="110"/>
      <c r="AT23" s="110"/>
      <c r="AU23" s="111"/>
      <c r="AV23" s="110"/>
      <c r="AW23" s="110"/>
      <c r="AX23" s="111"/>
      <c r="AY23" s="110"/>
      <c r="AZ23" s="110"/>
      <c r="BA23" s="111"/>
      <c r="BB23" s="110"/>
      <c r="BC23" s="110"/>
      <c r="BD23" s="111"/>
      <c r="BE23" s="110"/>
      <c r="BF23" s="110"/>
      <c r="BG23" s="111"/>
      <c r="BH23" s="110"/>
      <c r="BI23" s="110"/>
      <c r="BJ23" s="111"/>
      <c r="BK23" s="110"/>
      <c r="BL23" s="110"/>
      <c r="BM23" s="111"/>
      <c r="BN23" s="110"/>
      <c r="BO23" s="110"/>
      <c r="BP23" s="111"/>
      <c r="BQ23" s="110"/>
      <c r="BR23" s="110"/>
      <c r="BS23" s="111"/>
      <c r="BT23" s="110"/>
      <c r="BU23" s="110"/>
      <c r="BV23" s="111"/>
      <c r="BW23" s="110"/>
      <c r="BX23" s="110"/>
      <c r="BY23" s="111"/>
      <c r="BZ23" s="110"/>
      <c r="CA23" s="110"/>
      <c r="CB23" s="111"/>
      <c r="CC23" s="110"/>
      <c r="CD23" s="110"/>
      <c r="CE23" s="111"/>
      <c r="CF23" s="110"/>
      <c r="CG23" s="110"/>
      <c r="CH23" s="111"/>
      <c r="CI23" s="110"/>
      <c r="CJ23" s="110"/>
      <c r="CK23" s="111"/>
      <c r="CL23" s="110"/>
      <c r="CM23" s="110"/>
      <c r="CN23" s="111"/>
      <c r="CO23" s="110"/>
      <c r="CP23" s="110"/>
      <c r="CQ23" s="111"/>
      <c r="CR23" s="110"/>
      <c r="CS23" s="110"/>
      <c r="CT23" s="111"/>
      <c r="CU23" s="110"/>
      <c r="CV23" s="110"/>
      <c r="CW23" s="111"/>
      <c r="CX23" s="110"/>
      <c r="CY23" s="110"/>
      <c r="CZ23" s="111"/>
      <c r="DA23" s="110"/>
      <c r="DB23" s="110"/>
      <c r="DC23" s="111"/>
      <c r="DD23" s="110"/>
      <c r="DE23" s="110"/>
      <c r="DF23" s="111"/>
      <c r="DG23" s="110"/>
      <c r="DH23" s="110"/>
      <c r="DI23" s="111"/>
      <c r="DJ23" s="110"/>
      <c r="DK23" s="110"/>
      <c r="DL23" s="111"/>
      <c r="DM23" s="110"/>
      <c r="DN23" s="110"/>
      <c r="DO23" s="111"/>
      <c r="DP23" s="110"/>
      <c r="DQ23" s="110"/>
      <c r="DR23" s="111"/>
      <c r="DS23" s="110"/>
      <c r="DT23" s="110"/>
      <c r="DU23" s="111"/>
      <c r="DV23" s="111"/>
      <c r="DW23" s="111"/>
      <c r="DX23" s="111"/>
      <c r="DY23" s="110"/>
      <c r="DZ23" s="110"/>
      <c r="EA23" s="111"/>
      <c r="EB23" s="110"/>
      <c r="EC23" s="110"/>
      <c r="ED23" s="111"/>
      <c r="EE23" s="110"/>
      <c r="EF23" s="110"/>
      <c r="EG23" s="111"/>
      <c r="EH23" s="125">
        <f t="shared" si="4"/>
        <v>0</v>
      </c>
      <c r="EI23" s="125">
        <f t="shared" si="5"/>
        <v>0</v>
      </c>
      <c r="EJ23" s="111"/>
    </row>
    <row r="24" spans="1:140" s="160" customFormat="1">
      <c r="A24" s="173"/>
      <c r="B24" s="178"/>
      <c r="C24" s="179"/>
      <c r="D24" s="184"/>
      <c r="E24" s="115" t="s">
        <v>558</v>
      </c>
      <c r="F24" s="81" t="s">
        <v>11</v>
      </c>
      <c r="G24" s="92" t="s">
        <v>9</v>
      </c>
      <c r="H24" s="125">
        <f t="shared" si="0"/>
        <v>2000</v>
      </c>
      <c r="I24" s="125">
        <f t="shared" si="1"/>
        <v>0</v>
      </c>
      <c r="J24" s="125">
        <f t="shared" si="2"/>
        <v>0</v>
      </c>
      <c r="K24" s="174">
        <f t="shared" si="3"/>
        <v>2000</v>
      </c>
      <c r="L24" s="110"/>
      <c r="M24" s="110"/>
      <c r="N24" s="111"/>
      <c r="O24" s="110"/>
      <c r="P24" s="110"/>
      <c r="Q24" s="111"/>
      <c r="R24" s="110"/>
      <c r="S24" s="110"/>
      <c r="T24" s="111"/>
      <c r="U24" s="110"/>
      <c r="V24" s="110"/>
      <c r="W24" s="111"/>
      <c r="X24" s="110"/>
      <c r="Y24" s="110"/>
      <c r="Z24" s="111"/>
      <c r="AA24" s="110"/>
      <c r="AB24" s="110"/>
      <c r="AC24" s="111"/>
      <c r="AD24" s="110"/>
      <c r="AE24" s="110"/>
      <c r="AF24" s="111"/>
      <c r="AG24" s="110"/>
      <c r="AH24" s="110"/>
      <c r="AI24" s="111"/>
      <c r="AJ24" s="110"/>
      <c r="AK24" s="110"/>
      <c r="AL24" s="111"/>
      <c r="AM24" s="110"/>
      <c r="AN24" s="110"/>
      <c r="AO24" s="111"/>
      <c r="AP24" s="110"/>
      <c r="AQ24" s="110"/>
      <c r="AR24" s="111"/>
      <c r="AS24" s="110"/>
      <c r="AT24" s="110"/>
      <c r="AU24" s="111"/>
      <c r="AV24" s="110"/>
      <c r="AW24" s="110"/>
      <c r="AX24" s="111"/>
      <c r="AY24" s="110"/>
      <c r="AZ24" s="110"/>
      <c r="BA24" s="111"/>
      <c r="BB24" s="110"/>
      <c r="BC24" s="110"/>
      <c r="BD24" s="111"/>
      <c r="BE24" s="110"/>
      <c r="BF24" s="110"/>
      <c r="BG24" s="111"/>
      <c r="BH24" s="110"/>
      <c r="BI24" s="110"/>
      <c r="BJ24" s="111"/>
      <c r="BK24" s="110"/>
      <c r="BL24" s="110"/>
      <c r="BM24" s="111"/>
      <c r="BN24" s="110"/>
      <c r="BO24" s="110"/>
      <c r="BP24" s="111"/>
      <c r="BQ24" s="110"/>
      <c r="BR24" s="110"/>
      <c r="BS24" s="111"/>
      <c r="BT24" s="110"/>
      <c r="BU24" s="110"/>
      <c r="BV24" s="111"/>
      <c r="BW24" s="110"/>
      <c r="BX24" s="110"/>
      <c r="BY24" s="111"/>
      <c r="BZ24" s="110">
        <v>2000</v>
      </c>
      <c r="CA24" s="110"/>
      <c r="CB24" s="111"/>
      <c r="CC24" s="110"/>
      <c r="CD24" s="110"/>
      <c r="CE24" s="111"/>
      <c r="CF24" s="110"/>
      <c r="CG24" s="110"/>
      <c r="CH24" s="111"/>
      <c r="CI24" s="110"/>
      <c r="CJ24" s="110"/>
      <c r="CK24" s="111"/>
      <c r="CL24" s="110"/>
      <c r="CM24" s="110"/>
      <c r="CN24" s="111"/>
      <c r="CO24" s="110"/>
      <c r="CP24" s="110"/>
      <c r="CQ24" s="111"/>
      <c r="CR24" s="110"/>
      <c r="CS24" s="110"/>
      <c r="CT24" s="111"/>
      <c r="CU24" s="110"/>
      <c r="CV24" s="110"/>
      <c r="CW24" s="111"/>
      <c r="CX24" s="110"/>
      <c r="CY24" s="110"/>
      <c r="CZ24" s="111"/>
      <c r="DA24" s="110"/>
      <c r="DB24" s="110"/>
      <c r="DC24" s="111"/>
      <c r="DD24" s="110"/>
      <c r="DE24" s="110"/>
      <c r="DF24" s="111"/>
      <c r="DG24" s="110"/>
      <c r="DH24" s="110"/>
      <c r="DI24" s="111"/>
      <c r="DJ24" s="110"/>
      <c r="DK24" s="110"/>
      <c r="DL24" s="111"/>
      <c r="DM24" s="110"/>
      <c r="DN24" s="110"/>
      <c r="DO24" s="111"/>
      <c r="DP24" s="110"/>
      <c r="DQ24" s="110"/>
      <c r="DR24" s="111"/>
      <c r="DS24" s="110"/>
      <c r="DT24" s="110"/>
      <c r="DU24" s="111"/>
      <c r="DV24" s="111"/>
      <c r="DW24" s="111"/>
      <c r="DX24" s="111"/>
      <c r="DY24" s="110"/>
      <c r="DZ24" s="110"/>
      <c r="EA24" s="111"/>
      <c r="EB24" s="110"/>
      <c r="EC24" s="110"/>
      <c r="ED24" s="111"/>
      <c r="EE24" s="110"/>
      <c r="EF24" s="110"/>
      <c r="EG24" s="111"/>
      <c r="EH24" s="125">
        <f t="shared" si="4"/>
        <v>2000</v>
      </c>
      <c r="EI24" s="125">
        <f t="shared" si="5"/>
        <v>0</v>
      </c>
      <c r="EJ24" s="111"/>
    </row>
    <row r="25" spans="1:140" s="160" customFormat="1">
      <c r="A25" s="173"/>
      <c r="B25" s="178"/>
      <c r="C25" s="179"/>
      <c r="D25" s="184"/>
      <c r="E25" s="115" t="s">
        <v>558</v>
      </c>
      <c r="F25" s="81" t="s">
        <v>12</v>
      </c>
      <c r="G25" s="92" t="s">
        <v>9</v>
      </c>
      <c r="H25" s="125">
        <f t="shared" si="0"/>
        <v>0</v>
      </c>
      <c r="I25" s="125">
        <f t="shared" si="1"/>
        <v>0</v>
      </c>
      <c r="J25" s="125">
        <f t="shared" si="2"/>
        <v>0</v>
      </c>
      <c r="K25" s="174">
        <f t="shared" si="3"/>
        <v>0</v>
      </c>
      <c r="L25" s="110"/>
      <c r="M25" s="110"/>
      <c r="N25" s="111"/>
      <c r="O25" s="110"/>
      <c r="P25" s="110"/>
      <c r="Q25" s="111"/>
      <c r="R25" s="110"/>
      <c r="S25" s="110"/>
      <c r="T25" s="111"/>
      <c r="U25" s="110"/>
      <c r="V25" s="110"/>
      <c r="W25" s="111"/>
      <c r="X25" s="110"/>
      <c r="Y25" s="110"/>
      <c r="Z25" s="111"/>
      <c r="AA25" s="110"/>
      <c r="AB25" s="110"/>
      <c r="AC25" s="111"/>
      <c r="AD25" s="110"/>
      <c r="AE25" s="110"/>
      <c r="AF25" s="111"/>
      <c r="AG25" s="110"/>
      <c r="AH25" s="110"/>
      <c r="AI25" s="111"/>
      <c r="AJ25" s="110"/>
      <c r="AK25" s="110"/>
      <c r="AL25" s="111"/>
      <c r="AM25" s="110"/>
      <c r="AN25" s="110"/>
      <c r="AO25" s="111"/>
      <c r="AP25" s="110"/>
      <c r="AQ25" s="110"/>
      <c r="AR25" s="111"/>
      <c r="AS25" s="110"/>
      <c r="AT25" s="110"/>
      <c r="AU25" s="111"/>
      <c r="AV25" s="110"/>
      <c r="AW25" s="110"/>
      <c r="AX25" s="111"/>
      <c r="AY25" s="110"/>
      <c r="AZ25" s="110"/>
      <c r="BA25" s="111"/>
      <c r="BB25" s="110"/>
      <c r="BC25" s="110"/>
      <c r="BD25" s="111"/>
      <c r="BE25" s="110"/>
      <c r="BF25" s="110"/>
      <c r="BG25" s="111"/>
      <c r="BH25" s="110"/>
      <c r="BI25" s="110"/>
      <c r="BJ25" s="111"/>
      <c r="BK25" s="110"/>
      <c r="BL25" s="110"/>
      <c r="BM25" s="111"/>
      <c r="BN25" s="110"/>
      <c r="BO25" s="110"/>
      <c r="BP25" s="111"/>
      <c r="BQ25" s="110"/>
      <c r="BR25" s="110"/>
      <c r="BS25" s="111"/>
      <c r="BT25" s="110"/>
      <c r="BU25" s="110"/>
      <c r="BV25" s="111"/>
      <c r="BW25" s="110"/>
      <c r="BX25" s="110"/>
      <c r="BY25" s="111"/>
      <c r="BZ25" s="110"/>
      <c r="CA25" s="110"/>
      <c r="CB25" s="111"/>
      <c r="CC25" s="110"/>
      <c r="CD25" s="110"/>
      <c r="CE25" s="111"/>
      <c r="CF25" s="110"/>
      <c r="CG25" s="110"/>
      <c r="CH25" s="111"/>
      <c r="CI25" s="110"/>
      <c r="CJ25" s="110"/>
      <c r="CK25" s="111"/>
      <c r="CL25" s="110"/>
      <c r="CM25" s="110"/>
      <c r="CN25" s="111"/>
      <c r="CO25" s="110"/>
      <c r="CP25" s="110"/>
      <c r="CQ25" s="111"/>
      <c r="CR25" s="110"/>
      <c r="CS25" s="110"/>
      <c r="CT25" s="111"/>
      <c r="CU25" s="110"/>
      <c r="CV25" s="110"/>
      <c r="CW25" s="111"/>
      <c r="CX25" s="110"/>
      <c r="CY25" s="110"/>
      <c r="CZ25" s="111"/>
      <c r="DA25" s="110"/>
      <c r="DB25" s="110"/>
      <c r="DC25" s="111"/>
      <c r="DD25" s="110"/>
      <c r="DE25" s="110"/>
      <c r="DF25" s="111"/>
      <c r="DG25" s="110"/>
      <c r="DH25" s="110"/>
      <c r="DI25" s="111"/>
      <c r="DJ25" s="110"/>
      <c r="DK25" s="110"/>
      <c r="DL25" s="111"/>
      <c r="DM25" s="110"/>
      <c r="DN25" s="110"/>
      <c r="DO25" s="111"/>
      <c r="DP25" s="110"/>
      <c r="DQ25" s="110"/>
      <c r="DR25" s="111"/>
      <c r="DS25" s="110"/>
      <c r="DT25" s="110"/>
      <c r="DU25" s="111"/>
      <c r="DV25" s="111"/>
      <c r="DW25" s="111"/>
      <c r="DX25" s="111"/>
      <c r="DY25" s="110"/>
      <c r="DZ25" s="110"/>
      <c r="EA25" s="111"/>
      <c r="EB25" s="110"/>
      <c r="EC25" s="110"/>
      <c r="ED25" s="111"/>
      <c r="EE25" s="110"/>
      <c r="EF25" s="110"/>
      <c r="EG25" s="111"/>
      <c r="EH25" s="125">
        <f t="shared" si="4"/>
        <v>0</v>
      </c>
      <c r="EI25" s="125">
        <f t="shared" si="5"/>
        <v>0</v>
      </c>
      <c r="EJ25" s="111"/>
    </row>
    <row r="26" spans="1:140" s="160" customFormat="1">
      <c r="A26" s="173"/>
      <c r="B26" s="178"/>
      <c r="C26" s="179"/>
      <c r="D26" s="184"/>
      <c r="E26" s="115" t="s">
        <v>558</v>
      </c>
      <c r="F26" s="81" t="s">
        <v>13</v>
      </c>
      <c r="G26" s="92" t="s">
        <v>9</v>
      </c>
      <c r="H26" s="125">
        <f t="shared" si="0"/>
        <v>0</v>
      </c>
      <c r="I26" s="125">
        <f t="shared" si="1"/>
        <v>0</v>
      </c>
      <c r="J26" s="125">
        <f t="shared" si="2"/>
        <v>0</v>
      </c>
      <c r="K26" s="174">
        <f t="shared" si="3"/>
        <v>0</v>
      </c>
      <c r="L26" s="110"/>
      <c r="M26" s="110"/>
      <c r="N26" s="111"/>
      <c r="O26" s="110"/>
      <c r="P26" s="110"/>
      <c r="Q26" s="111"/>
      <c r="R26" s="110"/>
      <c r="S26" s="110"/>
      <c r="T26" s="111"/>
      <c r="U26" s="110"/>
      <c r="V26" s="110"/>
      <c r="W26" s="111"/>
      <c r="X26" s="110"/>
      <c r="Y26" s="110"/>
      <c r="Z26" s="111"/>
      <c r="AA26" s="110"/>
      <c r="AB26" s="110"/>
      <c r="AC26" s="111"/>
      <c r="AD26" s="110"/>
      <c r="AE26" s="110"/>
      <c r="AF26" s="111"/>
      <c r="AG26" s="110"/>
      <c r="AH26" s="110"/>
      <c r="AI26" s="111"/>
      <c r="AJ26" s="110"/>
      <c r="AK26" s="110"/>
      <c r="AL26" s="111"/>
      <c r="AM26" s="110"/>
      <c r="AN26" s="110"/>
      <c r="AO26" s="111"/>
      <c r="AP26" s="110"/>
      <c r="AQ26" s="110"/>
      <c r="AR26" s="111"/>
      <c r="AS26" s="110"/>
      <c r="AT26" s="110"/>
      <c r="AU26" s="111"/>
      <c r="AV26" s="110"/>
      <c r="AW26" s="110"/>
      <c r="AX26" s="111"/>
      <c r="AY26" s="110"/>
      <c r="AZ26" s="110"/>
      <c r="BA26" s="111"/>
      <c r="BB26" s="110"/>
      <c r="BC26" s="110"/>
      <c r="BD26" s="111"/>
      <c r="BE26" s="110"/>
      <c r="BF26" s="110"/>
      <c r="BG26" s="111"/>
      <c r="BH26" s="110"/>
      <c r="BI26" s="110"/>
      <c r="BJ26" s="111"/>
      <c r="BK26" s="110"/>
      <c r="BL26" s="110"/>
      <c r="BM26" s="111"/>
      <c r="BN26" s="110"/>
      <c r="BO26" s="110"/>
      <c r="BP26" s="111"/>
      <c r="BQ26" s="110"/>
      <c r="BR26" s="110"/>
      <c r="BS26" s="111"/>
      <c r="BT26" s="110"/>
      <c r="BU26" s="110"/>
      <c r="BV26" s="111"/>
      <c r="BW26" s="110"/>
      <c r="BX26" s="110"/>
      <c r="BY26" s="111"/>
      <c r="BZ26" s="110"/>
      <c r="CA26" s="110"/>
      <c r="CB26" s="111"/>
      <c r="CC26" s="110"/>
      <c r="CD26" s="110"/>
      <c r="CE26" s="111"/>
      <c r="CF26" s="110"/>
      <c r="CG26" s="110"/>
      <c r="CH26" s="111"/>
      <c r="CI26" s="110"/>
      <c r="CJ26" s="110"/>
      <c r="CK26" s="111"/>
      <c r="CL26" s="110"/>
      <c r="CM26" s="110"/>
      <c r="CN26" s="111"/>
      <c r="CO26" s="110"/>
      <c r="CP26" s="110"/>
      <c r="CQ26" s="111"/>
      <c r="CR26" s="110"/>
      <c r="CS26" s="110"/>
      <c r="CT26" s="111"/>
      <c r="CU26" s="110"/>
      <c r="CV26" s="110"/>
      <c r="CW26" s="111"/>
      <c r="CX26" s="110"/>
      <c r="CY26" s="110"/>
      <c r="CZ26" s="111"/>
      <c r="DA26" s="110"/>
      <c r="DB26" s="110"/>
      <c r="DC26" s="111"/>
      <c r="DD26" s="110"/>
      <c r="DE26" s="110"/>
      <c r="DF26" s="111"/>
      <c r="DG26" s="110"/>
      <c r="DH26" s="110"/>
      <c r="DI26" s="111"/>
      <c r="DJ26" s="110"/>
      <c r="DK26" s="110"/>
      <c r="DL26" s="111"/>
      <c r="DM26" s="110"/>
      <c r="DN26" s="110"/>
      <c r="DO26" s="111"/>
      <c r="DP26" s="110"/>
      <c r="DQ26" s="110"/>
      <c r="DR26" s="111"/>
      <c r="DS26" s="110"/>
      <c r="DT26" s="110"/>
      <c r="DU26" s="111"/>
      <c r="DV26" s="111"/>
      <c r="DW26" s="111"/>
      <c r="DX26" s="111"/>
      <c r="DY26" s="110"/>
      <c r="DZ26" s="110"/>
      <c r="EA26" s="111"/>
      <c r="EB26" s="110"/>
      <c r="EC26" s="110"/>
      <c r="ED26" s="111"/>
      <c r="EE26" s="110"/>
      <c r="EF26" s="110"/>
      <c r="EG26" s="111"/>
      <c r="EH26" s="125">
        <f t="shared" si="4"/>
        <v>0</v>
      </c>
      <c r="EI26" s="125">
        <f t="shared" si="5"/>
        <v>0</v>
      </c>
      <c r="EJ26" s="111"/>
    </row>
    <row r="27" spans="1:140" s="160" customFormat="1" ht="15" hidden="1" customHeight="1">
      <c r="A27" s="173"/>
      <c r="B27" s="178"/>
      <c r="C27" s="179"/>
      <c r="D27" s="184"/>
      <c r="E27" s="81"/>
      <c r="F27" s="81"/>
      <c r="G27" s="81"/>
      <c r="H27" s="125">
        <f t="shared" si="0"/>
        <v>0</v>
      </c>
      <c r="I27" s="125">
        <f t="shared" si="1"/>
        <v>0</v>
      </c>
      <c r="J27" s="125">
        <f t="shared" si="2"/>
        <v>0</v>
      </c>
      <c r="K27" s="174">
        <f t="shared" si="3"/>
        <v>0</v>
      </c>
      <c r="L27" s="110"/>
      <c r="M27" s="110"/>
      <c r="N27" s="111"/>
      <c r="O27" s="110"/>
      <c r="P27" s="110"/>
      <c r="Q27" s="111"/>
      <c r="R27" s="110"/>
      <c r="S27" s="110"/>
      <c r="T27" s="111"/>
      <c r="U27" s="110"/>
      <c r="V27" s="110"/>
      <c r="W27" s="111"/>
      <c r="X27" s="110"/>
      <c r="Y27" s="110"/>
      <c r="Z27" s="111"/>
      <c r="AA27" s="110"/>
      <c r="AB27" s="110"/>
      <c r="AC27" s="111"/>
      <c r="AD27" s="110"/>
      <c r="AE27" s="110"/>
      <c r="AF27" s="111"/>
      <c r="AG27" s="110"/>
      <c r="AH27" s="110"/>
      <c r="AI27" s="111"/>
      <c r="AJ27" s="110"/>
      <c r="AK27" s="110"/>
      <c r="AL27" s="111"/>
      <c r="AM27" s="110"/>
      <c r="AN27" s="110"/>
      <c r="AO27" s="111"/>
      <c r="AP27" s="110"/>
      <c r="AQ27" s="110"/>
      <c r="AR27" s="111"/>
      <c r="AS27" s="110"/>
      <c r="AT27" s="110"/>
      <c r="AU27" s="111"/>
      <c r="AV27" s="110"/>
      <c r="AW27" s="110"/>
      <c r="AX27" s="111"/>
      <c r="AY27" s="110"/>
      <c r="AZ27" s="110"/>
      <c r="BA27" s="111"/>
      <c r="BB27" s="110"/>
      <c r="BC27" s="110"/>
      <c r="BD27" s="111"/>
      <c r="BE27" s="110"/>
      <c r="BF27" s="110"/>
      <c r="BG27" s="111"/>
      <c r="BH27" s="110"/>
      <c r="BI27" s="110"/>
      <c r="BJ27" s="111"/>
      <c r="BK27" s="110"/>
      <c r="BL27" s="110"/>
      <c r="BM27" s="111"/>
      <c r="BN27" s="110"/>
      <c r="BO27" s="110"/>
      <c r="BP27" s="111"/>
      <c r="BQ27" s="110"/>
      <c r="BR27" s="110"/>
      <c r="BS27" s="111"/>
      <c r="BT27" s="110"/>
      <c r="BU27" s="110"/>
      <c r="BV27" s="111"/>
      <c r="BW27" s="110"/>
      <c r="BX27" s="110"/>
      <c r="BY27" s="111"/>
      <c r="BZ27" s="110"/>
      <c r="CA27" s="110"/>
      <c r="CB27" s="111"/>
      <c r="CC27" s="110"/>
      <c r="CD27" s="110"/>
      <c r="CE27" s="111"/>
      <c r="CF27" s="110"/>
      <c r="CG27" s="110"/>
      <c r="CH27" s="111"/>
      <c r="CI27" s="110"/>
      <c r="CJ27" s="110"/>
      <c r="CK27" s="111"/>
      <c r="CL27" s="110"/>
      <c r="CM27" s="110"/>
      <c r="CN27" s="111"/>
      <c r="CO27" s="110"/>
      <c r="CP27" s="110"/>
      <c r="CQ27" s="111"/>
      <c r="CR27" s="110"/>
      <c r="CS27" s="110"/>
      <c r="CT27" s="111"/>
      <c r="CU27" s="110"/>
      <c r="CV27" s="110"/>
      <c r="CW27" s="111"/>
      <c r="CX27" s="110"/>
      <c r="CY27" s="110"/>
      <c r="CZ27" s="111"/>
      <c r="DA27" s="110"/>
      <c r="DB27" s="110"/>
      <c r="DC27" s="111"/>
      <c r="DD27" s="110"/>
      <c r="DE27" s="110"/>
      <c r="DF27" s="111"/>
      <c r="DG27" s="110"/>
      <c r="DH27" s="110"/>
      <c r="DI27" s="111"/>
      <c r="DJ27" s="110"/>
      <c r="DK27" s="110"/>
      <c r="DL27" s="111"/>
      <c r="DM27" s="110"/>
      <c r="DN27" s="110"/>
      <c r="DO27" s="111"/>
      <c r="DP27" s="110"/>
      <c r="DQ27" s="110"/>
      <c r="DR27" s="111"/>
      <c r="DS27" s="110"/>
      <c r="DT27" s="110"/>
      <c r="DU27" s="111"/>
      <c r="DV27" s="111"/>
      <c r="DW27" s="111"/>
      <c r="DX27" s="111"/>
      <c r="DY27" s="110"/>
      <c r="DZ27" s="110"/>
      <c r="EA27" s="111"/>
      <c r="EB27" s="110"/>
      <c r="EC27" s="110"/>
      <c r="ED27" s="111"/>
      <c r="EE27" s="110"/>
      <c r="EF27" s="110"/>
      <c r="EG27" s="111"/>
      <c r="EH27" s="168">
        <f t="shared" si="4"/>
        <v>0</v>
      </c>
      <c r="EI27" s="168">
        <f t="shared" si="5"/>
        <v>0</v>
      </c>
      <c r="EJ27" s="111"/>
    </row>
    <row r="28" spans="1:140" s="160" customFormat="1" ht="24.75" customHeight="1">
      <c r="A28" s="173"/>
      <c r="B28" s="162">
        <v>2</v>
      </c>
      <c r="C28" s="1177" t="s">
        <v>14</v>
      </c>
      <c r="D28" s="1178"/>
      <c r="E28" s="1178"/>
      <c r="F28" s="1178"/>
      <c r="G28" s="1179"/>
      <c r="H28" s="185">
        <f t="shared" si="0"/>
        <v>371736</v>
      </c>
      <c r="I28" s="185">
        <f t="shared" si="1"/>
        <v>3000</v>
      </c>
      <c r="J28" s="185">
        <f t="shared" si="2"/>
        <v>0</v>
      </c>
      <c r="K28" s="186">
        <f t="shared" si="3"/>
        <v>374736</v>
      </c>
      <c r="L28" s="187">
        <f>L29+L31+L32+L30</f>
        <v>5000</v>
      </c>
      <c r="M28" s="187">
        <f t="shared" ref="M28:BX28" si="6">M29+M31+M32+M30</f>
        <v>0</v>
      </c>
      <c r="N28" s="187">
        <f t="shared" si="6"/>
        <v>0</v>
      </c>
      <c r="O28" s="187">
        <f t="shared" si="6"/>
        <v>0</v>
      </c>
      <c r="P28" s="187">
        <f t="shared" si="6"/>
        <v>0</v>
      </c>
      <c r="Q28" s="187">
        <f t="shared" si="6"/>
        <v>0</v>
      </c>
      <c r="R28" s="187">
        <f t="shared" si="6"/>
        <v>5000</v>
      </c>
      <c r="S28" s="187">
        <f t="shared" si="6"/>
        <v>0</v>
      </c>
      <c r="T28" s="187">
        <f t="shared" si="6"/>
        <v>0</v>
      </c>
      <c r="U28" s="187">
        <f t="shared" si="6"/>
        <v>25</v>
      </c>
      <c r="V28" s="187">
        <f t="shared" si="6"/>
        <v>0</v>
      </c>
      <c r="W28" s="187">
        <f t="shared" si="6"/>
        <v>0</v>
      </c>
      <c r="X28" s="187">
        <f t="shared" si="6"/>
        <v>1775</v>
      </c>
      <c r="Y28" s="187">
        <f t="shared" si="6"/>
        <v>0</v>
      </c>
      <c r="Z28" s="187">
        <f t="shared" si="6"/>
        <v>0</v>
      </c>
      <c r="AA28" s="187">
        <f t="shared" si="6"/>
        <v>900</v>
      </c>
      <c r="AB28" s="187">
        <f t="shared" si="6"/>
        <v>0</v>
      </c>
      <c r="AC28" s="187">
        <f t="shared" si="6"/>
        <v>0</v>
      </c>
      <c r="AD28" s="187">
        <f t="shared" si="6"/>
        <v>2700</v>
      </c>
      <c r="AE28" s="187">
        <f t="shared" si="6"/>
        <v>0</v>
      </c>
      <c r="AF28" s="187">
        <f t="shared" si="6"/>
        <v>0</v>
      </c>
      <c r="AG28" s="187">
        <f t="shared" si="6"/>
        <v>0</v>
      </c>
      <c r="AH28" s="187">
        <f t="shared" si="6"/>
        <v>0</v>
      </c>
      <c r="AI28" s="187">
        <f t="shared" si="6"/>
        <v>0</v>
      </c>
      <c r="AJ28" s="187">
        <f t="shared" si="6"/>
        <v>0</v>
      </c>
      <c r="AK28" s="187">
        <f t="shared" si="6"/>
        <v>0</v>
      </c>
      <c r="AL28" s="187">
        <f t="shared" si="6"/>
        <v>0</v>
      </c>
      <c r="AM28" s="187">
        <f t="shared" si="6"/>
        <v>0</v>
      </c>
      <c r="AN28" s="187">
        <f t="shared" si="6"/>
        <v>0</v>
      </c>
      <c r="AO28" s="187">
        <f t="shared" si="6"/>
        <v>0</v>
      </c>
      <c r="AP28" s="187">
        <f t="shared" si="6"/>
        <v>0</v>
      </c>
      <c r="AQ28" s="187">
        <f t="shared" si="6"/>
        <v>0</v>
      </c>
      <c r="AR28" s="187">
        <f t="shared" si="6"/>
        <v>0</v>
      </c>
      <c r="AS28" s="187">
        <f t="shared" si="6"/>
        <v>0</v>
      </c>
      <c r="AT28" s="187">
        <f t="shared" si="6"/>
        <v>0</v>
      </c>
      <c r="AU28" s="187">
        <f t="shared" si="6"/>
        <v>0</v>
      </c>
      <c r="AV28" s="187">
        <f t="shared" si="6"/>
        <v>0</v>
      </c>
      <c r="AW28" s="187">
        <f t="shared" si="6"/>
        <v>0</v>
      </c>
      <c r="AX28" s="187">
        <f t="shared" si="6"/>
        <v>0</v>
      </c>
      <c r="AY28" s="187">
        <f t="shared" si="6"/>
        <v>0</v>
      </c>
      <c r="AZ28" s="187">
        <f t="shared" si="6"/>
        <v>0</v>
      </c>
      <c r="BA28" s="187">
        <f t="shared" si="6"/>
        <v>0</v>
      </c>
      <c r="BB28" s="187">
        <f t="shared" si="6"/>
        <v>39917</v>
      </c>
      <c r="BC28" s="187">
        <f t="shared" si="6"/>
        <v>0</v>
      </c>
      <c r="BD28" s="187">
        <f t="shared" si="6"/>
        <v>0</v>
      </c>
      <c r="BE28" s="187">
        <f t="shared" si="6"/>
        <v>0</v>
      </c>
      <c r="BF28" s="187">
        <f t="shared" si="6"/>
        <v>0</v>
      </c>
      <c r="BG28" s="187">
        <f t="shared" si="6"/>
        <v>0</v>
      </c>
      <c r="BH28" s="187">
        <f t="shared" si="6"/>
        <v>12300</v>
      </c>
      <c r="BI28" s="187">
        <f t="shared" si="6"/>
        <v>0</v>
      </c>
      <c r="BJ28" s="187">
        <f t="shared" si="6"/>
        <v>0</v>
      </c>
      <c r="BK28" s="187">
        <f t="shared" si="6"/>
        <v>0</v>
      </c>
      <c r="BL28" s="187">
        <f t="shared" si="6"/>
        <v>0</v>
      </c>
      <c r="BM28" s="187">
        <f t="shared" si="6"/>
        <v>0</v>
      </c>
      <c r="BN28" s="187">
        <f t="shared" si="6"/>
        <v>0</v>
      </c>
      <c r="BO28" s="187">
        <f t="shared" si="6"/>
        <v>0</v>
      </c>
      <c r="BP28" s="187">
        <f t="shared" si="6"/>
        <v>0</v>
      </c>
      <c r="BQ28" s="187">
        <f t="shared" si="6"/>
        <v>0</v>
      </c>
      <c r="BR28" s="187">
        <f t="shared" si="6"/>
        <v>0</v>
      </c>
      <c r="BS28" s="187">
        <f t="shared" si="6"/>
        <v>0</v>
      </c>
      <c r="BT28" s="187">
        <f t="shared" si="6"/>
        <v>106958</v>
      </c>
      <c r="BU28" s="187">
        <f t="shared" si="6"/>
        <v>0</v>
      </c>
      <c r="BV28" s="187">
        <f t="shared" si="6"/>
        <v>0</v>
      </c>
      <c r="BW28" s="187">
        <f t="shared" si="6"/>
        <v>0</v>
      </c>
      <c r="BX28" s="187">
        <f t="shared" si="6"/>
        <v>0</v>
      </c>
      <c r="BY28" s="187">
        <f t="shared" ref="BY28:CF28" si="7">BY29+BY31+BY32+BY30</f>
        <v>0</v>
      </c>
      <c r="BZ28" s="187">
        <f t="shared" si="7"/>
        <v>192065</v>
      </c>
      <c r="CA28" s="187">
        <f t="shared" si="7"/>
        <v>0</v>
      </c>
      <c r="CB28" s="187">
        <f t="shared" si="7"/>
        <v>0</v>
      </c>
      <c r="CC28" s="187">
        <f t="shared" si="7"/>
        <v>0</v>
      </c>
      <c r="CD28" s="187">
        <f t="shared" si="7"/>
        <v>0</v>
      </c>
      <c r="CE28" s="187">
        <f t="shared" si="7"/>
        <v>0</v>
      </c>
      <c r="CF28" s="187">
        <f t="shared" si="7"/>
        <v>5000</v>
      </c>
      <c r="CG28" s="187">
        <f t="shared" ref="CG28:DL28" si="8">CG29+CG31+CG32+CG30</f>
        <v>0</v>
      </c>
      <c r="CH28" s="187">
        <f t="shared" si="8"/>
        <v>0</v>
      </c>
      <c r="CI28" s="187">
        <f t="shared" si="8"/>
        <v>0</v>
      </c>
      <c r="CJ28" s="187">
        <f t="shared" si="8"/>
        <v>0</v>
      </c>
      <c r="CK28" s="187">
        <f t="shared" si="8"/>
        <v>0</v>
      </c>
      <c r="CL28" s="187">
        <f t="shared" si="8"/>
        <v>0</v>
      </c>
      <c r="CM28" s="187">
        <f t="shared" si="8"/>
        <v>0</v>
      </c>
      <c r="CN28" s="187">
        <f t="shared" si="8"/>
        <v>0</v>
      </c>
      <c r="CO28" s="187">
        <f t="shared" si="8"/>
        <v>0</v>
      </c>
      <c r="CP28" s="187">
        <f t="shared" si="8"/>
        <v>0</v>
      </c>
      <c r="CQ28" s="187">
        <f t="shared" si="8"/>
        <v>0</v>
      </c>
      <c r="CR28" s="187">
        <f t="shared" si="8"/>
        <v>0</v>
      </c>
      <c r="CS28" s="187">
        <f t="shared" si="8"/>
        <v>0</v>
      </c>
      <c r="CT28" s="187">
        <f t="shared" si="8"/>
        <v>0</v>
      </c>
      <c r="CU28" s="187">
        <f t="shared" si="8"/>
        <v>0</v>
      </c>
      <c r="CV28" s="187">
        <f t="shared" si="8"/>
        <v>0</v>
      </c>
      <c r="CW28" s="187">
        <f t="shared" si="8"/>
        <v>0</v>
      </c>
      <c r="CX28" s="187">
        <f t="shared" si="8"/>
        <v>0</v>
      </c>
      <c r="CY28" s="187">
        <f t="shared" si="8"/>
        <v>0</v>
      </c>
      <c r="CZ28" s="187">
        <f t="shared" si="8"/>
        <v>0</v>
      </c>
      <c r="DA28" s="187">
        <f t="shared" si="8"/>
        <v>0</v>
      </c>
      <c r="DB28" s="187">
        <f t="shared" si="8"/>
        <v>0</v>
      </c>
      <c r="DC28" s="187">
        <f t="shared" si="8"/>
        <v>0</v>
      </c>
      <c r="DD28" s="187">
        <f t="shared" si="8"/>
        <v>0</v>
      </c>
      <c r="DE28" s="187">
        <f t="shared" si="8"/>
        <v>0</v>
      </c>
      <c r="DF28" s="187">
        <f t="shared" si="8"/>
        <v>0</v>
      </c>
      <c r="DG28" s="187">
        <f t="shared" si="8"/>
        <v>0</v>
      </c>
      <c r="DH28" s="187">
        <f t="shared" si="8"/>
        <v>0</v>
      </c>
      <c r="DI28" s="187">
        <f t="shared" si="8"/>
        <v>0</v>
      </c>
      <c r="DJ28" s="187">
        <f t="shared" si="8"/>
        <v>0</v>
      </c>
      <c r="DK28" s="187">
        <f t="shared" si="8"/>
        <v>0</v>
      </c>
      <c r="DL28" s="187">
        <f t="shared" si="8"/>
        <v>0</v>
      </c>
      <c r="DM28" s="187">
        <f t="shared" ref="DM28:EJ28" si="9">DM29+DM31+DM32+DM30</f>
        <v>0</v>
      </c>
      <c r="DN28" s="187">
        <f t="shared" si="9"/>
        <v>3000</v>
      </c>
      <c r="DO28" s="187">
        <f t="shared" si="9"/>
        <v>0</v>
      </c>
      <c r="DP28" s="187">
        <f t="shared" si="9"/>
        <v>0</v>
      </c>
      <c r="DQ28" s="187">
        <f t="shared" si="9"/>
        <v>0</v>
      </c>
      <c r="DR28" s="187">
        <f t="shared" si="9"/>
        <v>0</v>
      </c>
      <c r="DS28" s="187">
        <f t="shared" si="9"/>
        <v>4796</v>
      </c>
      <c r="DT28" s="187">
        <f t="shared" si="9"/>
        <v>0</v>
      </c>
      <c r="DU28" s="187">
        <f t="shared" si="9"/>
        <v>0</v>
      </c>
      <c r="DV28" s="187">
        <f t="shared" si="9"/>
        <v>0</v>
      </c>
      <c r="DW28" s="187">
        <f t="shared" si="9"/>
        <v>0</v>
      </c>
      <c r="DX28" s="187">
        <f t="shared" si="9"/>
        <v>0</v>
      </c>
      <c r="DY28" s="187">
        <f t="shared" si="9"/>
        <v>3000</v>
      </c>
      <c r="DZ28" s="187">
        <f t="shared" si="9"/>
        <v>0</v>
      </c>
      <c r="EA28" s="187">
        <f t="shared" si="9"/>
        <v>0</v>
      </c>
      <c r="EB28" s="187">
        <f t="shared" si="9"/>
        <v>0</v>
      </c>
      <c r="EC28" s="187">
        <f t="shared" si="9"/>
        <v>0</v>
      </c>
      <c r="ED28" s="187">
        <f t="shared" si="9"/>
        <v>0</v>
      </c>
      <c r="EE28" s="187">
        <f t="shared" si="9"/>
        <v>0</v>
      </c>
      <c r="EF28" s="187">
        <f t="shared" si="9"/>
        <v>0</v>
      </c>
      <c r="EG28" s="187">
        <f t="shared" si="9"/>
        <v>0</v>
      </c>
      <c r="EH28" s="187">
        <f t="shared" si="9"/>
        <v>359036</v>
      </c>
      <c r="EI28" s="187">
        <f t="shared" si="9"/>
        <v>3000</v>
      </c>
      <c r="EJ28" s="187">
        <f t="shared" si="9"/>
        <v>0</v>
      </c>
    </row>
    <row r="29" spans="1:140" s="172" customFormat="1" ht="17.25" customHeight="1">
      <c r="A29" s="173"/>
      <c r="B29" s="92"/>
      <c r="C29" s="167">
        <v>1</v>
      </c>
      <c r="D29" s="94" t="s">
        <v>370</v>
      </c>
      <c r="E29" s="93"/>
      <c r="F29" s="93"/>
      <c r="G29" s="95" t="s">
        <v>15</v>
      </c>
      <c r="H29" s="168">
        <f t="shared" si="0"/>
        <v>279883</v>
      </c>
      <c r="I29" s="168">
        <f t="shared" si="1"/>
        <v>0</v>
      </c>
      <c r="J29" s="168">
        <f t="shared" si="2"/>
        <v>0</v>
      </c>
      <c r="K29" s="169">
        <f t="shared" si="3"/>
        <v>279883</v>
      </c>
      <c r="L29" s="168">
        <v>5000</v>
      </c>
      <c r="M29" s="168"/>
      <c r="N29" s="170"/>
      <c r="O29" s="168"/>
      <c r="P29" s="168"/>
      <c r="Q29" s="170"/>
      <c r="R29" s="168">
        <f>L29+O29</f>
        <v>5000</v>
      </c>
      <c r="S29" s="168"/>
      <c r="T29" s="170"/>
      <c r="U29" s="168">
        <v>25</v>
      </c>
      <c r="V29" s="168"/>
      <c r="W29" s="170"/>
      <c r="X29" s="168">
        <v>1775</v>
      </c>
      <c r="Y29" s="168"/>
      <c r="Z29" s="168"/>
      <c r="AA29" s="168">
        <v>900</v>
      </c>
      <c r="AB29" s="168"/>
      <c r="AC29" s="168"/>
      <c r="AD29" s="168">
        <f>AA29+X29+U29</f>
        <v>2700</v>
      </c>
      <c r="AE29" s="168"/>
      <c r="AF29" s="168"/>
      <c r="AG29" s="168"/>
      <c r="AH29" s="168"/>
      <c r="AI29" s="170"/>
      <c r="AJ29" s="168"/>
      <c r="AK29" s="168"/>
      <c r="AL29" s="170"/>
      <c r="AM29" s="168"/>
      <c r="AN29" s="168"/>
      <c r="AO29" s="170"/>
      <c r="AP29" s="168"/>
      <c r="AQ29" s="168"/>
      <c r="AR29" s="170"/>
      <c r="AS29" s="168"/>
      <c r="AT29" s="168"/>
      <c r="AU29" s="170"/>
      <c r="AV29" s="168"/>
      <c r="AW29" s="168"/>
      <c r="AX29" s="170"/>
      <c r="AY29" s="168"/>
      <c r="AZ29" s="168"/>
      <c r="BA29" s="170"/>
      <c r="BB29" s="168"/>
      <c r="BC29" s="168"/>
      <c r="BD29" s="170"/>
      <c r="BE29" s="168"/>
      <c r="BF29" s="168"/>
      <c r="BG29" s="170"/>
      <c r="BH29" s="168"/>
      <c r="BI29" s="168"/>
      <c r="BJ29" s="170"/>
      <c r="BK29" s="168"/>
      <c r="BL29" s="168"/>
      <c r="BM29" s="170"/>
      <c r="BN29" s="168"/>
      <c r="BO29" s="168"/>
      <c r="BP29" s="170"/>
      <c r="BQ29" s="168"/>
      <c r="BR29" s="168"/>
      <c r="BS29" s="170"/>
      <c r="BT29" s="168">
        <v>81618</v>
      </c>
      <c r="BU29" s="168"/>
      <c r="BV29" s="170"/>
      <c r="BW29" s="168"/>
      <c r="BX29" s="168"/>
      <c r="BY29" s="170"/>
      <c r="BZ29" s="168">
        <v>187065</v>
      </c>
      <c r="CA29" s="168"/>
      <c r="CB29" s="170"/>
      <c r="CC29" s="168"/>
      <c r="CD29" s="168"/>
      <c r="CE29" s="170"/>
      <c r="CF29" s="168"/>
      <c r="CG29" s="168"/>
      <c r="CH29" s="170"/>
      <c r="CI29" s="168"/>
      <c r="CJ29" s="168"/>
      <c r="CK29" s="170"/>
      <c r="CL29" s="168"/>
      <c r="CM29" s="168"/>
      <c r="CN29" s="170"/>
      <c r="CO29" s="168"/>
      <c r="CP29" s="168"/>
      <c r="CQ29" s="170"/>
      <c r="CR29" s="168"/>
      <c r="CS29" s="168"/>
      <c r="CT29" s="170"/>
      <c r="CU29" s="168"/>
      <c r="CV29" s="168"/>
      <c r="CW29" s="170"/>
      <c r="CX29" s="168"/>
      <c r="CY29" s="168"/>
      <c r="CZ29" s="170"/>
      <c r="DA29" s="168"/>
      <c r="DB29" s="168"/>
      <c r="DC29" s="170"/>
      <c r="DD29" s="168"/>
      <c r="DE29" s="168"/>
      <c r="DF29" s="170"/>
      <c r="DG29" s="168"/>
      <c r="DH29" s="168"/>
      <c r="DI29" s="170"/>
      <c r="DJ29" s="168"/>
      <c r="DK29" s="168"/>
      <c r="DL29" s="170"/>
      <c r="DM29" s="168"/>
      <c r="DN29" s="168"/>
      <c r="DO29" s="170"/>
      <c r="DP29" s="168"/>
      <c r="DQ29" s="168"/>
      <c r="DR29" s="170"/>
      <c r="DS29" s="168">
        <v>500</v>
      </c>
      <c r="DT29" s="168"/>
      <c r="DU29" s="170"/>
      <c r="DV29" s="170"/>
      <c r="DW29" s="170"/>
      <c r="DX29" s="170"/>
      <c r="DY29" s="168">
        <v>3000</v>
      </c>
      <c r="DZ29" s="168"/>
      <c r="EA29" s="170"/>
      <c r="EB29" s="168"/>
      <c r="EC29" s="168"/>
      <c r="ED29" s="170"/>
      <c r="EE29" s="168"/>
      <c r="EF29" s="168"/>
      <c r="EG29" s="170"/>
      <c r="EH29" s="168">
        <f t="shared" si="4"/>
        <v>272183</v>
      </c>
      <c r="EI29" s="168">
        <f t="shared" si="5"/>
        <v>0</v>
      </c>
      <c r="EJ29" s="170"/>
    </row>
    <row r="30" spans="1:140" s="172" customFormat="1" ht="17.25" customHeight="1">
      <c r="A30" s="173"/>
      <c r="B30" s="92"/>
      <c r="C30" s="167">
        <v>2</v>
      </c>
      <c r="D30" s="94" t="s">
        <v>811</v>
      </c>
      <c r="E30" s="93"/>
      <c r="F30" s="93"/>
      <c r="G30" s="95" t="s">
        <v>812</v>
      </c>
      <c r="H30" s="168">
        <f t="shared" si="0"/>
        <v>5000</v>
      </c>
      <c r="I30" s="168">
        <f t="shared" si="1"/>
        <v>0</v>
      </c>
      <c r="J30" s="168">
        <f t="shared" si="2"/>
        <v>0</v>
      </c>
      <c r="K30" s="169">
        <f>SUM(H30:J30)</f>
        <v>5000</v>
      </c>
      <c r="L30" s="168"/>
      <c r="M30" s="168"/>
      <c r="N30" s="170"/>
      <c r="O30" s="168"/>
      <c r="P30" s="168"/>
      <c r="Q30" s="170"/>
      <c r="R30" s="168"/>
      <c r="S30" s="168"/>
      <c r="T30" s="170"/>
      <c r="U30" s="168"/>
      <c r="V30" s="168"/>
      <c r="W30" s="170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70"/>
      <c r="AJ30" s="168"/>
      <c r="AK30" s="168"/>
      <c r="AL30" s="170"/>
      <c r="AM30" s="168"/>
      <c r="AN30" s="168"/>
      <c r="AO30" s="170"/>
      <c r="AP30" s="168"/>
      <c r="AQ30" s="168"/>
      <c r="AR30" s="170"/>
      <c r="AS30" s="168"/>
      <c r="AT30" s="168"/>
      <c r="AU30" s="170"/>
      <c r="AV30" s="168"/>
      <c r="AW30" s="168"/>
      <c r="AX30" s="170"/>
      <c r="AY30" s="168"/>
      <c r="AZ30" s="168"/>
      <c r="BA30" s="170"/>
      <c r="BB30" s="168"/>
      <c r="BC30" s="168"/>
      <c r="BD30" s="170"/>
      <c r="BE30" s="168"/>
      <c r="BF30" s="168"/>
      <c r="BG30" s="170"/>
      <c r="BH30" s="168"/>
      <c r="BI30" s="168"/>
      <c r="BJ30" s="170"/>
      <c r="BK30" s="168"/>
      <c r="BL30" s="168"/>
      <c r="BM30" s="170"/>
      <c r="BN30" s="168"/>
      <c r="BO30" s="168"/>
      <c r="BP30" s="170"/>
      <c r="BQ30" s="168"/>
      <c r="BR30" s="168"/>
      <c r="BS30" s="170"/>
      <c r="BT30" s="168"/>
      <c r="BU30" s="168"/>
      <c r="BV30" s="170"/>
      <c r="BW30" s="168"/>
      <c r="BX30" s="168"/>
      <c r="BY30" s="170"/>
      <c r="BZ30" s="168">
        <v>5000</v>
      </c>
      <c r="CA30" s="168"/>
      <c r="CB30" s="170"/>
      <c r="CC30" s="168"/>
      <c r="CD30" s="168"/>
      <c r="CE30" s="170"/>
      <c r="CF30" s="168"/>
      <c r="CG30" s="168"/>
      <c r="CH30" s="170"/>
      <c r="CI30" s="168"/>
      <c r="CJ30" s="168"/>
      <c r="CK30" s="170"/>
      <c r="CL30" s="168"/>
      <c r="CM30" s="168"/>
      <c r="CN30" s="170"/>
      <c r="CO30" s="168"/>
      <c r="CP30" s="168"/>
      <c r="CQ30" s="170"/>
      <c r="CR30" s="168"/>
      <c r="CS30" s="168"/>
      <c r="CT30" s="170"/>
      <c r="CU30" s="168"/>
      <c r="CV30" s="168"/>
      <c r="CW30" s="170"/>
      <c r="CX30" s="168"/>
      <c r="CY30" s="168"/>
      <c r="CZ30" s="170"/>
      <c r="DA30" s="168"/>
      <c r="DB30" s="168"/>
      <c r="DC30" s="170"/>
      <c r="DD30" s="168"/>
      <c r="DE30" s="168"/>
      <c r="DF30" s="170"/>
      <c r="DG30" s="168"/>
      <c r="DH30" s="168"/>
      <c r="DI30" s="170"/>
      <c r="DJ30" s="168"/>
      <c r="DK30" s="168"/>
      <c r="DL30" s="170"/>
      <c r="DM30" s="168"/>
      <c r="DN30" s="168"/>
      <c r="DO30" s="170"/>
      <c r="DP30" s="168"/>
      <c r="DQ30" s="168"/>
      <c r="DR30" s="170"/>
      <c r="DS30" s="168"/>
      <c r="DT30" s="168"/>
      <c r="DU30" s="170"/>
      <c r="DV30" s="170"/>
      <c r="DW30" s="170"/>
      <c r="DX30" s="170"/>
      <c r="DY30" s="168"/>
      <c r="DZ30" s="168"/>
      <c r="EA30" s="170"/>
      <c r="EB30" s="168"/>
      <c r="EC30" s="168"/>
      <c r="ED30" s="170"/>
      <c r="EE30" s="168"/>
      <c r="EF30" s="168"/>
      <c r="EG30" s="170"/>
      <c r="EH30" s="168"/>
      <c r="EI30" s="168"/>
      <c r="EJ30" s="170"/>
    </row>
    <row r="31" spans="1:140" s="160" customFormat="1" ht="17.25" customHeight="1">
      <c r="A31" s="173"/>
      <c r="B31" s="92"/>
      <c r="C31" s="167">
        <v>3</v>
      </c>
      <c r="D31" s="94" t="s">
        <v>369</v>
      </c>
      <c r="E31" s="93"/>
      <c r="F31" s="93"/>
      <c r="G31" s="95" t="s">
        <v>16</v>
      </c>
      <c r="H31" s="168">
        <f t="shared" si="0"/>
        <v>81853</v>
      </c>
      <c r="I31" s="168">
        <f t="shared" si="1"/>
        <v>0</v>
      </c>
      <c r="J31" s="168">
        <f t="shared" si="2"/>
        <v>0</v>
      </c>
      <c r="K31" s="169">
        <f t="shared" si="3"/>
        <v>81853</v>
      </c>
      <c r="L31" s="168"/>
      <c r="M31" s="168"/>
      <c r="N31" s="170"/>
      <c r="O31" s="168"/>
      <c r="P31" s="168"/>
      <c r="Q31" s="170"/>
      <c r="R31" s="168"/>
      <c r="S31" s="168"/>
      <c r="T31" s="170"/>
      <c r="U31" s="168"/>
      <c r="V31" s="168"/>
      <c r="W31" s="170"/>
      <c r="X31" s="168"/>
      <c r="Y31" s="168"/>
      <c r="Z31" s="168"/>
      <c r="AA31" s="168"/>
      <c r="AB31" s="168"/>
      <c r="AC31" s="168"/>
      <c r="AD31" s="168">
        <f>AA31+X31+U31</f>
        <v>0</v>
      </c>
      <c r="AE31" s="168"/>
      <c r="AF31" s="168"/>
      <c r="AG31" s="168"/>
      <c r="AH31" s="168"/>
      <c r="AI31" s="170"/>
      <c r="AJ31" s="168"/>
      <c r="AK31" s="168"/>
      <c r="AL31" s="170"/>
      <c r="AM31" s="168"/>
      <c r="AN31" s="168"/>
      <c r="AO31" s="170"/>
      <c r="AP31" s="168"/>
      <c r="AQ31" s="168"/>
      <c r="AR31" s="170"/>
      <c r="AS31" s="168"/>
      <c r="AT31" s="168"/>
      <c r="AU31" s="170"/>
      <c r="AV31" s="168"/>
      <c r="AW31" s="168"/>
      <c r="AX31" s="170"/>
      <c r="AY31" s="168"/>
      <c r="AZ31" s="168"/>
      <c r="BA31" s="170"/>
      <c r="BB31" s="168">
        <v>39917</v>
      </c>
      <c r="BC31" s="168"/>
      <c r="BD31" s="170"/>
      <c r="BE31" s="168"/>
      <c r="BF31" s="168"/>
      <c r="BG31" s="170"/>
      <c r="BH31" s="168">
        <v>12300</v>
      </c>
      <c r="BI31" s="168"/>
      <c r="BJ31" s="170"/>
      <c r="BK31" s="168"/>
      <c r="BL31" s="168"/>
      <c r="BM31" s="170"/>
      <c r="BN31" s="168"/>
      <c r="BO31" s="168"/>
      <c r="BP31" s="170"/>
      <c r="BQ31" s="168"/>
      <c r="BR31" s="168"/>
      <c r="BS31" s="170"/>
      <c r="BT31" s="168">
        <v>25340</v>
      </c>
      <c r="BU31" s="168"/>
      <c r="BV31" s="170"/>
      <c r="BW31" s="168"/>
      <c r="BX31" s="168"/>
      <c r="BY31" s="170"/>
      <c r="BZ31" s="168"/>
      <c r="CA31" s="168"/>
      <c r="CB31" s="170"/>
      <c r="CC31" s="168"/>
      <c r="CD31" s="168"/>
      <c r="CE31" s="170"/>
      <c r="CF31" s="168"/>
      <c r="CG31" s="168"/>
      <c r="CH31" s="170"/>
      <c r="CI31" s="168"/>
      <c r="CJ31" s="168"/>
      <c r="CK31" s="170"/>
      <c r="CL31" s="168"/>
      <c r="CM31" s="168"/>
      <c r="CN31" s="170"/>
      <c r="CO31" s="168"/>
      <c r="CP31" s="168"/>
      <c r="CQ31" s="170"/>
      <c r="CR31" s="168"/>
      <c r="CS31" s="168"/>
      <c r="CT31" s="170"/>
      <c r="CU31" s="168"/>
      <c r="CV31" s="168"/>
      <c r="CW31" s="170"/>
      <c r="CX31" s="168"/>
      <c r="CY31" s="168"/>
      <c r="CZ31" s="170"/>
      <c r="DA31" s="168"/>
      <c r="DB31" s="168"/>
      <c r="DC31" s="170"/>
      <c r="DD31" s="168"/>
      <c r="DE31" s="168"/>
      <c r="DF31" s="170"/>
      <c r="DG31" s="168"/>
      <c r="DH31" s="168"/>
      <c r="DI31" s="170"/>
      <c r="DJ31" s="168"/>
      <c r="DK31" s="168"/>
      <c r="DL31" s="170"/>
      <c r="DM31" s="168"/>
      <c r="DN31" s="168"/>
      <c r="DO31" s="170"/>
      <c r="DP31" s="168"/>
      <c r="DQ31" s="168"/>
      <c r="DR31" s="170"/>
      <c r="DS31" s="168">
        <v>4296</v>
      </c>
      <c r="DT31" s="168"/>
      <c r="DU31" s="170"/>
      <c r="DV31" s="170"/>
      <c r="DW31" s="170"/>
      <c r="DX31" s="170"/>
      <c r="DY31" s="168"/>
      <c r="DZ31" s="168"/>
      <c r="EA31" s="170"/>
      <c r="EB31" s="168"/>
      <c r="EC31" s="168"/>
      <c r="ED31" s="170"/>
      <c r="EE31" s="168"/>
      <c r="EF31" s="168"/>
      <c r="EG31" s="170"/>
      <c r="EH31" s="168">
        <f t="shared" si="4"/>
        <v>81853</v>
      </c>
      <c r="EI31" s="168">
        <f t="shared" si="5"/>
        <v>0</v>
      </c>
      <c r="EJ31" s="170"/>
    </row>
    <row r="32" spans="1:140" s="160" customFormat="1" ht="17.25" customHeight="1">
      <c r="A32" s="173"/>
      <c r="B32" s="92"/>
      <c r="C32" s="167">
        <v>4</v>
      </c>
      <c r="D32" s="94" t="s">
        <v>17</v>
      </c>
      <c r="E32" s="93"/>
      <c r="F32" s="93"/>
      <c r="G32" s="95" t="s">
        <v>18</v>
      </c>
      <c r="H32" s="168">
        <f t="shared" si="0"/>
        <v>5000</v>
      </c>
      <c r="I32" s="168">
        <f t="shared" si="1"/>
        <v>3000</v>
      </c>
      <c r="J32" s="168">
        <f t="shared" si="2"/>
        <v>0</v>
      </c>
      <c r="K32" s="169">
        <f t="shared" si="3"/>
        <v>8000</v>
      </c>
      <c r="L32" s="188">
        <f>SUM(L33:L40)</f>
        <v>0</v>
      </c>
      <c r="M32" s="188">
        <f>SUM(M33:M40)</f>
        <v>0</v>
      </c>
      <c r="N32" s="189"/>
      <c r="O32" s="188">
        <f>SUM(O33:O40)</f>
        <v>0</v>
      </c>
      <c r="P32" s="188">
        <f>SUM(P33:P40)</f>
        <v>0</v>
      </c>
      <c r="Q32" s="189"/>
      <c r="R32" s="188">
        <f>SUM(R33:R40)</f>
        <v>0</v>
      </c>
      <c r="S32" s="188">
        <f>SUM(S33:S40)</f>
        <v>0</v>
      </c>
      <c r="T32" s="189"/>
      <c r="U32" s="188">
        <f>SUM(U33:U40)</f>
        <v>0</v>
      </c>
      <c r="V32" s="188">
        <f>SUM(V33:V40)</f>
        <v>0</v>
      </c>
      <c r="W32" s="189"/>
      <c r="X32" s="188">
        <f>SUM(X33:X40)</f>
        <v>0</v>
      </c>
      <c r="Y32" s="188">
        <f>SUM(Y33:Y40)</f>
        <v>0</v>
      </c>
      <c r="Z32" s="189"/>
      <c r="AA32" s="188">
        <f>SUM(AA33:AA40)</f>
        <v>0</v>
      </c>
      <c r="AB32" s="188">
        <f>SUM(AB33:AB40)</f>
        <v>0</v>
      </c>
      <c r="AC32" s="189"/>
      <c r="AD32" s="168">
        <f>AA32+X32+U32</f>
        <v>0</v>
      </c>
      <c r="AE32" s="188">
        <f>SUM(AE33:AE40)</f>
        <v>0</v>
      </c>
      <c r="AF32" s="189"/>
      <c r="AG32" s="188">
        <f>SUM(AG33:AG40)</f>
        <v>0</v>
      </c>
      <c r="AH32" s="188">
        <f>SUM(AH33:AH40)</f>
        <v>0</v>
      </c>
      <c r="AI32" s="189"/>
      <c r="AJ32" s="188">
        <f>SUM(AJ33:AJ40)</f>
        <v>0</v>
      </c>
      <c r="AK32" s="188">
        <f>SUM(AK33:AK40)</f>
        <v>0</v>
      </c>
      <c r="AL32" s="189"/>
      <c r="AM32" s="188">
        <f>SUM(AM33:AM40)</f>
        <v>0</v>
      </c>
      <c r="AN32" s="188">
        <f>SUM(AN33:AN40)</f>
        <v>0</v>
      </c>
      <c r="AO32" s="189"/>
      <c r="AP32" s="188">
        <f>SUM(AP33:AP40)</f>
        <v>0</v>
      </c>
      <c r="AQ32" s="188">
        <f>SUM(AQ33:AQ40)</f>
        <v>0</v>
      </c>
      <c r="AR32" s="189"/>
      <c r="AS32" s="188">
        <f>SUM(AS33:AS40)</f>
        <v>0</v>
      </c>
      <c r="AT32" s="188">
        <f>SUM(AT33:AT40)</f>
        <v>0</v>
      </c>
      <c r="AU32" s="189"/>
      <c r="AV32" s="188">
        <f>SUM(AV33:AV40)</f>
        <v>0</v>
      </c>
      <c r="AW32" s="188">
        <f>SUM(AW33:AW40)</f>
        <v>0</v>
      </c>
      <c r="AX32" s="189"/>
      <c r="AY32" s="188">
        <f>SUM(AY33:AY40)</f>
        <v>0</v>
      </c>
      <c r="AZ32" s="188">
        <f>SUM(AZ33:AZ40)</f>
        <v>0</v>
      </c>
      <c r="BA32" s="189"/>
      <c r="BB32" s="188">
        <f>SUM(BB33:BB40)</f>
        <v>0</v>
      </c>
      <c r="BC32" s="188">
        <f>SUM(BC33:BC40)</f>
        <v>0</v>
      </c>
      <c r="BD32" s="189"/>
      <c r="BE32" s="188">
        <f>SUM(BE33:BE40)</f>
        <v>0</v>
      </c>
      <c r="BF32" s="188">
        <f>SUM(BF33:BF40)</f>
        <v>0</v>
      </c>
      <c r="BG32" s="189"/>
      <c r="BH32" s="188">
        <f>SUM(BH33:BH40)</f>
        <v>0</v>
      </c>
      <c r="BI32" s="188">
        <f>SUM(BI33:BI40)</f>
        <v>0</v>
      </c>
      <c r="BJ32" s="189"/>
      <c r="BK32" s="188">
        <f>SUM(BK33:BK40)</f>
        <v>0</v>
      </c>
      <c r="BL32" s="188">
        <f>SUM(BL33:BL40)</f>
        <v>0</v>
      </c>
      <c r="BM32" s="189"/>
      <c r="BN32" s="188">
        <f>SUM(BN33:BN40)</f>
        <v>0</v>
      </c>
      <c r="BO32" s="188">
        <f>SUM(BO33:BO40)</f>
        <v>0</v>
      </c>
      <c r="BP32" s="189"/>
      <c r="BQ32" s="188">
        <f>SUM(BQ33:BQ40)</f>
        <v>0</v>
      </c>
      <c r="BR32" s="188">
        <f>SUM(BR33:BR40)</f>
        <v>0</v>
      </c>
      <c r="BS32" s="189"/>
      <c r="BT32" s="188">
        <f>SUM(BT33:BT40)</f>
        <v>0</v>
      </c>
      <c r="BU32" s="188">
        <f>SUM(BU33:BU40)</f>
        <v>0</v>
      </c>
      <c r="BV32" s="189"/>
      <c r="BW32" s="188">
        <f>SUM(BW33:BW40)</f>
        <v>0</v>
      </c>
      <c r="BX32" s="188">
        <f>SUM(BX33:BX40)</f>
        <v>0</v>
      </c>
      <c r="BY32" s="189"/>
      <c r="BZ32" s="188"/>
      <c r="CA32" s="188">
        <f>SUM(CA33:CA40)</f>
        <v>0</v>
      </c>
      <c r="CB32" s="189"/>
      <c r="CC32" s="188">
        <f>SUM(CC33:CC40)</f>
        <v>0</v>
      </c>
      <c r="CD32" s="188">
        <f>SUM(CD33:CD40)</f>
        <v>0</v>
      </c>
      <c r="CE32" s="189"/>
      <c r="CF32" s="188">
        <f>SUM(CF33:CF40)</f>
        <v>5000</v>
      </c>
      <c r="CG32" s="188">
        <f>SUM(CG33:CG40)</f>
        <v>0</v>
      </c>
      <c r="CH32" s="189"/>
      <c r="CI32" s="188">
        <f>SUM(CI33:CI40)</f>
        <v>0</v>
      </c>
      <c r="CJ32" s="188">
        <f>SUM(CJ33:CJ40)</f>
        <v>0</v>
      </c>
      <c r="CK32" s="189"/>
      <c r="CL32" s="188">
        <f>SUM(CL33:CL40)</f>
        <v>0</v>
      </c>
      <c r="CM32" s="188">
        <f>SUM(CM33:CM40)</f>
        <v>0</v>
      </c>
      <c r="CN32" s="189"/>
      <c r="CO32" s="188">
        <f>SUM(CO33:CO40)</f>
        <v>0</v>
      </c>
      <c r="CP32" s="188">
        <f>SUM(CP33:CP40)</f>
        <v>0</v>
      </c>
      <c r="CQ32" s="189"/>
      <c r="CR32" s="188">
        <f>SUM(CR33:CR40)</f>
        <v>0</v>
      </c>
      <c r="CS32" s="188">
        <f>SUM(CS33:CS40)</f>
        <v>0</v>
      </c>
      <c r="CT32" s="189"/>
      <c r="CU32" s="188">
        <f>SUM(CU33:CU40)</f>
        <v>0</v>
      </c>
      <c r="CV32" s="188">
        <f>SUM(CV33:CV40)</f>
        <v>0</v>
      </c>
      <c r="CW32" s="189"/>
      <c r="CX32" s="188">
        <f>SUM(CX33:CX40)</f>
        <v>0</v>
      </c>
      <c r="CY32" s="188">
        <f>SUM(CY33:CY40)</f>
        <v>0</v>
      </c>
      <c r="CZ32" s="189"/>
      <c r="DA32" s="188">
        <f>SUM(DA33:DA40)</f>
        <v>0</v>
      </c>
      <c r="DB32" s="188">
        <f>SUM(DB33:DB40)</f>
        <v>0</v>
      </c>
      <c r="DC32" s="189"/>
      <c r="DD32" s="188">
        <f>SUM(DD33:DD40)</f>
        <v>0</v>
      </c>
      <c r="DE32" s="188">
        <f>SUM(DE33:DE40)</f>
        <v>0</v>
      </c>
      <c r="DF32" s="189"/>
      <c r="DG32" s="188">
        <f>SUM(DG33:DG40)</f>
        <v>0</v>
      </c>
      <c r="DH32" s="188">
        <f>SUM(DH33:DH40)</f>
        <v>0</v>
      </c>
      <c r="DI32" s="189"/>
      <c r="DJ32" s="188">
        <f>SUM(DJ33:DJ40)</f>
        <v>0</v>
      </c>
      <c r="DK32" s="188">
        <f>SUM(DK33:DK40)</f>
        <v>0</v>
      </c>
      <c r="DL32" s="189"/>
      <c r="DM32" s="188">
        <f>SUM(DM33:DM40)</f>
        <v>0</v>
      </c>
      <c r="DN32" s="188">
        <f>SUM(DN33:DN40)</f>
        <v>3000</v>
      </c>
      <c r="DO32" s="189"/>
      <c r="DP32" s="188">
        <f>SUM(DP33:DP40)</f>
        <v>0</v>
      </c>
      <c r="DQ32" s="188">
        <f>SUM(DQ33:DQ40)</f>
        <v>0</v>
      </c>
      <c r="DR32" s="189"/>
      <c r="DS32" s="188">
        <f>SUM(DS33:DS40)</f>
        <v>0</v>
      </c>
      <c r="DT32" s="188">
        <f>SUM(DT33:DT40)</f>
        <v>0</v>
      </c>
      <c r="DU32" s="188">
        <f>SUM(DU33:DU40)</f>
        <v>0</v>
      </c>
      <c r="DV32" s="188">
        <f>SUM(DV33:DV40)</f>
        <v>0</v>
      </c>
      <c r="DW32" s="188">
        <f>SUM(DW33:DW40)</f>
        <v>0</v>
      </c>
      <c r="DX32" s="189"/>
      <c r="DY32" s="188">
        <f>SUM(DY33:DY40)</f>
        <v>0</v>
      </c>
      <c r="DZ32" s="188">
        <f>SUM(DZ33:DZ40)</f>
        <v>0</v>
      </c>
      <c r="EA32" s="189"/>
      <c r="EB32" s="188">
        <f>SUM(EB33:EB40)</f>
        <v>0</v>
      </c>
      <c r="EC32" s="188">
        <f>SUM(EC33:EC40)</f>
        <v>0</v>
      </c>
      <c r="ED32" s="189"/>
      <c r="EE32" s="188">
        <f>SUM(EE33:EE40)</f>
        <v>0</v>
      </c>
      <c r="EF32" s="188">
        <f>SUM(EF33:EF40)</f>
        <v>0</v>
      </c>
      <c r="EG32" s="189"/>
      <c r="EH32" s="168">
        <f t="shared" si="4"/>
        <v>5000</v>
      </c>
      <c r="EI32" s="168">
        <f t="shared" si="5"/>
        <v>3000</v>
      </c>
      <c r="EJ32" s="189"/>
    </row>
    <row r="33" spans="1:140" s="160" customFormat="1" ht="15" customHeight="1">
      <c r="A33" s="173"/>
      <c r="B33" s="178"/>
      <c r="C33" s="179"/>
      <c r="D33" s="177">
        <v>1</v>
      </c>
      <c r="E33" s="81" t="s">
        <v>19</v>
      </c>
      <c r="F33" s="102"/>
      <c r="G33" s="180" t="s">
        <v>20</v>
      </c>
      <c r="H33" s="125">
        <f t="shared" si="0"/>
        <v>0</v>
      </c>
      <c r="I33" s="125">
        <f t="shared" si="1"/>
        <v>0</v>
      </c>
      <c r="J33" s="125">
        <f t="shared" si="2"/>
        <v>0</v>
      </c>
      <c r="K33" s="174">
        <f t="shared" si="3"/>
        <v>0</v>
      </c>
      <c r="L33" s="125"/>
      <c r="M33" s="125"/>
      <c r="N33" s="181"/>
      <c r="O33" s="125"/>
      <c r="P33" s="125"/>
      <c r="Q33" s="181"/>
      <c r="R33" s="125"/>
      <c r="S33" s="125"/>
      <c r="T33" s="181"/>
      <c r="U33" s="125"/>
      <c r="V33" s="125"/>
      <c r="W33" s="181"/>
      <c r="X33" s="125"/>
      <c r="Y33" s="125"/>
      <c r="Z33" s="181"/>
      <c r="AA33" s="125"/>
      <c r="AB33" s="125"/>
      <c r="AC33" s="181"/>
      <c r="AD33" s="125"/>
      <c r="AE33" s="125"/>
      <c r="AF33" s="181"/>
      <c r="AG33" s="125"/>
      <c r="AH33" s="125"/>
      <c r="AI33" s="181"/>
      <c r="AJ33" s="125"/>
      <c r="AK33" s="125"/>
      <c r="AL33" s="181"/>
      <c r="AM33" s="125"/>
      <c r="AN33" s="125"/>
      <c r="AO33" s="181"/>
      <c r="AP33" s="125"/>
      <c r="AQ33" s="125"/>
      <c r="AR33" s="181"/>
      <c r="AS33" s="125"/>
      <c r="AT33" s="125"/>
      <c r="AU33" s="181"/>
      <c r="AV33" s="125"/>
      <c r="AW33" s="125"/>
      <c r="AX33" s="181"/>
      <c r="AY33" s="125"/>
      <c r="AZ33" s="125"/>
      <c r="BA33" s="181"/>
      <c r="BB33" s="125"/>
      <c r="BC33" s="125"/>
      <c r="BD33" s="181"/>
      <c r="BE33" s="125"/>
      <c r="BF33" s="125"/>
      <c r="BG33" s="181"/>
      <c r="BH33" s="125"/>
      <c r="BI33" s="125"/>
      <c r="BJ33" s="181"/>
      <c r="BK33" s="125"/>
      <c r="BL33" s="125"/>
      <c r="BM33" s="181"/>
      <c r="BN33" s="125"/>
      <c r="BO33" s="125"/>
      <c r="BP33" s="181"/>
      <c r="BQ33" s="125"/>
      <c r="BR33" s="125"/>
      <c r="BS33" s="181"/>
      <c r="BT33" s="125"/>
      <c r="BU33" s="125"/>
      <c r="BV33" s="181"/>
      <c r="BW33" s="125"/>
      <c r="BX33" s="125"/>
      <c r="BY33" s="181"/>
      <c r="BZ33" s="125"/>
      <c r="CA33" s="125"/>
      <c r="CB33" s="181"/>
      <c r="CC33" s="125"/>
      <c r="CD33" s="125"/>
      <c r="CE33" s="181"/>
      <c r="CF33" s="125"/>
      <c r="CG33" s="125"/>
      <c r="CH33" s="181"/>
      <c r="CI33" s="125"/>
      <c r="CJ33" s="125"/>
      <c r="CK33" s="181"/>
      <c r="CL33" s="125"/>
      <c r="CM33" s="125"/>
      <c r="CN33" s="181"/>
      <c r="CO33" s="125"/>
      <c r="CP33" s="125"/>
      <c r="CQ33" s="181"/>
      <c r="CR33" s="125"/>
      <c r="CS33" s="125"/>
      <c r="CT33" s="181"/>
      <c r="CU33" s="125"/>
      <c r="CV33" s="125"/>
      <c r="CW33" s="181"/>
      <c r="CX33" s="125"/>
      <c r="CY33" s="125"/>
      <c r="CZ33" s="181"/>
      <c r="DA33" s="125"/>
      <c r="DB33" s="125"/>
      <c r="DC33" s="181"/>
      <c r="DD33" s="125"/>
      <c r="DE33" s="125"/>
      <c r="DF33" s="181"/>
      <c r="DG33" s="125"/>
      <c r="DH33" s="125"/>
      <c r="DI33" s="181"/>
      <c r="DJ33" s="125"/>
      <c r="DK33" s="125"/>
      <c r="DL33" s="181"/>
      <c r="DM33" s="125"/>
      <c r="DN33" s="125"/>
      <c r="DO33" s="181"/>
      <c r="DP33" s="125"/>
      <c r="DQ33" s="125"/>
      <c r="DR33" s="181"/>
      <c r="DS33" s="125"/>
      <c r="DT33" s="125"/>
      <c r="DU33" s="181"/>
      <c r="DV33" s="181"/>
      <c r="DW33" s="181"/>
      <c r="DX33" s="181"/>
      <c r="DY33" s="125"/>
      <c r="DZ33" s="125"/>
      <c r="EA33" s="181"/>
      <c r="EB33" s="125"/>
      <c r="EC33" s="125"/>
      <c r="ED33" s="181"/>
      <c r="EE33" s="125"/>
      <c r="EF33" s="125"/>
      <c r="EG33" s="181"/>
      <c r="EH33" s="125">
        <f t="shared" si="4"/>
        <v>0</v>
      </c>
      <c r="EI33" s="125">
        <f t="shared" si="5"/>
        <v>0</v>
      </c>
      <c r="EJ33" s="181"/>
    </row>
    <row r="34" spans="1:140" s="160" customFormat="1" ht="15" customHeight="1">
      <c r="A34" s="173"/>
      <c r="B34" s="178"/>
      <c r="C34" s="179"/>
      <c r="D34" s="177">
        <v>2</v>
      </c>
      <c r="E34" s="81" t="s">
        <v>21</v>
      </c>
      <c r="F34" s="102"/>
      <c r="G34" s="180" t="s">
        <v>22</v>
      </c>
      <c r="H34" s="125">
        <f t="shared" si="0"/>
        <v>0</v>
      </c>
      <c r="I34" s="125">
        <f t="shared" si="1"/>
        <v>0</v>
      </c>
      <c r="J34" s="125">
        <f t="shared" si="2"/>
        <v>0</v>
      </c>
      <c r="K34" s="174">
        <f t="shared" si="3"/>
        <v>0</v>
      </c>
      <c r="L34" s="125"/>
      <c r="M34" s="125"/>
      <c r="N34" s="181"/>
      <c r="O34" s="125"/>
      <c r="P34" s="125"/>
      <c r="Q34" s="181"/>
      <c r="R34" s="125"/>
      <c r="S34" s="125"/>
      <c r="T34" s="181"/>
      <c r="U34" s="125"/>
      <c r="V34" s="125"/>
      <c r="W34" s="181"/>
      <c r="X34" s="125"/>
      <c r="Y34" s="125"/>
      <c r="Z34" s="181"/>
      <c r="AA34" s="125"/>
      <c r="AB34" s="125"/>
      <c r="AC34" s="181"/>
      <c r="AD34" s="125"/>
      <c r="AE34" s="125"/>
      <c r="AF34" s="181"/>
      <c r="AG34" s="125"/>
      <c r="AH34" s="125"/>
      <c r="AI34" s="181"/>
      <c r="AJ34" s="125"/>
      <c r="AK34" s="125"/>
      <c r="AL34" s="181"/>
      <c r="AM34" s="125"/>
      <c r="AN34" s="125"/>
      <c r="AO34" s="181"/>
      <c r="AP34" s="125"/>
      <c r="AQ34" s="125"/>
      <c r="AR34" s="181"/>
      <c r="AS34" s="125"/>
      <c r="AT34" s="125"/>
      <c r="AU34" s="181"/>
      <c r="AV34" s="125"/>
      <c r="AW34" s="125"/>
      <c r="AX34" s="181"/>
      <c r="AY34" s="125"/>
      <c r="AZ34" s="125"/>
      <c r="BA34" s="181"/>
      <c r="BB34" s="125"/>
      <c r="BC34" s="125"/>
      <c r="BD34" s="181"/>
      <c r="BE34" s="125"/>
      <c r="BF34" s="125"/>
      <c r="BG34" s="181"/>
      <c r="BH34" s="125"/>
      <c r="BI34" s="125"/>
      <c r="BJ34" s="181"/>
      <c r="BK34" s="125"/>
      <c r="BL34" s="125"/>
      <c r="BM34" s="181"/>
      <c r="BN34" s="125"/>
      <c r="BO34" s="125"/>
      <c r="BP34" s="181"/>
      <c r="BQ34" s="125"/>
      <c r="BR34" s="125"/>
      <c r="BS34" s="181"/>
      <c r="BT34" s="125"/>
      <c r="BU34" s="125"/>
      <c r="BV34" s="181"/>
      <c r="BW34" s="125"/>
      <c r="BX34" s="125"/>
      <c r="BY34" s="181"/>
      <c r="BZ34" s="125"/>
      <c r="CA34" s="125"/>
      <c r="CB34" s="181"/>
      <c r="CC34" s="125"/>
      <c r="CD34" s="125"/>
      <c r="CE34" s="181"/>
      <c r="CF34" s="125"/>
      <c r="CG34" s="125"/>
      <c r="CH34" s="181"/>
      <c r="CI34" s="125"/>
      <c r="CJ34" s="125"/>
      <c r="CK34" s="181"/>
      <c r="CL34" s="125"/>
      <c r="CM34" s="125"/>
      <c r="CN34" s="181"/>
      <c r="CO34" s="125"/>
      <c r="CP34" s="125"/>
      <c r="CQ34" s="181"/>
      <c r="CR34" s="125"/>
      <c r="CS34" s="125"/>
      <c r="CT34" s="181"/>
      <c r="CU34" s="125"/>
      <c r="CV34" s="125"/>
      <c r="CW34" s="181"/>
      <c r="CX34" s="125"/>
      <c r="CY34" s="125"/>
      <c r="CZ34" s="181"/>
      <c r="DA34" s="125"/>
      <c r="DB34" s="125"/>
      <c r="DC34" s="181"/>
      <c r="DD34" s="125"/>
      <c r="DE34" s="125"/>
      <c r="DF34" s="181"/>
      <c r="DG34" s="125"/>
      <c r="DH34" s="125"/>
      <c r="DI34" s="181"/>
      <c r="DJ34" s="125"/>
      <c r="DK34" s="125"/>
      <c r="DL34" s="181"/>
      <c r="DM34" s="125"/>
      <c r="DN34" s="125"/>
      <c r="DO34" s="181"/>
      <c r="DP34" s="125"/>
      <c r="DQ34" s="125"/>
      <c r="DR34" s="181"/>
      <c r="DS34" s="125"/>
      <c r="DT34" s="125"/>
      <c r="DU34" s="181"/>
      <c r="DV34" s="181"/>
      <c r="DW34" s="181"/>
      <c r="DX34" s="181"/>
      <c r="DY34" s="125"/>
      <c r="DZ34" s="125"/>
      <c r="EA34" s="181"/>
      <c r="EB34" s="125"/>
      <c r="EC34" s="125"/>
      <c r="ED34" s="181"/>
      <c r="EE34" s="125"/>
      <c r="EF34" s="125"/>
      <c r="EG34" s="181"/>
      <c r="EH34" s="125">
        <f t="shared" si="4"/>
        <v>0</v>
      </c>
      <c r="EI34" s="125">
        <f t="shared" si="5"/>
        <v>0</v>
      </c>
      <c r="EJ34" s="181"/>
    </row>
    <row r="35" spans="1:140" s="160" customFormat="1" ht="15" customHeight="1">
      <c r="A35" s="173"/>
      <c r="B35" s="178"/>
      <c r="C35" s="179"/>
      <c r="D35" s="177">
        <v>3</v>
      </c>
      <c r="E35" s="81" t="s">
        <v>23</v>
      </c>
      <c r="F35" s="102"/>
      <c r="G35" s="180" t="s">
        <v>24</v>
      </c>
      <c r="H35" s="125">
        <f t="shared" si="0"/>
        <v>0</v>
      </c>
      <c r="I35" s="125">
        <f t="shared" si="1"/>
        <v>0</v>
      </c>
      <c r="J35" s="125">
        <f t="shared" si="2"/>
        <v>0</v>
      </c>
      <c r="K35" s="174">
        <f t="shared" si="3"/>
        <v>0</v>
      </c>
      <c r="L35" s="125"/>
      <c r="M35" s="125"/>
      <c r="N35" s="181"/>
      <c r="O35" s="125"/>
      <c r="P35" s="125"/>
      <c r="Q35" s="181"/>
      <c r="R35" s="125"/>
      <c r="S35" s="125"/>
      <c r="T35" s="181"/>
      <c r="U35" s="125"/>
      <c r="V35" s="125"/>
      <c r="W35" s="181"/>
      <c r="X35" s="125"/>
      <c r="Y35" s="125"/>
      <c r="Z35" s="181"/>
      <c r="AA35" s="125"/>
      <c r="AB35" s="125"/>
      <c r="AC35" s="181"/>
      <c r="AD35" s="125"/>
      <c r="AE35" s="125"/>
      <c r="AF35" s="181"/>
      <c r="AG35" s="125"/>
      <c r="AH35" s="125"/>
      <c r="AI35" s="181"/>
      <c r="AJ35" s="125"/>
      <c r="AK35" s="125"/>
      <c r="AL35" s="181"/>
      <c r="AM35" s="125"/>
      <c r="AN35" s="125"/>
      <c r="AO35" s="181"/>
      <c r="AP35" s="125"/>
      <c r="AQ35" s="125"/>
      <c r="AR35" s="181"/>
      <c r="AS35" s="125"/>
      <c r="AT35" s="125"/>
      <c r="AU35" s="181"/>
      <c r="AV35" s="125"/>
      <c r="AW35" s="125"/>
      <c r="AX35" s="181"/>
      <c r="AY35" s="125"/>
      <c r="AZ35" s="125"/>
      <c r="BA35" s="181"/>
      <c r="BB35" s="125"/>
      <c r="BC35" s="125"/>
      <c r="BD35" s="181"/>
      <c r="BE35" s="125"/>
      <c r="BF35" s="125"/>
      <c r="BG35" s="181"/>
      <c r="BH35" s="125"/>
      <c r="BI35" s="125"/>
      <c r="BJ35" s="181"/>
      <c r="BK35" s="125"/>
      <c r="BL35" s="125"/>
      <c r="BM35" s="181"/>
      <c r="BN35" s="125"/>
      <c r="BO35" s="125"/>
      <c r="BP35" s="181"/>
      <c r="BQ35" s="125"/>
      <c r="BR35" s="125"/>
      <c r="BS35" s="181"/>
      <c r="BT35" s="125"/>
      <c r="BU35" s="125"/>
      <c r="BV35" s="181"/>
      <c r="BW35" s="125"/>
      <c r="BX35" s="125"/>
      <c r="BY35" s="181"/>
      <c r="BZ35" s="125"/>
      <c r="CA35" s="125"/>
      <c r="CB35" s="181"/>
      <c r="CC35" s="125"/>
      <c r="CD35" s="125"/>
      <c r="CE35" s="181"/>
      <c r="CF35" s="125"/>
      <c r="CG35" s="125"/>
      <c r="CH35" s="181"/>
      <c r="CI35" s="125"/>
      <c r="CJ35" s="125"/>
      <c r="CK35" s="181"/>
      <c r="CL35" s="125"/>
      <c r="CM35" s="125"/>
      <c r="CN35" s="181"/>
      <c r="CO35" s="125"/>
      <c r="CP35" s="125"/>
      <c r="CQ35" s="181"/>
      <c r="CR35" s="125"/>
      <c r="CS35" s="125"/>
      <c r="CT35" s="181"/>
      <c r="CU35" s="125"/>
      <c r="CV35" s="125"/>
      <c r="CW35" s="181"/>
      <c r="CX35" s="125"/>
      <c r="CY35" s="125"/>
      <c r="CZ35" s="181"/>
      <c r="DA35" s="125"/>
      <c r="DB35" s="125"/>
      <c r="DC35" s="181"/>
      <c r="DD35" s="125"/>
      <c r="DE35" s="125"/>
      <c r="DF35" s="181"/>
      <c r="DG35" s="125"/>
      <c r="DH35" s="125"/>
      <c r="DI35" s="181"/>
      <c r="DJ35" s="125"/>
      <c r="DK35" s="125"/>
      <c r="DL35" s="181"/>
      <c r="DM35" s="125"/>
      <c r="DN35" s="125"/>
      <c r="DO35" s="181"/>
      <c r="DP35" s="125"/>
      <c r="DQ35" s="125"/>
      <c r="DR35" s="181"/>
      <c r="DS35" s="125"/>
      <c r="DT35" s="125"/>
      <c r="DU35" s="181"/>
      <c r="DV35" s="181"/>
      <c r="DW35" s="181"/>
      <c r="DX35" s="181"/>
      <c r="DY35" s="125"/>
      <c r="DZ35" s="125"/>
      <c r="EA35" s="181"/>
      <c r="EB35" s="125"/>
      <c r="EC35" s="125"/>
      <c r="ED35" s="181"/>
      <c r="EE35" s="125"/>
      <c r="EF35" s="125"/>
      <c r="EG35" s="181"/>
      <c r="EH35" s="125">
        <f t="shared" si="4"/>
        <v>0</v>
      </c>
      <c r="EI35" s="125">
        <f t="shared" si="5"/>
        <v>0</v>
      </c>
      <c r="EJ35" s="181"/>
    </row>
    <row r="36" spans="1:140" s="160" customFormat="1" ht="15" customHeight="1">
      <c r="A36" s="173"/>
      <c r="B36" s="178"/>
      <c r="C36" s="179"/>
      <c r="D36" s="177">
        <v>4</v>
      </c>
      <c r="E36" s="81" t="s">
        <v>27</v>
      </c>
      <c r="F36" s="102"/>
      <c r="G36" s="180" t="s">
        <v>28</v>
      </c>
      <c r="H36" s="125">
        <f t="shared" si="0"/>
        <v>0</v>
      </c>
      <c r="I36" s="125">
        <f t="shared" si="1"/>
        <v>0</v>
      </c>
      <c r="J36" s="125">
        <f t="shared" si="2"/>
        <v>0</v>
      </c>
      <c r="K36" s="174">
        <f t="shared" si="3"/>
        <v>0</v>
      </c>
      <c r="L36" s="125"/>
      <c r="M36" s="125"/>
      <c r="N36" s="181"/>
      <c r="O36" s="125"/>
      <c r="P36" s="125"/>
      <c r="Q36" s="181"/>
      <c r="R36" s="125"/>
      <c r="S36" s="125"/>
      <c r="T36" s="181"/>
      <c r="U36" s="125"/>
      <c r="V36" s="125"/>
      <c r="W36" s="181"/>
      <c r="X36" s="125"/>
      <c r="Y36" s="125"/>
      <c r="Z36" s="181"/>
      <c r="AA36" s="125"/>
      <c r="AB36" s="125"/>
      <c r="AC36" s="181"/>
      <c r="AD36" s="125"/>
      <c r="AE36" s="125"/>
      <c r="AF36" s="181"/>
      <c r="AG36" s="125"/>
      <c r="AH36" s="125"/>
      <c r="AI36" s="181"/>
      <c r="AJ36" s="125"/>
      <c r="AK36" s="125"/>
      <c r="AL36" s="181"/>
      <c r="AM36" s="125"/>
      <c r="AN36" s="125"/>
      <c r="AO36" s="181"/>
      <c r="AP36" s="125"/>
      <c r="AQ36" s="125"/>
      <c r="AR36" s="181"/>
      <c r="AS36" s="125"/>
      <c r="AT36" s="125"/>
      <c r="AU36" s="181"/>
      <c r="AV36" s="125"/>
      <c r="AW36" s="125"/>
      <c r="AX36" s="181"/>
      <c r="AY36" s="125"/>
      <c r="AZ36" s="125"/>
      <c r="BA36" s="181"/>
      <c r="BB36" s="125"/>
      <c r="BC36" s="125"/>
      <c r="BD36" s="181"/>
      <c r="BE36" s="125"/>
      <c r="BF36" s="125"/>
      <c r="BG36" s="181"/>
      <c r="BH36" s="125"/>
      <c r="BI36" s="125"/>
      <c r="BJ36" s="181"/>
      <c r="BK36" s="125"/>
      <c r="BL36" s="125"/>
      <c r="BM36" s="181"/>
      <c r="BN36" s="125"/>
      <c r="BO36" s="125"/>
      <c r="BP36" s="181"/>
      <c r="BQ36" s="125"/>
      <c r="BR36" s="125"/>
      <c r="BS36" s="181"/>
      <c r="BT36" s="125"/>
      <c r="BU36" s="125"/>
      <c r="BV36" s="181"/>
      <c r="BW36" s="125"/>
      <c r="BX36" s="125"/>
      <c r="BY36" s="181"/>
      <c r="BZ36" s="125"/>
      <c r="CA36" s="125"/>
      <c r="CB36" s="181"/>
      <c r="CC36" s="125"/>
      <c r="CD36" s="125"/>
      <c r="CE36" s="181"/>
      <c r="CF36" s="125"/>
      <c r="CG36" s="125"/>
      <c r="CH36" s="181"/>
      <c r="CI36" s="125"/>
      <c r="CJ36" s="125"/>
      <c r="CK36" s="181"/>
      <c r="CL36" s="125"/>
      <c r="CM36" s="125"/>
      <c r="CN36" s="181"/>
      <c r="CO36" s="125"/>
      <c r="CP36" s="125"/>
      <c r="CQ36" s="181"/>
      <c r="CR36" s="125"/>
      <c r="CS36" s="125"/>
      <c r="CT36" s="181"/>
      <c r="CU36" s="125"/>
      <c r="CV36" s="125"/>
      <c r="CW36" s="181"/>
      <c r="CX36" s="125"/>
      <c r="CY36" s="125"/>
      <c r="CZ36" s="181"/>
      <c r="DA36" s="125"/>
      <c r="DB36" s="125"/>
      <c r="DC36" s="181"/>
      <c r="DD36" s="125"/>
      <c r="DE36" s="125"/>
      <c r="DF36" s="181"/>
      <c r="DG36" s="125"/>
      <c r="DH36" s="125"/>
      <c r="DI36" s="181"/>
      <c r="DJ36" s="125"/>
      <c r="DK36" s="125"/>
      <c r="DL36" s="181"/>
      <c r="DM36" s="125"/>
      <c r="DN36" s="125"/>
      <c r="DO36" s="181"/>
      <c r="DP36" s="125"/>
      <c r="DQ36" s="125"/>
      <c r="DR36" s="181"/>
      <c r="DS36" s="125"/>
      <c r="DT36" s="125"/>
      <c r="DU36" s="181"/>
      <c r="DV36" s="181"/>
      <c r="DW36" s="181"/>
      <c r="DX36" s="181"/>
      <c r="DY36" s="125"/>
      <c r="DZ36" s="125"/>
      <c r="EA36" s="181"/>
      <c r="EB36" s="125"/>
      <c r="EC36" s="125"/>
      <c r="ED36" s="181"/>
      <c r="EE36" s="125"/>
      <c r="EF36" s="125"/>
      <c r="EG36" s="181"/>
      <c r="EH36" s="125">
        <f t="shared" si="4"/>
        <v>0</v>
      </c>
      <c r="EI36" s="125">
        <f t="shared" si="5"/>
        <v>0</v>
      </c>
      <c r="EJ36" s="181"/>
    </row>
    <row r="37" spans="1:140" s="160" customFormat="1" ht="15" customHeight="1">
      <c r="A37" s="173"/>
      <c r="B37" s="178"/>
      <c r="C37" s="179"/>
      <c r="D37" s="177">
        <v>5</v>
      </c>
      <c r="E37" s="81" t="s">
        <v>29</v>
      </c>
      <c r="F37" s="102"/>
      <c r="G37" s="180" t="s">
        <v>30</v>
      </c>
      <c r="H37" s="125">
        <f t="shared" si="0"/>
        <v>0</v>
      </c>
      <c r="I37" s="125">
        <f t="shared" si="1"/>
        <v>0</v>
      </c>
      <c r="J37" s="125">
        <f t="shared" si="2"/>
        <v>0</v>
      </c>
      <c r="K37" s="174">
        <f t="shared" si="3"/>
        <v>0</v>
      </c>
      <c r="L37" s="125"/>
      <c r="M37" s="125"/>
      <c r="N37" s="181"/>
      <c r="O37" s="125"/>
      <c r="P37" s="125"/>
      <c r="Q37" s="181"/>
      <c r="R37" s="125"/>
      <c r="S37" s="125"/>
      <c r="T37" s="181"/>
      <c r="U37" s="125"/>
      <c r="V37" s="125"/>
      <c r="W37" s="181"/>
      <c r="X37" s="125"/>
      <c r="Y37" s="125"/>
      <c r="Z37" s="181"/>
      <c r="AA37" s="125"/>
      <c r="AB37" s="125"/>
      <c r="AC37" s="181"/>
      <c r="AD37" s="125"/>
      <c r="AE37" s="125"/>
      <c r="AF37" s="181"/>
      <c r="AG37" s="125"/>
      <c r="AH37" s="125"/>
      <c r="AI37" s="181"/>
      <c r="AJ37" s="125"/>
      <c r="AK37" s="125"/>
      <c r="AL37" s="181"/>
      <c r="AM37" s="125"/>
      <c r="AN37" s="125"/>
      <c r="AO37" s="181"/>
      <c r="AP37" s="125"/>
      <c r="AQ37" s="125"/>
      <c r="AR37" s="181"/>
      <c r="AS37" s="125"/>
      <c r="AT37" s="125"/>
      <c r="AU37" s="181"/>
      <c r="AV37" s="125"/>
      <c r="AW37" s="125"/>
      <c r="AX37" s="181"/>
      <c r="AY37" s="125"/>
      <c r="AZ37" s="125"/>
      <c r="BA37" s="181"/>
      <c r="BB37" s="125"/>
      <c r="BC37" s="125"/>
      <c r="BD37" s="181"/>
      <c r="BE37" s="125"/>
      <c r="BF37" s="125"/>
      <c r="BG37" s="181"/>
      <c r="BH37" s="125"/>
      <c r="BI37" s="125"/>
      <c r="BJ37" s="181"/>
      <c r="BK37" s="125"/>
      <c r="BL37" s="125"/>
      <c r="BM37" s="181"/>
      <c r="BN37" s="125"/>
      <c r="BO37" s="125"/>
      <c r="BP37" s="181"/>
      <c r="BQ37" s="125"/>
      <c r="BR37" s="125"/>
      <c r="BS37" s="181"/>
      <c r="BT37" s="125"/>
      <c r="BU37" s="125"/>
      <c r="BV37" s="181"/>
      <c r="BW37" s="125"/>
      <c r="BX37" s="125"/>
      <c r="BY37" s="181"/>
      <c r="BZ37" s="125"/>
      <c r="CA37" s="125"/>
      <c r="CB37" s="181"/>
      <c r="CC37" s="125"/>
      <c r="CD37" s="125"/>
      <c r="CE37" s="181"/>
      <c r="CF37" s="125"/>
      <c r="CG37" s="125"/>
      <c r="CH37" s="181"/>
      <c r="CI37" s="125"/>
      <c r="CJ37" s="125"/>
      <c r="CK37" s="181"/>
      <c r="CL37" s="125"/>
      <c r="CM37" s="125"/>
      <c r="CN37" s="181"/>
      <c r="CO37" s="125"/>
      <c r="CP37" s="125"/>
      <c r="CQ37" s="181"/>
      <c r="CR37" s="125"/>
      <c r="CS37" s="125"/>
      <c r="CT37" s="181"/>
      <c r="CU37" s="125"/>
      <c r="CV37" s="125"/>
      <c r="CW37" s="181"/>
      <c r="CX37" s="125"/>
      <c r="CY37" s="125"/>
      <c r="CZ37" s="181"/>
      <c r="DA37" s="125"/>
      <c r="DB37" s="125"/>
      <c r="DC37" s="181"/>
      <c r="DD37" s="125"/>
      <c r="DE37" s="125"/>
      <c r="DF37" s="181"/>
      <c r="DG37" s="125"/>
      <c r="DH37" s="125"/>
      <c r="DI37" s="181"/>
      <c r="DJ37" s="125"/>
      <c r="DK37" s="125"/>
      <c r="DL37" s="181"/>
      <c r="DM37" s="125"/>
      <c r="DN37" s="125"/>
      <c r="DO37" s="181"/>
      <c r="DP37" s="125"/>
      <c r="DQ37" s="125"/>
      <c r="DR37" s="181"/>
      <c r="DS37" s="125"/>
      <c r="DT37" s="125"/>
      <c r="DU37" s="181"/>
      <c r="DV37" s="181"/>
      <c r="DW37" s="181"/>
      <c r="DX37" s="181"/>
      <c r="DY37" s="125"/>
      <c r="DZ37" s="125"/>
      <c r="EA37" s="181"/>
      <c r="EB37" s="125"/>
      <c r="EC37" s="125"/>
      <c r="ED37" s="181"/>
      <c r="EE37" s="125"/>
      <c r="EF37" s="125"/>
      <c r="EG37" s="181"/>
      <c r="EH37" s="125">
        <f t="shared" si="4"/>
        <v>0</v>
      </c>
      <c r="EI37" s="125">
        <f t="shared" si="5"/>
        <v>0</v>
      </c>
      <c r="EJ37" s="181"/>
    </row>
    <row r="38" spans="1:140" s="160" customFormat="1" ht="15" customHeight="1">
      <c r="A38" s="173"/>
      <c r="B38" s="178"/>
      <c r="C38" s="179"/>
      <c r="D38" s="177">
        <v>6</v>
      </c>
      <c r="E38" s="81" t="s">
        <v>31</v>
      </c>
      <c r="F38" s="102"/>
      <c r="G38" s="180" t="s">
        <v>32</v>
      </c>
      <c r="H38" s="125">
        <f t="shared" si="0"/>
        <v>0</v>
      </c>
      <c r="I38" s="125">
        <f t="shared" si="1"/>
        <v>0</v>
      </c>
      <c r="J38" s="125">
        <f t="shared" si="2"/>
        <v>0</v>
      </c>
      <c r="K38" s="174">
        <f t="shared" si="3"/>
        <v>0</v>
      </c>
      <c r="L38" s="125"/>
      <c r="M38" s="125"/>
      <c r="N38" s="181"/>
      <c r="O38" s="125"/>
      <c r="P38" s="125"/>
      <c r="Q38" s="181"/>
      <c r="R38" s="125"/>
      <c r="S38" s="125"/>
      <c r="T38" s="181"/>
      <c r="U38" s="125"/>
      <c r="V38" s="125"/>
      <c r="W38" s="181"/>
      <c r="X38" s="125"/>
      <c r="Y38" s="125"/>
      <c r="Z38" s="181"/>
      <c r="AA38" s="125"/>
      <c r="AB38" s="125"/>
      <c r="AC38" s="181"/>
      <c r="AD38" s="125"/>
      <c r="AE38" s="125"/>
      <c r="AF38" s="181"/>
      <c r="AG38" s="125"/>
      <c r="AH38" s="125"/>
      <c r="AI38" s="181"/>
      <c r="AJ38" s="125"/>
      <c r="AK38" s="125"/>
      <c r="AL38" s="181"/>
      <c r="AM38" s="125"/>
      <c r="AN38" s="125"/>
      <c r="AO38" s="181"/>
      <c r="AP38" s="125"/>
      <c r="AQ38" s="125"/>
      <c r="AR38" s="181"/>
      <c r="AS38" s="125"/>
      <c r="AT38" s="125"/>
      <c r="AU38" s="181"/>
      <c r="AV38" s="125"/>
      <c r="AW38" s="125"/>
      <c r="AX38" s="181"/>
      <c r="AY38" s="125"/>
      <c r="AZ38" s="125"/>
      <c r="BA38" s="181"/>
      <c r="BB38" s="125"/>
      <c r="BC38" s="125"/>
      <c r="BD38" s="181"/>
      <c r="BE38" s="125"/>
      <c r="BF38" s="125"/>
      <c r="BG38" s="181"/>
      <c r="BH38" s="125"/>
      <c r="BI38" s="125"/>
      <c r="BJ38" s="181"/>
      <c r="BK38" s="125"/>
      <c r="BL38" s="125"/>
      <c r="BM38" s="181"/>
      <c r="BN38" s="125"/>
      <c r="BO38" s="125"/>
      <c r="BP38" s="181"/>
      <c r="BQ38" s="125"/>
      <c r="BR38" s="125"/>
      <c r="BS38" s="181"/>
      <c r="BT38" s="125"/>
      <c r="BU38" s="125"/>
      <c r="BV38" s="181"/>
      <c r="BW38" s="125"/>
      <c r="BX38" s="125"/>
      <c r="BY38" s="181"/>
      <c r="BZ38" s="125"/>
      <c r="CA38" s="125"/>
      <c r="CB38" s="181"/>
      <c r="CC38" s="125"/>
      <c r="CD38" s="125"/>
      <c r="CE38" s="181"/>
      <c r="CF38" s="125"/>
      <c r="CG38" s="125"/>
      <c r="CH38" s="181"/>
      <c r="CI38" s="125"/>
      <c r="CJ38" s="125"/>
      <c r="CK38" s="181"/>
      <c r="CL38" s="125"/>
      <c r="CM38" s="125"/>
      <c r="CN38" s="181"/>
      <c r="CO38" s="125"/>
      <c r="CP38" s="125"/>
      <c r="CQ38" s="181"/>
      <c r="CR38" s="125"/>
      <c r="CS38" s="125"/>
      <c r="CT38" s="181"/>
      <c r="CU38" s="125"/>
      <c r="CV38" s="125"/>
      <c r="CW38" s="181"/>
      <c r="CX38" s="125"/>
      <c r="CY38" s="125"/>
      <c r="CZ38" s="181"/>
      <c r="DA38" s="125"/>
      <c r="DB38" s="125"/>
      <c r="DC38" s="181"/>
      <c r="DD38" s="125"/>
      <c r="DE38" s="125"/>
      <c r="DF38" s="181"/>
      <c r="DG38" s="125"/>
      <c r="DH38" s="125"/>
      <c r="DI38" s="181"/>
      <c r="DJ38" s="125"/>
      <c r="DK38" s="125"/>
      <c r="DL38" s="181"/>
      <c r="DM38" s="125"/>
      <c r="DN38" s="125"/>
      <c r="DO38" s="181"/>
      <c r="DP38" s="125"/>
      <c r="DQ38" s="125"/>
      <c r="DR38" s="181"/>
      <c r="DS38" s="125"/>
      <c r="DT38" s="125"/>
      <c r="DU38" s="181"/>
      <c r="DV38" s="181"/>
      <c r="DW38" s="181"/>
      <c r="DX38" s="181"/>
      <c r="DY38" s="125"/>
      <c r="DZ38" s="125"/>
      <c r="EA38" s="181"/>
      <c r="EB38" s="125"/>
      <c r="EC38" s="125"/>
      <c r="ED38" s="181"/>
      <c r="EE38" s="125"/>
      <c r="EF38" s="125"/>
      <c r="EG38" s="181"/>
      <c r="EH38" s="125">
        <f t="shared" si="4"/>
        <v>0</v>
      </c>
      <c r="EI38" s="125">
        <f t="shared" si="5"/>
        <v>0</v>
      </c>
      <c r="EJ38" s="181"/>
    </row>
    <row r="39" spans="1:140" s="160" customFormat="1">
      <c r="A39" s="173"/>
      <c r="B39" s="178"/>
      <c r="C39" s="179"/>
      <c r="D39" s="177">
        <v>7</v>
      </c>
      <c r="E39" s="81" t="s">
        <v>33</v>
      </c>
      <c r="F39" s="102"/>
      <c r="G39" s="180" t="s">
        <v>34</v>
      </c>
      <c r="H39" s="125">
        <f t="shared" ref="H39:H66" si="10">SUMIF($L$5:$EJ$5,"Kötelező feladatok",L39:EJ39)-R39-AD39-EH39</f>
        <v>0</v>
      </c>
      <c r="I39" s="125">
        <f t="shared" ref="I39:I66" si="11">SUMIF($M$5:$EG$5,"Önként vállalt feladatok",M39:EG39)</f>
        <v>0</v>
      </c>
      <c r="J39" s="125">
        <f t="shared" si="2"/>
        <v>0</v>
      </c>
      <c r="K39" s="174">
        <f t="shared" si="3"/>
        <v>0</v>
      </c>
      <c r="L39" s="125"/>
      <c r="M39" s="125"/>
      <c r="N39" s="181"/>
      <c r="O39" s="125"/>
      <c r="P39" s="125"/>
      <c r="Q39" s="181"/>
      <c r="R39" s="125"/>
      <c r="S39" s="125"/>
      <c r="T39" s="181"/>
      <c r="U39" s="125"/>
      <c r="V39" s="125"/>
      <c r="W39" s="181"/>
      <c r="X39" s="125"/>
      <c r="Y39" s="125"/>
      <c r="Z39" s="181"/>
      <c r="AA39" s="125"/>
      <c r="AB39" s="125"/>
      <c r="AC39" s="181"/>
      <c r="AD39" s="125"/>
      <c r="AE39" s="125"/>
      <c r="AF39" s="181"/>
      <c r="AG39" s="125"/>
      <c r="AH39" s="125"/>
      <c r="AI39" s="181"/>
      <c r="AJ39" s="125"/>
      <c r="AK39" s="125"/>
      <c r="AL39" s="181"/>
      <c r="AM39" s="125"/>
      <c r="AN39" s="125"/>
      <c r="AO39" s="181"/>
      <c r="AP39" s="125"/>
      <c r="AQ39" s="125"/>
      <c r="AR39" s="181"/>
      <c r="AS39" s="125"/>
      <c r="AT39" s="125"/>
      <c r="AU39" s="181"/>
      <c r="AV39" s="125"/>
      <c r="AW39" s="125"/>
      <c r="AX39" s="181"/>
      <c r="AY39" s="125"/>
      <c r="AZ39" s="125"/>
      <c r="BA39" s="181"/>
      <c r="BB39" s="125"/>
      <c r="BC39" s="125"/>
      <c r="BD39" s="181"/>
      <c r="BE39" s="125"/>
      <c r="BF39" s="125"/>
      <c r="BG39" s="181"/>
      <c r="BH39" s="125"/>
      <c r="BI39" s="125"/>
      <c r="BJ39" s="181"/>
      <c r="BK39" s="125"/>
      <c r="BL39" s="125"/>
      <c r="BM39" s="181"/>
      <c r="BN39" s="125"/>
      <c r="BO39" s="125"/>
      <c r="BP39" s="181"/>
      <c r="BQ39" s="125"/>
      <c r="BR39" s="125"/>
      <c r="BS39" s="181"/>
      <c r="BT39" s="125"/>
      <c r="BU39" s="125"/>
      <c r="BV39" s="181"/>
      <c r="BW39" s="125"/>
      <c r="BX39" s="125"/>
      <c r="BY39" s="181"/>
      <c r="BZ39" s="125"/>
      <c r="CA39" s="125"/>
      <c r="CB39" s="181"/>
      <c r="CC39" s="125"/>
      <c r="CD39" s="125"/>
      <c r="CE39" s="181"/>
      <c r="CF39" s="125"/>
      <c r="CG39" s="125"/>
      <c r="CH39" s="181"/>
      <c r="CI39" s="125"/>
      <c r="CJ39" s="125"/>
      <c r="CK39" s="181"/>
      <c r="CL39" s="125"/>
      <c r="CM39" s="125"/>
      <c r="CN39" s="181"/>
      <c r="CO39" s="125"/>
      <c r="CP39" s="125"/>
      <c r="CQ39" s="181"/>
      <c r="CR39" s="125"/>
      <c r="CS39" s="125"/>
      <c r="CT39" s="181"/>
      <c r="CU39" s="125"/>
      <c r="CV39" s="125"/>
      <c r="CW39" s="181"/>
      <c r="CX39" s="125"/>
      <c r="CY39" s="125"/>
      <c r="CZ39" s="181"/>
      <c r="DA39" s="125"/>
      <c r="DB39" s="125"/>
      <c r="DC39" s="181"/>
      <c r="DD39" s="125"/>
      <c r="DE39" s="125"/>
      <c r="DF39" s="181"/>
      <c r="DG39" s="125"/>
      <c r="DH39" s="125"/>
      <c r="DI39" s="181"/>
      <c r="DJ39" s="125"/>
      <c r="DK39" s="125"/>
      <c r="DL39" s="181"/>
      <c r="DM39" s="125"/>
      <c r="DN39" s="125"/>
      <c r="DO39" s="181"/>
      <c r="DP39" s="125"/>
      <c r="DQ39" s="125"/>
      <c r="DR39" s="181"/>
      <c r="DS39" s="125"/>
      <c r="DT39" s="125"/>
      <c r="DU39" s="181"/>
      <c r="DV39" s="181"/>
      <c r="DW39" s="181"/>
      <c r="DX39" s="181"/>
      <c r="DY39" s="125"/>
      <c r="DZ39" s="125"/>
      <c r="EA39" s="181"/>
      <c r="EB39" s="125"/>
      <c r="EC39" s="125"/>
      <c r="ED39" s="181"/>
      <c r="EE39" s="125"/>
      <c r="EF39" s="125"/>
      <c r="EG39" s="181"/>
      <c r="EH39" s="125">
        <f t="shared" si="4"/>
        <v>0</v>
      </c>
      <c r="EI39" s="125">
        <f t="shared" si="5"/>
        <v>0</v>
      </c>
      <c r="EJ39" s="181"/>
    </row>
    <row r="40" spans="1:140" ht="15" customHeight="1">
      <c r="A40" s="173"/>
      <c r="B40" s="178"/>
      <c r="C40" s="179"/>
      <c r="D40" s="177">
        <v>8</v>
      </c>
      <c r="E40" s="81" t="s">
        <v>35</v>
      </c>
      <c r="F40" s="102"/>
      <c r="G40" s="180" t="s">
        <v>36</v>
      </c>
      <c r="H40" s="125">
        <f t="shared" si="10"/>
        <v>5000</v>
      </c>
      <c r="I40" s="125">
        <f t="shared" si="11"/>
        <v>3000</v>
      </c>
      <c r="J40" s="125">
        <f t="shared" si="2"/>
        <v>0</v>
      </c>
      <c r="K40" s="174">
        <f t="shared" si="3"/>
        <v>8000</v>
      </c>
      <c r="L40" s="125"/>
      <c r="M40" s="125"/>
      <c r="N40" s="181"/>
      <c r="O40" s="125"/>
      <c r="P40" s="125"/>
      <c r="Q40" s="181"/>
      <c r="R40" s="125"/>
      <c r="S40" s="125"/>
      <c r="T40" s="181"/>
      <c r="U40" s="125"/>
      <c r="V40" s="125"/>
      <c r="W40" s="181"/>
      <c r="X40" s="125"/>
      <c r="Y40" s="125"/>
      <c r="Z40" s="181"/>
      <c r="AA40" s="125"/>
      <c r="AB40" s="125"/>
      <c r="AC40" s="181"/>
      <c r="AD40" s="125"/>
      <c r="AE40" s="125"/>
      <c r="AF40" s="181"/>
      <c r="AG40" s="125"/>
      <c r="AH40" s="125"/>
      <c r="AI40" s="181"/>
      <c r="AJ40" s="125"/>
      <c r="AK40" s="125"/>
      <c r="AL40" s="181"/>
      <c r="AM40" s="125"/>
      <c r="AN40" s="125"/>
      <c r="AO40" s="181"/>
      <c r="AP40" s="125"/>
      <c r="AQ40" s="125"/>
      <c r="AR40" s="181"/>
      <c r="AS40" s="125"/>
      <c r="AT40" s="125"/>
      <c r="AU40" s="181"/>
      <c r="AV40" s="125"/>
      <c r="AW40" s="125"/>
      <c r="AX40" s="181"/>
      <c r="AY40" s="125"/>
      <c r="AZ40" s="125"/>
      <c r="BA40" s="181"/>
      <c r="BB40" s="125"/>
      <c r="BC40" s="125"/>
      <c r="BD40" s="181"/>
      <c r="BE40" s="125"/>
      <c r="BF40" s="125"/>
      <c r="BG40" s="181"/>
      <c r="BH40" s="125"/>
      <c r="BI40" s="125"/>
      <c r="BJ40" s="181"/>
      <c r="BK40" s="125"/>
      <c r="BL40" s="125"/>
      <c r="BM40" s="181"/>
      <c r="BN40" s="125"/>
      <c r="BO40" s="125"/>
      <c r="BP40" s="181"/>
      <c r="BQ40" s="125"/>
      <c r="BR40" s="125"/>
      <c r="BS40" s="181"/>
      <c r="BT40" s="125"/>
      <c r="BU40" s="125"/>
      <c r="BV40" s="181"/>
      <c r="BW40" s="125"/>
      <c r="BX40" s="125"/>
      <c r="BY40" s="181"/>
      <c r="BZ40" s="125"/>
      <c r="CA40" s="125"/>
      <c r="CB40" s="181"/>
      <c r="CC40" s="125"/>
      <c r="CD40" s="125"/>
      <c r="CE40" s="181"/>
      <c r="CF40" s="125">
        <v>5000</v>
      </c>
      <c r="CG40" s="125"/>
      <c r="CH40" s="181"/>
      <c r="CI40" s="125"/>
      <c r="CJ40" s="125"/>
      <c r="CK40" s="181"/>
      <c r="CL40" s="125"/>
      <c r="CM40" s="125"/>
      <c r="CN40" s="181"/>
      <c r="CO40" s="125"/>
      <c r="CP40" s="125"/>
      <c r="CQ40" s="181"/>
      <c r="CR40" s="125"/>
      <c r="CS40" s="125"/>
      <c r="CT40" s="181"/>
      <c r="CU40" s="125"/>
      <c r="CV40" s="125"/>
      <c r="CW40" s="181"/>
      <c r="CX40" s="125"/>
      <c r="CY40" s="125"/>
      <c r="CZ40" s="181"/>
      <c r="DA40" s="125"/>
      <c r="DB40" s="125"/>
      <c r="DC40" s="181"/>
      <c r="DD40" s="125"/>
      <c r="DE40" s="125"/>
      <c r="DF40" s="181"/>
      <c r="DG40" s="125"/>
      <c r="DH40" s="125"/>
      <c r="DI40" s="181"/>
      <c r="DJ40" s="125"/>
      <c r="DK40" s="125"/>
      <c r="DL40" s="181"/>
      <c r="DM40" s="125"/>
      <c r="DN40" s="125">
        <v>3000</v>
      </c>
      <c r="DO40" s="181"/>
      <c r="DP40" s="125"/>
      <c r="DQ40" s="125"/>
      <c r="DR40" s="181"/>
      <c r="DS40" s="125"/>
      <c r="DT40" s="125"/>
      <c r="DU40" s="181"/>
      <c r="DV40" s="181"/>
      <c r="DW40" s="181"/>
      <c r="DX40" s="181"/>
      <c r="DY40" s="125"/>
      <c r="DZ40" s="125"/>
      <c r="EA40" s="181"/>
      <c r="EB40" s="125"/>
      <c r="EC40" s="125"/>
      <c r="ED40" s="181"/>
      <c r="EE40" s="125"/>
      <c r="EF40" s="125"/>
      <c r="EG40" s="181"/>
      <c r="EH40" s="125">
        <f t="shared" ref="EH40:EH66" si="12">SUMIF($AG$5:$EG$5,"Kötelező feladatok",AG40:EG40)</f>
        <v>5000</v>
      </c>
      <c r="EI40" s="125">
        <f t="shared" ref="EI40:EI66" si="13">SUMIF($AG$5:$EG$5,"Önként vállalt feladatok",AG40:EG40)</f>
        <v>3000</v>
      </c>
      <c r="EJ40" s="181"/>
    </row>
    <row r="41" spans="1:140" ht="27" customHeight="1">
      <c r="A41" s="1174" t="s">
        <v>37</v>
      </c>
      <c r="B41" s="1175"/>
      <c r="C41" s="1175"/>
      <c r="D41" s="1175"/>
      <c r="E41" s="1175"/>
      <c r="F41" s="1175"/>
      <c r="G41" s="1176"/>
      <c r="H41" s="202">
        <f t="shared" si="10"/>
        <v>1261678</v>
      </c>
      <c r="I41" s="202">
        <f t="shared" si="11"/>
        <v>15531</v>
      </c>
      <c r="J41" s="191"/>
      <c r="K41" s="192">
        <f>K6+K28</f>
        <v>1277209</v>
      </c>
      <c r="L41" s="190">
        <f>L6+L28</f>
        <v>139523</v>
      </c>
      <c r="M41" s="190">
        <f>M6+M28</f>
        <v>0</v>
      </c>
      <c r="N41" s="191"/>
      <c r="O41" s="190">
        <f>O6+O28</f>
        <v>8330</v>
      </c>
      <c r="P41" s="190">
        <f>P6+P28</f>
        <v>0</v>
      </c>
      <c r="Q41" s="191"/>
      <c r="R41" s="190">
        <f>R6+R28</f>
        <v>147853</v>
      </c>
      <c r="S41" s="190">
        <f>S6+S28</f>
        <v>0</v>
      </c>
      <c r="T41" s="191"/>
      <c r="U41" s="190">
        <f>U6+U28</f>
        <v>6538</v>
      </c>
      <c r="V41" s="190">
        <f>V6+V28</f>
        <v>0</v>
      </c>
      <c r="W41" s="191"/>
      <c r="X41" s="190">
        <f>X6+X28</f>
        <v>30298</v>
      </c>
      <c r="Y41" s="190">
        <f>Y6+Y28</f>
        <v>0</v>
      </c>
      <c r="Z41" s="191"/>
      <c r="AA41" s="190">
        <f>AA6+AA28</f>
        <v>24368</v>
      </c>
      <c r="AB41" s="190">
        <f>AB6+AB28</f>
        <v>0</v>
      </c>
      <c r="AC41" s="191"/>
      <c r="AD41" s="190">
        <f>AD6+AD28</f>
        <v>61204</v>
      </c>
      <c r="AE41" s="190">
        <f>AE6+AE28</f>
        <v>0</v>
      </c>
      <c r="AF41" s="191"/>
      <c r="AG41" s="190">
        <f>AG6+AG28</f>
        <v>1204</v>
      </c>
      <c r="AH41" s="190">
        <f>AH6+AH28</f>
        <v>0</v>
      </c>
      <c r="AI41" s="191"/>
      <c r="AJ41" s="190">
        <f>AJ6+AJ28</f>
        <v>1204</v>
      </c>
      <c r="AK41" s="190">
        <f>AK6+AK28</f>
        <v>0</v>
      </c>
      <c r="AL41" s="191"/>
      <c r="AM41" s="190">
        <f>AM6+AM28</f>
        <v>19249</v>
      </c>
      <c r="AN41" s="190">
        <f>AN6+AN28</f>
        <v>0</v>
      </c>
      <c r="AO41" s="191"/>
      <c r="AP41" s="190">
        <f>AP6+AP28</f>
        <v>9651</v>
      </c>
      <c r="AQ41" s="190">
        <f>AQ6+AQ28</f>
        <v>0</v>
      </c>
      <c r="AR41" s="191"/>
      <c r="AS41" s="190">
        <f>AS6+AS28</f>
        <v>0</v>
      </c>
      <c r="AT41" s="190">
        <f>AT6+AT28</f>
        <v>960</v>
      </c>
      <c r="AU41" s="191"/>
      <c r="AV41" s="190">
        <f>AV6+AV28</f>
        <v>1204</v>
      </c>
      <c r="AW41" s="190">
        <f>AW6+AW28</f>
        <v>0</v>
      </c>
      <c r="AX41" s="191"/>
      <c r="AY41" s="190">
        <f>AY6+AY28</f>
        <v>0</v>
      </c>
      <c r="AZ41" s="190">
        <f>AZ6+AZ28</f>
        <v>0</v>
      </c>
      <c r="BA41" s="191"/>
      <c r="BB41" s="190">
        <f>BB6+BB28</f>
        <v>39917</v>
      </c>
      <c r="BC41" s="190">
        <f>BC6+BC28</f>
        <v>0</v>
      </c>
      <c r="BD41" s="191"/>
      <c r="BE41" s="190">
        <f>BE6+BE28</f>
        <v>8000</v>
      </c>
      <c r="BF41" s="190">
        <f>BF6+BF28</f>
        <v>0</v>
      </c>
      <c r="BG41" s="191"/>
      <c r="BH41" s="190">
        <f>BH6+BH28</f>
        <v>12300</v>
      </c>
      <c r="BI41" s="190">
        <f>BI6+BI28</f>
        <v>0</v>
      </c>
      <c r="BJ41" s="191"/>
      <c r="BK41" s="190">
        <f>BK6+BK28</f>
        <v>575</v>
      </c>
      <c r="BL41" s="190">
        <f>BL6+BL28</f>
        <v>0</v>
      </c>
      <c r="BM41" s="191"/>
      <c r="BN41" s="190">
        <f>BN6+BN28</f>
        <v>10873</v>
      </c>
      <c r="BO41" s="190">
        <f>BO6+BO28</f>
        <v>0</v>
      </c>
      <c r="BP41" s="191"/>
      <c r="BQ41" s="190">
        <f>BQ6+BQ28</f>
        <v>770</v>
      </c>
      <c r="BR41" s="190">
        <f>BR6+BR28</f>
        <v>0</v>
      </c>
      <c r="BS41" s="191"/>
      <c r="BT41" s="190">
        <f>BT6+BT28</f>
        <v>122608</v>
      </c>
      <c r="BU41" s="190">
        <f>BU6+BU28</f>
        <v>0</v>
      </c>
      <c r="BV41" s="191"/>
      <c r="BW41" s="190">
        <f>BW6+BW28</f>
        <v>2133</v>
      </c>
      <c r="BX41" s="190">
        <f>BX6+BX28</f>
        <v>0</v>
      </c>
      <c r="BY41" s="191"/>
      <c r="BZ41" s="190">
        <f>BZ6+BZ28</f>
        <v>379693</v>
      </c>
      <c r="CA41" s="190">
        <f>CA6+CA28</f>
        <v>0</v>
      </c>
      <c r="CB41" s="191"/>
      <c r="CC41" s="190">
        <f>CC6+CC28</f>
        <v>23000</v>
      </c>
      <c r="CD41" s="190">
        <f>CD6+CD28</f>
        <v>0</v>
      </c>
      <c r="CE41" s="191"/>
      <c r="CF41" s="190">
        <f>CF6+CF28</f>
        <v>184370</v>
      </c>
      <c r="CG41" s="190">
        <f>CG6+CG28</f>
        <v>0</v>
      </c>
      <c r="CH41" s="191"/>
      <c r="CI41" s="190">
        <f>CI6+CI28</f>
        <v>22758</v>
      </c>
      <c r="CJ41" s="190">
        <f>CJ6+CJ28</f>
        <v>0</v>
      </c>
      <c r="CK41" s="191"/>
      <c r="CL41" s="190">
        <f>CL6+CL28</f>
        <v>0</v>
      </c>
      <c r="CM41" s="190">
        <f>CM6+CM28</f>
        <v>0</v>
      </c>
      <c r="CN41" s="191"/>
      <c r="CO41" s="190">
        <f>CO6+CO28</f>
        <v>120430</v>
      </c>
      <c r="CP41" s="190">
        <f>CP6+CP28</f>
        <v>0</v>
      </c>
      <c r="CQ41" s="191"/>
      <c r="CR41" s="190">
        <f>CR6+CR28</f>
        <v>3500</v>
      </c>
      <c r="CS41" s="190">
        <f>CS6+CS28</f>
        <v>0</v>
      </c>
      <c r="CT41" s="191"/>
      <c r="CU41" s="190">
        <f>CU6+CU28</f>
        <v>3900</v>
      </c>
      <c r="CV41" s="190">
        <f>CV6+CV28</f>
        <v>0</v>
      </c>
      <c r="CW41" s="191"/>
      <c r="CX41" s="190">
        <f>CX6+CX28</f>
        <v>5263</v>
      </c>
      <c r="CY41" s="190">
        <f>CY6+CY28</f>
        <v>0</v>
      </c>
      <c r="CZ41" s="191"/>
      <c r="DA41" s="190">
        <f>DA6+DA28</f>
        <v>0</v>
      </c>
      <c r="DB41" s="190">
        <f>DB6+DB28</f>
        <v>0</v>
      </c>
      <c r="DC41" s="191"/>
      <c r="DD41" s="190">
        <f>DD6+DD28</f>
        <v>0</v>
      </c>
      <c r="DE41" s="190">
        <f>DE6+DE28</f>
        <v>0</v>
      </c>
      <c r="DF41" s="191"/>
      <c r="DG41" s="190">
        <f>DG6+DG28</f>
        <v>0</v>
      </c>
      <c r="DH41" s="190">
        <f>DH6+DH28</f>
        <v>0</v>
      </c>
      <c r="DI41" s="191"/>
      <c r="DJ41" s="190">
        <f>DJ6+DJ28</f>
        <v>0</v>
      </c>
      <c r="DK41" s="190">
        <f>DK6+DK28</f>
        <v>0</v>
      </c>
      <c r="DL41" s="191"/>
      <c r="DM41" s="190">
        <f>DM6+DM28</f>
        <v>0</v>
      </c>
      <c r="DN41" s="190">
        <f>DN6+DN28</f>
        <v>10900</v>
      </c>
      <c r="DO41" s="191"/>
      <c r="DP41" s="190">
        <f>DP6+DP28</f>
        <v>1800</v>
      </c>
      <c r="DQ41" s="190">
        <f>DQ6+DQ28</f>
        <v>0</v>
      </c>
      <c r="DR41" s="191"/>
      <c r="DS41" s="190">
        <f>DS6+DS28</f>
        <v>27016</v>
      </c>
      <c r="DT41" s="190">
        <f>DT6+DT28</f>
        <v>0</v>
      </c>
      <c r="DU41" s="190">
        <f>DU6+DU28</f>
        <v>0</v>
      </c>
      <c r="DV41" s="190">
        <f>DV6+DV28</f>
        <v>13242</v>
      </c>
      <c r="DW41" s="190">
        <f>DW6+DW28</f>
        <v>0</v>
      </c>
      <c r="DX41" s="191"/>
      <c r="DY41" s="190">
        <f>DY6+DY28</f>
        <v>37961</v>
      </c>
      <c r="DZ41" s="190">
        <f>DZ6+DZ28</f>
        <v>0</v>
      </c>
      <c r="EA41" s="191"/>
      <c r="EB41" s="190">
        <f>EB6+EB28</f>
        <v>0</v>
      </c>
      <c r="EC41" s="190">
        <f>EC6+EC28</f>
        <v>2638</v>
      </c>
      <c r="ED41" s="191"/>
      <c r="EE41" s="190">
        <f>EE6+EE28</f>
        <v>0</v>
      </c>
      <c r="EF41" s="190">
        <f>EF6+EF28</f>
        <v>1033</v>
      </c>
      <c r="EG41" s="191"/>
      <c r="EH41" s="202">
        <f t="shared" si="12"/>
        <v>1052621</v>
      </c>
      <c r="EI41" s="202">
        <f t="shared" si="13"/>
        <v>15531</v>
      </c>
      <c r="EJ41" s="191"/>
    </row>
    <row r="42" spans="1:140" s="172" customFormat="1" ht="24.75" customHeight="1">
      <c r="A42" s="173"/>
      <c r="B42" s="86">
        <v>3</v>
      </c>
      <c r="C42" s="1177" t="s">
        <v>38</v>
      </c>
      <c r="D42" s="1178"/>
      <c r="E42" s="1178"/>
      <c r="F42" s="1178"/>
      <c r="G42" s="1179"/>
      <c r="H42" s="185">
        <f t="shared" si="10"/>
        <v>92764</v>
      </c>
      <c r="I42" s="185">
        <f t="shared" si="11"/>
        <v>0</v>
      </c>
      <c r="J42" s="140"/>
      <c r="K42" s="193">
        <f>K43+K60+K61</f>
        <v>92764</v>
      </c>
      <c r="L42" s="139">
        <f>L43+L60+L61</f>
        <v>0</v>
      </c>
      <c r="M42" s="139">
        <f>M43+M60+M61</f>
        <v>0</v>
      </c>
      <c r="N42" s="140"/>
      <c r="O42" s="139">
        <f>O43+O60+O61</f>
        <v>0</v>
      </c>
      <c r="P42" s="139">
        <f>P43+P60+P61</f>
        <v>0</v>
      </c>
      <c r="Q42" s="140"/>
      <c r="R42" s="139">
        <f>R43+R60+R61</f>
        <v>0</v>
      </c>
      <c r="S42" s="139">
        <f>S43+S60+S61</f>
        <v>0</v>
      </c>
      <c r="T42" s="140"/>
      <c r="U42" s="139">
        <f>U43+U60+U61</f>
        <v>0</v>
      </c>
      <c r="V42" s="139">
        <f>V43+V60+V61</f>
        <v>0</v>
      </c>
      <c r="W42" s="140"/>
      <c r="X42" s="139">
        <f>X43+X60+X61</f>
        <v>0</v>
      </c>
      <c r="Y42" s="139">
        <f>Y43+Y60+Y61</f>
        <v>0</v>
      </c>
      <c r="Z42" s="140"/>
      <c r="AA42" s="139">
        <f>AA43+AA60+AA61</f>
        <v>0</v>
      </c>
      <c r="AB42" s="139">
        <f>AB43+AB60+AB61</f>
        <v>0</v>
      </c>
      <c r="AC42" s="140"/>
      <c r="AD42" s="139">
        <f>AD43+AD60+AD61</f>
        <v>0</v>
      </c>
      <c r="AE42" s="139">
        <f>AE43+AE60+AE61</f>
        <v>0</v>
      </c>
      <c r="AF42" s="140"/>
      <c r="AG42" s="139">
        <f>AG43+AG60+AG61</f>
        <v>0</v>
      </c>
      <c r="AH42" s="139">
        <f>AH43+AH60+AH61</f>
        <v>0</v>
      </c>
      <c r="AI42" s="140"/>
      <c r="AJ42" s="139">
        <f>AJ43+AJ60+AJ61</f>
        <v>0</v>
      </c>
      <c r="AK42" s="139">
        <f>AK43+AK60+AK61</f>
        <v>0</v>
      </c>
      <c r="AL42" s="140"/>
      <c r="AM42" s="139">
        <f>AM43+AM60+AM61</f>
        <v>0</v>
      </c>
      <c r="AN42" s="139">
        <f>AN43+AN60+AN61</f>
        <v>0</v>
      </c>
      <c r="AO42" s="140"/>
      <c r="AP42" s="139">
        <f>AP43+AP60+AP61</f>
        <v>0</v>
      </c>
      <c r="AQ42" s="139">
        <f>AQ43+AQ60+AQ61</f>
        <v>0</v>
      </c>
      <c r="AR42" s="140"/>
      <c r="AS42" s="139">
        <f>AS43+AS60+AS61</f>
        <v>0</v>
      </c>
      <c r="AT42" s="139">
        <f>AT43+AT60+AT61</f>
        <v>0</v>
      </c>
      <c r="AU42" s="140"/>
      <c r="AV42" s="139">
        <f>AV43+AV60+AV61</f>
        <v>0</v>
      </c>
      <c r="AW42" s="139">
        <f>AW43+AW60+AW61</f>
        <v>0</v>
      </c>
      <c r="AX42" s="140"/>
      <c r="AY42" s="139">
        <f>AY43+AY60+AY61</f>
        <v>0</v>
      </c>
      <c r="AZ42" s="139">
        <f>AZ43+AZ60+AZ61</f>
        <v>0</v>
      </c>
      <c r="BA42" s="140"/>
      <c r="BB42" s="139">
        <f>BB43+BB60+BB61</f>
        <v>0</v>
      </c>
      <c r="BC42" s="139">
        <f>BC43+BC60+BC61</f>
        <v>0</v>
      </c>
      <c r="BD42" s="140"/>
      <c r="BE42" s="139">
        <f>BE43+BE60+BE61</f>
        <v>0</v>
      </c>
      <c r="BF42" s="139">
        <f>BF43+BF60+BF61</f>
        <v>0</v>
      </c>
      <c r="BG42" s="140"/>
      <c r="BH42" s="139">
        <f>BH43+BH60+BH61</f>
        <v>0</v>
      </c>
      <c r="BI42" s="139">
        <f>BI43+BI60+BI61</f>
        <v>0</v>
      </c>
      <c r="BJ42" s="140"/>
      <c r="BK42" s="139">
        <f>BK43+BK60+BK61</f>
        <v>0</v>
      </c>
      <c r="BL42" s="139">
        <f>BL43+BL60+BL61</f>
        <v>0</v>
      </c>
      <c r="BM42" s="140"/>
      <c r="BN42" s="139">
        <f>BN43+BN60+BN61</f>
        <v>0</v>
      </c>
      <c r="BO42" s="139">
        <f>BO43+BO60+BO61</f>
        <v>0</v>
      </c>
      <c r="BP42" s="140"/>
      <c r="BQ42" s="139">
        <f>BQ43+BQ60+BQ61</f>
        <v>0</v>
      </c>
      <c r="BR42" s="139">
        <f>BR43+BR60+BR61</f>
        <v>0</v>
      </c>
      <c r="BS42" s="140"/>
      <c r="BT42" s="139">
        <f>BT43+BT60+BT61</f>
        <v>0</v>
      </c>
      <c r="BU42" s="139">
        <f>BU43+BU60+BU61</f>
        <v>0</v>
      </c>
      <c r="BV42" s="140"/>
      <c r="BW42" s="139">
        <f>BW43+BW60+BW61</f>
        <v>0</v>
      </c>
      <c r="BX42" s="139">
        <f>BX43+BX60+BX61</f>
        <v>0</v>
      </c>
      <c r="BY42" s="140"/>
      <c r="BZ42" s="139">
        <f>BZ43+BZ60+BZ61</f>
        <v>0</v>
      </c>
      <c r="CA42" s="139">
        <f>CA43+CA60+CA61</f>
        <v>0</v>
      </c>
      <c r="CB42" s="140"/>
      <c r="CC42" s="139">
        <f>CC43+CC60+CC61</f>
        <v>0</v>
      </c>
      <c r="CD42" s="139">
        <f>CD43+CD60+CD61</f>
        <v>0</v>
      </c>
      <c r="CE42" s="140"/>
      <c r="CF42" s="139">
        <f>CF43+CF60+CF61</f>
        <v>0</v>
      </c>
      <c r="CG42" s="139">
        <f>CG43+CG60+CG61</f>
        <v>0</v>
      </c>
      <c r="CH42" s="140"/>
      <c r="CI42" s="139">
        <f>CI43+CI60+CI61</f>
        <v>0</v>
      </c>
      <c r="CJ42" s="139">
        <f>CJ43+CJ60+CJ61</f>
        <v>0</v>
      </c>
      <c r="CK42" s="140"/>
      <c r="CL42" s="139">
        <f>CL43+CL60+CL61</f>
        <v>0</v>
      </c>
      <c r="CM42" s="139">
        <f>CM43+CM60+CM61</f>
        <v>0</v>
      </c>
      <c r="CN42" s="140"/>
      <c r="CO42" s="139">
        <f>CO43+CO60+CO61</f>
        <v>92764</v>
      </c>
      <c r="CP42" s="139">
        <f>CP43+CP60+CP61</f>
        <v>0</v>
      </c>
      <c r="CQ42" s="140"/>
      <c r="CR42" s="139">
        <f>CR43+CR60+CR61</f>
        <v>0</v>
      </c>
      <c r="CS42" s="139">
        <f>CS43+CS60+CS61</f>
        <v>0</v>
      </c>
      <c r="CT42" s="140"/>
      <c r="CU42" s="139">
        <f>CU43+CU60+CU61</f>
        <v>0</v>
      </c>
      <c r="CV42" s="139">
        <f>CV43+CV60+CV61</f>
        <v>0</v>
      </c>
      <c r="CW42" s="140"/>
      <c r="CX42" s="139">
        <f>CX43+CX60+CX61</f>
        <v>0</v>
      </c>
      <c r="CY42" s="139">
        <f>CY43+CY60+CY61</f>
        <v>0</v>
      </c>
      <c r="CZ42" s="140"/>
      <c r="DA42" s="139">
        <f>DA43+DA60+DA61</f>
        <v>0</v>
      </c>
      <c r="DB42" s="139">
        <f>DB43+DB60+DB61</f>
        <v>0</v>
      </c>
      <c r="DC42" s="140"/>
      <c r="DD42" s="139">
        <f>DD43+DD60+DD61</f>
        <v>0</v>
      </c>
      <c r="DE42" s="139">
        <f>DE43+DE60+DE61</f>
        <v>0</v>
      </c>
      <c r="DF42" s="140"/>
      <c r="DG42" s="139">
        <f>DG43+DG60+DG61</f>
        <v>0</v>
      </c>
      <c r="DH42" s="139">
        <f>DH43+DH60+DH61</f>
        <v>0</v>
      </c>
      <c r="DI42" s="140"/>
      <c r="DJ42" s="139">
        <f>DJ43+DJ60+DJ61</f>
        <v>0</v>
      </c>
      <c r="DK42" s="139">
        <f>DK43+DK60+DK61</f>
        <v>0</v>
      </c>
      <c r="DL42" s="140"/>
      <c r="DM42" s="139">
        <f>DM43+DM60+DM61</f>
        <v>0</v>
      </c>
      <c r="DN42" s="139">
        <f>DN43+DN60+DN61</f>
        <v>0</v>
      </c>
      <c r="DO42" s="140"/>
      <c r="DP42" s="139">
        <f>DP43+DP60+DP61</f>
        <v>0</v>
      </c>
      <c r="DQ42" s="139">
        <f>DQ43+DQ60+DQ61</f>
        <v>0</v>
      </c>
      <c r="DR42" s="140"/>
      <c r="DS42" s="139">
        <f>DS43+DS60+DS61</f>
        <v>0</v>
      </c>
      <c r="DT42" s="139">
        <f>DT43+DT60+DT61</f>
        <v>0</v>
      </c>
      <c r="DU42" s="139">
        <f>DU43+DU60+DU61</f>
        <v>0</v>
      </c>
      <c r="DV42" s="139">
        <f>DV43+DV60+DV61</f>
        <v>0</v>
      </c>
      <c r="DW42" s="139">
        <f>DW43+DW60+DW61</f>
        <v>0</v>
      </c>
      <c r="DX42" s="140"/>
      <c r="DY42" s="139">
        <f>DY43+DY60+DY61</f>
        <v>0</v>
      </c>
      <c r="DZ42" s="139">
        <f>DZ43+DZ60+DZ61</f>
        <v>0</v>
      </c>
      <c r="EA42" s="140"/>
      <c r="EB42" s="139">
        <f>EB43+EB60+EB61</f>
        <v>0</v>
      </c>
      <c r="EC42" s="139">
        <f>EC43+EC60+EC61</f>
        <v>0</v>
      </c>
      <c r="ED42" s="140"/>
      <c r="EE42" s="139">
        <f>EE43+EE60+EE61</f>
        <v>0</v>
      </c>
      <c r="EF42" s="139">
        <f>EF43+EF60+EF61</f>
        <v>0</v>
      </c>
      <c r="EG42" s="140"/>
      <c r="EH42" s="185">
        <f t="shared" si="12"/>
        <v>92764</v>
      </c>
      <c r="EI42" s="185">
        <f t="shared" si="13"/>
        <v>0</v>
      </c>
      <c r="EJ42" s="140"/>
    </row>
    <row r="43" spans="1:140" s="172" customFormat="1" ht="15" customHeight="1">
      <c r="A43" s="173"/>
      <c r="B43" s="178"/>
      <c r="C43" s="93">
        <v>1</v>
      </c>
      <c r="D43" s="94" t="s">
        <v>39</v>
      </c>
      <c r="E43" s="194"/>
      <c r="F43" s="194"/>
      <c r="G43" s="95" t="s">
        <v>40</v>
      </c>
      <c r="H43" s="168">
        <f t="shared" si="10"/>
        <v>92764</v>
      </c>
      <c r="I43" s="168">
        <f t="shared" si="11"/>
        <v>0</v>
      </c>
      <c r="J43" s="168">
        <f t="shared" ref="J43:J66" si="14">SUMIF($N$5:$EL$5,"Államigazgatási feladatok",N43:EL43)</f>
        <v>0</v>
      </c>
      <c r="K43" s="169">
        <f t="shared" ref="K43:K66" si="15">SUM(H43:J43)</f>
        <v>92764</v>
      </c>
      <c r="L43" s="195">
        <f>L44+L57+L58+L59</f>
        <v>0</v>
      </c>
      <c r="M43" s="195">
        <f>M44+M57+M58+M59</f>
        <v>0</v>
      </c>
      <c r="N43" s="196"/>
      <c r="O43" s="195">
        <f>O44+O57+O58+O59</f>
        <v>0</v>
      </c>
      <c r="P43" s="195">
        <f>P44+P57+P58+P59</f>
        <v>0</v>
      </c>
      <c r="Q43" s="196"/>
      <c r="R43" s="195">
        <f>R44+R57+R58+R59</f>
        <v>0</v>
      </c>
      <c r="S43" s="195">
        <f>S44+S57+S58+S59</f>
        <v>0</v>
      </c>
      <c r="T43" s="196"/>
      <c r="U43" s="195">
        <f>U44+U57+U58+U59</f>
        <v>0</v>
      </c>
      <c r="V43" s="195">
        <f>V44+V57+V58+V59</f>
        <v>0</v>
      </c>
      <c r="W43" s="196"/>
      <c r="X43" s="195">
        <f>X44+X57+X58+X59</f>
        <v>0</v>
      </c>
      <c r="Y43" s="195">
        <f>Y44+Y57+Y58+Y59</f>
        <v>0</v>
      </c>
      <c r="Z43" s="196"/>
      <c r="AA43" s="195">
        <f>AA44+AA57+AA58+AA59</f>
        <v>0</v>
      </c>
      <c r="AB43" s="195">
        <f>AB44+AB57+AB58+AB59</f>
        <v>0</v>
      </c>
      <c r="AC43" s="196"/>
      <c r="AD43" s="168">
        <f>AA43+X43+U43</f>
        <v>0</v>
      </c>
      <c r="AE43" s="195">
        <f>AE44+AE57+AE58+AE59</f>
        <v>0</v>
      </c>
      <c r="AF43" s="196"/>
      <c r="AG43" s="195">
        <f>AG44+AG57+AG58+AG59</f>
        <v>0</v>
      </c>
      <c r="AH43" s="195">
        <f>AH44+AH57+AH58+AH59</f>
        <v>0</v>
      </c>
      <c r="AI43" s="196"/>
      <c r="AJ43" s="195">
        <f>AJ44+AJ57+AJ58+AJ59</f>
        <v>0</v>
      </c>
      <c r="AK43" s="195">
        <f>AK44+AK57+AK58+AK59</f>
        <v>0</v>
      </c>
      <c r="AL43" s="196"/>
      <c r="AM43" s="195">
        <f>AM44+AM57+AM58+AM59</f>
        <v>0</v>
      </c>
      <c r="AN43" s="195">
        <f>AN44+AN57+AN58+AN59</f>
        <v>0</v>
      </c>
      <c r="AO43" s="196"/>
      <c r="AP43" s="195">
        <f>AP44+AP57+AP58+AP59</f>
        <v>0</v>
      </c>
      <c r="AQ43" s="195">
        <f>AQ44+AQ57+AQ58+AQ59</f>
        <v>0</v>
      </c>
      <c r="AR43" s="196"/>
      <c r="AS43" s="195">
        <f>AS44+AS57+AS58+AS59</f>
        <v>0</v>
      </c>
      <c r="AT43" s="195">
        <f>AT44+AT57+AT58+AT59</f>
        <v>0</v>
      </c>
      <c r="AU43" s="196"/>
      <c r="AV43" s="195">
        <f>AV44+AV57+AV58+AV59</f>
        <v>0</v>
      </c>
      <c r="AW43" s="195">
        <f>AW44+AW57+AW58+AW59</f>
        <v>0</v>
      </c>
      <c r="AX43" s="196"/>
      <c r="AY43" s="195">
        <f>AY44+AY57+AY58+AY59</f>
        <v>0</v>
      </c>
      <c r="AZ43" s="195">
        <f>AZ44+AZ57+AZ58+AZ59</f>
        <v>0</v>
      </c>
      <c r="BA43" s="196"/>
      <c r="BB43" s="195">
        <f>BB44+BB57+BB58+BB59</f>
        <v>0</v>
      </c>
      <c r="BC43" s="195">
        <f>BC44+BC57+BC58+BC59</f>
        <v>0</v>
      </c>
      <c r="BD43" s="196"/>
      <c r="BE43" s="195">
        <f>BE44+BE57+BE58+BE59</f>
        <v>0</v>
      </c>
      <c r="BF43" s="195">
        <f>BF44+BF57+BF58+BF59</f>
        <v>0</v>
      </c>
      <c r="BG43" s="196"/>
      <c r="BH43" s="195">
        <f>BH44+BH57+BH58+BH59</f>
        <v>0</v>
      </c>
      <c r="BI43" s="195">
        <f>BI44+BI57+BI58+BI59</f>
        <v>0</v>
      </c>
      <c r="BJ43" s="196"/>
      <c r="BK43" s="195">
        <f>BK44+BK57+BK58+BK59</f>
        <v>0</v>
      </c>
      <c r="BL43" s="195">
        <f>BL44+BL57+BL58+BL59</f>
        <v>0</v>
      </c>
      <c r="BM43" s="196"/>
      <c r="BN43" s="195">
        <f>BN44+BN57+BN58+BN59</f>
        <v>0</v>
      </c>
      <c r="BO43" s="195">
        <f>BO44+BO57+BO58+BO59</f>
        <v>0</v>
      </c>
      <c r="BP43" s="196"/>
      <c r="BQ43" s="195">
        <f>BQ44+BQ57+BQ58+BQ59</f>
        <v>0</v>
      </c>
      <c r="BR43" s="195">
        <f>BR44+BR57+BR58+BR59</f>
        <v>0</v>
      </c>
      <c r="BS43" s="196"/>
      <c r="BT43" s="195">
        <f>BT44+BT57+BT58+BT59</f>
        <v>0</v>
      </c>
      <c r="BU43" s="195">
        <f>BU44+BU57+BU58+BU59</f>
        <v>0</v>
      </c>
      <c r="BV43" s="196"/>
      <c r="BW43" s="195">
        <f>BW44+BW57+BW58+BW59</f>
        <v>0</v>
      </c>
      <c r="BX43" s="195">
        <f>BX44+BX57+BX58+BX59</f>
        <v>0</v>
      </c>
      <c r="BY43" s="196"/>
      <c r="BZ43" s="195">
        <f>BZ44+BZ57+BZ58+BZ59</f>
        <v>0</v>
      </c>
      <c r="CA43" s="195">
        <f>CA44+CA57+CA58+CA59</f>
        <v>0</v>
      </c>
      <c r="CB43" s="196"/>
      <c r="CC43" s="195">
        <f>CC44+CC57+CC58+CC59</f>
        <v>0</v>
      </c>
      <c r="CD43" s="195">
        <f>CD44+CD57+CD58+CD59</f>
        <v>0</v>
      </c>
      <c r="CE43" s="196"/>
      <c r="CF43" s="195">
        <f>CF44+CF57+CF58+CF59</f>
        <v>0</v>
      </c>
      <c r="CG43" s="195">
        <f>CG44+CG57+CG58+CG59</f>
        <v>0</v>
      </c>
      <c r="CH43" s="196"/>
      <c r="CI43" s="195">
        <f>CI44+CI57+CI58+CI59</f>
        <v>0</v>
      </c>
      <c r="CJ43" s="195">
        <f>CJ44+CJ57+CJ58+CJ59</f>
        <v>0</v>
      </c>
      <c r="CK43" s="196"/>
      <c r="CL43" s="195">
        <f>CL44+CL57+CL58+CL59</f>
        <v>0</v>
      </c>
      <c r="CM43" s="195">
        <f>CM44+CM57+CM58+CM59</f>
        <v>0</v>
      </c>
      <c r="CN43" s="196"/>
      <c r="CO43" s="195">
        <f>CO44+CO57+CO58+CO59</f>
        <v>92764</v>
      </c>
      <c r="CP43" s="195">
        <f>CP44+CP57+CP58+CP59</f>
        <v>0</v>
      </c>
      <c r="CQ43" s="196"/>
      <c r="CR43" s="195">
        <f>CR44+CR57+CR58+CR59</f>
        <v>0</v>
      </c>
      <c r="CS43" s="195">
        <f>CS44+CS57+CS58+CS59</f>
        <v>0</v>
      </c>
      <c r="CT43" s="196"/>
      <c r="CU43" s="195">
        <f>CU44+CU57+CU58+CU59</f>
        <v>0</v>
      </c>
      <c r="CV43" s="195">
        <f>CV44+CV57+CV58+CV59</f>
        <v>0</v>
      </c>
      <c r="CW43" s="196"/>
      <c r="CX43" s="195">
        <f>CX44+CX57+CX58+CX59</f>
        <v>0</v>
      </c>
      <c r="CY43" s="195">
        <f>CY44+CY57+CY58+CY59</f>
        <v>0</v>
      </c>
      <c r="CZ43" s="196"/>
      <c r="DA43" s="195">
        <f>DA44+DA57+DA58+DA59</f>
        <v>0</v>
      </c>
      <c r="DB43" s="195">
        <f>DB44+DB57+DB58+DB59</f>
        <v>0</v>
      </c>
      <c r="DC43" s="196"/>
      <c r="DD43" s="195">
        <f>DD44+DD57+DD58+DD59</f>
        <v>0</v>
      </c>
      <c r="DE43" s="195">
        <f>DE44+DE57+DE58+DE59</f>
        <v>0</v>
      </c>
      <c r="DF43" s="196"/>
      <c r="DG43" s="195">
        <f>DG44+DG57+DG58+DG59</f>
        <v>0</v>
      </c>
      <c r="DH43" s="195">
        <f>DH44+DH57+DH58+DH59</f>
        <v>0</v>
      </c>
      <c r="DI43" s="196"/>
      <c r="DJ43" s="195">
        <f>DJ44+DJ57+DJ58+DJ59</f>
        <v>0</v>
      </c>
      <c r="DK43" s="195">
        <f>DK44+DK57+DK58+DK59</f>
        <v>0</v>
      </c>
      <c r="DL43" s="196"/>
      <c r="DM43" s="195">
        <f>DM44+DM57+DM58+DM59</f>
        <v>0</v>
      </c>
      <c r="DN43" s="195">
        <f>DN44+DN57+DN58+DN59</f>
        <v>0</v>
      </c>
      <c r="DO43" s="196"/>
      <c r="DP43" s="195">
        <f>DP44+DP57+DP58+DP59</f>
        <v>0</v>
      </c>
      <c r="DQ43" s="195">
        <f>DQ44+DQ57+DQ58+DQ59</f>
        <v>0</v>
      </c>
      <c r="DR43" s="196"/>
      <c r="DS43" s="195">
        <f>DS44+DS57+DS58+DS59</f>
        <v>0</v>
      </c>
      <c r="DT43" s="195">
        <f>DT44+DT57+DT58+DT59</f>
        <v>0</v>
      </c>
      <c r="DU43" s="195">
        <f>DU44+DU57+DU58+DU59</f>
        <v>0</v>
      </c>
      <c r="DV43" s="195">
        <f>DV44+DV57+DV58+DV59</f>
        <v>0</v>
      </c>
      <c r="DW43" s="195">
        <f>DW44+DW57+DW58+DW59</f>
        <v>0</v>
      </c>
      <c r="DX43" s="196"/>
      <c r="DY43" s="195">
        <f>DY44+DY57+DY58+DY59</f>
        <v>0</v>
      </c>
      <c r="DZ43" s="195">
        <f>DZ44+DZ57+DZ58+DZ59</f>
        <v>0</v>
      </c>
      <c r="EA43" s="196"/>
      <c r="EB43" s="195">
        <f>EB44+EB57+EB58+EB59</f>
        <v>0</v>
      </c>
      <c r="EC43" s="195">
        <f>EC44+EC57+EC58+EC59</f>
        <v>0</v>
      </c>
      <c r="ED43" s="196"/>
      <c r="EE43" s="195">
        <f>EE44+EE57+EE58+EE59</f>
        <v>0</v>
      </c>
      <c r="EF43" s="195">
        <f>EF44+EF57+EF58+EF59</f>
        <v>0</v>
      </c>
      <c r="EG43" s="196"/>
      <c r="EH43" s="168">
        <f t="shared" si="12"/>
        <v>92764</v>
      </c>
      <c r="EI43" s="168">
        <f t="shared" si="13"/>
        <v>0</v>
      </c>
      <c r="EJ43" s="196"/>
    </row>
    <row r="44" spans="1:140" s="197" customFormat="1" ht="15" customHeight="1">
      <c r="A44" s="173"/>
      <c r="B44" s="178"/>
      <c r="C44" s="179"/>
      <c r="D44" s="102">
        <v>1</v>
      </c>
      <c r="E44" s="81" t="s">
        <v>41</v>
      </c>
      <c r="F44" s="81"/>
      <c r="G44" s="81" t="s">
        <v>42</v>
      </c>
      <c r="H44" s="125">
        <f t="shared" si="10"/>
        <v>0</v>
      </c>
      <c r="I44" s="125">
        <f t="shared" si="11"/>
        <v>0</v>
      </c>
      <c r="J44" s="125">
        <f t="shared" si="14"/>
        <v>0</v>
      </c>
      <c r="K44" s="174">
        <f t="shared" si="15"/>
        <v>0</v>
      </c>
      <c r="L44" s="108">
        <f>SUM(L45:L56)</f>
        <v>0</v>
      </c>
      <c r="M44" s="108">
        <f>SUM(M45:M56)</f>
        <v>0</v>
      </c>
      <c r="N44" s="109"/>
      <c r="O44" s="108">
        <f>SUM(O45:O56)</f>
        <v>0</v>
      </c>
      <c r="P44" s="108">
        <f>SUM(P45:P56)</f>
        <v>0</v>
      </c>
      <c r="Q44" s="109"/>
      <c r="R44" s="108">
        <f>SUM(R45:R56)</f>
        <v>0</v>
      </c>
      <c r="S44" s="108">
        <f>SUM(S45:S56)</f>
        <v>0</v>
      </c>
      <c r="T44" s="109"/>
      <c r="U44" s="108">
        <f>SUM(U45:U56)</f>
        <v>0</v>
      </c>
      <c r="V44" s="108">
        <f>SUM(V45:V56)</f>
        <v>0</v>
      </c>
      <c r="W44" s="109"/>
      <c r="X44" s="108">
        <f>SUM(X45:X56)</f>
        <v>0</v>
      </c>
      <c r="Y44" s="108">
        <f>SUM(Y45:Y56)</f>
        <v>0</v>
      </c>
      <c r="Z44" s="109"/>
      <c r="AA44" s="108">
        <f>SUM(AA45:AA56)</f>
        <v>0</v>
      </c>
      <c r="AB44" s="108">
        <f>SUM(AB45:AB56)</f>
        <v>0</v>
      </c>
      <c r="AC44" s="109"/>
      <c r="AD44" s="108">
        <f>SUM(AD45:AD56)</f>
        <v>0</v>
      </c>
      <c r="AE44" s="108">
        <f>SUM(AE45:AE56)</f>
        <v>0</v>
      </c>
      <c r="AF44" s="109"/>
      <c r="AG44" s="108">
        <f>SUM(AG45:AG56)</f>
        <v>0</v>
      </c>
      <c r="AH44" s="108">
        <f>SUM(AH45:AH56)</f>
        <v>0</v>
      </c>
      <c r="AI44" s="109"/>
      <c r="AJ44" s="108">
        <f>SUM(AJ45:AJ56)</f>
        <v>0</v>
      </c>
      <c r="AK44" s="108">
        <f>SUM(AK45:AK56)</f>
        <v>0</v>
      </c>
      <c r="AL44" s="109"/>
      <c r="AM44" s="108">
        <f>SUM(AM45:AM56)</f>
        <v>0</v>
      </c>
      <c r="AN44" s="108">
        <f>SUM(AN45:AN56)</f>
        <v>0</v>
      </c>
      <c r="AO44" s="109"/>
      <c r="AP44" s="108">
        <f>SUM(AP45:AP56)</f>
        <v>0</v>
      </c>
      <c r="AQ44" s="108">
        <f>SUM(AQ45:AQ56)</f>
        <v>0</v>
      </c>
      <c r="AR44" s="109"/>
      <c r="AS44" s="108">
        <f>SUM(AS45:AS56)</f>
        <v>0</v>
      </c>
      <c r="AT44" s="108">
        <f>SUM(AT45:AT56)</f>
        <v>0</v>
      </c>
      <c r="AU44" s="109"/>
      <c r="AV44" s="108">
        <f>SUM(AV45:AV56)</f>
        <v>0</v>
      </c>
      <c r="AW44" s="108">
        <f>SUM(AW45:AW56)</f>
        <v>0</v>
      </c>
      <c r="AX44" s="109"/>
      <c r="AY44" s="108">
        <f>SUM(AY45:AY56)</f>
        <v>0</v>
      </c>
      <c r="AZ44" s="108">
        <f>SUM(AZ45:AZ56)</f>
        <v>0</v>
      </c>
      <c r="BA44" s="109"/>
      <c r="BB44" s="108">
        <f>SUM(BB45:BB56)</f>
        <v>0</v>
      </c>
      <c r="BC44" s="108">
        <f>SUM(BC45:BC56)</f>
        <v>0</v>
      </c>
      <c r="BD44" s="109"/>
      <c r="BE44" s="108">
        <f>SUM(BE45:BE56)</f>
        <v>0</v>
      </c>
      <c r="BF44" s="108">
        <f>SUM(BF45:BF56)</f>
        <v>0</v>
      </c>
      <c r="BG44" s="109"/>
      <c r="BH44" s="108">
        <f>SUM(BH45:BH56)</f>
        <v>0</v>
      </c>
      <c r="BI44" s="108">
        <f>SUM(BI45:BI56)</f>
        <v>0</v>
      </c>
      <c r="BJ44" s="109"/>
      <c r="BK44" s="108">
        <f>SUM(BK45:BK56)</f>
        <v>0</v>
      </c>
      <c r="BL44" s="108">
        <f>SUM(BL45:BL56)</f>
        <v>0</v>
      </c>
      <c r="BM44" s="109"/>
      <c r="BN44" s="108">
        <f>SUM(BN45:BN56)</f>
        <v>0</v>
      </c>
      <c r="BO44" s="108">
        <f>SUM(BO45:BO56)</f>
        <v>0</v>
      </c>
      <c r="BP44" s="109"/>
      <c r="BQ44" s="108">
        <f>SUM(BQ45:BQ56)</f>
        <v>0</v>
      </c>
      <c r="BR44" s="108">
        <f>SUM(BR45:BR56)</f>
        <v>0</v>
      </c>
      <c r="BS44" s="109"/>
      <c r="BT44" s="108">
        <f>SUM(BT45:BT56)</f>
        <v>0</v>
      </c>
      <c r="BU44" s="108">
        <f>SUM(BU45:BU56)</f>
        <v>0</v>
      </c>
      <c r="BV44" s="109"/>
      <c r="BW44" s="108">
        <f>SUM(BW45:BW56)</f>
        <v>0</v>
      </c>
      <c r="BX44" s="108">
        <f>SUM(BX45:BX56)</f>
        <v>0</v>
      </c>
      <c r="BY44" s="109"/>
      <c r="BZ44" s="108">
        <f>SUM(BZ45:BZ56)</f>
        <v>0</v>
      </c>
      <c r="CA44" s="108">
        <f>SUM(CA45:CA56)</f>
        <v>0</v>
      </c>
      <c r="CB44" s="109"/>
      <c r="CC44" s="108">
        <f>SUM(CC45:CC56)</f>
        <v>0</v>
      </c>
      <c r="CD44" s="108">
        <f>SUM(CD45:CD56)</f>
        <v>0</v>
      </c>
      <c r="CE44" s="109"/>
      <c r="CF44" s="108">
        <f>SUM(CF45:CF56)</f>
        <v>0</v>
      </c>
      <c r="CG44" s="108">
        <f>SUM(CG45:CG56)</f>
        <v>0</v>
      </c>
      <c r="CH44" s="109"/>
      <c r="CI44" s="108">
        <f>SUM(CI45:CI56)</f>
        <v>0</v>
      </c>
      <c r="CJ44" s="108">
        <f>SUM(CJ45:CJ56)</f>
        <v>0</v>
      </c>
      <c r="CK44" s="109"/>
      <c r="CL44" s="108">
        <f>SUM(CL45:CL56)</f>
        <v>0</v>
      </c>
      <c r="CM44" s="108">
        <f>SUM(CM45:CM56)</f>
        <v>0</v>
      </c>
      <c r="CN44" s="109"/>
      <c r="CO44" s="108">
        <f>SUM(CO45:CO56)</f>
        <v>0</v>
      </c>
      <c r="CP44" s="108">
        <f>SUM(CP45:CP56)</f>
        <v>0</v>
      </c>
      <c r="CQ44" s="109"/>
      <c r="CR44" s="108">
        <f>SUM(CR45:CR56)</f>
        <v>0</v>
      </c>
      <c r="CS44" s="108">
        <f>SUM(CS45:CS56)</f>
        <v>0</v>
      </c>
      <c r="CT44" s="109"/>
      <c r="CU44" s="108">
        <f>SUM(CU45:CU56)</f>
        <v>0</v>
      </c>
      <c r="CV44" s="108">
        <f>SUM(CV45:CV56)</f>
        <v>0</v>
      </c>
      <c r="CW44" s="109"/>
      <c r="CX44" s="108">
        <f>SUM(CX45:CX56)</f>
        <v>0</v>
      </c>
      <c r="CY44" s="108">
        <f>SUM(CY45:CY56)</f>
        <v>0</v>
      </c>
      <c r="CZ44" s="109"/>
      <c r="DA44" s="108">
        <f>SUM(DA45:DA56)</f>
        <v>0</v>
      </c>
      <c r="DB44" s="108">
        <f>SUM(DB45:DB56)</f>
        <v>0</v>
      </c>
      <c r="DC44" s="109"/>
      <c r="DD44" s="108">
        <f>SUM(DD45:DD56)</f>
        <v>0</v>
      </c>
      <c r="DE44" s="108">
        <f>SUM(DE45:DE56)</f>
        <v>0</v>
      </c>
      <c r="DF44" s="109"/>
      <c r="DG44" s="108">
        <f>SUM(DG45:DG56)</f>
        <v>0</v>
      </c>
      <c r="DH44" s="108">
        <f>SUM(DH45:DH56)</f>
        <v>0</v>
      </c>
      <c r="DI44" s="109"/>
      <c r="DJ44" s="108">
        <f>SUM(DJ45:DJ56)</f>
        <v>0</v>
      </c>
      <c r="DK44" s="108">
        <f>SUM(DK45:DK56)</f>
        <v>0</v>
      </c>
      <c r="DL44" s="109"/>
      <c r="DM44" s="108">
        <f>SUM(DM45:DM56)</f>
        <v>0</v>
      </c>
      <c r="DN44" s="108">
        <f>SUM(DN45:DN56)</f>
        <v>0</v>
      </c>
      <c r="DO44" s="109"/>
      <c r="DP44" s="108">
        <f>SUM(DP45:DP56)</f>
        <v>0</v>
      </c>
      <c r="DQ44" s="108">
        <f>SUM(DQ45:DQ56)</f>
        <v>0</v>
      </c>
      <c r="DR44" s="109"/>
      <c r="DS44" s="108">
        <f>SUM(DS45:DS56)</f>
        <v>0</v>
      </c>
      <c r="DT44" s="108">
        <f>SUM(DT45:DT56)</f>
        <v>0</v>
      </c>
      <c r="DU44" s="108">
        <f>SUM(DU45:DU56)</f>
        <v>0</v>
      </c>
      <c r="DV44" s="108">
        <f>SUM(DV45:DV56)</f>
        <v>0</v>
      </c>
      <c r="DW44" s="108">
        <f>SUM(DW45:DW56)</f>
        <v>0</v>
      </c>
      <c r="DX44" s="109"/>
      <c r="DY44" s="108">
        <f>SUM(DY45:DY56)</f>
        <v>0</v>
      </c>
      <c r="DZ44" s="108">
        <f>SUM(DZ45:DZ56)</f>
        <v>0</v>
      </c>
      <c r="EA44" s="109"/>
      <c r="EB44" s="108">
        <f>SUM(EB45:EB56)</f>
        <v>0</v>
      </c>
      <c r="EC44" s="108">
        <f>SUM(EC45:EC56)</f>
        <v>0</v>
      </c>
      <c r="ED44" s="109"/>
      <c r="EE44" s="108">
        <f>SUM(EE45:EE56)</f>
        <v>0</v>
      </c>
      <c r="EF44" s="108">
        <f>SUM(EF45:EF56)</f>
        <v>0</v>
      </c>
      <c r="EG44" s="109"/>
      <c r="EH44" s="125">
        <f t="shared" si="12"/>
        <v>0</v>
      </c>
      <c r="EI44" s="125">
        <f t="shared" si="13"/>
        <v>0</v>
      </c>
      <c r="EJ44" s="109"/>
    </row>
    <row r="45" spans="1:140" ht="15" customHeight="1">
      <c r="A45" s="173"/>
      <c r="B45" s="178"/>
      <c r="C45" s="179"/>
      <c r="D45" s="184"/>
      <c r="E45" s="102">
        <v>1</v>
      </c>
      <c r="F45" s="81" t="s">
        <v>43</v>
      </c>
      <c r="G45" s="81" t="s">
        <v>44</v>
      </c>
      <c r="H45" s="125">
        <f t="shared" si="10"/>
        <v>0</v>
      </c>
      <c r="I45" s="125">
        <f t="shared" si="11"/>
        <v>0</v>
      </c>
      <c r="J45" s="125">
        <f t="shared" si="14"/>
        <v>0</v>
      </c>
      <c r="K45" s="174">
        <f t="shared" si="15"/>
        <v>0</v>
      </c>
      <c r="L45" s="110"/>
      <c r="M45" s="110"/>
      <c r="N45" s="111"/>
      <c r="O45" s="110"/>
      <c r="P45" s="110"/>
      <c r="Q45" s="111"/>
      <c r="R45" s="110"/>
      <c r="S45" s="110"/>
      <c r="T45" s="111"/>
      <c r="U45" s="110"/>
      <c r="V45" s="110"/>
      <c r="W45" s="111"/>
      <c r="X45" s="110"/>
      <c r="Y45" s="110"/>
      <c r="Z45" s="111"/>
      <c r="AA45" s="110"/>
      <c r="AB45" s="110"/>
      <c r="AC45" s="111"/>
      <c r="AD45" s="110"/>
      <c r="AE45" s="110"/>
      <c r="AF45" s="111"/>
      <c r="AG45" s="110"/>
      <c r="AH45" s="110"/>
      <c r="AI45" s="111"/>
      <c r="AJ45" s="110"/>
      <c r="AK45" s="110"/>
      <c r="AL45" s="111"/>
      <c r="AM45" s="110"/>
      <c r="AN45" s="110"/>
      <c r="AO45" s="111"/>
      <c r="AP45" s="110"/>
      <c r="AQ45" s="110"/>
      <c r="AR45" s="111"/>
      <c r="AS45" s="110"/>
      <c r="AT45" s="110"/>
      <c r="AU45" s="111"/>
      <c r="AV45" s="110"/>
      <c r="AW45" s="110"/>
      <c r="AX45" s="111"/>
      <c r="AY45" s="110"/>
      <c r="AZ45" s="110"/>
      <c r="BA45" s="111"/>
      <c r="BB45" s="110"/>
      <c r="BC45" s="110"/>
      <c r="BD45" s="111"/>
      <c r="BE45" s="110"/>
      <c r="BF45" s="110"/>
      <c r="BG45" s="111"/>
      <c r="BH45" s="110"/>
      <c r="BI45" s="110"/>
      <c r="BJ45" s="111"/>
      <c r="BK45" s="110"/>
      <c r="BL45" s="110"/>
      <c r="BM45" s="111"/>
      <c r="BN45" s="110"/>
      <c r="BO45" s="110"/>
      <c r="BP45" s="111"/>
      <c r="BQ45" s="110"/>
      <c r="BR45" s="110"/>
      <c r="BS45" s="111"/>
      <c r="BT45" s="110"/>
      <c r="BU45" s="110"/>
      <c r="BV45" s="111"/>
      <c r="BW45" s="110"/>
      <c r="BX45" s="110"/>
      <c r="BY45" s="111"/>
      <c r="BZ45" s="110"/>
      <c r="CA45" s="110"/>
      <c r="CB45" s="111"/>
      <c r="CC45" s="110"/>
      <c r="CD45" s="110"/>
      <c r="CE45" s="111"/>
      <c r="CF45" s="110"/>
      <c r="CG45" s="110"/>
      <c r="CH45" s="111"/>
      <c r="CI45" s="110"/>
      <c r="CJ45" s="110"/>
      <c r="CK45" s="111"/>
      <c r="CL45" s="110"/>
      <c r="CM45" s="110"/>
      <c r="CN45" s="111"/>
      <c r="CO45" s="110"/>
      <c r="CP45" s="110"/>
      <c r="CQ45" s="111"/>
      <c r="CR45" s="110"/>
      <c r="CS45" s="110"/>
      <c r="CT45" s="111"/>
      <c r="CU45" s="110"/>
      <c r="CV45" s="110"/>
      <c r="CW45" s="111"/>
      <c r="CX45" s="110"/>
      <c r="CY45" s="110"/>
      <c r="CZ45" s="111"/>
      <c r="DA45" s="110"/>
      <c r="DB45" s="110"/>
      <c r="DC45" s="111"/>
      <c r="DD45" s="110"/>
      <c r="DE45" s="110"/>
      <c r="DF45" s="111"/>
      <c r="DG45" s="110"/>
      <c r="DH45" s="110"/>
      <c r="DI45" s="111"/>
      <c r="DJ45" s="110"/>
      <c r="DK45" s="110"/>
      <c r="DL45" s="111"/>
      <c r="DM45" s="110"/>
      <c r="DN45" s="110"/>
      <c r="DO45" s="111"/>
      <c r="DP45" s="110"/>
      <c r="DQ45" s="110"/>
      <c r="DR45" s="111"/>
      <c r="DS45" s="110"/>
      <c r="DT45" s="110"/>
      <c r="DU45" s="111"/>
      <c r="DV45" s="111"/>
      <c r="DW45" s="111"/>
      <c r="DX45" s="111"/>
      <c r="DY45" s="110"/>
      <c r="DZ45" s="110"/>
      <c r="EA45" s="111"/>
      <c r="EB45" s="110"/>
      <c r="EC45" s="110"/>
      <c r="ED45" s="111"/>
      <c r="EE45" s="110"/>
      <c r="EF45" s="110"/>
      <c r="EG45" s="111"/>
      <c r="EH45" s="125">
        <f t="shared" si="12"/>
        <v>0</v>
      </c>
      <c r="EI45" s="125">
        <f t="shared" si="13"/>
        <v>0</v>
      </c>
      <c r="EJ45" s="111"/>
    </row>
    <row r="46" spans="1:140" s="172" customFormat="1" ht="15" customHeight="1">
      <c r="A46" s="173"/>
      <c r="B46" s="178"/>
      <c r="C46" s="179"/>
      <c r="D46" s="184"/>
      <c r="E46" s="102">
        <v>2</v>
      </c>
      <c r="F46" s="81" t="s">
        <v>45</v>
      </c>
      <c r="G46" s="81" t="s">
        <v>46</v>
      </c>
      <c r="H46" s="125">
        <f t="shared" si="10"/>
        <v>0</v>
      </c>
      <c r="I46" s="125">
        <f t="shared" si="11"/>
        <v>0</v>
      </c>
      <c r="J46" s="125">
        <f t="shared" si="14"/>
        <v>0</v>
      </c>
      <c r="K46" s="174">
        <f t="shared" si="15"/>
        <v>0</v>
      </c>
      <c r="L46" s="110"/>
      <c r="M46" s="110"/>
      <c r="N46" s="111"/>
      <c r="O46" s="110"/>
      <c r="P46" s="110"/>
      <c r="Q46" s="111"/>
      <c r="R46" s="110"/>
      <c r="S46" s="110"/>
      <c r="T46" s="111"/>
      <c r="U46" s="110"/>
      <c r="V46" s="110"/>
      <c r="W46" s="111"/>
      <c r="X46" s="110"/>
      <c r="Y46" s="110"/>
      <c r="Z46" s="111"/>
      <c r="AA46" s="110"/>
      <c r="AB46" s="110"/>
      <c r="AC46" s="111"/>
      <c r="AD46" s="110"/>
      <c r="AE46" s="110"/>
      <c r="AF46" s="111"/>
      <c r="AG46" s="110"/>
      <c r="AH46" s="110"/>
      <c r="AI46" s="111"/>
      <c r="AJ46" s="110"/>
      <c r="AK46" s="110"/>
      <c r="AL46" s="111"/>
      <c r="AM46" s="110"/>
      <c r="AN46" s="110"/>
      <c r="AO46" s="111"/>
      <c r="AP46" s="110"/>
      <c r="AQ46" s="110"/>
      <c r="AR46" s="111"/>
      <c r="AS46" s="110"/>
      <c r="AT46" s="110"/>
      <c r="AU46" s="111"/>
      <c r="AV46" s="110"/>
      <c r="AW46" s="110"/>
      <c r="AX46" s="111"/>
      <c r="AY46" s="110"/>
      <c r="AZ46" s="110"/>
      <c r="BA46" s="111"/>
      <c r="BB46" s="110"/>
      <c r="BC46" s="110"/>
      <c r="BD46" s="111"/>
      <c r="BE46" s="110"/>
      <c r="BF46" s="110"/>
      <c r="BG46" s="111"/>
      <c r="BH46" s="110"/>
      <c r="BI46" s="110"/>
      <c r="BJ46" s="111"/>
      <c r="BK46" s="110"/>
      <c r="BL46" s="110"/>
      <c r="BM46" s="111"/>
      <c r="BN46" s="110"/>
      <c r="BO46" s="110"/>
      <c r="BP46" s="111"/>
      <c r="BQ46" s="110"/>
      <c r="BR46" s="110"/>
      <c r="BS46" s="111"/>
      <c r="BT46" s="110"/>
      <c r="BU46" s="110"/>
      <c r="BV46" s="111"/>
      <c r="BW46" s="110"/>
      <c r="BX46" s="110"/>
      <c r="BY46" s="111"/>
      <c r="BZ46" s="110"/>
      <c r="CA46" s="110"/>
      <c r="CB46" s="111"/>
      <c r="CC46" s="110"/>
      <c r="CD46" s="110"/>
      <c r="CE46" s="111"/>
      <c r="CF46" s="110"/>
      <c r="CG46" s="110"/>
      <c r="CH46" s="111"/>
      <c r="CI46" s="110"/>
      <c r="CJ46" s="110"/>
      <c r="CK46" s="111"/>
      <c r="CL46" s="110"/>
      <c r="CM46" s="110"/>
      <c r="CN46" s="111"/>
      <c r="CO46" s="110"/>
      <c r="CP46" s="110"/>
      <c r="CQ46" s="111"/>
      <c r="CR46" s="110"/>
      <c r="CS46" s="110"/>
      <c r="CT46" s="111"/>
      <c r="CU46" s="110"/>
      <c r="CV46" s="110"/>
      <c r="CW46" s="111"/>
      <c r="CX46" s="110"/>
      <c r="CY46" s="110"/>
      <c r="CZ46" s="111"/>
      <c r="DA46" s="110"/>
      <c r="DB46" s="110"/>
      <c r="DC46" s="111"/>
      <c r="DD46" s="110"/>
      <c r="DE46" s="110"/>
      <c r="DF46" s="111"/>
      <c r="DG46" s="110"/>
      <c r="DH46" s="110"/>
      <c r="DI46" s="111"/>
      <c r="DJ46" s="110"/>
      <c r="DK46" s="110"/>
      <c r="DL46" s="111"/>
      <c r="DM46" s="110"/>
      <c r="DN46" s="110"/>
      <c r="DO46" s="111"/>
      <c r="DP46" s="110"/>
      <c r="DQ46" s="110"/>
      <c r="DR46" s="111"/>
      <c r="DS46" s="110"/>
      <c r="DT46" s="110"/>
      <c r="DU46" s="111"/>
      <c r="DV46" s="111"/>
      <c r="DW46" s="111"/>
      <c r="DX46" s="111"/>
      <c r="DY46" s="110"/>
      <c r="DZ46" s="110"/>
      <c r="EA46" s="111"/>
      <c r="EB46" s="110"/>
      <c r="EC46" s="110"/>
      <c r="ED46" s="111"/>
      <c r="EE46" s="110"/>
      <c r="EF46" s="110"/>
      <c r="EG46" s="111"/>
      <c r="EH46" s="125">
        <f t="shared" si="12"/>
        <v>0</v>
      </c>
      <c r="EI46" s="125">
        <f t="shared" si="13"/>
        <v>0</v>
      </c>
      <c r="EJ46" s="111"/>
    </row>
    <row r="47" spans="1:140" s="172" customFormat="1" ht="15.75" hidden="1" customHeight="1">
      <c r="A47" s="173"/>
      <c r="B47" s="178"/>
      <c r="C47" s="179"/>
      <c r="D47" s="184"/>
      <c r="E47" s="198"/>
      <c r="F47" s="107" t="s">
        <v>47</v>
      </c>
      <c r="G47" s="107"/>
      <c r="H47" s="125">
        <f t="shared" si="10"/>
        <v>0</v>
      </c>
      <c r="I47" s="125">
        <f t="shared" si="11"/>
        <v>0</v>
      </c>
      <c r="J47" s="125">
        <f t="shared" si="14"/>
        <v>0</v>
      </c>
      <c r="K47" s="174">
        <f t="shared" si="15"/>
        <v>0</v>
      </c>
      <c r="L47" s="108"/>
      <c r="M47" s="108"/>
      <c r="N47" s="109"/>
      <c r="O47" s="108"/>
      <c r="P47" s="108"/>
      <c r="Q47" s="109"/>
      <c r="R47" s="108"/>
      <c r="S47" s="108"/>
      <c r="T47" s="109"/>
      <c r="U47" s="108"/>
      <c r="V47" s="108"/>
      <c r="W47" s="109"/>
      <c r="X47" s="108"/>
      <c r="Y47" s="108"/>
      <c r="Z47" s="109"/>
      <c r="AA47" s="108"/>
      <c r="AB47" s="108"/>
      <c r="AC47" s="109"/>
      <c r="AD47" s="108"/>
      <c r="AE47" s="108"/>
      <c r="AF47" s="109"/>
      <c r="AG47" s="108"/>
      <c r="AH47" s="108"/>
      <c r="AI47" s="109"/>
      <c r="AJ47" s="108"/>
      <c r="AK47" s="108"/>
      <c r="AL47" s="109"/>
      <c r="AM47" s="108"/>
      <c r="AN47" s="108"/>
      <c r="AO47" s="109"/>
      <c r="AP47" s="108"/>
      <c r="AQ47" s="108"/>
      <c r="AR47" s="109"/>
      <c r="AS47" s="108"/>
      <c r="AT47" s="108"/>
      <c r="AU47" s="109"/>
      <c r="AV47" s="108"/>
      <c r="AW47" s="108"/>
      <c r="AX47" s="109"/>
      <c r="AY47" s="108"/>
      <c r="AZ47" s="108"/>
      <c r="BA47" s="109"/>
      <c r="BB47" s="108"/>
      <c r="BC47" s="108"/>
      <c r="BD47" s="109"/>
      <c r="BE47" s="108"/>
      <c r="BF47" s="108"/>
      <c r="BG47" s="109"/>
      <c r="BH47" s="108"/>
      <c r="BI47" s="108"/>
      <c r="BJ47" s="109"/>
      <c r="BK47" s="108"/>
      <c r="BL47" s="108"/>
      <c r="BM47" s="109"/>
      <c r="BN47" s="108"/>
      <c r="BO47" s="108"/>
      <c r="BP47" s="109"/>
      <c r="BQ47" s="108"/>
      <c r="BR47" s="108"/>
      <c r="BS47" s="109"/>
      <c r="BT47" s="108"/>
      <c r="BU47" s="108"/>
      <c r="BV47" s="109"/>
      <c r="BW47" s="108"/>
      <c r="BX47" s="108"/>
      <c r="BY47" s="109"/>
      <c r="BZ47" s="108"/>
      <c r="CA47" s="108"/>
      <c r="CB47" s="109"/>
      <c r="CC47" s="108"/>
      <c r="CD47" s="108"/>
      <c r="CE47" s="109"/>
      <c r="CF47" s="108"/>
      <c r="CG47" s="108"/>
      <c r="CH47" s="109"/>
      <c r="CI47" s="108"/>
      <c r="CJ47" s="108"/>
      <c r="CK47" s="109"/>
      <c r="CL47" s="108"/>
      <c r="CM47" s="108"/>
      <c r="CN47" s="109"/>
      <c r="CO47" s="108"/>
      <c r="CP47" s="108"/>
      <c r="CQ47" s="109"/>
      <c r="CR47" s="108"/>
      <c r="CS47" s="108"/>
      <c r="CT47" s="109"/>
      <c r="CU47" s="108"/>
      <c r="CV47" s="108"/>
      <c r="CW47" s="109"/>
      <c r="CX47" s="108"/>
      <c r="CY47" s="108"/>
      <c r="CZ47" s="109"/>
      <c r="DA47" s="108"/>
      <c r="DB47" s="108"/>
      <c r="DC47" s="109"/>
      <c r="DD47" s="108"/>
      <c r="DE47" s="108"/>
      <c r="DF47" s="109"/>
      <c r="DG47" s="108"/>
      <c r="DH47" s="108"/>
      <c r="DI47" s="109"/>
      <c r="DJ47" s="108"/>
      <c r="DK47" s="108"/>
      <c r="DL47" s="109"/>
      <c r="DM47" s="108"/>
      <c r="DN47" s="108"/>
      <c r="DO47" s="109"/>
      <c r="DP47" s="108"/>
      <c r="DQ47" s="108"/>
      <c r="DR47" s="109"/>
      <c r="DS47" s="108"/>
      <c r="DT47" s="108"/>
      <c r="DU47" s="109"/>
      <c r="DV47" s="109"/>
      <c r="DW47" s="109"/>
      <c r="DX47" s="109"/>
      <c r="DY47" s="108"/>
      <c r="DZ47" s="108"/>
      <c r="EA47" s="109"/>
      <c r="EB47" s="108"/>
      <c r="EC47" s="108"/>
      <c r="ED47" s="109"/>
      <c r="EE47" s="108"/>
      <c r="EF47" s="108"/>
      <c r="EG47" s="109"/>
      <c r="EH47" s="125">
        <f t="shared" si="12"/>
        <v>0</v>
      </c>
      <c r="EI47" s="125">
        <f t="shared" si="13"/>
        <v>0</v>
      </c>
      <c r="EJ47" s="109"/>
    </row>
    <row r="48" spans="1:140" s="172" customFormat="1" ht="15.75" hidden="1" customHeight="1">
      <c r="A48" s="173"/>
      <c r="B48" s="178"/>
      <c r="C48" s="179"/>
      <c r="D48" s="184"/>
      <c r="E48" s="198"/>
      <c r="F48" s="178"/>
      <c r="G48" s="178"/>
      <c r="H48" s="125">
        <f t="shared" si="10"/>
        <v>0</v>
      </c>
      <c r="I48" s="125">
        <f t="shared" si="11"/>
        <v>0</v>
      </c>
      <c r="J48" s="125">
        <f t="shared" si="14"/>
        <v>0</v>
      </c>
      <c r="K48" s="174">
        <f t="shared" si="15"/>
        <v>0</v>
      </c>
      <c r="L48" s="199"/>
      <c r="M48" s="199"/>
      <c r="N48" s="200"/>
      <c r="O48" s="199"/>
      <c r="P48" s="199"/>
      <c r="Q48" s="200"/>
      <c r="R48" s="199"/>
      <c r="S48" s="199"/>
      <c r="T48" s="200"/>
      <c r="U48" s="199"/>
      <c r="V48" s="199"/>
      <c r="W48" s="200"/>
      <c r="X48" s="199"/>
      <c r="Y48" s="199"/>
      <c r="Z48" s="200"/>
      <c r="AA48" s="199"/>
      <c r="AB48" s="199"/>
      <c r="AC48" s="200"/>
      <c r="AD48" s="199"/>
      <c r="AE48" s="199"/>
      <c r="AF48" s="200"/>
      <c r="AG48" s="199"/>
      <c r="AH48" s="199"/>
      <c r="AI48" s="200"/>
      <c r="AJ48" s="199"/>
      <c r="AK48" s="199"/>
      <c r="AL48" s="200"/>
      <c r="AM48" s="199"/>
      <c r="AN48" s="199"/>
      <c r="AO48" s="200"/>
      <c r="AP48" s="199"/>
      <c r="AQ48" s="199"/>
      <c r="AR48" s="200"/>
      <c r="AS48" s="199"/>
      <c r="AT48" s="199"/>
      <c r="AU48" s="200"/>
      <c r="AV48" s="199"/>
      <c r="AW48" s="199"/>
      <c r="AX48" s="200"/>
      <c r="AY48" s="199"/>
      <c r="AZ48" s="199"/>
      <c r="BA48" s="200"/>
      <c r="BB48" s="199"/>
      <c r="BC48" s="199"/>
      <c r="BD48" s="200"/>
      <c r="BE48" s="199"/>
      <c r="BF48" s="199"/>
      <c r="BG48" s="200"/>
      <c r="BH48" s="199"/>
      <c r="BI48" s="199"/>
      <c r="BJ48" s="200"/>
      <c r="BK48" s="199"/>
      <c r="BL48" s="199"/>
      <c r="BM48" s="200"/>
      <c r="BN48" s="199"/>
      <c r="BO48" s="199"/>
      <c r="BP48" s="200"/>
      <c r="BQ48" s="199"/>
      <c r="BR48" s="199"/>
      <c r="BS48" s="200"/>
      <c r="BT48" s="199"/>
      <c r="BU48" s="199"/>
      <c r="BV48" s="200"/>
      <c r="BW48" s="199"/>
      <c r="BX48" s="199"/>
      <c r="BY48" s="200"/>
      <c r="BZ48" s="199"/>
      <c r="CA48" s="199"/>
      <c r="CB48" s="200"/>
      <c r="CC48" s="199"/>
      <c r="CD48" s="199"/>
      <c r="CE48" s="200"/>
      <c r="CF48" s="199"/>
      <c r="CG48" s="199"/>
      <c r="CH48" s="200"/>
      <c r="CI48" s="199"/>
      <c r="CJ48" s="199"/>
      <c r="CK48" s="200"/>
      <c r="CL48" s="199"/>
      <c r="CM48" s="199"/>
      <c r="CN48" s="200"/>
      <c r="CO48" s="199"/>
      <c r="CP48" s="199"/>
      <c r="CQ48" s="200"/>
      <c r="CR48" s="199"/>
      <c r="CS48" s="199"/>
      <c r="CT48" s="200"/>
      <c r="CU48" s="199"/>
      <c r="CV48" s="199"/>
      <c r="CW48" s="200"/>
      <c r="CX48" s="199"/>
      <c r="CY48" s="199"/>
      <c r="CZ48" s="200"/>
      <c r="DA48" s="199"/>
      <c r="DB48" s="199"/>
      <c r="DC48" s="200"/>
      <c r="DD48" s="199"/>
      <c r="DE48" s="199"/>
      <c r="DF48" s="200"/>
      <c r="DG48" s="199"/>
      <c r="DH48" s="199"/>
      <c r="DI48" s="200"/>
      <c r="DJ48" s="199"/>
      <c r="DK48" s="199"/>
      <c r="DL48" s="200"/>
      <c r="DM48" s="199"/>
      <c r="DN48" s="199"/>
      <c r="DO48" s="200"/>
      <c r="DP48" s="199"/>
      <c r="DQ48" s="199"/>
      <c r="DR48" s="200"/>
      <c r="DS48" s="199"/>
      <c r="DT48" s="199"/>
      <c r="DU48" s="200"/>
      <c r="DV48" s="200"/>
      <c r="DW48" s="200"/>
      <c r="DX48" s="200"/>
      <c r="DY48" s="199"/>
      <c r="DZ48" s="199"/>
      <c r="EA48" s="200"/>
      <c r="EB48" s="199"/>
      <c r="EC48" s="199"/>
      <c r="ED48" s="200"/>
      <c r="EE48" s="199"/>
      <c r="EF48" s="199"/>
      <c r="EG48" s="200"/>
      <c r="EH48" s="125">
        <f t="shared" si="12"/>
        <v>0</v>
      </c>
      <c r="EI48" s="125">
        <f t="shared" si="13"/>
        <v>0</v>
      </c>
      <c r="EJ48" s="200"/>
    </row>
    <row r="49" spans="1:140" s="172" customFormat="1" ht="15.75" hidden="1" customHeight="1">
      <c r="A49" s="173"/>
      <c r="B49" s="178"/>
      <c r="C49" s="179"/>
      <c r="D49" s="184"/>
      <c r="E49" s="198"/>
      <c r="F49" s="178"/>
      <c r="G49" s="178"/>
      <c r="H49" s="125">
        <f t="shared" si="10"/>
        <v>0</v>
      </c>
      <c r="I49" s="125">
        <f t="shared" si="11"/>
        <v>0</v>
      </c>
      <c r="J49" s="125">
        <f t="shared" si="14"/>
        <v>0</v>
      </c>
      <c r="K49" s="174">
        <f t="shared" si="15"/>
        <v>0</v>
      </c>
      <c r="L49" s="199"/>
      <c r="M49" s="199"/>
      <c r="N49" s="200"/>
      <c r="O49" s="199"/>
      <c r="P49" s="199"/>
      <c r="Q49" s="200"/>
      <c r="R49" s="199"/>
      <c r="S49" s="199"/>
      <c r="T49" s="200"/>
      <c r="U49" s="199"/>
      <c r="V49" s="199"/>
      <c r="W49" s="200"/>
      <c r="X49" s="199"/>
      <c r="Y49" s="199"/>
      <c r="Z49" s="200"/>
      <c r="AA49" s="199"/>
      <c r="AB49" s="199"/>
      <c r="AC49" s="200"/>
      <c r="AD49" s="199"/>
      <c r="AE49" s="199"/>
      <c r="AF49" s="200"/>
      <c r="AG49" s="199"/>
      <c r="AH49" s="199"/>
      <c r="AI49" s="200"/>
      <c r="AJ49" s="199"/>
      <c r="AK49" s="199"/>
      <c r="AL49" s="200"/>
      <c r="AM49" s="199"/>
      <c r="AN49" s="199"/>
      <c r="AO49" s="200"/>
      <c r="AP49" s="199"/>
      <c r="AQ49" s="199"/>
      <c r="AR49" s="200"/>
      <c r="AS49" s="199"/>
      <c r="AT49" s="199"/>
      <c r="AU49" s="200"/>
      <c r="AV49" s="199"/>
      <c r="AW49" s="199"/>
      <c r="AX49" s="200"/>
      <c r="AY49" s="199"/>
      <c r="AZ49" s="199"/>
      <c r="BA49" s="200"/>
      <c r="BB49" s="199"/>
      <c r="BC49" s="199"/>
      <c r="BD49" s="200"/>
      <c r="BE49" s="199"/>
      <c r="BF49" s="199"/>
      <c r="BG49" s="200"/>
      <c r="BH49" s="199"/>
      <c r="BI49" s="199"/>
      <c r="BJ49" s="200"/>
      <c r="BK49" s="199"/>
      <c r="BL49" s="199"/>
      <c r="BM49" s="200"/>
      <c r="BN49" s="199"/>
      <c r="BO49" s="199"/>
      <c r="BP49" s="200"/>
      <c r="BQ49" s="199"/>
      <c r="BR49" s="199"/>
      <c r="BS49" s="200"/>
      <c r="BT49" s="199"/>
      <c r="BU49" s="199"/>
      <c r="BV49" s="200"/>
      <c r="BW49" s="199"/>
      <c r="BX49" s="199"/>
      <c r="BY49" s="200"/>
      <c r="BZ49" s="199"/>
      <c r="CA49" s="199"/>
      <c r="CB49" s="200"/>
      <c r="CC49" s="199"/>
      <c r="CD49" s="199"/>
      <c r="CE49" s="200"/>
      <c r="CF49" s="199"/>
      <c r="CG49" s="199"/>
      <c r="CH49" s="200"/>
      <c r="CI49" s="199"/>
      <c r="CJ49" s="199"/>
      <c r="CK49" s="200"/>
      <c r="CL49" s="199"/>
      <c r="CM49" s="199"/>
      <c r="CN49" s="200"/>
      <c r="CO49" s="199"/>
      <c r="CP49" s="199"/>
      <c r="CQ49" s="200"/>
      <c r="CR49" s="199"/>
      <c r="CS49" s="199"/>
      <c r="CT49" s="200"/>
      <c r="CU49" s="199"/>
      <c r="CV49" s="199"/>
      <c r="CW49" s="200"/>
      <c r="CX49" s="199"/>
      <c r="CY49" s="199"/>
      <c r="CZ49" s="200"/>
      <c r="DA49" s="199"/>
      <c r="DB49" s="199"/>
      <c r="DC49" s="200"/>
      <c r="DD49" s="199"/>
      <c r="DE49" s="199"/>
      <c r="DF49" s="200"/>
      <c r="DG49" s="199"/>
      <c r="DH49" s="199"/>
      <c r="DI49" s="200"/>
      <c r="DJ49" s="199"/>
      <c r="DK49" s="199"/>
      <c r="DL49" s="200"/>
      <c r="DM49" s="199"/>
      <c r="DN49" s="199"/>
      <c r="DO49" s="200"/>
      <c r="DP49" s="199"/>
      <c r="DQ49" s="199"/>
      <c r="DR49" s="200"/>
      <c r="DS49" s="199"/>
      <c r="DT49" s="199"/>
      <c r="DU49" s="200"/>
      <c r="DV49" s="200"/>
      <c r="DW49" s="200"/>
      <c r="DX49" s="200"/>
      <c r="DY49" s="199"/>
      <c r="DZ49" s="199"/>
      <c r="EA49" s="200"/>
      <c r="EB49" s="199"/>
      <c r="EC49" s="199"/>
      <c r="ED49" s="200"/>
      <c r="EE49" s="199"/>
      <c r="EF49" s="199"/>
      <c r="EG49" s="200"/>
      <c r="EH49" s="125">
        <f t="shared" si="12"/>
        <v>0</v>
      </c>
      <c r="EI49" s="125">
        <f t="shared" si="13"/>
        <v>0</v>
      </c>
      <c r="EJ49" s="200"/>
    </row>
    <row r="50" spans="1:140" s="172" customFormat="1" ht="15.75" hidden="1" customHeight="1">
      <c r="A50" s="173"/>
      <c r="B50" s="178"/>
      <c r="C50" s="179"/>
      <c r="D50" s="184"/>
      <c r="E50" s="198"/>
      <c r="F50" s="178"/>
      <c r="G50" s="178"/>
      <c r="H50" s="125">
        <f t="shared" si="10"/>
        <v>0</v>
      </c>
      <c r="I50" s="125">
        <f t="shared" si="11"/>
        <v>0</v>
      </c>
      <c r="J50" s="125">
        <f t="shared" si="14"/>
        <v>0</v>
      </c>
      <c r="K50" s="174">
        <f t="shared" si="15"/>
        <v>0</v>
      </c>
      <c r="L50" s="199"/>
      <c r="M50" s="199"/>
      <c r="N50" s="200"/>
      <c r="O50" s="199"/>
      <c r="P50" s="199"/>
      <c r="Q50" s="200"/>
      <c r="R50" s="199"/>
      <c r="S50" s="199"/>
      <c r="T50" s="200"/>
      <c r="U50" s="199"/>
      <c r="V50" s="199"/>
      <c r="W50" s="200"/>
      <c r="X50" s="199"/>
      <c r="Y50" s="199"/>
      <c r="Z50" s="200"/>
      <c r="AA50" s="199"/>
      <c r="AB50" s="199"/>
      <c r="AC50" s="200"/>
      <c r="AD50" s="199"/>
      <c r="AE50" s="199"/>
      <c r="AF50" s="200"/>
      <c r="AG50" s="199"/>
      <c r="AH50" s="199"/>
      <c r="AI50" s="200"/>
      <c r="AJ50" s="199"/>
      <c r="AK50" s="199"/>
      <c r="AL50" s="200"/>
      <c r="AM50" s="199"/>
      <c r="AN50" s="199"/>
      <c r="AO50" s="200"/>
      <c r="AP50" s="199"/>
      <c r="AQ50" s="199"/>
      <c r="AR50" s="200"/>
      <c r="AS50" s="199"/>
      <c r="AT50" s="199"/>
      <c r="AU50" s="200"/>
      <c r="AV50" s="199"/>
      <c r="AW50" s="199"/>
      <c r="AX50" s="200"/>
      <c r="AY50" s="199"/>
      <c r="AZ50" s="199"/>
      <c r="BA50" s="200"/>
      <c r="BB50" s="199"/>
      <c r="BC50" s="199"/>
      <c r="BD50" s="200"/>
      <c r="BE50" s="199"/>
      <c r="BF50" s="199"/>
      <c r="BG50" s="200"/>
      <c r="BH50" s="199"/>
      <c r="BI50" s="199"/>
      <c r="BJ50" s="200"/>
      <c r="BK50" s="199"/>
      <c r="BL50" s="199"/>
      <c r="BM50" s="200"/>
      <c r="BN50" s="199"/>
      <c r="BO50" s="199"/>
      <c r="BP50" s="200"/>
      <c r="BQ50" s="199"/>
      <c r="BR50" s="199"/>
      <c r="BS50" s="200"/>
      <c r="BT50" s="199"/>
      <c r="BU50" s="199"/>
      <c r="BV50" s="200"/>
      <c r="BW50" s="199"/>
      <c r="BX50" s="199"/>
      <c r="BY50" s="200"/>
      <c r="BZ50" s="199"/>
      <c r="CA50" s="199"/>
      <c r="CB50" s="200"/>
      <c r="CC50" s="199"/>
      <c r="CD50" s="199"/>
      <c r="CE50" s="200"/>
      <c r="CF50" s="199"/>
      <c r="CG50" s="199"/>
      <c r="CH50" s="200"/>
      <c r="CI50" s="199"/>
      <c r="CJ50" s="199"/>
      <c r="CK50" s="200"/>
      <c r="CL50" s="199"/>
      <c r="CM50" s="199"/>
      <c r="CN50" s="200"/>
      <c r="CO50" s="199"/>
      <c r="CP50" s="199"/>
      <c r="CQ50" s="200"/>
      <c r="CR50" s="199"/>
      <c r="CS50" s="199"/>
      <c r="CT50" s="200"/>
      <c r="CU50" s="199"/>
      <c r="CV50" s="199"/>
      <c r="CW50" s="200"/>
      <c r="CX50" s="199"/>
      <c r="CY50" s="199"/>
      <c r="CZ50" s="200"/>
      <c r="DA50" s="199"/>
      <c r="DB50" s="199"/>
      <c r="DC50" s="200"/>
      <c r="DD50" s="199"/>
      <c r="DE50" s="199"/>
      <c r="DF50" s="200"/>
      <c r="DG50" s="199"/>
      <c r="DH50" s="199"/>
      <c r="DI50" s="200"/>
      <c r="DJ50" s="199"/>
      <c r="DK50" s="199"/>
      <c r="DL50" s="200"/>
      <c r="DM50" s="199"/>
      <c r="DN50" s="199"/>
      <c r="DO50" s="200"/>
      <c r="DP50" s="199"/>
      <c r="DQ50" s="199"/>
      <c r="DR50" s="200"/>
      <c r="DS50" s="199"/>
      <c r="DT50" s="199"/>
      <c r="DU50" s="200"/>
      <c r="DV50" s="200"/>
      <c r="DW50" s="200"/>
      <c r="DX50" s="200"/>
      <c r="DY50" s="199"/>
      <c r="DZ50" s="199"/>
      <c r="EA50" s="200"/>
      <c r="EB50" s="199"/>
      <c r="EC50" s="199"/>
      <c r="ED50" s="200"/>
      <c r="EE50" s="199"/>
      <c r="EF50" s="199"/>
      <c r="EG50" s="200"/>
      <c r="EH50" s="125">
        <f t="shared" si="12"/>
        <v>0</v>
      </c>
      <c r="EI50" s="125">
        <f t="shared" si="13"/>
        <v>0</v>
      </c>
      <c r="EJ50" s="200"/>
    </row>
    <row r="51" spans="1:140" s="172" customFormat="1" ht="15.75" hidden="1" customHeight="1">
      <c r="A51" s="173"/>
      <c r="B51" s="178"/>
      <c r="C51" s="179"/>
      <c r="D51" s="184"/>
      <c r="E51" s="198"/>
      <c r="F51" s="178"/>
      <c r="G51" s="178"/>
      <c r="H51" s="125">
        <f t="shared" si="10"/>
        <v>0</v>
      </c>
      <c r="I51" s="125">
        <f t="shared" si="11"/>
        <v>0</v>
      </c>
      <c r="J51" s="125">
        <f t="shared" si="14"/>
        <v>0</v>
      </c>
      <c r="K51" s="174">
        <f t="shared" si="15"/>
        <v>0</v>
      </c>
      <c r="L51" s="199"/>
      <c r="M51" s="199"/>
      <c r="N51" s="200"/>
      <c r="O51" s="199"/>
      <c r="P51" s="199"/>
      <c r="Q51" s="200"/>
      <c r="R51" s="199"/>
      <c r="S51" s="199"/>
      <c r="T51" s="200"/>
      <c r="U51" s="199"/>
      <c r="V51" s="199"/>
      <c r="W51" s="200"/>
      <c r="X51" s="199"/>
      <c r="Y51" s="199"/>
      <c r="Z51" s="200"/>
      <c r="AA51" s="199"/>
      <c r="AB51" s="199"/>
      <c r="AC51" s="200"/>
      <c r="AD51" s="199"/>
      <c r="AE51" s="199"/>
      <c r="AF51" s="200"/>
      <c r="AG51" s="199"/>
      <c r="AH51" s="199"/>
      <c r="AI51" s="200"/>
      <c r="AJ51" s="199"/>
      <c r="AK51" s="199"/>
      <c r="AL51" s="200"/>
      <c r="AM51" s="199"/>
      <c r="AN51" s="199"/>
      <c r="AO51" s="200"/>
      <c r="AP51" s="199"/>
      <c r="AQ51" s="199"/>
      <c r="AR51" s="200"/>
      <c r="AS51" s="199"/>
      <c r="AT51" s="199"/>
      <c r="AU51" s="200"/>
      <c r="AV51" s="199"/>
      <c r="AW51" s="199"/>
      <c r="AX51" s="200"/>
      <c r="AY51" s="199"/>
      <c r="AZ51" s="199"/>
      <c r="BA51" s="200"/>
      <c r="BB51" s="199"/>
      <c r="BC51" s="199"/>
      <c r="BD51" s="200"/>
      <c r="BE51" s="199"/>
      <c r="BF51" s="199"/>
      <c r="BG51" s="200"/>
      <c r="BH51" s="199"/>
      <c r="BI51" s="199"/>
      <c r="BJ51" s="200"/>
      <c r="BK51" s="199"/>
      <c r="BL51" s="199"/>
      <c r="BM51" s="200"/>
      <c r="BN51" s="199"/>
      <c r="BO51" s="199"/>
      <c r="BP51" s="200"/>
      <c r="BQ51" s="199"/>
      <c r="BR51" s="199"/>
      <c r="BS51" s="200"/>
      <c r="BT51" s="199"/>
      <c r="BU51" s="199"/>
      <c r="BV51" s="200"/>
      <c r="BW51" s="199"/>
      <c r="BX51" s="199"/>
      <c r="BY51" s="200"/>
      <c r="BZ51" s="199"/>
      <c r="CA51" s="199"/>
      <c r="CB51" s="200"/>
      <c r="CC51" s="199"/>
      <c r="CD51" s="199"/>
      <c r="CE51" s="200"/>
      <c r="CF51" s="199"/>
      <c r="CG51" s="199"/>
      <c r="CH51" s="200"/>
      <c r="CI51" s="199"/>
      <c r="CJ51" s="199"/>
      <c r="CK51" s="200"/>
      <c r="CL51" s="199"/>
      <c r="CM51" s="199"/>
      <c r="CN51" s="200"/>
      <c r="CO51" s="199"/>
      <c r="CP51" s="199"/>
      <c r="CQ51" s="200"/>
      <c r="CR51" s="199"/>
      <c r="CS51" s="199"/>
      <c r="CT51" s="200"/>
      <c r="CU51" s="199"/>
      <c r="CV51" s="199"/>
      <c r="CW51" s="200"/>
      <c r="CX51" s="199"/>
      <c r="CY51" s="199"/>
      <c r="CZ51" s="200"/>
      <c r="DA51" s="199"/>
      <c r="DB51" s="199"/>
      <c r="DC51" s="200"/>
      <c r="DD51" s="199"/>
      <c r="DE51" s="199"/>
      <c r="DF51" s="200"/>
      <c r="DG51" s="199"/>
      <c r="DH51" s="199"/>
      <c r="DI51" s="200"/>
      <c r="DJ51" s="199"/>
      <c r="DK51" s="199"/>
      <c r="DL51" s="200"/>
      <c r="DM51" s="199"/>
      <c r="DN51" s="199"/>
      <c r="DO51" s="200"/>
      <c r="DP51" s="199"/>
      <c r="DQ51" s="199"/>
      <c r="DR51" s="200"/>
      <c r="DS51" s="199"/>
      <c r="DT51" s="199"/>
      <c r="DU51" s="200"/>
      <c r="DV51" s="200"/>
      <c r="DW51" s="200"/>
      <c r="DX51" s="200"/>
      <c r="DY51" s="199"/>
      <c r="DZ51" s="199"/>
      <c r="EA51" s="200"/>
      <c r="EB51" s="199"/>
      <c r="EC51" s="199"/>
      <c r="ED51" s="200"/>
      <c r="EE51" s="199"/>
      <c r="EF51" s="199"/>
      <c r="EG51" s="200"/>
      <c r="EH51" s="125">
        <f t="shared" si="12"/>
        <v>0</v>
      </c>
      <c r="EI51" s="125">
        <f t="shared" si="13"/>
        <v>0</v>
      </c>
      <c r="EJ51" s="200"/>
    </row>
    <row r="52" spans="1:140" s="172" customFormat="1" ht="15.75" hidden="1" customHeight="1">
      <c r="A52" s="173"/>
      <c r="B52" s="178"/>
      <c r="C52" s="179"/>
      <c r="D52" s="184"/>
      <c r="E52" s="198"/>
      <c r="F52" s="178"/>
      <c r="G52" s="178"/>
      <c r="H52" s="125">
        <f t="shared" si="10"/>
        <v>0</v>
      </c>
      <c r="I52" s="125">
        <f t="shared" si="11"/>
        <v>0</v>
      </c>
      <c r="J52" s="125">
        <f t="shared" si="14"/>
        <v>0</v>
      </c>
      <c r="K52" s="174">
        <f t="shared" si="15"/>
        <v>0</v>
      </c>
      <c r="L52" s="199"/>
      <c r="M52" s="199"/>
      <c r="N52" s="200"/>
      <c r="O52" s="199"/>
      <c r="P52" s="199"/>
      <c r="Q52" s="200"/>
      <c r="R52" s="199"/>
      <c r="S52" s="199"/>
      <c r="T52" s="200"/>
      <c r="U52" s="199"/>
      <c r="V52" s="199"/>
      <c r="W52" s="200"/>
      <c r="X52" s="199"/>
      <c r="Y52" s="199"/>
      <c r="Z52" s="200"/>
      <c r="AA52" s="199"/>
      <c r="AB52" s="199"/>
      <c r="AC52" s="200"/>
      <c r="AD52" s="199"/>
      <c r="AE52" s="199"/>
      <c r="AF52" s="200"/>
      <c r="AG52" s="199"/>
      <c r="AH52" s="199"/>
      <c r="AI52" s="200"/>
      <c r="AJ52" s="199"/>
      <c r="AK52" s="199"/>
      <c r="AL52" s="200"/>
      <c r="AM52" s="199"/>
      <c r="AN52" s="199"/>
      <c r="AO52" s="200"/>
      <c r="AP52" s="199"/>
      <c r="AQ52" s="199"/>
      <c r="AR52" s="200"/>
      <c r="AS52" s="199"/>
      <c r="AT52" s="199"/>
      <c r="AU52" s="200"/>
      <c r="AV52" s="199"/>
      <c r="AW52" s="199"/>
      <c r="AX52" s="200"/>
      <c r="AY52" s="199"/>
      <c r="AZ52" s="199"/>
      <c r="BA52" s="200"/>
      <c r="BB52" s="199"/>
      <c r="BC52" s="199"/>
      <c r="BD52" s="200"/>
      <c r="BE52" s="199"/>
      <c r="BF52" s="199"/>
      <c r="BG52" s="200"/>
      <c r="BH52" s="199"/>
      <c r="BI52" s="199"/>
      <c r="BJ52" s="200"/>
      <c r="BK52" s="199"/>
      <c r="BL52" s="199"/>
      <c r="BM52" s="200"/>
      <c r="BN52" s="199"/>
      <c r="BO52" s="199"/>
      <c r="BP52" s="200"/>
      <c r="BQ52" s="199"/>
      <c r="BR52" s="199"/>
      <c r="BS52" s="200"/>
      <c r="BT52" s="199"/>
      <c r="BU52" s="199"/>
      <c r="BV52" s="200"/>
      <c r="BW52" s="199"/>
      <c r="BX52" s="199"/>
      <c r="BY52" s="200"/>
      <c r="BZ52" s="199"/>
      <c r="CA52" s="199"/>
      <c r="CB52" s="200"/>
      <c r="CC52" s="199"/>
      <c r="CD52" s="199"/>
      <c r="CE52" s="200"/>
      <c r="CF52" s="199"/>
      <c r="CG52" s="199"/>
      <c r="CH52" s="200"/>
      <c r="CI52" s="199"/>
      <c r="CJ52" s="199"/>
      <c r="CK52" s="200"/>
      <c r="CL52" s="199"/>
      <c r="CM52" s="199"/>
      <c r="CN52" s="200"/>
      <c r="CO52" s="199"/>
      <c r="CP52" s="199"/>
      <c r="CQ52" s="200"/>
      <c r="CR52" s="199"/>
      <c r="CS52" s="199"/>
      <c r="CT52" s="200"/>
      <c r="CU52" s="199"/>
      <c r="CV52" s="199"/>
      <c r="CW52" s="200"/>
      <c r="CX52" s="199"/>
      <c r="CY52" s="199"/>
      <c r="CZ52" s="200"/>
      <c r="DA52" s="199"/>
      <c r="DB52" s="199"/>
      <c r="DC52" s="200"/>
      <c r="DD52" s="199"/>
      <c r="DE52" s="199"/>
      <c r="DF52" s="200"/>
      <c r="DG52" s="199"/>
      <c r="DH52" s="199"/>
      <c r="DI52" s="200"/>
      <c r="DJ52" s="199"/>
      <c r="DK52" s="199"/>
      <c r="DL52" s="200"/>
      <c r="DM52" s="199"/>
      <c r="DN52" s="199"/>
      <c r="DO52" s="200"/>
      <c r="DP52" s="199"/>
      <c r="DQ52" s="199"/>
      <c r="DR52" s="200"/>
      <c r="DS52" s="199"/>
      <c r="DT52" s="199"/>
      <c r="DU52" s="200"/>
      <c r="DV52" s="200"/>
      <c r="DW52" s="200"/>
      <c r="DX52" s="200"/>
      <c r="DY52" s="199"/>
      <c r="DZ52" s="199"/>
      <c r="EA52" s="200"/>
      <c r="EB52" s="199"/>
      <c r="EC52" s="199"/>
      <c r="ED52" s="200"/>
      <c r="EE52" s="199"/>
      <c r="EF52" s="199"/>
      <c r="EG52" s="200"/>
      <c r="EH52" s="125">
        <f t="shared" si="12"/>
        <v>0</v>
      </c>
      <c r="EI52" s="125">
        <f t="shared" si="13"/>
        <v>0</v>
      </c>
      <c r="EJ52" s="200"/>
    </row>
    <row r="53" spans="1:140" s="172" customFormat="1" ht="15.75" hidden="1" customHeight="1">
      <c r="A53" s="173"/>
      <c r="B53" s="178"/>
      <c r="C53" s="179"/>
      <c r="D53" s="184"/>
      <c r="E53" s="198"/>
      <c r="F53" s="178"/>
      <c r="G53" s="178"/>
      <c r="H53" s="125">
        <f t="shared" si="10"/>
        <v>0</v>
      </c>
      <c r="I53" s="125">
        <f t="shared" si="11"/>
        <v>0</v>
      </c>
      <c r="J53" s="125">
        <f t="shared" si="14"/>
        <v>0</v>
      </c>
      <c r="K53" s="174">
        <f t="shared" si="15"/>
        <v>0</v>
      </c>
      <c r="L53" s="199"/>
      <c r="M53" s="199"/>
      <c r="N53" s="200"/>
      <c r="O53" s="199"/>
      <c r="P53" s="199"/>
      <c r="Q53" s="200"/>
      <c r="R53" s="199"/>
      <c r="S53" s="199"/>
      <c r="T53" s="200"/>
      <c r="U53" s="199"/>
      <c r="V53" s="199"/>
      <c r="W53" s="200"/>
      <c r="X53" s="199"/>
      <c r="Y53" s="199"/>
      <c r="Z53" s="200"/>
      <c r="AA53" s="199"/>
      <c r="AB53" s="199"/>
      <c r="AC53" s="200"/>
      <c r="AD53" s="199"/>
      <c r="AE53" s="199"/>
      <c r="AF53" s="200"/>
      <c r="AG53" s="199"/>
      <c r="AH53" s="199"/>
      <c r="AI53" s="200"/>
      <c r="AJ53" s="199"/>
      <c r="AK53" s="199"/>
      <c r="AL53" s="200"/>
      <c r="AM53" s="199"/>
      <c r="AN53" s="199"/>
      <c r="AO53" s="200"/>
      <c r="AP53" s="199"/>
      <c r="AQ53" s="199"/>
      <c r="AR53" s="200"/>
      <c r="AS53" s="199"/>
      <c r="AT53" s="199"/>
      <c r="AU53" s="200"/>
      <c r="AV53" s="199"/>
      <c r="AW53" s="199"/>
      <c r="AX53" s="200"/>
      <c r="AY53" s="199"/>
      <c r="AZ53" s="199"/>
      <c r="BA53" s="200"/>
      <c r="BB53" s="199"/>
      <c r="BC53" s="199"/>
      <c r="BD53" s="200"/>
      <c r="BE53" s="199"/>
      <c r="BF53" s="199"/>
      <c r="BG53" s="200"/>
      <c r="BH53" s="199"/>
      <c r="BI53" s="199"/>
      <c r="BJ53" s="200"/>
      <c r="BK53" s="199"/>
      <c r="BL53" s="199"/>
      <c r="BM53" s="200"/>
      <c r="BN53" s="199"/>
      <c r="BO53" s="199"/>
      <c r="BP53" s="200"/>
      <c r="BQ53" s="199"/>
      <c r="BR53" s="199"/>
      <c r="BS53" s="200"/>
      <c r="BT53" s="199"/>
      <c r="BU53" s="199"/>
      <c r="BV53" s="200"/>
      <c r="BW53" s="199"/>
      <c r="BX53" s="199"/>
      <c r="BY53" s="200"/>
      <c r="BZ53" s="199"/>
      <c r="CA53" s="199"/>
      <c r="CB53" s="200"/>
      <c r="CC53" s="199"/>
      <c r="CD53" s="199"/>
      <c r="CE53" s="200"/>
      <c r="CF53" s="199"/>
      <c r="CG53" s="199"/>
      <c r="CH53" s="200"/>
      <c r="CI53" s="199"/>
      <c r="CJ53" s="199"/>
      <c r="CK53" s="200"/>
      <c r="CL53" s="199"/>
      <c r="CM53" s="199"/>
      <c r="CN53" s="200"/>
      <c r="CO53" s="199"/>
      <c r="CP53" s="199"/>
      <c r="CQ53" s="200"/>
      <c r="CR53" s="199"/>
      <c r="CS53" s="199"/>
      <c r="CT53" s="200"/>
      <c r="CU53" s="199"/>
      <c r="CV53" s="199"/>
      <c r="CW53" s="200"/>
      <c r="CX53" s="199"/>
      <c r="CY53" s="199"/>
      <c r="CZ53" s="200"/>
      <c r="DA53" s="199"/>
      <c r="DB53" s="199"/>
      <c r="DC53" s="200"/>
      <c r="DD53" s="199"/>
      <c r="DE53" s="199"/>
      <c r="DF53" s="200"/>
      <c r="DG53" s="199"/>
      <c r="DH53" s="199"/>
      <c r="DI53" s="200"/>
      <c r="DJ53" s="199"/>
      <c r="DK53" s="199"/>
      <c r="DL53" s="200"/>
      <c r="DM53" s="199"/>
      <c r="DN53" s="199"/>
      <c r="DO53" s="200"/>
      <c r="DP53" s="199"/>
      <c r="DQ53" s="199"/>
      <c r="DR53" s="200"/>
      <c r="DS53" s="199"/>
      <c r="DT53" s="199"/>
      <c r="DU53" s="200"/>
      <c r="DV53" s="200"/>
      <c r="DW53" s="200"/>
      <c r="DX53" s="200"/>
      <c r="DY53" s="199"/>
      <c r="DZ53" s="199"/>
      <c r="EA53" s="200"/>
      <c r="EB53" s="199"/>
      <c r="EC53" s="199"/>
      <c r="ED53" s="200"/>
      <c r="EE53" s="199"/>
      <c r="EF53" s="199"/>
      <c r="EG53" s="200"/>
      <c r="EH53" s="125">
        <f t="shared" si="12"/>
        <v>0</v>
      </c>
      <c r="EI53" s="125">
        <f t="shared" si="13"/>
        <v>0</v>
      </c>
      <c r="EJ53" s="200"/>
    </row>
    <row r="54" spans="1:140" s="172" customFormat="1" ht="15.75" hidden="1" customHeight="1">
      <c r="A54" s="173"/>
      <c r="B54" s="178"/>
      <c r="C54" s="179"/>
      <c r="D54" s="184"/>
      <c r="E54" s="198"/>
      <c r="F54" s="178"/>
      <c r="G54" s="178"/>
      <c r="H54" s="125">
        <f t="shared" si="10"/>
        <v>0</v>
      </c>
      <c r="I54" s="125">
        <f t="shared" si="11"/>
        <v>0</v>
      </c>
      <c r="J54" s="125">
        <f t="shared" si="14"/>
        <v>0</v>
      </c>
      <c r="K54" s="174">
        <f t="shared" si="15"/>
        <v>0</v>
      </c>
      <c r="L54" s="199"/>
      <c r="M54" s="199"/>
      <c r="N54" s="200"/>
      <c r="O54" s="199"/>
      <c r="P54" s="199"/>
      <c r="Q54" s="200"/>
      <c r="R54" s="199"/>
      <c r="S54" s="199"/>
      <c r="T54" s="200"/>
      <c r="U54" s="199"/>
      <c r="V54" s="199"/>
      <c r="W54" s="200"/>
      <c r="X54" s="199"/>
      <c r="Y54" s="199"/>
      <c r="Z54" s="200"/>
      <c r="AA54" s="199"/>
      <c r="AB54" s="199"/>
      <c r="AC54" s="200"/>
      <c r="AD54" s="199"/>
      <c r="AE54" s="199"/>
      <c r="AF54" s="200"/>
      <c r="AG54" s="199"/>
      <c r="AH54" s="199"/>
      <c r="AI54" s="200"/>
      <c r="AJ54" s="199"/>
      <c r="AK54" s="199"/>
      <c r="AL54" s="200"/>
      <c r="AM54" s="199"/>
      <c r="AN54" s="199"/>
      <c r="AO54" s="200"/>
      <c r="AP54" s="199"/>
      <c r="AQ54" s="199"/>
      <c r="AR54" s="200"/>
      <c r="AS54" s="199"/>
      <c r="AT54" s="199"/>
      <c r="AU54" s="200"/>
      <c r="AV54" s="199"/>
      <c r="AW54" s="199"/>
      <c r="AX54" s="200"/>
      <c r="AY54" s="199"/>
      <c r="AZ54" s="199"/>
      <c r="BA54" s="200"/>
      <c r="BB54" s="199"/>
      <c r="BC54" s="199"/>
      <c r="BD54" s="200"/>
      <c r="BE54" s="199"/>
      <c r="BF54" s="199"/>
      <c r="BG54" s="200"/>
      <c r="BH54" s="199"/>
      <c r="BI54" s="199"/>
      <c r="BJ54" s="200"/>
      <c r="BK54" s="199"/>
      <c r="BL54" s="199"/>
      <c r="BM54" s="200"/>
      <c r="BN54" s="199"/>
      <c r="BO54" s="199"/>
      <c r="BP54" s="200"/>
      <c r="BQ54" s="199"/>
      <c r="BR54" s="199"/>
      <c r="BS54" s="200"/>
      <c r="BT54" s="199"/>
      <c r="BU54" s="199"/>
      <c r="BV54" s="200"/>
      <c r="BW54" s="199"/>
      <c r="BX54" s="199"/>
      <c r="BY54" s="200"/>
      <c r="BZ54" s="199"/>
      <c r="CA54" s="199"/>
      <c r="CB54" s="200"/>
      <c r="CC54" s="199"/>
      <c r="CD54" s="199"/>
      <c r="CE54" s="200"/>
      <c r="CF54" s="199"/>
      <c r="CG54" s="199"/>
      <c r="CH54" s="200"/>
      <c r="CI54" s="199"/>
      <c r="CJ54" s="199"/>
      <c r="CK54" s="200"/>
      <c r="CL54" s="199"/>
      <c r="CM54" s="199"/>
      <c r="CN54" s="200"/>
      <c r="CO54" s="199"/>
      <c r="CP54" s="199"/>
      <c r="CQ54" s="200"/>
      <c r="CR54" s="199"/>
      <c r="CS54" s="199"/>
      <c r="CT54" s="200"/>
      <c r="CU54" s="199"/>
      <c r="CV54" s="199"/>
      <c r="CW54" s="200"/>
      <c r="CX54" s="199"/>
      <c r="CY54" s="199"/>
      <c r="CZ54" s="200"/>
      <c r="DA54" s="199"/>
      <c r="DB54" s="199"/>
      <c r="DC54" s="200"/>
      <c r="DD54" s="199"/>
      <c r="DE54" s="199"/>
      <c r="DF54" s="200"/>
      <c r="DG54" s="199"/>
      <c r="DH54" s="199"/>
      <c r="DI54" s="200"/>
      <c r="DJ54" s="199"/>
      <c r="DK54" s="199"/>
      <c r="DL54" s="200"/>
      <c r="DM54" s="199"/>
      <c r="DN54" s="199"/>
      <c r="DO54" s="200"/>
      <c r="DP54" s="199"/>
      <c r="DQ54" s="199"/>
      <c r="DR54" s="200"/>
      <c r="DS54" s="199"/>
      <c r="DT54" s="199"/>
      <c r="DU54" s="200"/>
      <c r="DV54" s="200"/>
      <c r="DW54" s="200"/>
      <c r="DX54" s="200"/>
      <c r="DY54" s="199"/>
      <c r="DZ54" s="199"/>
      <c r="EA54" s="200"/>
      <c r="EB54" s="199"/>
      <c r="EC54" s="199"/>
      <c r="ED54" s="200"/>
      <c r="EE54" s="199"/>
      <c r="EF54" s="199"/>
      <c r="EG54" s="200"/>
      <c r="EH54" s="125">
        <f t="shared" si="12"/>
        <v>0</v>
      </c>
      <c r="EI54" s="125">
        <f t="shared" si="13"/>
        <v>0</v>
      </c>
      <c r="EJ54" s="200"/>
    </row>
    <row r="55" spans="1:140" s="172" customFormat="1" ht="15.75" hidden="1" customHeight="1">
      <c r="A55" s="173"/>
      <c r="B55" s="178"/>
      <c r="C55" s="179"/>
      <c r="D55" s="184"/>
      <c r="E55" s="198"/>
      <c r="F55" s="178"/>
      <c r="G55" s="178"/>
      <c r="H55" s="125">
        <f t="shared" si="10"/>
        <v>0</v>
      </c>
      <c r="I55" s="125">
        <f t="shared" si="11"/>
        <v>0</v>
      </c>
      <c r="J55" s="125">
        <f t="shared" si="14"/>
        <v>0</v>
      </c>
      <c r="K55" s="174">
        <f t="shared" si="15"/>
        <v>0</v>
      </c>
      <c r="L55" s="199"/>
      <c r="M55" s="199"/>
      <c r="N55" s="200"/>
      <c r="O55" s="199"/>
      <c r="P55" s="199"/>
      <c r="Q55" s="200"/>
      <c r="R55" s="199"/>
      <c r="S55" s="199"/>
      <c r="T55" s="200"/>
      <c r="U55" s="199"/>
      <c r="V55" s="199"/>
      <c r="W55" s="200"/>
      <c r="X55" s="199"/>
      <c r="Y55" s="199"/>
      <c r="Z55" s="200"/>
      <c r="AA55" s="199"/>
      <c r="AB55" s="199"/>
      <c r="AC55" s="200"/>
      <c r="AD55" s="199"/>
      <c r="AE55" s="199"/>
      <c r="AF55" s="200"/>
      <c r="AG55" s="199"/>
      <c r="AH55" s="199"/>
      <c r="AI55" s="200"/>
      <c r="AJ55" s="199"/>
      <c r="AK55" s="199"/>
      <c r="AL55" s="200"/>
      <c r="AM55" s="199"/>
      <c r="AN55" s="199"/>
      <c r="AO55" s="200"/>
      <c r="AP55" s="199"/>
      <c r="AQ55" s="199"/>
      <c r="AR55" s="200"/>
      <c r="AS55" s="199"/>
      <c r="AT55" s="199"/>
      <c r="AU55" s="200"/>
      <c r="AV55" s="199"/>
      <c r="AW55" s="199"/>
      <c r="AX55" s="200"/>
      <c r="AY55" s="199"/>
      <c r="AZ55" s="199"/>
      <c r="BA55" s="200"/>
      <c r="BB55" s="199"/>
      <c r="BC55" s="199"/>
      <c r="BD55" s="200"/>
      <c r="BE55" s="199"/>
      <c r="BF55" s="199"/>
      <c r="BG55" s="200"/>
      <c r="BH55" s="199"/>
      <c r="BI55" s="199"/>
      <c r="BJ55" s="200"/>
      <c r="BK55" s="199"/>
      <c r="BL55" s="199"/>
      <c r="BM55" s="200"/>
      <c r="BN55" s="199"/>
      <c r="BO55" s="199"/>
      <c r="BP55" s="200"/>
      <c r="BQ55" s="199"/>
      <c r="BR55" s="199"/>
      <c r="BS55" s="200"/>
      <c r="BT55" s="199"/>
      <c r="BU55" s="199"/>
      <c r="BV55" s="200"/>
      <c r="BW55" s="199"/>
      <c r="BX55" s="199"/>
      <c r="BY55" s="200"/>
      <c r="BZ55" s="199"/>
      <c r="CA55" s="199"/>
      <c r="CB55" s="200"/>
      <c r="CC55" s="199"/>
      <c r="CD55" s="199"/>
      <c r="CE55" s="200"/>
      <c r="CF55" s="199"/>
      <c r="CG55" s="199"/>
      <c r="CH55" s="200"/>
      <c r="CI55" s="199"/>
      <c r="CJ55" s="199"/>
      <c r="CK55" s="200"/>
      <c r="CL55" s="199"/>
      <c r="CM55" s="199"/>
      <c r="CN55" s="200"/>
      <c r="CO55" s="199"/>
      <c r="CP55" s="199"/>
      <c r="CQ55" s="200"/>
      <c r="CR55" s="199"/>
      <c r="CS55" s="199"/>
      <c r="CT55" s="200"/>
      <c r="CU55" s="199"/>
      <c r="CV55" s="199"/>
      <c r="CW55" s="200"/>
      <c r="CX55" s="199"/>
      <c r="CY55" s="199"/>
      <c r="CZ55" s="200"/>
      <c r="DA55" s="199"/>
      <c r="DB55" s="199"/>
      <c r="DC55" s="200"/>
      <c r="DD55" s="199"/>
      <c r="DE55" s="199"/>
      <c r="DF55" s="200"/>
      <c r="DG55" s="199"/>
      <c r="DH55" s="199"/>
      <c r="DI55" s="200"/>
      <c r="DJ55" s="199"/>
      <c r="DK55" s="199"/>
      <c r="DL55" s="200"/>
      <c r="DM55" s="199"/>
      <c r="DN55" s="199"/>
      <c r="DO55" s="200"/>
      <c r="DP55" s="199"/>
      <c r="DQ55" s="199"/>
      <c r="DR55" s="200"/>
      <c r="DS55" s="199"/>
      <c r="DT55" s="199"/>
      <c r="DU55" s="200"/>
      <c r="DV55" s="200"/>
      <c r="DW55" s="200"/>
      <c r="DX55" s="200"/>
      <c r="DY55" s="199"/>
      <c r="DZ55" s="199"/>
      <c r="EA55" s="200"/>
      <c r="EB55" s="199"/>
      <c r="EC55" s="199"/>
      <c r="ED55" s="200"/>
      <c r="EE55" s="199"/>
      <c r="EF55" s="199"/>
      <c r="EG55" s="200"/>
      <c r="EH55" s="125">
        <f t="shared" si="12"/>
        <v>0</v>
      </c>
      <c r="EI55" s="125">
        <f t="shared" si="13"/>
        <v>0</v>
      </c>
      <c r="EJ55" s="200"/>
    </row>
    <row r="56" spans="1:140" s="172" customFormat="1" ht="15" customHeight="1">
      <c r="A56" s="173"/>
      <c r="B56" s="178"/>
      <c r="C56" s="179"/>
      <c r="D56" s="184"/>
      <c r="E56" s="102">
        <v>3</v>
      </c>
      <c r="F56" s="92" t="s">
        <v>48</v>
      </c>
      <c r="G56" s="81" t="s">
        <v>49</v>
      </c>
      <c r="H56" s="125">
        <f t="shared" si="10"/>
        <v>0</v>
      </c>
      <c r="I56" s="125">
        <f t="shared" si="11"/>
        <v>0</v>
      </c>
      <c r="J56" s="125">
        <f t="shared" si="14"/>
        <v>0</v>
      </c>
      <c r="K56" s="174">
        <f t="shared" si="15"/>
        <v>0</v>
      </c>
      <c r="L56" s="110"/>
      <c r="M56" s="110"/>
      <c r="N56" s="111"/>
      <c r="O56" s="110"/>
      <c r="P56" s="110"/>
      <c r="Q56" s="111"/>
      <c r="R56" s="110"/>
      <c r="S56" s="110"/>
      <c r="T56" s="111"/>
      <c r="U56" s="110"/>
      <c r="V56" s="110"/>
      <c r="W56" s="111"/>
      <c r="X56" s="110"/>
      <c r="Y56" s="110"/>
      <c r="Z56" s="111"/>
      <c r="AA56" s="110"/>
      <c r="AB56" s="110"/>
      <c r="AC56" s="111"/>
      <c r="AD56" s="110"/>
      <c r="AE56" s="110"/>
      <c r="AF56" s="111"/>
      <c r="AG56" s="110"/>
      <c r="AH56" s="110"/>
      <c r="AI56" s="111"/>
      <c r="AJ56" s="110"/>
      <c r="AK56" s="110"/>
      <c r="AL56" s="111"/>
      <c r="AM56" s="110"/>
      <c r="AN56" s="110"/>
      <c r="AO56" s="111"/>
      <c r="AP56" s="110"/>
      <c r="AQ56" s="110"/>
      <c r="AR56" s="111"/>
      <c r="AS56" s="110"/>
      <c r="AT56" s="110"/>
      <c r="AU56" s="111"/>
      <c r="AV56" s="110"/>
      <c r="AW56" s="110"/>
      <c r="AX56" s="111"/>
      <c r="AY56" s="110"/>
      <c r="AZ56" s="110"/>
      <c r="BA56" s="111"/>
      <c r="BB56" s="110"/>
      <c r="BC56" s="110"/>
      <c r="BD56" s="111"/>
      <c r="BE56" s="110"/>
      <c r="BF56" s="110"/>
      <c r="BG56" s="111"/>
      <c r="BH56" s="110"/>
      <c r="BI56" s="110"/>
      <c r="BJ56" s="111"/>
      <c r="BK56" s="110"/>
      <c r="BL56" s="110"/>
      <c r="BM56" s="111"/>
      <c r="BN56" s="110"/>
      <c r="BO56" s="110"/>
      <c r="BP56" s="111"/>
      <c r="BQ56" s="110"/>
      <c r="BR56" s="110"/>
      <c r="BS56" s="111"/>
      <c r="BT56" s="110"/>
      <c r="BU56" s="110"/>
      <c r="BV56" s="111"/>
      <c r="BW56" s="110"/>
      <c r="BX56" s="110"/>
      <c r="BY56" s="111"/>
      <c r="BZ56" s="110"/>
      <c r="CA56" s="110"/>
      <c r="CB56" s="111"/>
      <c r="CC56" s="110"/>
      <c r="CD56" s="110"/>
      <c r="CE56" s="111"/>
      <c r="CF56" s="110"/>
      <c r="CG56" s="110"/>
      <c r="CH56" s="111"/>
      <c r="CI56" s="110"/>
      <c r="CJ56" s="110"/>
      <c r="CK56" s="111"/>
      <c r="CL56" s="110"/>
      <c r="CM56" s="110"/>
      <c r="CN56" s="111"/>
      <c r="CO56" s="110"/>
      <c r="CP56" s="110"/>
      <c r="CQ56" s="111"/>
      <c r="CR56" s="110"/>
      <c r="CS56" s="110"/>
      <c r="CT56" s="111"/>
      <c r="CU56" s="110"/>
      <c r="CV56" s="110"/>
      <c r="CW56" s="111"/>
      <c r="CX56" s="110"/>
      <c r="CY56" s="110"/>
      <c r="CZ56" s="111"/>
      <c r="DA56" s="110"/>
      <c r="DB56" s="110"/>
      <c r="DC56" s="111"/>
      <c r="DD56" s="110"/>
      <c r="DE56" s="110"/>
      <c r="DF56" s="111"/>
      <c r="DG56" s="110"/>
      <c r="DH56" s="110"/>
      <c r="DI56" s="111"/>
      <c r="DJ56" s="110"/>
      <c r="DK56" s="110"/>
      <c r="DL56" s="111"/>
      <c r="DM56" s="110"/>
      <c r="DN56" s="110"/>
      <c r="DO56" s="111"/>
      <c r="DP56" s="110"/>
      <c r="DQ56" s="110"/>
      <c r="DR56" s="111"/>
      <c r="DS56" s="110"/>
      <c r="DT56" s="110"/>
      <c r="DU56" s="111"/>
      <c r="DV56" s="111"/>
      <c r="DW56" s="111"/>
      <c r="DX56" s="111"/>
      <c r="DY56" s="110"/>
      <c r="DZ56" s="110"/>
      <c r="EA56" s="111"/>
      <c r="EB56" s="110"/>
      <c r="EC56" s="110"/>
      <c r="ED56" s="111"/>
      <c r="EE56" s="110"/>
      <c r="EF56" s="110"/>
      <c r="EG56" s="111"/>
      <c r="EH56" s="125">
        <f t="shared" si="12"/>
        <v>0</v>
      </c>
      <c r="EI56" s="125">
        <f t="shared" si="13"/>
        <v>0</v>
      </c>
      <c r="EJ56" s="111"/>
    </row>
    <row r="57" spans="1:140" s="172" customFormat="1" ht="15" customHeight="1">
      <c r="A57" s="173"/>
      <c r="B57" s="178"/>
      <c r="C57" s="179"/>
      <c r="D57" s="184">
        <v>2</v>
      </c>
      <c r="E57" s="81" t="s">
        <v>50</v>
      </c>
      <c r="F57" s="107"/>
      <c r="G57" s="107" t="s">
        <v>51</v>
      </c>
      <c r="H57" s="125">
        <f t="shared" si="10"/>
        <v>0</v>
      </c>
      <c r="I57" s="125">
        <f t="shared" si="11"/>
        <v>0</v>
      </c>
      <c r="J57" s="125">
        <f t="shared" si="14"/>
        <v>0</v>
      </c>
      <c r="K57" s="174">
        <f t="shared" si="15"/>
        <v>0</v>
      </c>
      <c r="L57" s="108"/>
      <c r="M57" s="108"/>
      <c r="N57" s="109"/>
      <c r="O57" s="108"/>
      <c r="P57" s="108"/>
      <c r="Q57" s="109"/>
      <c r="R57" s="108"/>
      <c r="S57" s="108"/>
      <c r="T57" s="109"/>
      <c r="U57" s="108"/>
      <c r="V57" s="108"/>
      <c r="W57" s="109"/>
      <c r="X57" s="108"/>
      <c r="Y57" s="108"/>
      <c r="Z57" s="109"/>
      <c r="AA57" s="108"/>
      <c r="AB57" s="108"/>
      <c r="AC57" s="109"/>
      <c r="AD57" s="108"/>
      <c r="AE57" s="108"/>
      <c r="AF57" s="109"/>
      <c r="AG57" s="108"/>
      <c r="AH57" s="108"/>
      <c r="AI57" s="109"/>
      <c r="AJ57" s="108"/>
      <c r="AK57" s="108"/>
      <c r="AL57" s="109"/>
      <c r="AM57" s="108"/>
      <c r="AN57" s="108"/>
      <c r="AO57" s="109"/>
      <c r="AP57" s="108"/>
      <c r="AQ57" s="108"/>
      <c r="AR57" s="109"/>
      <c r="AS57" s="108"/>
      <c r="AT57" s="108"/>
      <c r="AU57" s="109"/>
      <c r="AV57" s="108"/>
      <c r="AW57" s="108"/>
      <c r="AX57" s="109"/>
      <c r="AY57" s="108"/>
      <c r="AZ57" s="108"/>
      <c r="BA57" s="109"/>
      <c r="BB57" s="108"/>
      <c r="BC57" s="108"/>
      <c r="BD57" s="109"/>
      <c r="BE57" s="108"/>
      <c r="BF57" s="108"/>
      <c r="BG57" s="109"/>
      <c r="BH57" s="108"/>
      <c r="BI57" s="108"/>
      <c r="BJ57" s="109"/>
      <c r="BK57" s="108"/>
      <c r="BL57" s="108"/>
      <c r="BM57" s="109"/>
      <c r="BN57" s="108"/>
      <c r="BO57" s="108"/>
      <c r="BP57" s="109"/>
      <c r="BQ57" s="108"/>
      <c r="BR57" s="108"/>
      <c r="BS57" s="109"/>
      <c r="BT57" s="108"/>
      <c r="BU57" s="108"/>
      <c r="BV57" s="109"/>
      <c r="BW57" s="108"/>
      <c r="BX57" s="108"/>
      <c r="BY57" s="109"/>
      <c r="BZ57" s="108"/>
      <c r="CA57" s="108"/>
      <c r="CB57" s="109"/>
      <c r="CC57" s="108"/>
      <c r="CD57" s="108"/>
      <c r="CE57" s="109"/>
      <c r="CF57" s="108"/>
      <c r="CG57" s="108"/>
      <c r="CH57" s="109"/>
      <c r="CI57" s="108"/>
      <c r="CJ57" s="108"/>
      <c r="CK57" s="109"/>
      <c r="CL57" s="108"/>
      <c r="CM57" s="108"/>
      <c r="CN57" s="109"/>
      <c r="CO57" s="108"/>
      <c r="CP57" s="108"/>
      <c r="CQ57" s="109"/>
      <c r="CR57" s="108"/>
      <c r="CS57" s="108"/>
      <c r="CT57" s="109"/>
      <c r="CU57" s="108"/>
      <c r="CV57" s="108"/>
      <c r="CW57" s="109"/>
      <c r="CX57" s="108"/>
      <c r="CY57" s="108"/>
      <c r="CZ57" s="109"/>
      <c r="DA57" s="108"/>
      <c r="DB57" s="108"/>
      <c r="DC57" s="109"/>
      <c r="DD57" s="108"/>
      <c r="DE57" s="108"/>
      <c r="DF57" s="109"/>
      <c r="DG57" s="108"/>
      <c r="DH57" s="108"/>
      <c r="DI57" s="109"/>
      <c r="DJ57" s="108"/>
      <c r="DK57" s="108"/>
      <c r="DL57" s="109"/>
      <c r="DM57" s="108"/>
      <c r="DN57" s="108"/>
      <c r="DO57" s="109"/>
      <c r="DP57" s="108"/>
      <c r="DQ57" s="108"/>
      <c r="DR57" s="109"/>
      <c r="DS57" s="108"/>
      <c r="DT57" s="108"/>
      <c r="DU57" s="109"/>
      <c r="DV57" s="109"/>
      <c r="DW57" s="109"/>
      <c r="DX57" s="109"/>
      <c r="DY57" s="108"/>
      <c r="DZ57" s="108"/>
      <c r="EA57" s="109"/>
      <c r="EB57" s="108"/>
      <c r="EC57" s="108"/>
      <c r="ED57" s="109"/>
      <c r="EE57" s="108"/>
      <c r="EF57" s="108"/>
      <c r="EG57" s="109"/>
      <c r="EH57" s="125">
        <f t="shared" si="12"/>
        <v>0</v>
      </c>
      <c r="EI57" s="125">
        <f t="shared" si="13"/>
        <v>0</v>
      </c>
      <c r="EJ57" s="109"/>
    </row>
    <row r="58" spans="1:140" s="172" customFormat="1" ht="15" customHeight="1">
      <c r="A58" s="173"/>
      <c r="B58" s="178"/>
      <c r="C58" s="179"/>
      <c r="D58" s="184">
        <v>3</v>
      </c>
      <c r="E58" s="81" t="s">
        <v>52</v>
      </c>
      <c r="F58" s="107"/>
      <c r="G58" s="107" t="s">
        <v>53</v>
      </c>
      <c r="H58" s="125">
        <f t="shared" si="10"/>
        <v>92764</v>
      </c>
      <c r="I58" s="125">
        <f t="shared" si="11"/>
        <v>0</v>
      </c>
      <c r="J58" s="125">
        <f t="shared" si="14"/>
        <v>0</v>
      </c>
      <c r="K58" s="174">
        <f t="shared" si="15"/>
        <v>92764</v>
      </c>
      <c r="L58" s="108"/>
      <c r="M58" s="108"/>
      <c r="N58" s="109"/>
      <c r="O58" s="108"/>
      <c r="P58" s="108"/>
      <c r="Q58" s="109"/>
      <c r="R58" s="108"/>
      <c r="S58" s="108"/>
      <c r="T58" s="109"/>
      <c r="U58" s="108"/>
      <c r="V58" s="108"/>
      <c r="W58" s="109"/>
      <c r="X58" s="108"/>
      <c r="Y58" s="108"/>
      <c r="Z58" s="109"/>
      <c r="AA58" s="108"/>
      <c r="AB58" s="108"/>
      <c r="AC58" s="109"/>
      <c r="AD58" s="108"/>
      <c r="AE58" s="108"/>
      <c r="AF58" s="109"/>
      <c r="AG58" s="108"/>
      <c r="AH58" s="108"/>
      <c r="AI58" s="109"/>
      <c r="AJ58" s="108"/>
      <c r="AK58" s="108"/>
      <c r="AL58" s="109"/>
      <c r="AM58" s="108"/>
      <c r="AN58" s="108"/>
      <c r="AO58" s="109"/>
      <c r="AP58" s="108"/>
      <c r="AQ58" s="108"/>
      <c r="AR58" s="109"/>
      <c r="AS58" s="108"/>
      <c r="AT58" s="108"/>
      <c r="AU58" s="109"/>
      <c r="AV58" s="108"/>
      <c r="AW58" s="108"/>
      <c r="AX58" s="109"/>
      <c r="AY58" s="108"/>
      <c r="AZ58" s="108"/>
      <c r="BA58" s="109"/>
      <c r="BB58" s="108"/>
      <c r="BC58" s="108"/>
      <c r="BD58" s="109"/>
      <c r="BE58" s="108"/>
      <c r="BF58" s="108"/>
      <c r="BG58" s="109"/>
      <c r="BH58" s="108"/>
      <c r="BI58" s="108"/>
      <c r="BJ58" s="109"/>
      <c r="BK58" s="108"/>
      <c r="BL58" s="108"/>
      <c r="BM58" s="109"/>
      <c r="BN58" s="108"/>
      <c r="BO58" s="108"/>
      <c r="BP58" s="109"/>
      <c r="BQ58" s="108"/>
      <c r="BR58" s="108"/>
      <c r="BS58" s="109"/>
      <c r="BT58" s="108"/>
      <c r="BU58" s="108"/>
      <c r="BV58" s="109"/>
      <c r="BW58" s="108"/>
      <c r="BX58" s="108"/>
      <c r="BY58" s="109"/>
      <c r="BZ58" s="108"/>
      <c r="CA58" s="108"/>
      <c r="CB58" s="109"/>
      <c r="CC58" s="108"/>
      <c r="CD58" s="108"/>
      <c r="CE58" s="109"/>
      <c r="CF58" s="108"/>
      <c r="CG58" s="108"/>
      <c r="CH58" s="109"/>
      <c r="CI58" s="108"/>
      <c r="CJ58" s="108"/>
      <c r="CK58" s="109"/>
      <c r="CL58" s="108"/>
      <c r="CM58" s="108"/>
      <c r="CN58" s="109"/>
      <c r="CO58" s="108">
        <v>92764</v>
      </c>
      <c r="CP58" s="108"/>
      <c r="CQ58" s="109"/>
      <c r="CR58" s="108"/>
      <c r="CS58" s="108"/>
      <c r="CT58" s="109"/>
      <c r="CU58" s="108"/>
      <c r="CV58" s="108"/>
      <c r="CW58" s="109"/>
      <c r="CX58" s="108"/>
      <c r="CY58" s="108"/>
      <c r="CZ58" s="109"/>
      <c r="DA58" s="108"/>
      <c r="DB58" s="108"/>
      <c r="DC58" s="109"/>
      <c r="DD58" s="108"/>
      <c r="DE58" s="108"/>
      <c r="DF58" s="109"/>
      <c r="DG58" s="108"/>
      <c r="DH58" s="108"/>
      <c r="DI58" s="109"/>
      <c r="DJ58" s="108"/>
      <c r="DK58" s="108"/>
      <c r="DL58" s="109"/>
      <c r="DM58" s="108"/>
      <c r="DN58" s="108"/>
      <c r="DO58" s="109"/>
      <c r="DP58" s="108"/>
      <c r="DQ58" s="108"/>
      <c r="DR58" s="109"/>
      <c r="DS58" s="108"/>
      <c r="DT58" s="108"/>
      <c r="DU58" s="109"/>
      <c r="DV58" s="109"/>
      <c r="DW58" s="109"/>
      <c r="DX58" s="109"/>
      <c r="DY58" s="108"/>
      <c r="DZ58" s="108"/>
      <c r="EA58" s="109"/>
      <c r="EB58" s="108"/>
      <c r="EC58" s="108"/>
      <c r="ED58" s="109"/>
      <c r="EE58" s="108"/>
      <c r="EF58" s="108"/>
      <c r="EG58" s="109"/>
      <c r="EH58" s="125">
        <f t="shared" si="12"/>
        <v>92764</v>
      </c>
      <c r="EI58" s="125">
        <f t="shared" si="13"/>
        <v>0</v>
      </c>
      <c r="EJ58" s="109"/>
    </row>
    <row r="59" spans="1:140" s="172" customFormat="1" ht="15" customHeight="1">
      <c r="A59" s="173"/>
      <c r="B59" s="178"/>
      <c r="C59" s="179"/>
      <c r="D59" s="184">
        <v>4</v>
      </c>
      <c r="E59" s="81" t="s">
        <v>54</v>
      </c>
      <c r="F59" s="107"/>
      <c r="G59" s="107" t="s">
        <v>55</v>
      </c>
      <c r="H59" s="125">
        <f t="shared" si="10"/>
        <v>0</v>
      </c>
      <c r="I59" s="125">
        <f t="shared" si="11"/>
        <v>0</v>
      </c>
      <c r="J59" s="125">
        <f t="shared" si="14"/>
        <v>0</v>
      </c>
      <c r="K59" s="174">
        <f t="shared" si="15"/>
        <v>0</v>
      </c>
      <c r="L59" s="108"/>
      <c r="M59" s="108"/>
      <c r="N59" s="109"/>
      <c r="O59" s="108"/>
      <c r="P59" s="108"/>
      <c r="Q59" s="109"/>
      <c r="R59" s="108"/>
      <c r="S59" s="108"/>
      <c r="T59" s="109"/>
      <c r="U59" s="108"/>
      <c r="V59" s="108"/>
      <c r="W59" s="109"/>
      <c r="X59" s="108"/>
      <c r="Y59" s="108"/>
      <c r="Z59" s="109"/>
      <c r="AA59" s="108"/>
      <c r="AB59" s="108"/>
      <c r="AC59" s="109"/>
      <c r="AD59" s="108"/>
      <c r="AE59" s="108"/>
      <c r="AF59" s="109"/>
      <c r="AG59" s="108"/>
      <c r="AH59" s="108"/>
      <c r="AI59" s="109"/>
      <c r="AJ59" s="108"/>
      <c r="AK59" s="108"/>
      <c r="AL59" s="109"/>
      <c r="AM59" s="108"/>
      <c r="AN59" s="108"/>
      <c r="AO59" s="109"/>
      <c r="AP59" s="108"/>
      <c r="AQ59" s="108"/>
      <c r="AR59" s="109"/>
      <c r="AS59" s="108"/>
      <c r="AT59" s="108"/>
      <c r="AU59" s="109"/>
      <c r="AV59" s="108"/>
      <c r="AW59" s="108"/>
      <c r="AX59" s="109"/>
      <c r="AY59" s="108"/>
      <c r="AZ59" s="108"/>
      <c r="BA59" s="109"/>
      <c r="BB59" s="108"/>
      <c r="BC59" s="108"/>
      <c r="BD59" s="109"/>
      <c r="BE59" s="108"/>
      <c r="BF59" s="108"/>
      <c r="BG59" s="109"/>
      <c r="BH59" s="108"/>
      <c r="BI59" s="108"/>
      <c r="BJ59" s="109"/>
      <c r="BK59" s="108"/>
      <c r="BL59" s="108"/>
      <c r="BM59" s="109"/>
      <c r="BN59" s="108"/>
      <c r="BO59" s="108"/>
      <c r="BP59" s="109"/>
      <c r="BQ59" s="108"/>
      <c r="BR59" s="108"/>
      <c r="BS59" s="109"/>
      <c r="BT59" s="108"/>
      <c r="BU59" s="108"/>
      <c r="BV59" s="109"/>
      <c r="BW59" s="108"/>
      <c r="BX59" s="108"/>
      <c r="BY59" s="109"/>
      <c r="BZ59" s="108"/>
      <c r="CA59" s="108"/>
      <c r="CB59" s="109"/>
      <c r="CC59" s="108"/>
      <c r="CD59" s="108"/>
      <c r="CE59" s="109"/>
      <c r="CF59" s="108"/>
      <c r="CG59" s="108"/>
      <c r="CH59" s="109"/>
      <c r="CI59" s="108"/>
      <c r="CJ59" s="108"/>
      <c r="CK59" s="109"/>
      <c r="CL59" s="108"/>
      <c r="CM59" s="108"/>
      <c r="CN59" s="109"/>
      <c r="CO59" s="108"/>
      <c r="CP59" s="108"/>
      <c r="CQ59" s="109"/>
      <c r="CR59" s="108"/>
      <c r="CS59" s="108"/>
      <c r="CT59" s="109"/>
      <c r="CU59" s="108"/>
      <c r="CV59" s="108"/>
      <c r="CW59" s="109"/>
      <c r="CX59" s="108"/>
      <c r="CY59" s="108"/>
      <c r="CZ59" s="109"/>
      <c r="DA59" s="108"/>
      <c r="DB59" s="108"/>
      <c r="DC59" s="109"/>
      <c r="DD59" s="108"/>
      <c r="DE59" s="108"/>
      <c r="DF59" s="109"/>
      <c r="DG59" s="108"/>
      <c r="DH59" s="108"/>
      <c r="DI59" s="109"/>
      <c r="DJ59" s="108"/>
      <c r="DK59" s="108"/>
      <c r="DL59" s="109"/>
      <c r="DM59" s="108"/>
      <c r="DN59" s="108"/>
      <c r="DO59" s="109"/>
      <c r="DP59" s="108"/>
      <c r="DQ59" s="108"/>
      <c r="DR59" s="109"/>
      <c r="DS59" s="108"/>
      <c r="DT59" s="108"/>
      <c r="DU59" s="109"/>
      <c r="DV59" s="109"/>
      <c r="DW59" s="109"/>
      <c r="DX59" s="109"/>
      <c r="DY59" s="108"/>
      <c r="DZ59" s="108"/>
      <c r="EA59" s="109"/>
      <c r="EB59" s="108"/>
      <c r="EC59" s="108"/>
      <c r="ED59" s="109"/>
      <c r="EE59" s="108"/>
      <c r="EF59" s="108"/>
      <c r="EG59" s="109"/>
      <c r="EH59" s="125">
        <f t="shared" si="12"/>
        <v>0</v>
      </c>
      <c r="EI59" s="125">
        <f t="shared" si="13"/>
        <v>0</v>
      </c>
      <c r="EJ59" s="109"/>
    </row>
    <row r="60" spans="1:140" s="172" customFormat="1" ht="15" customHeight="1">
      <c r="A60" s="173"/>
      <c r="B60" s="178"/>
      <c r="C60" s="201">
        <v>2</v>
      </c>
      <c r="D60" s="94" t="s">
        <v>56</v>
      </c>
      <c r="E60" s="194"/>
      <c r="F60" s="194"/>
      <c r="G60" s="194" t="s">
        <v>57</v>
      </c>
      <c r="H60" s="168">
        <f t="shared" si="10"/>
        <v>0</v>
      </c>
      <c r="I60" s="168">
        <f t="shared" si="11"/>
        <v>0</v>
      </c>
      <c r="J60" s="168">
        <f t="shared" si="14"/>
        <v>0</v>
      </c>
      <c r="K60" s="169">
        <f t="shared" si="15"/>
        <v>0</v>
      </c>
      <c r="L60" s="195"/>
      <c r="M60" s="195"/>
      <c r="N60" s="196"/>
      <c r="O60" s="195"/>
      <c r="P60" s="195"/>
      <c r="Q60" s="196"/>
      <c r="R60" s="195"/>
      <c r="S60" s="195"/>
      <c r="T60" s="196"/>
      <c r="U60" s="195"/>
      <c r="V60" s="195"/>
      <c r="W60" s="196"/>
      <c r="X60" s="195"/>
      <c r="Y60" s="195"/>
      <c r="Z60" s="196"/>
      <c r="AA60" s="195"/>
      <c r="AB60" s="195"/>
      <c r="AC60" s="196"/>
      <c r="AD60" s="168">
        <f>AA60+X60+U60</f>
        <v>0</v>
      </c>
      <c r="AE60" s="195"/>
      <c r="AF60" s="196"/>
      <c r="AG60" s="195"/>
      <c r="AH60" s="195"/>
      <c r="AI60" s="196"/>
      <c r="AJ60" s="195"/>
      <c r="AK60" s="195"/>
      <c r="AL60" s="196"/>
      <c r="AM60" s="195"/>
      <c r="AN60" s="195"/>
      <c r="AO60" s="196"/>
      <c r="AP60" s="195"/>
      <c r="AQ60" s="195"/>
      <c r="AR60" s="196"/>
      <c r="AS60" s="195"/>
      <c r="AT60" s="195"/>
      <c r="AU60" s="196"/>
      <c r="AV60" s="195"/>
      <c r="AW60" s="195"/>
      <c r="AX60" s="196"/>
      <c r="AY60" s="195"/>
      <c r="AZ60" s="195"/>
      <c r="BA60" s="196"/>
      <c r="BB60" s="195"/>
      <c r="BC60" s="195"/>
      <c r="BD60" s="196"/>
      <c r="BE60" s="195"/>
      <c r="BF60" s="195"/>
      <c r="BG60" s="196"/>
      <c r="BH60" s="195"/>
      <c r="BI60" s="195"/>
      <c r="BJ60" s="196"/>
      <c r="BK60" s="195"/>
      <c r="BL60" s="195"/>
      <c r="BM60" s="196"/>
      <c r="BN60" s="195"/>
      <c r="BO60" s="195"/>
      <c r="BP60" s="196"/>
      <c r="BQ60" s="195"/>
      <c r="BR60" s="195"/>
      <c r="BS60" s="196"/>
      <c r="BT60" s="195"/>
      <c r="BU60" s="195"/>
      <c r="BV60" s="196"/>
      <c r="BW60" s="195"/>
      <c r="BX60" s="195"/>
      <c r="BY60" s="196"/>
      <c r="BZ60" s="195"/>
      <c r="CA60" s="195"/>
      <c r="CB60" s="196"/>
      <c r="CC60" s="195"/>
      <c r="CD60" s="195"/>
      <c r="CE60" s="196"/>
      <c r="CF60" s="195"/>
      <c r="CG60" s="195"/>
      <c r="CH60" s="196"/>
      <c r="CI60" s="195"/>
      <c r="CJ60" s="195"/>
      <c r="CK60" s="196"/>
      <c r="CL60" s="195"/>
      <c r="CM60" s="195"/>
      <c r="CN60" s="196"/>
      <c r="CO60" s="195"/>
      <c r="CP60" s="195"/>
      <c r="CQ60" s="196"/>
      <c r="CR60" s="195"/>
      <c r="CS60" s="195"/>
      <c r="CT60" s="196"/>
      <c r="CU60" s="195"/>
      <c r="CV60" s="195"/>
      <c r="CW60" s="196"/>
      <c r="CX60" s="195"/>
      <c r="CY60" s="195"/>
      <c r="CZ60" s="196"/>
      <c r="DA60" s="195"/>
      <c r="DB60" s="195"/>
      <c r="DC60" s="196"/>
      <c r="DD60" s="195"/>
      <c r="DE60" s="195"/>
      <c r="DF60" s="196"/>
      <c r="DG60" s="195"/>
      <c r="DH60" s="195"/>
      <c r="DI60" s="196"/>
      <c r="DJ60" s="195"/>
      <c r="DK60" s="195"/>
      <c r="DL60" s="196"/>
      <c r="DM60" s="195"/>
      <c r="DN60" s="195"/>
      <c r="DO60" s="196"/>
      <c r="DP60" s="195"/>
      <c r="DQ60" s="195"/>
      <c r="DR60" s="196"/>
      <c r="DS60" s="195"/>
      <c r="DT60" s="195"/>
      <c r="DU60" s="196"/>
      <c r="DV60" s="196"/>
      <c r="DW60" s="196"/>
      <c r="DX60" s="196"/>
      <c r="DY60" s="195"/>
      <c r="DZ60" s="195"/>
      <c r="EA60" s="196"/>
      <c r="EB60" s="195"/>
      <c r="EC60" s="195"/>
      <c r="ED60" s="196"/>
      <c r="EE60" s="195"/>
      <c r="EF60" s="195"/>
      <c r="EG60" s="196"/>
      <c r="EH60" s="168">
        <f t="shared" si="12"/>
        <v>0</v>
      </c>
      <c r="EI60" s="168">
        <f t="shared" si="13"/>
        <v>0</v>
      </c>
      <c r="EJ60" s="196"/>
    </row>
    <row r="61" spans="1:140" s="172" customFormat="1" ht="15" customHeight="1">
      <c r="A61" s="173"/>
      <c r="B61" s="178"/>
      <c r="C61" s="201">
        <v>3</v>
      </c>
      <c r="D61" s="1180" t="s">
        <v>58</v>
      </c>
      <c r="E61" s="1181"/>
      <c r="F61" s="1182"/>
      <c r="G61" s="194" t="s">
        <v>59</v>
      </c>
      <c r="H61" s="168">
        <f t="shared" si="10"/>
        <v>0</v>
      </c>
      <c r="I61" s="168">
        <f t="shared" si="11"/>
        <v>0</v>
      </c>
      <c r="J61" s="168">
        <f t="shared" si="14"/>
        <v>0</v>
      </c>
      <c r="K61" s="169">
        <f t="shared" si="15"/>
        <v>0</v>
      </c>
      <c r="L61" s="195"/>
      <c r="M61" s="195"/>
      <c r="N61" s="196"/>
      <c r="O61" s="195"/>
      <c r="P61" s="195"/>
      <c r="Q61" s="196"/>
      <c r="R61" s="195"/>
      <c r="S61" s="195"/>
      <c r="T61" s="196"/>
      <c r="U61" s="195"/>
      <c r="V61" s="195"/>
      <c r="W61" s="196"/>
      <c r="X61" s="195"/>
      <c r="Y61" s="195"/>
      <c r="Z61" s="196"/>
      <c r="AA61" s="195"/>
      <c r="AB61" s="195"/>
      <c r="AC61" s="196"/>
      <c r="AD61" s="168">
        <f>AA61+X61+U61</f>
        <v>0</v>
      </c>
      <c r="AE61" s="195"/>
      <c r="AF61" s="196"/>
      <c r="AG61" s="195"/>
      <c r="AH61" s="195"/>
      <c r="AI61" s="196"/>
      <c r="AJ61" s="195"/>
      <c r="AK61" s="195"/>
      <c r="AL61" s="196"/>
      <c r="AM61" s="195"/>
      <c r="AN61" s="195"/>
      <c r="AO61" s="196"/>
      <c r="AP61" s="195"/>
      <c r="AQ61" s="195"/>
      <c r="AR61" s="196"/>
      <c r="AS61" s="195"/>
      <c r="AT61" s="195"/>
      <c r="AU61" s="196"/>
      <c r="AV61" s="195"/>
      <c r="AW61" s="195"/>
      <c r="AX61" s="196"/>
      <c r="AY61" s="195"/>
      <c r="AZ61" s="195"/>
      <c r="BA61" s="196"/>
      <c r="BB61" s="195"/>
      <c r="BC61" s="195"/>
      <c r="BD61" s="196"/>
      <c r="BE61" s="195"/>
      <c r="BF61" s="195"/>
      <c r="BG61" s="196"/>
      <c r="BH61" s="195"/>
      <c r="BI61" s="195"/>
      <c r="BJ61" s="196"/>
      <c r="BK61" s="195"/>
      <c r="BL61" s="195"/>
      <c r="BM61" s="196"/>
      <c r="BN61" s="195"/>
      <c r="BO61" s="195"/>
      <c r="BP61" s="196"/>
      <c r="BQ61" s="195"/>
      <c r="BR61" s="195"/>
      <c r="BS61" s="196"/>
      <c r="BT61" s="195"/>
      <c r="BU61" s="195"/>
      <c r="BV61" s="196"/>
      <c r="BW61" s="195"/>
      <c r="BX61" s="195"/>
      <c r="BY61" s="196"/>
      <c r="BZ61" s="195"/>
      <c r="CA61" s="195"/>
      <c r="CB61" s="196"/>
      <c r="CC61" s="195"/>
      <c r="CD61" s="195"/>
      <c r="CE61" s="196"/>
      <c r="CF61" s="195"/>
      <c r="CG61" s="195"/>
      <c r="CH61" s="196"/>
      <c r="CI61" s="195"/>
      <c r="CJ61" s="195"/>
      <c r="CK61" s="196"/>
      <c r="CL61" s="195"/>
      <c r="CM61" s="195"/>
      <c r="CN61" s="196"/>
      <c r="CO61" s="195"/>
      <c r="CP61" s="195"/>
      <c r="CQ61" s="196"/>
      <c r="CR61" s="195"/>
      <c r="CS61" s="195"/>
      <c r="CT61" s="196"/>
      <c r="CU61" s="195"/>
      <c r="CV61" s="195"/>
      <c r="CW61" s="196"/>
      <c r="CX61" s="195"/>
      <c r="CY61" s="195"/>
      <c r="CZ61" s="196"/>
      <c r="DA61" s="195"/>
      <c r="DB61" s="195"/>
      <c r="DC61" s="196"/>
      <c r="DD61" s="195"/>
      <c r="DE61" s="195"/>
      <c r="DF61" s="196"/>
      <c r="DG61" s="195"/>
      <c r="DH61" s="195"/>
      <c r="DI61" s="196"/>
      <c r="DJ61" s="195"/>
      <c r="DK61" s="195"/>
      <c r="DL61" s="196"/>
      <c r="DM61" s="195"/>
      <c r="DN61" s="195"/>
      <c r="DO61" s="196"/>
      <c r="DP61" s="195"/>
      <c r="DQ61" s="195"/>
      <c r="DR61" s="196"/>
      <c r="DS61" s="195"/>
      <c r="DT61" s="195"/>
      <c r="DU61" s="196"/>
      <c r="DV61" s="196"/>
      <c r="DW61" s="196"/>
      <c r="DX61" s="196"/>
      <c r="DY61" s="195"/>
      <c r="DZ61" s="195"/>
      <c r="EA61" s="196"/>
      <c r="EB61" s="195"/>
      <c r="EC61" s="195"/>
      <c r="ED61" s="196"/>
      <c r="EE61" s="195"/>
      <c r="EF61" s="195"/>
      <c r="EG61" s="196"/>
      <c r="EH61" s="168">
        <f t="shared" si="12"/>
        <v>0</v>
      </c>
      <c r="EI61" s="168">
        <f t="shared" si="13"/>
        <v>0</v>
      </c>
      <c r="EJ61" s="196"/>
    </row>
    <row r="62" spans="1:140" s="160" customFormat="1" ht="27" customHeight="1">
      <c r="A62" s="1171" t="s">
        <v>60</v>
      </c>
      <c r="B62" s="1172"/>
      <c r="C62" s="1172"/>
      <c r="D62" s="1172"/>
      <c r="E62" s="1172"/>
      <c r="F62" s="1172"/>
      <c r="G62" s="1173"/>
      <c r="H62" s="202">
        <f t="shared" si="10"/>
        <v>1354442</v>
      </c>
      <c r="I62" s="202">
        <f t="shared" si="11"/>
        <v>15531</v>
      </c>
      <c r="J62" s="202">
        <f t="shared" si="14"/>
        <v>0</v>
      </c>
      <c r="K62" s="203">
        <f t="shared" si="15"/>
        <v>1369973</v>
      </c>
      <c r="L62" s="204">
        <f>L41+L42</f>
        <v>139523</v>
      </c>
      <c r="M62" s="204">
        <f>M41+M42</f>
        <v>0</v>
      </c>
      <c r="N62" s="205"/>
      <c r="O62" s="204">
        <f>O41+O42</f>
        <v>8330</v>
      </c>
      <c r="P62" s="204">
        <f>P41+P42</f>
        <v>0</v>
      </c>
      <c r="Q62" s="205"/>
      <c r="R62" s="204">
        <f>R41+R42</f>
        <v>147853</v>
      </c>
      <c r="S62" s="204">
        <f>S41+S42</f>
        <v>0</v>
      </c>
      <c r="T62" s="205"/>
      <c r="U62" s="204">
        <f>U41+U42</f>
        <v>6538</v>
      </c>
      <c r="V62" s="204">
        <f>V41+V42</f>
        <v>0</v>
      </c>
      <c r="W62" s="205"/>
      <c r="X62" s="204">
        <f>X41+X42</f>
        <v>30298</v>
      </c>
      <c r="Y62" s="204">
        <f>Y41+Y42</f>
        <v>0</v>
      </c>
      <c r="Z62" s="205"/>
      <c r="AA62" s="204">
        <f>AA41+AA42</f>
        <v>24368</v>
      </c>
      <c r="AB62" s="204">
        <f>AB41+AB42</f>
        <v>0</v>
      </c>
      <c r="AC62" s="205"/>
      <c r="AD62" s="204">
        <f>AD41+AD42</f>
        <v>61204</v>
      </c>
      <c r="AE62" s="204">
        <f>AE41+AE42</f>
        <v>0</v>
      </c>
      <c r="AF62" s="205"/>
      <c r="AG62" s="204">
        <f>AG41+AG42</f>
        <v>1204</v>
      </c>
      <c r="AH62" s="204">
        <f>AH41+AH42</f>
        <v>0</v>
      </c>
      <c r="AI62" s="205"/>
      <c r="AJ62" s="204">
        <f>AJ41+AJ42</f>
        <v>1204</v>
      </c>
      <c r="AK62" s="204">
        <f>AK41+AK42</f>
        <v>0</v>
      </c>
      <c r="AL62" s="205"/>
      <c r="AM62" s="204">
        <f>AM41+AM42</f>
        <v>19249</v>
      </c>
      <c r="AN62" s="204">
        <f>AN41+AN42</f>
        <v>0</v>
      </c>
      <c r="AO62" s="205"/>
      <c r="AP62" s="204">
        <f>AP41+AP42</f>
        <v>9651</v>
      </c>
      <c r="AQ62" s="204">
        <f>AQ41+AQ42</f>
        <v>0</v>
      </c>
      <c r="AR62" s="205"/>
      <c r="AS62" s="204">
        <f>AS41+AS42</f>
        <v>0</v>
      </c>
      <c r="AT62" s="204">
        <f>AT41+AT42</f>
        <v>960</v>
      </c>
      <c r="AU62" s="205"/>
      <c r="AV62" s="204">
        <f>AV41+AV42</f>
        <v>1204</v>
      </c>
      <c r="AW62" s="204">
        <f>AW41+AW42</f>
        <v>0</v>
      </c>
      <c r="AX62" s="205"/>
      <c r="AY62" s="204">
        <f>AY41+AY42</f>
        <v>0</v>
      </c>
      <c r="AZ62" s="204">
        <f>AZ41+AZ42</f>
        <v>0</v>
      </c>
      <c r="BA62" s="205"/>
      <c r="BB62" s="204">
        <f>BB41+BB42</f>
        <v>39917</v>
      </c>
      <c r="BC62" s="204">
        <f>BC41+BC42</f>
        <v>0</v>
      </c>
      <c r="BD62" s="205"/>
      <c r="BE62" s="204">
        <f>BE41+BE42</f>
        <v>8000</v>
      </c>
      <c r="BF62" s="204">
        <f>BF41+BF42</f>
        <v>0</v>
      </c>
      <c r="BG62" s="205"/>
      <c r="BH62" s="204">
        <f>BH41+BH42</f>
        <v>12300</v>
      </c>
      <c r="BI62" s="204">
        <f>BI41+BI42</f>
        <v>0</v>
      </c>
      <c r="BJ62" s="205"/>
      <c r="BK62" s="204">
        <f>BK41+BK42</f>
        <v>575</v>
      </c>
      <c r="BL62" s="204">
        <f>BL41+BL42</f>
        <v>0</v>
      </c>
      <c r="BM62" s="205"/>
      <c r="BN62" s="204">
        <f>BN41+BN42</f>
        <v>10873</v>
      </c>
      <c r="BO62" s="204">
        <f>BO41+BO42</f>
        <v>0</v>
      </c>
      <c r="BP62" s="205"/>
      <c r="BQ62" s="204">
        <f>BQ41+BQ42</f>
        <v>770</v>
      </c>
      <c r="BR62" s="204">
        <f>BR41+BR42</f>
        <v>0</v>
      </c>
      <c r="BS62" s="205"/>
      <c r="BT62" s="204">
        <f>BT41+BT42</f>
        <v>122608</v>
      </c>
      <c r="BU62" s="204">
        <f>BU41+BU42</f>
        <v>0</v>
      </c>
      <c r="BV62" s="205"/>
      <c r="BW62" s="204">
        <f>BW41+BW42</f>
        <v>2133</v>
      </c>
      <c r="BX62" s="204">
        <f>BX41+BX42</f>
        <v>0</v>
      </c>
      <c r="BY62" s="205"/>
      <c r="BZ62" s="204">
        <f>BZ41+BZ42</f>
        <v>379693</v>
      </c>
      <c r="CA62" s="204">
        <f>CA41+CA42</f>
        <v>0</v>
      </c>
      <c r="CB62" s="205"/>
      <c r="CC62" s="204">
        <f>CC41+CC42</f>
        <v>23000</v>
      </c>
      <c r="CD62" s="204">
        <f>CD41+CD42</f>
        <v>0</v>
      </c>
      <c r="CE62" s="205"/>
      <c r="CF62" s="204">
        <f>CF41+CF42</f>
        <v>184370</v>
      </c>
      <c r="CG62" s="204">
        <f>CG41+CG42</f>
        <v>0</v>
      </c>
      <c r="CH62" s="205"/>
      <c r="CI62" s="204">
        <f>CI41+CI42</f>
        <v>22758</v>
      </c>
      <c r="CJ62" s="204">
        <f>CJ41+CJ42</f>
        <v>0</v>
      </c>
      <c r="CK62" s="205"/>
      <c r="CL62" s="204">
        <f>CL41+CL42</f>
        <v>0</v>
      </c>
      <c r="CM62" s="204">
        <f>CM41+CM42</f>
        <v>0</v>
      </c>
      <c r="CN62" s="205"/>
      <c r="CO62" s="204">
        <f>CO41+CO42</f>
        <v>213194</v>
      </c>
      <c r="CP62" s="204">
        <f>CP41+CP42</f>
        <v>0</v>
      </c>
      <c r="CQ62" s="205"/>
      <c r="CR62" s="204">
        <f>CR41+CR42</f>
        <v>3500</v>
      </c>
      <c r="CS62" s="204">
        <f>CS41+CS42</f>
        <v>0</v>
      </c>
      <c r="CT62" s="205"/>
      <c r="CU62" s="204">
        <f>CU41+CU42</f>
        <v>3900</v>
      </c>
      <c r="CV62" s="204">
        <f>CV41+CV42</f>
        <v>0</v>
      </c>
      <c r="CW62" s="205"/>
      <c r="CX62" s="204">
        <f>CX41+CX42</f>
        <v>5263</v>
      </c>
      <c r="CY62" s="204">
        <f>CY41+CY42</f>
        <v>0</v>
      </c>
      <c r="CZ62" s="205"/>
      <c r="DA62" s="204">
        <f>DA41+DA42</f>
        <v>0</v>
      </c>
      <c r="DB62" s="204">
        <f>DB41+DB42</f>
        <v>0</v>
      </c>
      <c r="DC62" s="205"/>
      <c r="DD62" s="204">
        <f>DD41+DD42</f>
        <v>0</v>
      </c>
      <c r="DE62" s="204">
        <f>DE41+DE42</f>
        <v>0</v>
      </c>
      <c r="DF62" s="205"/>
      <c r="DG62" s="204">
        <f>DG41+DG42</f>
        <v>0</v>
      </c>
      <c r="DH62" s="204">
        <f>DH41+DH42</f>
        <v>0</v>
      </c>
      <c r="DI62" s="205"/>
      <c r="DJ62" s="204">
        <f>DJ41+DJ42</f>
        <v>0</v>
      </c>
      <c r="DK62" s="204">
        <f>DK41+DK42</f>
        <v>0</v>
      </c>
      <c r="DL62" s="205"/>
      <c r="DM62" s="204">
        <f>DM41+DM42</f>
        <v>0</v>
      </c>
      <c r="DN62" s="204">
        <f>DN41+DN42</f>
        <v>10900</v>
      </c>
      <c r="DO62" s="205"/>
      <c r="DP62" s="204">
        <f>DP41+DP42</f>
        <v>1800</v>
      </c>
      <c r="DQ62" s="204">
        <f>DQ41+DQ42</f>
        <v>0</v>
      </c>
      <c r="DR62" s="205"/>
      <c r="DS62" s="204">
        <f>DS41+DS42</f>
        <v>27016</v>
      </c>
      <c r="DT62" s="204">
        <f>DT41+DT42</f>
        <v>0</v>
      </c>
      <c r="DU62" s="204">
        <f>DU41+DU42</f>
        <v>0</v>
      </c>
      <c r="DV62" s="204">
        <f>DV41+DV42</f>
        <v>13242</v>
      </c>
      <c r="DW62" s="204">
        <f>DW41+DW42</f>
        <v>0</v>
      </c>
      <c r="DX62" s="205"/>
      <c r="DY62" s="204">
        <f>DY41+DY42</f>
        <v>37961</v>
      </c>
      <c r="DZ62" s="204">
        <f>DZ41+DZ42</f>
        <v>0</v>
      </c>
      <c r="EA62" s="205"/>
      <c r="EB62" s="204">
        <f>EB41+EB42</f>
        <v>0</v>
      </c>
      <c r="EC62" s="204">
        <f>EC41+EC42</f>
        <v>2638</v>
      </c>
      <c r="ED62" s="205"/>
      <c r="EE62" s="204">
        <f>EE41+EE42</f>
        <v>0</v>
      </c>
      <c r="EF62" s="204">
        <f>EF41+EF42</f>
        <v>1033</v>
      </c>
      <c r="EG62" s="205"/>
      <c r="EH62" s="202">
        <f t="shared" si="12"/>
        <v>1145385</v>
      </c>
      <c r="EI62" s="202">
        <f t="shared" si="13"/>
        <v>15531</v>
      </c>
      <c r="EJ62" s="205"/>
    </row>
    <row r="63" spans="1:140" s="160" customFormat="1" ht="27" customHeight="1">
      <c r="A63" s="1171" t="s">
        <v>61</v>
      </c>
      <c r="B63" s="1172"/>
      <c r="C63" s="1172"/>
      <c r="D63" s="1172"/>
      <c r="E63" s="1172"/>
      <c r="F63" s="1172"/>
      <c r="G63" s="1173"/>
      <c r="H63" s="202">
        <f t="shared" si="10"/>
        <v>92764</v>
      </c>
      <c r="I63" s="202">
        <f t="shared" si="11"/>
        <v>0</v>
      </c>
      <c r="J63" s="202">
        <f t="shared" si="14"/>
        <v>0</v>
      </c>
      <c r="K63" s="203">
        <f t="shared" si="15"/>
        <v>92764</v>
      </c>
      <c r="L63" s="204">
        <f>L58</f>
        <v>0</v>
      </c>
      <c r="M63" s="204">
        <f>M58</f>
        <v>0</v>
      </c>
      <c r="N63" s="205"/>
      <c r="O63" s="204">
        <f>O58</f>
        <v>0</v>
      </c>
      <c r="P63" s="204">
        <f>P58</f>
        <v>0</v>
      </c>
      <c r="Q63" s="205"/>
      <c r="R63" s="204">
        <f>R58</f>
        <v>0</v>
      </c>
      <c r="S63" s="204">
        <f>S58</f>
        <v>0</v>
      </c>
      <c r="T63" s="205"/>
      <c r="U63" s="204">
        <f>U58</f>
        <v>0</v>
      </c>
      <c r="V63" s="204">
        <f>V58</f>
        <v>0</v>
      </c>
      <c r="W63" s="205"/>
      <c r="X63" s="204">
        <f>X58</f>
        <v>0</v>
      </c>
      <c r="Y63" s="204">
        <f>Y58</f>
        <v>0</v>
      </c>
      <c r="Z63" s="205"/>
      <c r="AA63" s="204">
        <f>AA58</f>
        <v>0</v>
      </c>
      <c r="AB63" s="204">
        <f>AB58</f>
        <v>0</v>
      </c>
      <c r="AC63" s="205"/>
      <c r="AD63" s="204">
        <f>AD58</f>
        <v>0</v>
      </c>
      <c r="AE63" s="204">
        <f>AE58</f>
        <v>0</v>
      </c>
      <c r="AF63" s="205"/>
      <c r="AG63" s="204">
        <f>AG58</f>
        <v>0</v>
      </c>
      <c r="AH63" s="204">
        <f>AH58</f>
        <v>0</v>
      </c>
      <c r="AI63" s="205"/>
      <c r="AJ63" s="204">
        <f>AJ58</f>
        <v>0</v>
      </c>
      <c r="AK63" s="204">
        <f>AK58</f>
        <v>0</v>
      </c>
      <c r="AL63" s="205"/>
      <c r="AM63" s="204">
        <f>AM58</f>
        <v>0</v>
      </c>
      <c r="AN63" s="204">
        <f>AN58</f>
        <v>0</v>
      </c>
      <c r="AO63" s="205"/>
      <c r="AP63" s="204">
        <f>AP58</f>
        <v>0</v>
      </c>
      <c r="AQ63" s="204">
        <f>AQ58</f>
        <v>0</v>
      </c>
      <c r="AR63" s="205"/>
      <c r="AS63" s="204">
        <f>AS58</f>
        <v>0</v>
      </c>
      <c r="AT63" s="204">
        <f>AT58</f>
        <v>0</v>
      </c>
      <c r="AU63" s="205"/>
      <c r="AV63" s="204">
        <f>AV58</f>
        <v>0</v>
      </c>
      <c r="AW63" s="204">
        <f>AW58</f>
        <v>0</v>
      </c>
      <c r="AX63" s="205"/>
      <c r="AY63" s="204">
        <f>AY58</f>
        <v>0</v>
      </c>
      <c r="AZ63" s="204">
        <f>AZ58</f>
        <v>0</v>
      </c>
      <c r="BA63" s="205"/>
      <c r="BB63" s="204">
        <f>BB58</f>
        <v>0</v>
      </c>
      <c r="BC63" s="204">
        <f>BC58</f>
        <v>0</v>
      </c>
      <c r="BD63" s="205"/>
      <c r="BE63" s="204">
        <f>BE58</f>
        <v>0</v>
      </c>
      <c r="BF63" s="204">
        <f>BF58</f>
        <v>0</v>
      </c>
      <c r="BG63" s="205"/>
      <c r="BH63" s="204">
        <f>BH58</f>
        <v>0</v>
      </c>
      <c r="BI63" s="204">
        <f>BI58</f>
        <v>0</v>
      </c>
      <c r="BJ63" s="205"/>
      <c r="BK63" s="204">
        <f>BK58</f>
        <v>0</v>
      </c>
      <c r="BL63" s="204">
        <f>BL58</f>
        <v>0</v>
      </c>
      <c r="BM63" s="205"/>
      <c r="BN63" s="204">
        <f>BN58</f>
        <v>0</v>
      </c>
      <c r="BO63" s="204">
        <f>BO58</f>
        <v>0</v>
      </c>
      <c r="BP63" s="205"/>
      <c r="BQ63" s="204">
        <f>BQ58</f>
        <v>0</v>
      </c>
      <c r="BR63" s="204">
        <f>BR58</f>
        <v>0</v>
      </c>
      <c r="BS63" s="205"/>
      <c r="BT63" s="204">
        <f>BT58</f>
        <v>0</v>
      </c>
      <c r="BU63" s="204">
        <f>BU58</f>
        <v>0</v>
      </c>
      <c r="BV63" s="205"/>
      <c r="BW63" s="204">
        <f>BW58</f>
        <v>0</v>
      </c>
      <c r="BX63" s="204">
        <f>BX58</f>
        <v>0</v>
      </c>
      <c r="BY63" s="205"/>
      <c r="BZ63" s="204">
        <f>BZ58</f>
        <v>0</v>
      </c>
      <c r="CA63" s="204">
        <f>CA58</f>
        <v>0</v>
      </c>
      <c r="CB63" s="205"/>
      <c r="CC63" s="204">
        <f>CC58</f>
        <v>0</v>
      </c>
      <c r="CD63" s="204">
        <f>CD58</f>
        <v>0</v>
      </c>
      <c r="CE63" s="205"/>
      <c r="CF63" s="204">
        <f>CF58</f>
        <v>0</v>
      </c>
      <c r="CG63" s="204">
        <f>CG58</f>
        <v>0</v>
      </c>
      <c r="CH63" s="205"/>
      <c r="CI63" s="204">
        <f>CI58</f>
        <v>0</v>
      </c>
      <c r="CJ63" s="204">
        <f>CJ58</f>
        <v>0</v>
      </c>
      <c r="CK63" s="205"/>
      <c r="CL63" s="204">
        <f>CL58</f>
        <v>0</v>
      </c>
      <c r="CM63" s="204">
        <f>CM58</f>
        <v>0</v>
      </c>
      <c r="CN63" s="205"/>
      <c r="CO63" s="204">
        <f>CO58</f>
        <v>92764</v>
      </c>
      <c r="CP63" s="204">
        <f>CP58</f>
        <v>0</v>
      </c>
      <c r="CQ63" s="205"/>
      <c r="CR63" s="204">
        <f>CR58</f>
        <v>0</v>
      </c>
      <c r="CS63" s="204">
        <f>CS58</f>
        <v>0</v>
      </c>
      <c r="CT63" s="205"/>
      <c r="CU63" s="204">
        <f>CU58</f>
        <v>0</v>
      </c>
      <c r="CV63" s="204">
        <f>CV58</f>
        <v>0</v>
      </c>
      <c r="CW63" s="205"/>
      <c r="CX63" s="204">
        <f>CX58</f>
        <v>0</v>
      </c>
      <c r="CY63" s="204">
        <f>CY58</f>
        <v>0</v>
      </c>
      <c r="CZ63" s="205"/>
      <c r="DA63" s="204">
        <f>DA58</f>
        <v>0</v>
      </c>
      <c r="DB63" s="204">
        <f>DB58</f>
        <v>0</v>
      </c>
      <c r="DC63" s="205"/>
      <c r="DD63" s="204">
        <f>DD58</f>
        <v>0</v>
      </c>
      <c r="DE63" s="204">
        <f>DE58</f>
        <v>0</v>
      </c>
      <c r="DF63" s="205"/>
      <c r="DG63" s="204">
        <f>DG58</f>
        <v>0</v>
      </c>
      <c r="DH63" s="204">
        <f>DH58</f>
        <v>0</v>
      </c>
      <c r="DI63" s="205"/>
      <c r="DJ63" s="204">
        <f>DJ58</f>
        <v>0</v>
      </c>
      <c r="DK63" s="204">
        <f>DK58</f>
        <v>0</v>
      </c>
      <c r="DL63" s="205"/>
      <c r="DM63" s="204">
        <f>DM58</f>
        <v>0</v>
      </c>
      <c r="DN63" s="204">
        <f>DN58</f>
        <v>0</v>
      </c>
      <c r="DO63" s="205"/>
      <c r="DP63" s="204">
        <f>DP58</f>
        <v>0</v>
      </c>
      <c r="DQ63" s="204">
        <f>DQ58</f>
        <v>0</v>
      </c>
      <c r="DR63" s="205"/>
      <c r="DS63" s="204">
        <f>DS58</f>
        <v>0</v>
      </c>
      <c r="DT63" s="204">
        <f>DT58</f>
        <v>0</v>
      </c>
      <c r="DU63" s="204">
        <f>DU58</f>
        <v>0</v>
      </c>
      <c r="DV63" s="204">
        <f>DV58</f>
        <v>0</v>
      </c>
      <c r="DW63" s="204">
        <f>DW58</f>
        <v>0</v>
      </c>
      <c r="DX63" s="205"/>
      <c r="DY63" s="204">
        <f>DY58</f>
        <v>0</v>
      </c>
      <c r="DZ63" s="204">
        <f>DZ58</f>
        <v>0</v>
      </c>
      <c r="EA63" s="205"/>
      <c r="EB63" s="204">
        <f>EB58</f>
        <v>0</v>
      </c>
      <c r="EC63" s="204">
        <f>EC58</f>
        <v>0</v>
      </c>
      <c r="ED63" s="205"/>
      <c r="EE63" s="204">
        <f>EE58</f>
        <v>0</v>
      </c>
      <c r="EF63" s="204">
        <f>EF58</f>
        <v>0</v>
      </c>
      <c r="EG63" s="205"/>
      <c r="EH63" s="202">
        <f t="shared" si="12"/>
        <v>92764</v>
      </c>
      <c r="EI63" s="202">
        <f t="shared" si="13"/>
        <v>0</v>
      </c>
      <c r="EJ63" s="205"/>
    </row>
    <row r="64" spans="1:140" s="160" customFormat="1" ht="27" customHeight="1" thickBot="1">
      <c r="A64" s="1168" t="s">
        <v>62</v>
      </c>
      <c r="B64" s="1169"/>
      <c r="C64" s="1169"/>
      <c r="D64" s="1169"/>
      <c r="E64" s="1169"/>
      <c r="F64" s="1169"/>
      <c r="G64" s="1170"/>
      <c r="H64" s="202">
        <f t="shared" si="10"/>
        <v>1261678</v>
      </c>
      <c r="I64" s="202">
        <f t="shared" si="11"/>
        <v>15531</v>
      </c>
      <c r="J64" s="202">
        <f t="shared" si="14"/>
        <v>0</v>
      </c>
      <c r="K64" s="203">
        <f t="shared" si="15"/>
        <v>1277209</v>
      </c>
      <c r="L64" s="206">
        <f>L62-L63</f>
        <v>139523</v>
      </c>
      <c r="M64" s="206">
        <f>M62-M63</f>
        <v>0</v>
      </c>
      <c r="N64" s="207"/>
      <c r="O64" s="206">
        <f>O62-O63</f>
        <v>8330</v>
      </c>
      <c r="P64" s="206">
        <f>P62-P63</f>
        <v>0</v>
      </c>
      <c r="Q64" s="207"/>
      <c r="R64" s="206">
        <f>R62-R63</f>
        <v>147853</v>
      </c>
      <c r="S64" s="206">
        <f>S62-S63</f>
        <v>0</v>
      </c>
      <c r="T64" s="207"/>
      <c r="U64" s="206">
        <f>U62-U63</f>
        <v>6538</v>
      </c>
      <c r="V64" s="206">
        <f>V62-V63</f>
        <v>0</v>
      </c>
      <c r="W64" s="207"/>
      <c r="X64" s="206">
        <f>X62-X63</f>
        <v>30298</v>
      </c>
      <c r="Y64" s="206">
        <f>Y62-Y63</f>
        <v>0</v>
      </c>
      <c r="Z64" s="207"/>
      <c r="AA64" s="206">
        <f>AA62-AA63</f>
        <v>24368</v>
      </c>
      <c r="AB64" s="206">
        <f>AB62-AB63</f>
        <v>0</v>
      </c>
      <c r="AC64" s="207"/>
      <c r="AD64" s="206">
        <f>AD62-AD63</f>
        <v>61204</v>
      </c>
      <c r="AE64" s="206">
        <f>AE62-AE63</f>
        <v>0</v>
      </c>
      <c r="AF64" s="207"/>
      <c r="AG64" s="206">
        <f>AG62-AG63</f>
        <v>1204</v>
      </c>
      <c r="AH64" s="206">
        <f>AH62-AH63</f>
        <v>0</v>
      </c>
      <c r="AI64" s="207"/>
      <c r="AJ64" s="206">
        <f>AJ62-AJ63</f>
        <v>1204</v>
      </c>
      <c r="AK64" s="206">
        <f>AK62-AK63</f>
        <v>0</v>
      </c>
      <c r="AL64" s="207"/>
      <c r="AM64" s="206">
        <f>AM62-AM63</f>
        <v>19249</v>
      </c>
      <c r="AN64" s="206">
        <f>AN62-AN63</f>
        <v>0</v>
      </c>
      <c r="AO64" s="207"/>
      <c r="AP64" s="206">
        <f>AP62-AP63</f>
        <v>9651</v>
      </c>
      <c r="AQ64" s="206">
        <f>AQ62-AQ63</f>
        <v>0</v>
      </c>
      <c r="AR64" s="207"/>
      <c r="AS64" s="206">
        <f>AS62-AS63</f>
        <v>0</v>
      </c>
      <c r="AT64" s="206">
        <f>AT62-AT63</f>
        <v>960</v>
      </c>
      <c r="AU64" s="207"/>
      <c r="AV64" s="206">
        <f>AV62-AV63</f>
        <v>1204</v>
      </c>
      <c r="AW64" s="206">
        <f>AW62-AW63</f>
        <v>0</v>
      </c>
      <c r="AX64" s="207"/>
      <c r="AY64" s="206">
        <f>AY62-AY63</f>
        <v>0</v>
      </c>
      <c r="AZ64" s="206">
        <f>AZ62-AZ63</f>
        <v>0</v>
      </c>
      <c r="BA64" s="207"/>
      <c r="BB64" s="206">
        <f>BB62-BB63</f>
        <v>39917</v>
      </c>
      <c r="BC64" s="206">
        <f>BC62-BC63</f>
        <v>0</v>
      </c>
      <c r="BD64" s="207"/>
      <c r="BE64" s="206">
        <f>BE62-BE63</f>
        <v>8000</v>
      </c>
      <c r="BF64" s="206">
        <f>BF62-BF63</f>
        <v>0</v>
      </c>
      <c r="BG64" s="207"/>
      <c r="BH64" s="206">
        <f>BH62-BH63</f>
        <v>12300</v>
      </c>
      <c r="BI64" s="206">
        <f>BI62-BI63</f>
        <v>0</v>
      </c>
      <c r="BJ64" s="207"/>
      <c r="BK64" s="206">
        <f>BK62-BK63</f>
        <v>575</v>
      </c>
      <c r="BL64" s="206">
        <f>BL62-BL63</f>
        <v>0</v>
      </c>
      <c r="BM64" s="207"/>
      <c r="BN64" s="206">
        <f>BN62-BN63</f>
        <v>10873</v>
      </c>
      <c r="BO64" s="206">
        <f>BO62-BO63</f>
        <v>0</v>
      </c>
      <c r="BP64" s="207"/>
      <c r="BQ64" s="206">
        <f>BQ62-BQ63</f>
        <v>770</v>
      </c>
      <c r="BR64" s="206">
        <f>BR62-BR63</f>
        <v>0</v>
      </c>
      <c r="BS64" s="207"/>
      <c r="BT64" s="206">
        <f>BT62-BT63</f>
        <v>122608</v>
      </c>
      <c r="BU64" s="206">
        <f>BU62-BU63</f>
        <v>0</v>
      </c>
      <c r="BV64" s="207"/>
      <c r="BW64" s="206">
        <f>BW62-BW63</f>
        <v>2133</v>
      </c>
      <c r="BX64" s="206">
        <f>BX62-BX63</f>
        <v>0</v>
      </c>
      <c r="BY64" s="207"/>
      <c r="BZ64" s="206">
        <f>BZ62-BZ63</f>
        <v>379693</v>
      </c>
      <c r="CA64" s="206">
        <f>CA62-CA63</f>
        <v>0</v>
      </c>
      <c r="CB64" s="207"/>
      <c r="CC64" s="206">
        <f>CC62-CC63</f>
        <v>23000</v>
      </c>
      <c r="CD64" s="206">
        <f>CD62-CD63</f>
        <v>0</v>
      </c>
      <c r="CE64" s="207"/>
      <c r="CF64" s="206">
        <f>CF62-CF63</f>
        <v>184370</v>
      </c>
      <c r="CG64" s="206">
        <f>CG62-CG63</f>
        <v>0</v>
      </c>
      <c r="CH64" s="207"/>
      <c r="CI64" s="206">
        <f>CI62-CI63</f>
        <v>22758</v>
      </c>
      <c r="CJ64" s="206">
        <f>CJ62-CJ63</f>
        <v>0</v>
      </c>
      <c r="CK64" s="207"/>
      <c r="CL64" s="206">
        <f>CL62-CL63</f>
        <v>0</v>
      </c>
      <c r="CM64" s="206">
        <f>CM62-CM63</f>
        <v>0</v>
      </c>
      <c r="CN64" s="207"/>
      <c r="CO64" s="206">
        <f>CO62-CO63</f>
        <v>120430</v>
      </c>
      <c r="CP64" s="206">
        <f>CP62-CP63</f>
        <v>0</v>
      </c>
      <c r="CQ64" s="207"/>
      <c r="CR64" s="206">
        <f>CR62-CR63</f>
        <v>3500</v>
      </c>
      <c r="CS64" s="206">
        <f>CS62-CS63</f>
        <v>0</v>
      </c>
      <c r="CT64" s="207"/>
      <c r="CU64" s="206">
        <f>CU62-CU63</f>
        <v>3900</v>
      </c>
      <c r="CV64" s="206">
        <f>CV62-CV63</f>
        <v>0</v>
      </c>
      <c r="CW64" s="207"/>
      <c r="CX64" s="206">
        <f>CX62-CX63</f>
        <v>5263</v>
      </c>
      <c r="CY64" s="206">
        <f>CY62-CY63</f>
        <v>0</v>
      </c>
      <c r="CZ64" s="207"/>
      <c r="DA64" s="206">
        <f>DA62-DA63</f>
        <v>0</v>
      </c>
      <c r="DB64" s="206">
        <f>DB62-DB63</f>
        <v>0</v>
      </c>
      <c r="DC64" s="207"/>
      <c r="DD64" s="206">
        <f>DD62-DD63</f>
        <v>0</v>
      </c>
      <c r="DE64" s="206">
        <f>DE62-DE63</f>
        <v>0</v>
      </c>
      <c r="DF64" s="207"/>
      <c r="DG64" s="206">
        <f>DG62-DG63</f>
        <v>0</v>
      </c>
      <c r="DH64" s="206">
        <f>DH62-DH63</f>
        <v>0</v>
      </c>
      <c r="DI64" s="207"/>
      <c r="DJ64" s="206">
        <f>DJ62-DJ63</f>
        <v>0</v>
      </c>
      <c r="DK64" s="206">
        <f>DK62-DK63</f>
        <v>0</v>
      </c>
      <c r="DL64" s="207"/>
      <c r="DM64" s="206">
        <f>DM62-DM63</f>
        <v>0</v>
      </c>
      <c r="DN64" s="206">
        <f>DN62-DN63</f>
        <v>10900</v>
      </c>
      <c r="DO64" s="207"/>
      <c r="DP64" s="206">
        <f>DP62-DP63</f>
        <v>1800</v>
      </c>
      <c r="DQ64" s="206">
        <f>DQ62-DQ63</f>
        <v>0</v>
      </c>
      <c r="DR64" s="207"/>
      <c r="DS64" s="206">
        <f>DS62-DS63</f>
        <v>27016</v>
      </c>
      <c r="DT64" s="206">
        <f>DT62-DT63</f>
        <v>0</v>
      </c>
      <c r="DU64" s="206">
        <f>DU62-DU63</f>
        <v>0</v>
      </c>
      <c r="DV64" s="206">
        <f>DV62-DV63</f>
        <v>13242</v>
      </c>
      <c r="DW64" s="206">
        <f>DW62-DW63</f>
        <v>0</v>
      </c>
      <c r="DX64" s="207"/>
      <c r="DY64" s="206">
        <f>DY62-DY63</f>
        <v>37961</v>
      </c>
      <c r="DZ64" s="206">
        <f>DZ62-DZ63</f>
        <v>0</v>
      </c>
      <c r="EA64" s="207"/>
      <c r="EB64" s="206">
        <f>EB62-EB63</f>
        <v>0</v>
      </c>
      <c r="EC64" s="206">
        <f>EC62-EC63</f>
        <v>2638</v>
      </c>
      <c r="ED64" s="207"/>
      <c r="EE64" s="206">
        <f>EE62-EE63</f>
        <v>0</v>
      </c>
      <c r="EF64" s="206">
        <f>EF62-EF63</f>
        <v>1033</v>
      </c>
      <c r="EG64" s="207"/>
      <c r="EH64" s="202">
        <f t="shared" si="12"/>
        <v>1052621</v>
      </c>
      <c r="EI64" s="202">
        <f t="shared" si="13"/>
        <v>15531</v>
      </c>
      <c r="EJ64" s="207"/>
    </row>
    <row r="65" spans="1:140" s="160" customFormat="1">
      <c r="A65" s="1186" t="s">
        <v>63</v>
      </c>
      <c r="B65" s="1187"/>
      <c r="C65" s="1187"/>
      <c r="D65" s="1187"/>
      <c r="E65" s="1187"/>
      <c r="F65" s="1187"/>
      <c r="G65" s="1188"/>
      <c r="H65" s="304">
        <f t="shared" si="10"/>
        <v>82</v>
      </c>
      <c r="I65" s="304">
        <f t="shared" si="11"/>
        <v>0</v>
      </c>
      <c r="J65" s="304">
        <f t="shared" si="14"/>
        <v>0</v>
      </c>
      <c r="K65" s="305">
        <f t="shared" si="15"/>
        <v>82</v>
      </c>
      <c r="L65" s="208">
        <v>25</v>
      </c>
      <c r="M65" s="208"/>
      <c r="N65" s="208"/>
      <c r="O65" s="208">
        <v>4</v>
      </c>
      <c r="P65" s="208"/>
      <c r="Q65" s="208"/>
      <c r="R65" s="208">
        <f>L65+O65</f>
        <v>29</v>
      </c>
      <c r="S65" s="208"/>
      <c r="T65" s="208"/>
      <c r="U65" s="208">
        <v>2</v>
      </c>
      <c r="V65" s="208"/>
      <c r="W65" s="208"/>
      <c r="X65" s="208">
        <v>6</v>
      </c>
      <c r="Y65" s="208"/>
      <c r="Z65" s="208"/>
      <c r="AA65" s="208">
        <v>3</v>
      </c>
      <c r="AB65" s="208"/>
      <c r="AC65" s="208"/>
      <c r="AD65" s="208">
        <f>AA65+X65+U65</f>
        <v>11</v>
      </c>
      <c r="AE65" s="208"/>
      <c r="AF65" s="208"/>
      <c r="AG65" s="208">
        <v>1</v>
      </c>
      <c r="AH65" s="208"/>
      <c r="AI65" s="208"/>
      <c r="AJ65" s="208"/>
      <c r="AK65" s="208"/>
      <c r="AL65" s="208"/>
      <c r="AM65" s="208"/>
      <c r="AN65" s="208"/>
      <c r="AO65" s="208"/>
      <c r="AP65" s="208">
        <v>2</v>
      </c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>
        <v>5</v>
      </c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>
        <v>1</v>
      </c>
      <c r="BX65" s="208"/>
      <c r="BY65" s="208"/>
      <c r="BZ65" s="208">
        <v>2</v>
      </c>
      <c r="CA65" s="208"/>
      <c r="CB65" s="208"/>
      <c r="CC65" s="208"/>
      <c r="CD65" s="208"/>
      <c r="CE65" s="208"/>
      <c r="CF65" s="208">
        <v>13</v>
      </c>
      <c r="CG65" s="208"/>
      <c r="CH65" s="208"/>
      <c r="CI65" s="208">
        <v>4.75</v>
      </c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>
        <v>0.75</v>
      </c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208"/>
      <c r="DL65" s="208"/>
      <c r="DM65" s="208"/>
      <c r="DN65" s="208"/>
      <c r="DO65" s="208"/>
      <c r="DP65" s="208"/>
      <c r="DQ65" s="208"/>
      <c r="DR65" s="208"/>
      <c r="DS65" s="208">
        <v>2.5</v>
      </c>
      <c r="DT65" s="208"/>
      <c r="DU65" s="208"/>
      <c r="DV65" s="208">
        <v>3</v>
      </c>
      <c r="DW65" s="208"/>
      <c r="DX65" s="208"/>
      <c r="DY65" s="208">
        <v>7</v>
      </c>
      <c r="DZ65" s="208"/>
      <c r="EA65" s="208"/>
      <c r="EB65" s="208"/>
      <c r="EC65" s="208"/>
      <c r="ED65" s="208"/>
      <c r="EE65" s="208"/>
      <c r="EF65" s="208"/>
      <c r="EG65" s="208"/>
      <c r="EH65" s="304">
        <f t="shared" si="12"/>
        <v>42</v>
      </c>
      <c r="EI65" s="125">
        <f t="shared" si="13"/>
        <v>0</v>
      </c>
      <c r="EJ65" s="208"/>
    </row>
    <row r="66" spans="1:140" s="197" customFormat="1">
      <c r="A66" s="1183" t="s">
        <v>64</v>
      </c>
      <c r="B66" s="1184"/>
      <c r="C66" s="1184"/>
      <c r="D66" s="1184"/>
      <c r="E66" s="1184"/>
      <c r="F66" s="1184"/>
      <c r="G66" s="1185"/>
      <c r="H66" s="125">
        <f t="shared" si="10"/>
        <v>45</v>
      </c>
      <c r="I66" s="125">
        <f t="shared" si="11"/>
        <v>0</v>
      </c>
      <c r="J66" s="125">
        <f t="shared" si="14"/>
        <v>0</v>
      </c>
      <c r="K66" s="174">
        <f t="shared" si="15"/>
        <v>45</v>
      </c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>
        <v>45</v>
      </c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304">
        <f t="shared" si="12"/>
        <v>45</v>
      </c>
      <c r="EI66" s="125">
        <f t="shared" si="13"/>
        <v>0</v>
      </c>
      <c r="EJ66" s="178"/>
    </row>
    <row r="67" spans="1:140" s="197" customFormat="1">
      <c r="A67" s="178"/>
      <c r="B67" s="178"/>
      <c r="C67" s="178"/>
      <c r="D67" s="178"/>
      <c r="E67" s="178"/>
      <c r="F67" s="178"/>
      <c r="G67" s="178"/>
      <c r="H67" s="178"/>
      <c r="I67" s="178"/>
      <c r="J67" s="178"/>
      <c r="K67" s="209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</row>
    <row r="68" spans="1:140" s="197" customFormat="1">
      <c r="A68" s="178"/>
      <c r="B68" s="178"/>
      <c r="C68" s="178"/>
      <c r="D68" s="178"/>
      <c r="E68" s="178"/>
      <c r="F68" s="133"/>
      <c r="G68" s="133"/>
      <c r="H68" s="133"/>
      <c r="I68" s="133"/>
      <c r="J68" s="133"/>
      <c r="K68" s="100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</row>
    <row r="69" spans="1:140" s="197" customFormat="1">
      <c r="A69" s="178"/>
      <c r="B69" s="178"/>
      <c r="C69" s="178"/>
      <c r="D69" s="178"/>
      <c r="E69" s="178"/>
      <c r="F69" s="178"/>
      <c r="G69" s="178"/>
      <c r="H69" s="178"/>
      <c r="I69" s="178"/>
      <c r="J69" s="178"/>
      <c r="K69" s="154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  <c r="DH69" s="178"/>
      <c r="DI69" s="178"/>
      <c r="DJ69" s="178"/>
      <c r="DK69" s="178"/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</row>
    <row r="70" spans="1:140" s="197" customFormat="1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54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</row>
    <row r="71" spans="1:140" s="197" customFormat="1">
      <c r="A71" s="178"/>
      <c r="B71" s="178"/>
      <c r="C71" s="178"/>
      <c r="D71" s="178"/>
      <c r="E71" s="178"/>
      <c r="F71" s="178"/>
      <c r="G71" s="178"/>
      <c r="H71" s="178"/>
      <c r="I71" s="178"/>
      <c r="J71" s="178"/>
      <c r="K71" s="155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</row>
    <row r="72" spans="1:140" s="197" customFormat="1">
      <c r="A72" s="178"/>
      <c r="B72" s="178"/>
      <c r="C72" s="178"/>
      <c r="D72" s="178"/>
      <c r="E72" s="178"/>
      <c r="F72" s="178"/>
      <c r="G72" s="178"/>
      <c r="H72" s="178"/>
      <c r="I72" s="178"/>
      <c r="J72" s="178"/>
      <c r="K72" s="155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178"/>
      <c r="DH72" s="178"/>
      <c r="DI72" s="178"/>
      <c r="DJ72" s="178"/>
      <c r="DK72" s="178"/>
      <c r="DL72" s="178"/>
      <c r="DM72" s="178"/>
      <c r="DN72" s="178"/>
      <c r="DO72" s="178"/>
      <c r="DP72" s="178"/>
      <c r="DQ72" s="178"/>
      <c r="DR72" s="178"/>
      <c r="DS72" s="178"/>
      <c r="DT72" s="178"/>
      <c r="DU72" s="178"/>
      <c r="DV72" s="178"/>
      <c r="DW72" s="178"/>
      <c r="DX72" s="178"/>
      <c r="DY72" s="178"/>
      <c r="DZ72" s="178"/>
      <c r="EA72" s="178"/>
      <c r="EB72" s="178"/>
      <c r="EC72" s="178"/>
      <c r="ED72" s="178"/>
      <c r="EE72" s="178"/>
      <c r="EF72" s="178"/>
      <c r="EG72" s="178"/>
      <c r="EH72" s="178"/>
      <c r="EI72" s="178"/>
      <c r="EJ72" s="178"/>
    </row>
    <row r="73" spans="1:140" s="172" customFormat="1" ht="15.75" customHeight="1">
      <c r="A73" s="178"/>
      <c r="B73" s="178"/>
      <c r="C73" s="178"/>
      <c r="D73" s="178"/>
      <c r="E73" s="178"/>
      <c r="F73" s="178"/>
      <c r="G73" s="178"/>
      <c r="H73" s="178"/>
      <c r="I73" s="178"/>
      <c r="J73" s="178"/>
      <c r="K73" s="210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  <c r="DH73" s="178"/>
      <c r="DI73" s="178"/>
      <c r="DJ73" s="178"/>
      <c r="DK73" s="178"/>
      <c r="DL73" s="178"/>
      <c r="DM73" s="178"/>
      <c r="DN73" s="178"/>
      <c r="DO73" s="178"/>
      <c r="DP73" s="178"/>
      <c r="DQ73" s="178"/>
      <c r="DR73" s="178"/>
      <c r="DS73" s="178"/>
      <c r="DT73" s="178"/>
      <c r="DU73" s="178"/>
      <c r="DV73" s="178"/>
      <c r="DW73" s="178"/>
      <c r="DX73" s="178"/>
      <c r="DY73" s="178"/>
      <c r="DZ73" s="178"/>
      <c r="EA73" s="178"/>
      <c r="EB73" s="178"/>
      <c r="EC73" s="178"/>
      <c r="ED73" s="178"/>
      <c r="EE73" s="178"/>
      <c r="EF73" s="178"/>
      <c r="EG73" s="178"/>
      <c r="EH73" s="178"/>
      <c r="EI73" s="178"/>
      <c r="EJ73" s="178"/>
    </row>
    <row r="74" spans="1:140" s="211" customFormat="1" ht="14.25">
      <c r="K74" s="212"/>
    </row>
    <row r="75" spans="1:140"/>
    <row r="76" spans="1:140"/>
    <row r="77" spans="1:140" ht="15" hidden="1" customHeight="1"/>
    <row r="78" spans="1:140" ht="15" hidden="1" customHeight="1"/>
    <row r="79" spans="1:140" ht="15" hidden="1" customHeight="1"/>
    <row r="80" spans="1:140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  <row r="105" ht="15" hidden="1" customHeight="1"/>
    <row r="106" ht="15" hidden="1" customHeight="1"/>
    <row r="107" ht="15" hidden="1" customHeight="1"/>
    <row r="108" ht="15" hidden="1" customHeight="1"/>
    <row r="109"/>
    <row r="110"/>
    <row r="111"/>
    <row r="112"/>
    <row r="113"/>
  </sheetData>
  <mergeCells count="141">
    <mergeCell ref="DA2:DC2"/>
    <mergeCell ref="BZ2:CB2"/>
    <mergeCell ref="CC2:CE2"/>
    <mergeCell ref="CF2:CH2"/>
    <mergeCell ref="CI2:CK2"/>
    <mergeCell ref="DY2:EA2"/>
    <mergeCell ref="EB2:ED2"/>
    <mergeCell ref="EE2:EG2"/>
    <mergeCell ref="DM2:DO2"/>
    <mergeCell ref="DP2:DR2"/>
    <mergeCell ref="DV2:DX2"/>
    <mergeCell ref="DD2:DF2"/>
    <mergeCell ref="DG2:DI2"/>
    <mergeCell ref="DS2:DU2"/>
    <mergeCell ref="O2:Q2"/>
    <mergeCell ref="U2:W2"/>
    <mergeCell ref="X2:Z2"/>
    <mergeCell ref="AA2:AC2"/>
    <mergeCell ref="AG2:AI2"/>
    <mergeCell ref="AJ2:AL2"/>
    <mergeCell ref="AM2:AO2"/>
    <mergeCell ref="BH2:BJ2"/>
    <mergeCell ref="BK2:BM2"/>
    <mergeCell ref="AV2:AX2"/>
    <mergeCell ref="AY2:BA2"/>
    <mergeCell ref="BB2:BD2"/>
    <mergeCell ref="AP2:AR2"/>
    <mergeCell ref="AS2:AU2"/>
    <mergeCell ref="EH3:EJ4"/>
    <mergeCell ref="DY4:EA4"/>
    <mergeCell ref="EB4:ED4"/>
    <mergeCell ref="EE4:EG4"/>
    <mergeCell ref="EB3:ED3"/>
    <mergeCell ref="BE2:BG2"/>
    <mergeCell ref="DA4:DC4"/>
    <mergeCell ref="CF4:CH4"/>
    <mergeCell ref="BT2:BV2"/>
    <mergeCell ref="BW2:BY2"/>
    <mergeCell ref="BN2:BP2"/>
    <mergeCell ref="BQ2:BS2"/>
    <mergeCell ref="CI4:CK4"/>
    <mergeCell ref="CI3:CK3"/>
    <mergeCell ref="CO3:CQ3"/>
    <mergeCell ref="EH2:EJ2"/>
    <mergeCell ref="CL2:CN2"/>
    <mergeCell ref="CO2:CQ2"/>
    <mergeCell ref="CX2:CZ2"/>
    <mergeCell ref="EE3:EG3"/>
    <mergeCell ref="DG4:DI4"/>
    <mergeCell ref="CL4:CN4"/>
    <mergeCell ref="CO4:CQ4"/>
    <mergeCell ref="CR3:CT4"/>
    <mergeCell ref="CU3:CW4"/>
    <mergeCell ref="DD3:DF3"/>
    <mergeCell ref="CX4:CZ4"/>
    <mergeCell ref="DV3:DX3"/>
    <mergeCell ref="DV4:DX4"/>
    <mergeCell ref="DS4:DU4"/>
    <mergeCell ref="DJ4:DL4"/>
    <mergeCell ref="DM4:DO4"/>
    <mergeCell ref="DP4:DR4"/>
    <mergeCell ref="DD4:DF4"/>
    <mergeCell ref="AY4:BA4"/>
    <mergeCell ref="BB4:BD4"/>
    <mergeCell ref="BE4:BG4"/>
    <mergeCell ref="BH4:BJ4"/>
    <mergeCell ref="BK4:BM4"/>
    <mergeCell ref="AP4:AR4"/>
    <mergeCell ref="BQ4:BS4"/>
    <mergeCell ref="BT4:BV4"/>
    <mergeCell ref="BW4:BY4"/>
    <mergeCell ref="BN4:BP4"/>
    <mergeCell ref="AS4:AU4"/>
    <mergeCell ref="A66:G66"/>
    <mergeCell ref="DS3:DU3"/>
    <mergeCell ref="DY3:EA3"/>
    <mergeCell ref="DG3:DI3"/>
    <mergeCell ref="DJ3:DL3"/>
    <mergeCell ref="DM3:DO3"/>
    <mergeCell ref="DP3:DR3"/>
    <mergeCell ref="CX3:CZ3"/>
    <mergeCell ref="DA3:DC3"/>
    <mergeCell ref="CL3:CN3"/>
    <mergeCell ref="AA4:AC4"/>
    <mergeCell ref="AG4:AI4"/>
    <mergeCell ref="AJ4:AL4"/>
    <mergeCell ref="A65:G65"/>
    <mergeCell ref="E10:F10"/>
    <mergeCell ref="C28:G28"/>
    <mergeCell ref="L4:N4"/>
    <mergeCell ref="O4:Q4"/>
    <mergeCell ref="U4:W4"/>
    <mergeCell ref="X4:Z4"/>
    <mergeCell ref="R4:T4"/>
    <mergeCell ref="AD4:AF4"/>
    <mergeCell ref="BZ4:CB4"/>
    <mergeCell ref="CC4:CE4"/>
    <mergeCell ref="BW3:BY3"/>
    <mergeCell ref="BB3:BD3"/>
    <mergeCell ref="BE3:BG3"/>
    <mergeCell ref="BH3:BJ3"/>
    <mergeCell ref="BK3:BM3"/>
    <mergeCell ref="R3:T3"/>
    <mergeCell ref="BZ3:CB3"/>
    <mergeCell ref="CC3:CE3"/>
    <mergeCell ref="CF3:CH3"/>
    <mergeCell ref="BN3:BP3"/>
    <mergeCell ref="BQ3:BS3"/>
    <mergeCell ref="BT3:BV3"/>
    <mergeCell ref="AY3:BA3"/>
    <mergeCell ref="AD3:AF3"/>
    <mergeCell ref="AP3:AR3"/>
    <mergeCell ref="A64:G64"/>
    <mergeCell ref="A63:G63"/>
    <mergeCell ref="A41:G41"/>
    <mergeCell ref="C42:G42"/>
    <mergeCell ref="D61:F61"/>
    <mergeCell ref="A62:G62"/>
    <mergeCell ref="D8:F8"/>
    <mergeCell ref="AS3:AU3"/>
    <mergeCell ref="AV3:AX3"/>
    <mergeCell ref="L3:N3"/>
    <mergeCell ref="O3:Q3"/>
    <mergeCell ref="U3:W3"/>
    <mergeCell ref="X3:Z3"/>
    <mergeCell ref="AA3:AC3"/>
    <mergeCell ref="AG3:AI3"/>
    <mergeCell ref="AJ3:AL3"/>
    <mergeCell ref="AM3:AO3"/>
    <mergeCell ref="AV4:AX4"/>
    <mergeCell ref="AM4:AO4"/>
    <mergeCell ref="A1:K1"/>
    <mergeCell ref="H3:K3"/>
    <mergeCell ref="L2:N2"/>
    <mergeCell ref="C6:G6"/>
    <mergeCell ref="G3:G5"/>
    <mergeCell ref="A3:A5"/>
    <mergeCell ref="B3:B5"/>
    <mergeCell ref="C3:C5"/>
    <mergeCell ref="D3:D5"/>
    <mergeCell ref="E3:F5"/>
  </mergeCells>
  <phoneticPr fontId="40" type="noConversion"/>
  <printOptions horizontalCentered="1" verticalCentered="1"/>
  <pageMargins left="0.39370078740157483" right="0.39370078740157483" top="0.70866141732283472" bottom="0.23622047244094491" header="1.0236220472440944" footer="0.19685039370078741"/>
  <pageSetup paperSize="8" scale="64" orientation="landscape" r:id="rId1"/>
  <headerFooter alignWithMargins="0">
    <oddHeader>&amp;L2/2016. (II.26.) sz. rendelet a 19/2016.(X.12.) számú módosítással egységes szerkezetben&amp;C&amp;12Harkány Város Önkormányzat 2016. költségvetésének eredeti kiadása előirányzatai kormányzati funkciónkénti részletezettségben&amp;R5.sz. melléklet</oddHeader>
  </headerFooter>
  <colBreaks count="6" manualBreakCount="6">
    <brk id="23" min="1" max="63" man="1"/>
    <brk id="41" min="1" max="64" man="1"/>
    <brk id="56" min="1" max="64" man="1"/>
    <brk id="74" min="1" max="64" man="1"/>
    <brk id="92" min="1" max="64" man="1"/>
    <brk id="110" min="1" max="64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GD113"/>
  <sheetViews>
    <sheetView zoomScaleNormal="100" workbookViewId="0">
      <pane xSplit="11" ySplit="5" topLeftCell="ER63" activePane="bottomRight" state="frozen"/>
      <selection pane="topRight" activeCell="L1" sqref="L1"/>
      <selection pane="bottomLeft" activeCell="A6" sqref="A6"/>
      <selection pane="bottomRight" sqref="A1:ER72"/>
    </sheetView>
  </sheetViews>
  <sheetFormatPr defaultRowHeight="0" customHeight="1" zeroHeight="1"/>
  <cols>
    <col min="1" max="1" width="3" style="159" customWidth="1"/>
    <col min="2" max="2" width="3.42578125" style="159" customWidth="1"/>
    <col min="3" max="3" width="4.42578125" style="159" customWidth="1"/>
    <col min="4" max="4" width="4.7109375" style="159" customWidth="1"/>
    <col min="5" max="5" width="5.140625" style="159" customWidth="1"/>
    <col min="6" max="6" width="59" style="159" customWidth="1"/>
    <col min="7" max="7" width="6.85546875" style="159" customWidth="1"/>
    <col min="8" max="8" width="12.140625" style="159" customWidth="1"/>
    <col min="9" max="65" width="10.7109375" style="159" customWidth="1"/>
    <col min="66" max="66" width="12.5703125" style="159" customWidth="1"/>
    <col min="67" max="67" width="12.28515625" style="159" customWidth="1"/>
    <col min="68" max="68" width="12" style="159" customWidth="1"/>
    <col min="69" max="70" width="12.140625" style="159" customWidth="1"/>
    <col min="71" max="71" width="10.7109375" style="159" customWidth="1"/>
    <col min="72" max="72" width="12.7109375" style="159" customWidth="1"/>
    <col min="73" max="73" width="12.28515625" style="159" customWidth="1"/>
    <col min="74" max="74" width="13" style="159" customWidth="1"/>
    <col min="75" max="89" width="10.7109375" style="159" customWidth="1"/>
    <col min="90" max="90" width="12.42578125" style="159" customWidth="1"/>
    <col min="91" max="91" width="12.5703125" style="159" customWidth="1"/>
    <col min="92" max="92" width="10.7109375" style="159" customWidth="1"/>
    <col min="93" max="93" width="12.42578125" style="159" customWidth="1"/>
    <col min="94" max="94" width="12.85546875" style="159" customWidth="1"/>
    <col min="95" max="95" width="14.28515625" style="159" customWidth="1"/>
    <col min="96" max="104" width="10.7109375" style="159" customWidth="1"/>
    <col min="105" max="105" width="11.42578125" style="159" customWidth="1"/>
    <col min="106" max="106" width="10.85546875" style="159" customWidth="1"/>
    <col min="107" max="113" width="10.7109375" style="159" customWidth="1"/>
    <col min="114" max="114" width="12" style="159" customWidth="1"/>
    <col min="115" max="115" width="13.28515625" style="159" customWidth="1"/>
    <col min="116" max="116" width="13" style="159" customWidth="1"/>
    <col min="117" max="140" width="10.7109375" style="159" customWidth="1"/>
    <col min="141" max="141" width="9.7109375" style="159" bestFit="1" customWidth="1"/>
    <col min="142" max="16384" width="9.140625" style="159"/>
  </cols>
  <sheetData>
    <row r="1" spans="1:186" ht="15.75" thickBot="1">
      <c r="A1" s="556" t="s">
        <v>507</v>
      </c>
      <c r="B1" s="557"/>
      <c r="C1" s="557"/>
      <c r="D1" s="557"/>
      <c r="E1" s="557"/>
      <c r="F1" s="557"/>
      <c r="G1" s="557"/>
      <c r="H1" s="557"/>
      <c r="I1" s="557"/>
      <c r="J1" s="557"/>
      <c r="K1" s="558"/>
    </row>
    <row r="2" spans="1:186" s="284" customFormat="1" ht="15" customHeight="1">
      <c r="A2" s="280"/>
      <c r="B2" s="281"/>
      <c r="C2" s="281"/>
      <c r="D2" s="281"/>
      <c r="E2" s="281"/>
      <c r="F2" s="281"/>
      <c r="G2" s="281"/>
      <c r="H2" s="281"/>
      <c r="I2" s="281"/>
      <c r="J2" s="282"/>
      <c r="K2" s="283"/>
      <c r="L2" s="1147" t="s">
        <v>428</v>
      </c>
      <c r="M2" s="1148"/>
      <c r="N2" s="1149"/>
      <c r="O2" s="1111" t="s">
        <v>414</v>
      </c>
      <c r="P2" s="1148"/>
      <c r="Q2" s="1149"/>
      <c r="R2" s="281"/>
      <c r="S2" s="281"/>
      <c r="T2" s="282"/>
      <c r="U2" s="1111" t="s">
        <v>437</v>
      </c>
      <c r="V2" s="1148"/>
      <c r="W2" s="1149"/>
      <c r="X2" s="1111" t="s">
        <v>416</v>
      </c>
      <c r="Y2" s="1148"/>
      <c r="Z2" s="1149"/>
      <c r="AA2" s="1111" t="s">
        <v>438</v>
      </c>
      <c r="AB2" s="1148"/>
      <c r="AC2" s="1149"/>
      <c r="AD2" s="281"/>
      <c r="AE2" s="281"/>
      <c r="AF2" s="282"/>
      <c r="AG2" s="1111" t="s">
        <v>417</v>
      </c>
      <c r="AH2" s="1148"/>
      <c r="AI2" s="1149"/>
      <c r="AJ2" s="1111" t="s">
        <v>417</v>
      </c>
      <c r="AK2" s="1148"/>
      <c r="AL2" s="1149"/>
      <c r="AM2" s="1111" t="s">
        <v>418</v>
      </c>
      <c r="AN2" s="1148"/>
      <c r="AO2" s="1149"/>
      <c r="AP2" s="1111" t="s">
        <v>419</v>
      </c>
      <c r="AQ2" s="1148"/>
      <c r="AR2" s="1149"/>
      <c r="AS2" s="1111" t="s">
        <v>420</v>
      </c>
      <c r="AT2" s="1148"/>
      <c r="AU2" s="1149"/>
      <c r="AV2" s="1111" t="s">
        <v>417</v>
      </c>
      <c r="AW2" s="1148"/>
      <c r="AX2" s="1149"/>
      <c r="AY2" s="1111" t="s">
        <v>421</v>
      </c>
      <c r="AZ2" s="1148"/>
      <c r="BA2" s="1149"/>
      <c r="BB2" s="1111" t="s">
        <v>422</v>
      </c>
      <c r="BC2" s="1148"/>
      <c r="BD2" s="1149"/>
      <c r="BE2" s="1111" t="s">
        <v>423</v>
      </c>
      <c r="BF2" s="1148"/>
      <c r="BG2" s="1149"/>
      <c r="BH2" s="1111" t="s">
        <v>424</v>
      </c>
      <c r="BI2" s="1148"/>
      <c r="BJ2" s="1149"/>
      <c r="BK2" s="1111" t="s">
        <v>425</v>
      </c>
      <c r="BL2" s="1148"/>
      <c r="BM2" s="1149"/>
      <c r="BN2" s="1111" t="s">
        <v>426</v>
      </c>
      <c r="BO2" s="1148"/>
      <c r="BP2" s="1149"/>
      <c r="BQ2" s="1111" t="s">
        <v>427</v>
      </c>
      <c r="BR2" s="1148"/>
      <c r="BS2" s="1149"/>
      <c r="BT2" s="1111" t="s">
        <v>427</v>
      </c>
      <c r="BU2" s="1148"/>
      <c r="BV2" s="1149"/>
      <c r="BW2" s="1111" t="s">
        <v>439</v>
      </c>
      <c r="BX2" s="1148"/>
      <c r="BY2" s="1149"/>
      <c r="BZ2" s="1111" t="s">
        <v>428</v>
      </c>
      <c r="CA2" s="1148"/>
      <c r="CB2" s="1149"/>
      <c r="CC2" s="1111" t="s">
        <v>440</v>
      </c>
      <c r="CD2" s="1148"/>
      <c r="CE2" s="1149"/>
      <c r="CF2" s="1111" t="s">
        <v>429</v>
      </c>
      <c r="CG2" s="1148"/>
      <c r="CH2" s="1149"/>
      <c r="CI2" s="1111" t="s">
        <v>429</v>
      </c>
      <c r="CJ2" s="1148"/>
      <c r="CK2" s="1149"/>
      <c r="CL2" s="1111" t="s">
        <v>431</v>
      </c>
      <c r="CM2" s="1148"/>
      <c r="CN2" s="1149"/>
      <c r="CO2" s="1111" t="s">
        <v>441</v>
      </c>
      <c r="CP2" s="1148"/>
      <c r="CQ2" s="1149"/>
      <c r="CR2" s="281"/>
      <c r="CS2" s="281"/>
      <c r="CT2" s="282"/>
      <c r="CU2" s="281"/>
      <c r="CV2" s="281"/>
      <c r="CW2" s="282"/>
      <c r="CX2" s="1111" t="s">
        <v>432</v>
      </c>
      <c r="CY2" s="1148"/>
      <c r="CZ2" s="1149"/>
      <c r="DA2" s="1111" t="s">
        <v>433</v>
      </c>
      <c r="DB2" s="1148"/>
      <c r="DC2" s="1149"/>
      <c r="DD2" s="1111" t="s">
        <v>433</v>
      </c>
      <c r="DE2" s="1148"/>
      <c r="DF2" s="1149"/>
      <c r="DG2" s="1111" t="s">
        <v>434</v>
      </c>
      <c r="DH2" s="1148"/>
      <c r="DI2" s="1149"/>
      <c r="DJ2" s="281"/>
      <c r="DK2" s="281"/>
      <c r="DL2" s="282"/>
      <c r="DM2" s="1111" t="s">
        <v>438</v>
      </c>
      <c r="DN2" s="1148"/>
      <c r="DO2" s="1149"/>
      <c r="DP2" s="1111" t="s">
        <v>442</v>
      </c>
      <c r="DQ2" s="1148"/>
      <c r="DR2" s="1149"/>
      <c r="DS2" s="1111" t="s">
        <v>427</v>
      </c>
      <c r="DT2" s="1148"/>
      <c r="DU2" s="1149"/>
      <c r="DV2" s="1111" t="s">
        <v>435</v>
      </c>
      <c r="DW2" s="1148"/>
      <c r="DX2" s="1149"/>
      <c r="DY2" s="1111" t="s">
        <v>435</v>
      </c>
      <c r="DZ2" s="1148"/>
      <c r="EA2" s="1149"/>
      <c r="EB2" s="1111" t="s">
        <v>435</v>
      </c>
      <c r="EC2" s="1148"/>
      <c r="ED2" s="1149"/>
      <c r="EE2" s="1111" t="s">
        <v>436</v>
      </c>
      <c r="EF2" s="1148"/>
      <c r="EG2" s="1149"/>
      <c r="EH2" s="1203" t="s">
        <v>503</v>
      </c>
      <c r="EI2" s="1204"/>
      <c r="EJ2" s="1205"/>
    </row>
    <row r="3" spans="1:186" ht="15" customHeight="1">
      <c r="A3" s="1156" t="s">
        <v>508</v>
      </c>
      <c r="B3" s="1159" t="s">
        <v>509</v>
      </c>
      <c r="C3" s="1159" t="s">
        <v>510</v>
      </c>
      <c r="D3" s="1159" t="s">
        <v>511</v>
      </c>
      <c r="E3" s="1162" t="s">
        <v>512</v>
      </c>
      <c r="F3" s="1163"/>
      <c r="G3" s="1153" t="s">
        <v>513</v>
      </c>
      <c r="H3" s="1144" t="s">
        <v>869</v>
      </c>
      <c r="I3" s="1145"/>
      <c r="J3" s="1145"/>
      <c r="K3" s="1146"/>
      <c r="L3" s="986">
        <v>841126</v>
      </c>
      <c r="M3" s="987"/>
      <c r="N3" s="1099"/>
      <c r="O3" s="1100">
        <v>841133</v>
      </c>
      <c r="P3" s="987"/>
      <c r="Q3" s="1099"/>
      <c r="R3" s="1101"/>
      <c r="S3" s="1102"/>
      <c r="T3" s="1103"/>
      <c r="U3" s="1100" t="s">
        <v>412</v>
      </c>
      <c r="V3" s="987"/>
      <c r="W3" s="1099"/>
      <c r="X3" s="1100">
        <v>910502</v>
      </c>
      <c r="Y3" s="987"/>
      <c r="Z3" s="1099"/>
      <c r="AA3" s="1100">
        <v>931102</v>
      </c>
      <c r="AB3" s="987"/>
      <c r="AC3" s="1099"/>
      <c r="AD3" s="1101"/>
      <c r="AE3" s="1102"/>
      <c r="AF3" s="1103"/>
      <c r="AG3" s="1100">
        <v>862101</v>
      </c>
      <c r="AH3" s="987"/>
      <c r="AI3" s="1099"/>
      <c r="AJ3" s="1100">
        <v>862101</v>
      </c>
      <c r="AK3" s="987"/>
      <c r="AL3" s="1099"/>
      <c r="AM3" s="1100">
        <v>862102</v>
      </c>
      <c r="AN3" s="987"/>
      <c r="AO3" s="1099"/>
      <c r="AP3" s="1100">
        <v>869041</v>
      </c>
      <c r="AQ3" s="987"/>
      <c r="AR3" s="1099"/>
      <c r="AS3" s="1100">
        <v>862211</v>
      </c>
      <c r="AT3" s="987"/>
      <c r="AU3" s="1099"/>
      <c r="AV3" s="1100">
        <v>862101</v>
      </c>
      <c r="AW3" s="987"/>
      <c r="AX3" s="1099"/>
      <c r="AY3" s="1100">
        <v>360000</v>
      </c>
      <c r="AZ3" s="987"/>
      <c r="BA3" s="1099"/>
      <c r="BB3" s="1100">
        <v>370000</v>
      </c>
      <c r="BC3" s="987"/>
      <c r="BD3" s="1099"/>
      <c r="BE3" s="1100">
        <v>381103</v>
      </c>
      <c r="BF3" s="987"/>
      <c r="BG3" s="1099"/>
      <c r="BH3" s="1100">
        <v>421100</v>
      </c>
      <c r="BI3" s="987"/>
      <c r="BJ3" s="1099"/>
      <c r="BK3" s="1100">
        <v>5220011</v>
      </c>
      <c r="BL3" s="987"/>
      <c r="BM3" s="1099"/>
      <c r="BN3" s="1100">
        <v>522003</v>
      </c>
      <c r="BO3" s="987"/>
      <c r="BP3" s="1099"/>
      <c r="BQ3" s="1100">
        <v>680001</v>
      </c>
      <c r="BR3" s="987"/>
      <c r="BS3" s="1099"/>
      <c r="BT3" s="1100">
        <v>680002</v>
      </c>
      <c r="BU3" s="987"/>
      <c r="BV3" s="1099"/>
      <c r="BW3" s="1100">
        <v>813000</v>
      </c>
      <c r="BX3" s="987"/>
      <c r="BY3" s="1099"/>
      <c r="BZ3" s="1100">
        <v>841112</v>
      </c>
      <c r="CA3" s="987"/>
      <c r="CB3" s="1099"/>
      <c r="CC3" s="1100">
        <v>841402</v>
      </c>
      <c r="CD3" s="987"/>
      <c r="CE3" s="1099"/>
      <c r="CF3" s="1100">
        <v>841403</v>
      </c>
      <c r="CG3" s="987"/>
      <c r="CH3" s="1099"/>
      <c r="CI3" s="1100">
        <v>841403</v>
      </c>
      <c r="CJ3" s="987"/>
      <c r="CK3" s="1099"/>
      <c r="CL3" s="1100">
        <v>841906</v>
      </c>
      <c r="CM3" s="987"/>
      <c r="CN3" s="1099"/>
      <c r="CO3" s="1100">
        <v>841907</v>
      </c>
      <c r="CP3" s="987"/>
      <c r="CQ3" s="1099"/>
      <c r="CR3" s="1191" t="s">
        <v>699</v>
      </c>
      <c r="CS3" s="1192"/>
      <c r="CT3" s="1193"/>
      <c r="CU3" s="1191" t="s">
        <v>700</v>
      </c>
      <c r="CV3" s="1192"/>
      <c r="CW3" s="1193"/>
      <c r="CX3" s="1100">
        <v>889921</v>
      </c>
      <c r="CY3" s="987"/>
      <c r="CZ3" s="1099"/>
      <c r="DA3" s="1100">
        <v>889942</v>
      </c>
      <c r="DB3" s="987"/>
      <c r="DC3" s="1099"/>
      <c r="DD3" s="1100">
        <v>889943</v>
      </c>
      <c r="DE3" s="987"/>
      <c r="DF3" s="1099"/>
      <c r="DG3" s="1100" t="s">
        <v>517</v>
      </c>
      <c r="DH3" s="987"/>
      <c r="DI3" s="1099"/>
      <c r="DJ3" s="1100">
        <v>900400</v>
      </c>
      <c r="DK3" s="987"/>
      <c r="DL3" s="1099"/>
      <c r="DM3" s="1100">
        <v>931201</v>
      </c>
      <c r="DN3" s="987"/>
      <c r="DO3" s="1099"/>
      <c r="DP3" s="1100">
        <v>960302</v>
      </c>
      <c r="DQ3" s="987"/>
      <c r="DR3" s="1099"/>
      <c r="DS3" s="1100">
        <v>6800022</v>
      </c>
      <c r="DT3" s="987"/>
      <c r="DU3" s="1099"/>
      <c r="DV3" s="1100">
        <v>562912</v>
      </c>
      <c r="DW3" s="987"/>
      <c r="DX3" s="1099"/>
      <c r="DY3" s="1100">
        <v>562913</v>
      </c>
      <c r="DZ3" s="987"/>
      <c r="EA3" s="1099"/>
      <c r="EB3" s="1100">
        <v>562917</v>
      </c>
      <c r="EC3" s="987"/>
      <c r="ED3" s="1099"/>
      <c r="EE3" s="1100">
        <v>5610000</v>
      </c>
      <c r="EF3" s="987"/>
      <c r="EG3" s="1099"/>
      <c r="EH3" s="1197" t="s">
        <v>199</v>
      </c>
      <c r="EI3" s="1209"/>
      <c r="EJ3" s="1210"/>
    </row>
    <row r="4" spans="1:186" ht="30.75" customHeight="1">
      <c r="A4" s="1157"/>
      <c r="B4" s="1160"/>
      <c r="C4" s="1160"/>
      <c r="D4" s="1160"/>
      <c r="E4" s="1164"/>
      <c r="F4" s="1165"/>
      <c r="G4" s="1154"/>
      <c r="H4" s="76"/>
      <c r="I4" s="76"/>
      <c r="J4" s="240"/>
      <c r="K4" s="75"/>
      <c r="L4" s="986" t="s">
        <v>872</v>
      </c>
      <c r="M4" s="987"/>
      <c r="N4" s="1099"/>
      <c r="O4" s="1100" t="s">
        <v>196</v>
      </c>
      <c r="P4" s="987"/>
      <c r="Q4" s="1099"/>
      <c r="R4" s="1101" t="s">
        <v>660</v>
      </c>
      <c r="S4" s="1102"/>
      <c r="T4" s="1103"/>
      <c r="U4" s="1100" t="s">
        <v>197</v>
      </c>
      <c r="V4" s="987"/>
      <c r="W4" s="1099"/>
      <c r="X4" s="1100" t="s">
        <v>275</v>
      </c>
      <c r="Y4" s="987"/>
      <c r="Z4" s="1099"/>
      <c r="AA4" s="1100" t="s">
        <v>198</v>
      </c>
      <c r="AB4" s="987"/>
      <c r="AC4" s="1099"/>
      <c r="AD4" s="1101" t="s">
        <v>661</v>
      </c>
      <c r="AE4" s="1102"/>
      <c r="AF4" s="1103"/>
      <c r="AG4" s="1100" t="s">
        <v>648</v>
      </c>
      <c r="AH4" s="987"/>
      <c r="AI4" s="1099"/>
      <c r="AJ4" s="1100" t="s">
        <v>648</v>
      </c>
      <c r="AK4" s="987"/>
      <c r="AL4" s="1099"/>
      <c r="AM4" s="1100" t="s">
        <v>649</v>
      </c>
      <c r="AN4" s="987"/>
      <c r="AO4" s="1099"/>
      <c r="AP4" s="1100" t="s">
        <v>201</v>
      </c>
      <c r="AQ4" s="987"/>
      <c r="AR4" s="1099"/>
      <c r="AS4" s="1100" t="s">
        <v>202</v>
      </c>
      <c r="AT4" s="987"/>
      <c r="AU4" s="1099"/>
      <c r="AV4" s="1100" t="s">
        <v>650</v>
      </c>
      <c r="AW4" s="987"/>
      <c r="AX4" s="1099"/>
      <c r="AY4" s="1100" t="s">
        <v>213</v>
      </c>
      <c r="AZ4" s="987"/>
      <c r="BA4" s="1099"/>
      <c r="BB4" s="1100" t="s">
        <v>211</v>
      </c>
      <c r="BC4" s="987"/>
      <c r="BD4" s="1099"/>
      <c r="BE4" s="1100" t="s">
        <v>212</v>
      </c>
      <c r="BF4" s="987"/>
      <c r="BG4" s="1099"/>
      <c r="BH4" s="1100" t="s">
        <v>206</v>
      </c>
      <c r="BI4" s="987"/>
      <c r="BJ4" s="1099"/>
      <c r="BK4" s="1100" t="s">
        <v>652</v>
      </c>
      <c r="BL4" s="987"/>
      <c r="BM4" s="1099"/>
      <c r="BN4" s="1100" t="s">
        <v>374</v>
      </c>
      <c r="BO4" s="987"/>
      <c r="BP4" s="1099"/>
      <c r="BQ4" s="1100" t="s">
        <v>204</v>
      </c>
      <c r="BR4" s="987"/>
      <c r="BS4" s="1099"/>
      <c r="BT4" s="1100" t="s">
        <v>205</v>
      </c>
      <c r="BU4" s="987"/>
      <c r="BV4" s="1099"/>
      <c r="BW4" s="1100" t="s">
        <v>653</v>
      </c>
      <c r="BX4" s="987"/>
      <c r="BY4" s="1099"/>
      <c r="BZ4" s="1217" t="s">
        <v>216</v>
      </c>
      <c r="CA4" s="1218"/>
      <c r="CB4" s="1219"/>
      <c r="CC4" s="1100" t="s">
        <v>209</v>
      </c>
      <c r="CD4" s="987"/>
      <c r="CE4" s="1099"/>
      <c r="CF4" s="1100" t="s">
        <v>207</v>
      </c>
      <c r="CG4" s="987"/>
      <c r="CH4" s="1099"/>
      <c r="CI4" s="1100" t="s">
        <v>208</v>
      </c>
      <c r="CJ4" s="987"/>
      <c r="CK4" s="1099"/>
      <c r="CL4" s="1100" t="s">
        <v>214</v>
      </c>
      <c r="CM4" s="987"/>
      <c r="CN4" s="1099"/>
      <c r="CO4" s="1206" t="s">
        <v>659</v>
      </c>
      <c r="CP4" s="1207"/>
      <c r="CQ4" s="1208"/>
      <c r="CR4" s="1194"/>
      <c r="CS4" s="1195"/>
      <c r="CT4" s="1196"/>
      <c r="CU4" s="1194"/>
      <c r="CV4" s="1195"/>
      <c r="CW4" s="1196"/>
      <c r="CX4" s="1100" t="s">
        <v>344</v>
      </c>
      <c r="CY4" s="987"/>
      <c r="CZ4" s="1099"/>
      <c r="DA4" s="1100" t="s">
        <v>210</v>
      </c>
      <c r="DB4" s="987"/>
      <c r="DC4" s="1099"/>
      <c r="DD4" s="1100" t="s">
        <v>346</v>
      </c>
      <c r="DE4" s="987"/>
      <c r="DF4" s="1099"/>
      <c r="DG4" s="1100" t="s">
        <v>345</v>
      </c>
      <c r="DH4" s="987"/>
      <c r="DI4" s="1099"/>
      <c r="DJ4" s="1100" t="s">
        <v>356</v>
      </c>
      <c r="DK4" s="987"/>
      <c r="DL4" s="1099"/>
      <c r="DM4" s="1100" t="s">
        <v>203</v>
      </c>
      <c r="DN4" s="987"/>
      <c r="DO4" s="1099"/>
      <c r="DP4" s="1100" t="s">
        <v>395</v>
      </c>
      <c r="DQ4" s="987"/>
      <c r="DR4" s="1099"/>
      <c r="DS4" s="1100" t="s">
        <v>357</v>
      </c>
      <c r="DT4" s="987"/>
      <c r="DU4" s="1099"/>
      <c r="DV4" s="1100" t="s">
        <v>98</v>
      </c>
      <c r="DW4" s="987"/>
      <c r="DX4" s="1099"/>
      <c r="DY4" s="1100" t="s">
        <v>657</v>
      </c>
      <c r="DZ4" s="987"/>
      <c r="EA4" s="1099"/>
      <c r="EB4" s="1100" t="s">
        <v>193</v>
      </c>
      <c r="EC4" s="987"/>
      <c r="ED4" s="1099"/>
      <c r="EE4" s="1100" t="s">
        <v>194</v>
      </c>
      <c r="EF4" s="987"/>
      <c r="EG4" s="1099"/>
      <c r="EH4" s="1211"/>
      <c r="EI4" s="1212"/>
      <c r="EJ4" s="1213"/>
    </row>
    <row r="5" spans="1:186" s="160" customFormat="1" ht="45">
      <c r="A5" s="1158"/>
      <c r="B5" s="1161"/>
      <c r="C5" s="1161"/>
      <c r="D5" s="1161"/>
      <c r="E5" s="1166"/>
      <c r="F5" s="1167"/>
      <c r="G5" s="1155"/>
      <c r="H5" s="82" t="s">
        <v>518</v>
      </c>
      <c r="I5" s="82" t="s">
        <v>519</v>
      </c>
      <c r="J5" s="82" t="s">
        <v>520</v>
      </c>
      <c r="K5" s="83" t="s">
        <v>217</v>
      </c>
      <c r="L5" s="82" t="s">
        <v>518</v>
      </c>
      <c r="M5" s="82" t="s">
        <v>519</v>
      </c>
      <c r="N5" s="82" t="s">
        <v>520</v>
      </c>
      <c r="O5" s="82" t="s">
        <v>518</v>
      </c>
      <c r="P5" s="82" t="s">
        <v>519</v>
      </c>
      <c r="Q5" s="82" t="s">
        <v>520</v>
      </c>
      <c r="R5" s="82" t="s">
        <v>518</v>
      </c>
      <c r="S5" s="82" t="s">
        <v>519</v>
      </c>
      <c r="T5" s="82" t="s">
        <v>520</v>
      </c>
      <c r="U5" s="82" t="s">
        <v>518</v>
      </c>
      <c r="V5" s="82" t="s">
        <v>519</v>
      </c>
      <c r="W5" s="82" t="s">
        <v>520</v>
      </c>
      <c r="X5" s="82" t="s">
        <v>518</v>
      </c>
      <c r="Y5" s="82" t="s">
        <v>519</v>
      </c>
      <c r="Z5" s="82" t="s">
        <v>520</v>
      </c>
      <c r="AA5" s="82" t="s">
        <v>518</v>
      </c>
      <c r="AB5" s="82" t="s">
        <v>519</v>
      </c>
      <c r="AC5" s="82" t="s">
        <v>520</v>
      </c>
      <c r="AD5" s="82" t="s">
        <v>518</v>
      </c>
      <c r="AE5" s="82" t="s">
        <v>519</v>
      </c>
      <c r="AF5" s="82" t="s">
        <v>520</v>
      </c>
      <c r="AG5" s="82" t="s">
        <v>518</v>
      </c>
      <c r="AH5" s="82" t="s">
        <v>519</v>
      </c>
      <c r="AI5" s="82" t="s">
        <v>520</v>
      </c>
      <c r="AJ5" s="82" t="s">
        <v>518</v>
      </c>
      <c r="AK5" s="82" t="s">
        <v>519</v>
      </c>
      <c r="AL5" s="82" t="s">
        <v>520</v>
      </c>
      <c r="AM5" s="82" t="s">
        <v>518</v>
      </c>
      <c r="AN5" s="82" t="s">
        <v>519</v>
      </c>
      <c r="AO5" s="82" t="s">
        <v>520</v>
      </c>
      <c r="AP5" s="82" t="s">
        <v>518</v>
      </c>
      <c r="AQ5" s="82" t="s">
        <v>519</v>
      </c>
      <c r="AR5" s="82" t="s">
        <v>520</v>
      </c>
      <c r="AS5" s="82" t="s">
        <v>518</v>
      </c>
      <c r="AT5" s="82" t="s">
        <v>519</v>
      </c>
      <c r="AU5" s="82" t="s">
        <v>520</v>
      </c>
      <c r="AV5" s="82" t="s">
        <v>518</v>
      </c>
      <c r="AW5" s="82" t="s">
        <v>519</v>
      </c>
      <c r="AX5" s="82" t="s">
        <v>520</v>
      </c>
      <c r="AY5" s="82" t="s">
        <v>518</v>
      </c>
      <c r="AZ5" s="82" t="s">
        <v>519</v>
      </c>
      <c r="BA5" s="82" t="s">
        <v>520</v>
      </c>
      <c r="BB5" s="82" t="s">
        <v>518</v>
      </c>
      <c r="BC5" s="82" t="s">
        <v>519</v>
      </c>
      <c r="BD5" s="82" t="s">
        <v>520</v>
      </c>
      <c r="BE5" s="82" t="s">
        <v>518</v>
      </c>
      <c r="BF5" s="82" t="s">
        <v>519</v>
      </c>
      <c r="BG5" s="82" t="s">
        <v>520</v>
      </c>
      <c r="BH5" s="82" t="s">
        <v>518</v>
      </c>
      <c r="BI5" s="82" t="s">
        <v>519</v>
      </c>
      <c r="BJ5" s="82" t="s">
        <v>520</v>
      </c>
      <c r="BK5" s="82" t="s">
        <v>518</v>
      </c>
      <c r="BL5" s="82" t="s">
        <v>519</v>
      </c>
      <c r="BM5" s="82" t="s">
        <v>520</v>
      </c>
      <c r="BN5" s="82" t="s">
        <v>518</v>
      </c>
      <c r="BO5" s="82" t="s">
        <v>519</v>
      </c>
      <c r="BP5" s="82" t="s">
        <v>520</v>
      </c>
      <c r="BQ5" s="82" t="s">
        <v>518</v>
      </c>
      <c r="BR5" s="82" t="s">
        <v>519</v>
      </c>
      <c r="BS5" s="82" t="s">
        <v>520</v>
      </c>
      <c r="BT5" s="82" t="s">
        <v>518</v>
      </c>
      <c r="BU5" s="82" t="s">
        <v>519</v>
      </c>
      <c r="BV5" s="82" t="s">
        <v>520</v>
      </c>
      <c r="BW5" s="82" t="s">
        <v>518</v>
      </c>
      <c r="BX5" s="82" t="s">
        <v>519</v>
      </c>
      <c r="BY5" s="82" t="s">
        <v>520</v>
      </c>
      <c r="BZ5" s="82" t="s">
        <v>518</v>
      </c>
      <c r="CA5" s="82" t="s">
        <v>519</v>
      </c>
      <c r="CB5" s="82" t="s">
        <v>520</v>
      </c>
      <c r="CC5" s="82" t="s">
        <v>518</v>
      </c>
      <c r="CD5" s="82" t="s">
        <v>519</v>
      </c>
      <c r="CE5" s="82" t="s">
        <v>520</v>
      </c>
      <c r="CF5" s="82" t="s">
        <v>518</v>
      </c>
      <c r="CG5" s="82" t="s">
        <v>519</v>
      </c>
      <c r="CH5" s="82" t="s">
        <v>520</v>
      </c>
      <c r="CI5" s="82" t="s">
        <v>518</v>
      </c>
      <c r="CJ5" s="82" t="s">
        <v>519</v>
      </c>
      <c r="CK5" s="82" t="s">
        <v>520</v>
      </c>
      <c r="CL5" s="82" t="s">
        <v>518</v>
      </c>
      <c r="CM5" s="82" t="s">
        <v>519</v>
      </c>
      <c r="CN5" s="82" t="s">
        <v>520</v>
      </c>
      <c r="CO5" s="82" t="s">
        <v>518</v>
      </c>
      <c r="CP5" s="82" t="s">
        <v>519</v>
      </c>
      <c r="CQ5" s="82" t="s">
        <v>520</v>
      </c>
      <c r="CR5" s="82" t="s">
        <v>518</v>
      </c>
      <c r="CS5" s="82" t="s">
        <v>519</v>
      </c>
      <c r="CT5" s="82" t="s">
        <v>520</v>
      </c>
      <c r="CU5" s="82" t="s">
        <v>518</v>
      </c>
      <c r="CV5" s="82" t="s">
        <v>519</v>
      </c>
      <c r="CW5" s="82" t="s">
        <v>520</v>
      </c>
      <c r="CX5" s="82" t="s">
        <v>518</v>
      </c>
      <c r="CY5" s="82" t="s">
        <v>519</v>
      </c>
      <c r="CZ5" s="82" t="s">
        <v>520</v>
      </c>
      <c r="DA5" s="82" t="s">
        <v>518</v>
      </c>
      <c r="DB5" s="82" t="s">
        <v>519</v>
      </c>
      <c r="DC5" s="82" t="s">
        <v>520</v>
      </c>
      <c r="DD5" s="82" t="s">
        <v>518</v>
      </c>
      <c r="DE5" s="82" t="s">
        <v>519</v>
      </c>
      <c r="DF5" s="82" t="s">
        <v>520</v>
      </c>
      <c r="DG5" s="82" t="s">
        <v>518</v>
      </c>
      <c r="DH5" s="82" t="s">
        <v>519</v>
      </c>
      <c r="DI5" s="82" t="s">
        <v>520</v>
      </c>
      <c r="DJ5" s="82" t="s">
        <v>518</v>
      </c>
      <c r="DK5" s="82" t="s">
        <v>519</v>
      </c>
      <c r="DL5" s="82" t="s">
        <v>520</v>
      </c>
      <c r="DM5" s="82" t="s">
        <v>518</v>
      </c>
      <c r="DN5" s="82" t="s">
        <v>519</v>
      </c>
      <c r="DO5" s="82" t="s">
        <v>520</v>
      </c>
      <c r="DP5" s="82" t="s">
        <v>518</v>
      </c>
      <c r="DQ5" s="82" t="s">
        <v>519</v>
      </c>
      <c r="DR5" s="82" t="s">
        <v>520</v>
      </c>
      <c r="DS5" s="82" t="s">
        <v>518</v>
      </c>
      <c r="DT5" s="82" t="s">
        <v>519</v>
      </c>
      <c r="DU5" s="82" t="s">
        <v>520</v>
      </c>
      <c r="DV5" s="82" t="s">
        <v>518</v>
      </c>
      <c r="DW5" s="82" t="s">
        <v>519</v>
      </c>
      <c r="DX5" s="82" t="s">
        <v>520</v>
      </c>
      <c r="DY5" s="82" t="s">
        <v>518</v>
      </c>
      <c r="DZ5" s="82" t="s">
        <v>519</v>
      </c>
      <c r="EA5" s="82" t="s">
        <v>520</v>
      </c>
      <c r="EB5" s="82" t="s">
        <v>518</v>
      </c>
      <c r="EC5" s="82" t="s">
        <v>519</v>
      </c>
      <c r="ED5" s="82" t="s">
        <v>520</v>
      </c>
      <c r="EE5" s="82" t="s">
        <v>518</v>
      </c>
      <c r="EF5" s="82" t="s">
        <v>519</v>
      </c>
      <c r="EG5" s="82" t="s">
        <v>520</v>
      </c>
      <c r="EH5" s="82" t="s">
        <v>518</v>
      </c>
      <c r="EI5" s="82" t="s">
        <v>519</v>
      </c>
      <c r="EJ5" s="82" t="s">
        <v>520</v>
      </c>
    </row>
    <row r="6" spans="1:186" s="160" customFormat="1" ht="24.75" customHeight="1">
      <c r="A6" s="161">
        <v>101</v>
      </c>
      <c r="B6" s="162">
        <v>1</v>
      </c>
      <c r="C6" s="1150" t="s">
        <v>701</v>
      </c>
      <c r="D6" s="1151"/>
      <c r="E6" s="1151"/>
      <c r="F6" s="1151"/>
      <c r="G6" s="1152"/>
      <c r="H6" s="163">
        <f>H7+H8+H9+H11+H12</f>
        <v>947043</v>
      </c>
      <c r="I6" s="163">
        <f>I7+I8+I9+I11+I12</f>
        <v>12531</v>
      </c>
      <c r="J6" s="164"/>
      <c r="K6" s="165">
        <f>K7+K8+K9+K11+K12</f>
        <v>959574</v>
      </c>
      <c r="L6" s="163">
        <f>L7+L8+L9+L11+L12</f>
        <v>139640</v>
      </c>
      <c r="M6" s="163">
        <f>M7+M8+M9+M11+M12</f>
        <v>0</v>
      </c>
      <c r="N6" s="164"/>
      <c r="O6" s="163">
        <f>O7+O8+O9+O11+O12</f>
        <v>8330</v>
      </c>
      <c r="P6" s="163">
        <f>P7+P8+P9+P11+P12</f>
        <v>0</v>
      </c>
      <c r="Q6" s="164"/>
      <c r="R6" s="163">
        <f>L6+O6</f>
        <v>147970</v>
      </c>
      <c r="S6" s="163">
        <f>S7+S8+S9+S11+S12</f>
        <v>0</v>
      </c>
      <c r="T6" s="164"/>
      <c r="U6" s="163">
        <f>U7+U8+U9+U11+U12</f>
        <v>6647</v>
      </c>
      <c r="V6" s="163">
        <f>V7+V8+V9+V11+V12</f>
        <v>0</v>
      </c>
      <c r="W6" s="164"/>
      <c r="X6" s="163">
        <f>X7+X8+X9+X11+X12</f>
        <v>28749</v>
      </c>
      <c r="Y6" s="163">
        <f>Y7+Y8+Y9+Y11+Y12</f>
        <v>0</v>
      </c>
      <c r="Z6" s="164"/>
      <c r="AA6" s="163">
        <f>AA7+AA8+AA9+AA11+AA12</f>
        <v>23468</v>
      </c>
      <c r="AB6" s="163">
        <f>AB7+AB8+AB9+AB11+AB12</f>
        <v>0</v>
      </c>
      <c r="AC6" s="164"/>
      <c r="AD6" s="163">
        <f>AD7+AD8+AD9+AD11+AD12</f>
        <v>58864</v>
      </c>
      <c r="AE6" s="163">
        <f>AE7+AE8+AE9+AE11+AE12</f>
        <v>0</v>
      </c>
      <c r="AF6" s="164"/>
      <c r="AG6" s="163">
        <f>AG7+AG8+AG9+AG11+AG12</f>
        <v>1204</v>
      </c>
      <c r="AH6" s="163">
        <f>AH7+AH8+AH9+AH11+AH12</f>
        <v>0</v>
      </c>
      <c r="AI6" s="164"/>
      <c r="AJ6" s="163">
        <f>AJ7+AJ8+AJ9+AJ11+AJ12</f>
        <v>1204</v>
      </c>
      <c r="AK6" s="163">
        <f>AK7+AK8+AK9+AK11+AK12</f>
        <v>0</v>
      </c>
      <c r="AL6" s="164"/>
      <c r="AM6" s="163">
        <f>AM7+AM8+AM9+AM11+AM12</f>
        <v>19249</v>
      </c>
      <c r="AN6" s="163">
        <f>AN7+AN8+AN9+AN11+AN12</f>
        <v>0</v>
      </c>
      <c r="AO6" s="164"/>
      <c r="AP6" s="163">
        <f>AP7+AP8+AP9+AP11+AP12</f>
        <v>9651</v>
      </c>
      <c r="AQ6" s="163">
        <f>AQ7+AQ8+AQ9+AQ11+AQ12</f>
        <v>0</v>
      </c>
      <c r="AR6" s="164"/>
      <c r="AS6" s="163">
        <f>AS7+AS8+AS9+AS11+AS12</f>
        <v>0</v>
      </c>
      <c r="AT6" s="163">
        <f>AT7+AT8+AT9+AT11+AT12</f>
        <v>960</v>
      </c>
      <c r="AU6" s="164"/>
      <c r="AV6" s="163">
        <f>AV7+AV8+AV9+AV11+AV12</f>
        <v>1204</v>
      </c>
      <c r="AW6" s="163">
        <f>AW7+AW8+AW9+AW11+AW12</f>
        <v>0</v>
      </c>
      <c r="AX6" s="164"/>
      <c r="AY6" s="163">
        <f>AY7+AY8+AY9+AY11+AY12</f>
        <v>0</v>
      </c>
      <c r="AZ6" s="163">
        <f>AZ7+AZ8+AZ9+AZ11+AZ12</f>
        <v>0</v>
      </c>
      <c r="BA6" s="164"/>
      <c r="BB6" s="163">
        <f>BB7+BB8+BB9+BB11+BB12</f>
        <v>0</v>
      </c>
      <c r="BC6" s="163">
        <f>BC7+BC8+BC9+BC11+BC12</f>
        <v>0</v>
      </c>
      <c r="BD6" s="164"/>
      <c r="BE6" s="163">
        <f>BE7+BE8+BE9+BE11+BE12</f>
        <v>8000</v>
      </c>
      <c r="BF6" s="163">
        <f>BF7+BF8+BF9+BF11+BF12</f>
        <v>0</v>
      </c>
      <c r="BG6" s="164"/>
      <c r="BH6" s="163">
        <f>BH7+BH8+BH9+BH11+BH12</f>
        <v>0</v>
      </c>
      <c r="BI6" s="163">
        <f>BI7+BI8+BI9+BI11+BI12</f>
        <v>0</v>
      </c>
      <c r="BJ6" s="164"/>
      <c r="BK6" s="163">
        <f>BK7+BK8+BK9+BK11+BK12</f>
        <v>575</v>
      </c>
      <c r="BL6" s="163">
        <f>BL7+BL8+BL9+BL11+BL12</f>
        <v>0</v>
      </c>
      <c r="BM6" s="164"/>
      <c r="BN6" s="163">
        <f>BN7+BN8+BN9+BN11+BN12</f>
        <v>10873</v>
      </c>
      <c r="BO6" s="163">
        <f>BO7+BO8+BO9+BO11+BO12</f>
        <v>0</v>
      </c>
      <c r="BP6" s="164"/>
      <c r="BQ6" s="163">
        <f>BQ7+BQ8+BQ9+BQ11+BQ12</f>
        <v>770</v>
      </c>
      <c r="BR6" s="163">
        <f>BR7+BR8+BR9+BR11+BR12</f>
        <v>0</v>
      </c>
      <c r="BS6" s="164"/>
      <c r="BT6" s="163">
        <f>BT7+BT8+BT9+BT11+BT12</f>
        <v>15650</v>
      </c>
      <c r="BU6" s="163">
        <f>BU7+BU8+BU9+BU11+BU12</f>
        <v>0</v>
      </c>
      <c r="BV6" s="164"/>
      <c r="BW6" s="163">
        <f>BW7+BW8+BW9+BW11+BW12</f>
        <v>2133</v>
      </c>
      <c r="BX6" s="163">
        <f>BX7+BX8+BX9+BX11+BX12</f>
        <v>0</v>
      </c>
      <c r="BY6" s="164"/>
      <c r="BZ6" s="163">
        <f>BZ7+BZ8+BZ9+BZ11+BZ12</f>
        <v>178374</v>
      </c>
      <c r="CA6" s="163">
        <f>CA7+CA8+CA9+CA11+CA12</f>
        <v>0</v>
      </c>
      <c r="CB6" s="164"/>
      <c r="CC6" s="163">
        <f>CC7+CC8+CC9+CC11+CC12</f>
        <v>23000</v>
      </c>
      <c r="CD6" s="163">
        <f>CD7+CD8+CD9+CD11+CD12</f>
        <v>0</v>
      </c>
      <c r="CE6" s="164"/>
      <c r="CF6" s="163">
        <f>CF7+CF8+CF9+CF11+CF12</f>
        <v>179370</v>
      </c>
      <c r="CG6" s="163">
        <f>CG7+CG8+CG9+CG11+CG12</f>
        <v>0</v>
      </c>
      <c r="CH6" s="164"/>
      <c r="CI6" s="163">
        <f>CI7+CI8+CI9+CI11+CI12</f>
        <v>22758</v>
      </c>
      <c r="CJ6" s="163">
        <f>CJ7+CJ8+CJ9+CJ11+CJ12</f>
        <v>0</v>
      </c>
      <c r="CK6" s="164"/>
      <c r="CL6" s="163">
        <f>CL7+CL8+CL9+CL11+CL12</f>
        <v>0</v>
      </c>
      <c r="CM6" s="163">
        <f>CM7+CM8+CM9+CM11+CM12</f>
        <v>0</v>
      </c>
      <c r="CN6" s="164"/>
      <c r="CO6" s="163">
        <f>CO7+CO8+CO9+CO11+CO12</f>
        <v>120731</v>
      </c>
      <c r="CP6" s="163">
        <f>CP7+CP8+CP9+CP11+CP12</f>
        <v>0</v>
      </c>
      <c r="CQ6" s="164"/>
      <c r="CR6" s="163">
        <f>CR7+CR8+CR9+CR11+CR12</f>
        <v>3500</v>
      </c>
      <c r="CS6" s="163">
        <f>CS7+CS8+CS9+CS11+CS12</f>
        <v>0</v>
      </c>
      <c r="CT6" s="164"/>
      <c r="CU6" s="163">
        <f>CU7+CU8+CU9+CU11+CU12</f>
        <v>3900</v>
      </c>
      <c r="CV6" s="163">
        <f>CV7+CV8+CV9+CV11+CV12</f>
        <v>0</v>
      </c>
      <c r="CW6" s="164"/>
      <c r="CX6" s="163">
        <f>CX7+CX8+CX9+CX11+CX12</f>
        <v>5263</v>
      </c>
      <c r="CY6" s="163">
        <f>CY7+CY8+CY9+CY11+CY12</f>
        <v>0</v>
      </c>
      <c r="CZ6" s="164"/>
      <c r="DA6" s="163">
        <f>DA7+DA8+DA9+DA11+DA12</f>
        <v>0</v>
      </c>
      <c r="DB6" s="163">
        <f>DB7+DB8+DB9+DB11+DB12</f>
        <v>0</v>
      </c>
      <c r="DC6" s="164"/>
      <c r="DD6" s="163">
        <f>DD7+DD8+DD9+DD11+DD12</f>
        <v>0</v>
      </c>
      <c r="DE6" s="163">
        <f>DE7+DE8+DE9+DE11+DE12</f>
        <v>0</v>
      </c>
      <c r="DF6" s="164"/>
      <c r="DG6" s="163">
        <f>DG7+DG8+DG9+DG11+DG12</f>
        <v>60577</v>
      </c>
      <c r="DH6" s="163">
        <f>DH7+DH8+DH9+DH11+DH12</f>
        <v>0</v>
      </c>
      <c r="DI6" s="164"/>
      <c r="DJ6" s="163">
        <f>DJ7+DJ8+DJ9+DJ11+DJ12</f>
        <v>0</v>
      </c>
      <c r="DK6" s="163">
        <f>DK7+DK8+DK9+DK11+DK12</f>
        <v>0</v>
      </c>
      <c r="DL6" s="164"/>
      <c r="DM6" s="163">
        <f>DM7+DM8+DM9+DM11+DM12</f>
        <v>0</v>
      </c>
      <c r="DN6" s="163">
        <f>DN7+DN8+DN9+DN11+DN12</f>
        <v>7900</v>
      </c>
      <c r="DO6" s="164"/>
      <c r="DP6" s="163">
        <f>DP7+DP8+DP9+DP11+DP12</f>
        <v>1800</v>
      </c>
      <c r="DQ6" s="163">
        <f>DQ7+DQ8+DQ9+DQ11+DQ12</f>
        <v>0</v>
      </c>
      <c r="DR6" s="164"/>
      <c r="DS6" s="163">
        <f>DS7+DS8+DS9+DS11+DS12</f>
        <v>22220</v>
      </c>
      <c r="DT6" s="163">
        <f>DT7+DT8+DT9+DT11+DT12</f>
        <v>0</v>
      </c>
      <c r="DU6" s="163">
        <f>DU7+DU8+DU9+DU11+DU12</f>
        <v>0</v>
      </c>
      <c r="DV6" s="163">
        <f>DV7+DV8+DV9+DV11+DV12</f>
        <v>13242</v>
      </c>
      <c r="DW6" s="163">
        <f>DW7+DW8+DW9+DW11+DW12</f>
        <v>0</v>
      </c>
      <c r="DX6" s="164"/>
      <c r="DY6" s="163">
        <f>DY7+DY8+DY9+DY11+DY12</f>
        <v>34961</v>
      </c>
      <c r="DZ6" s="163">
        <f>DZ7+DZ8+DZ9+DZ11+DZ12</f>
        <v>0</v>
      </c>
      <c r="EA6" s="164"/>
      <c r="EB6" s="163">
        <f>EB7+EB8+EB9+EB11+EB12</f>
        <v>0</v>
      </c>
      <c r="EC6" s="163">
        <f>EC7+EC8+EC9+EC11+EC12</f>
        <v>2638</v>
      </c>
      <c r="ED6" s="164"/>
      <c r="EE6" s="163">
        <f>EE7+EE8+EE9+EE11+EE12</f>
        <v>0</v>
      </c>
      <c r="EF6" s="163">
        <f>EF7+EF8+EF9+EF11+EF12</f>
        <v>1033</v>
      </c>
      <c r="EG6" s="164"/>
      <c r="EH6" s="163">
        <f>EH7+EH8+EH9+EH11+EH12</f>
        <v>740209</v>
      </c>
      <c r="EI6" s="163">
        <f>EI7+EI8+EI9+EI11+EI12</f>
        <v>12531</v>
      </c>
      <c r="EJ6" s="164"/>
    </row>
    <row r="7" spans="1:186" s="172" customFormat="1" ht="17.25" customHeight="1">
      <c r="A7" s="166"/>
      <c r="B7" s="92"/>
      <c r="C7" s="167">
        <v>1</v>
      </c>
      <c r="D7" s="94" t="s">
        <v>151</v>
      </c>
      <c r="E7" s="93"/>
      <c r="F7" s="93"/>
      <c r="G7" s="95" t="s">
        <v>702</v>
      </c>
      <c r="H7" s="168">
        <f t="shared" ref="H7:H38" si="0">SUMIF($L$5:$EJ$5,"Kötelező feladatok",L7:EJ7)-R7-AD7-EH7</f>
        <v>255058</v>
      </c>
      <c r="I7" s="168">
        <f t="shared" ref="I7:I38" si="1">SUMIF($L$5:$EG$5,"Önként vállalt feladatok",L7:EG7)</f>
        <v>841</v>
      </c>
      <c r="J7" s="168">
        <f t="shared" ref="J7:J40" si="2">SUMIF($L$5:$EL$5,"Államigazgatási feladatok",L7:EL7)</f>
        <v>0</v>
      </c>
      <c r="K7" s="169">
        <f t="shared" ref="K7:K40" si="3">SUM(H7:J7)</f>
        <v>255899</v>
      </c>
      <c r="L7" s="168">
        <f>81225+800+3229</f>
        <v>85254</v>
      </c>
      <c r="M7" s="168"/>
      <c r="N7" s="170"/>
      <c r="O7" s="168">
        <v>6181</v>
      </c>
      <c r="P7" s="168"/>
      <c r="Q7" s="170"/>
      <c r="R7" s="168">
        <f>L7+O7</f>
        <v>91435</v>
      </c>
      <c r="S7" s="168"/>
      <c r="T7" s="170"/>
      <c r="U7" s="168">
        <f>3993+105</f>
        <v>4098</v>
      </c>
      <c r="V7" s="168"/>
      <c r="W7" s="170"/>
      <c r="X7" s="168">
        <f>11348+178</f>
        <v>11526</v>
      </c>
      <c r="Y7" s="168"/>
      <c r="Z7" s="170"/>
      <c r="AA7" s="168">
        <v>5736</v>
      </c>
      <c r="AB7" s="168"/>
      <c r="AC7" s="170"/>
      <c r="AD7" s="168">
        <f>AA7+X7+U7</f>
        <v>21360</v>
      </c>
      <c r="AE7" s="168"/>
      <c r="AF7" s="170"/>
      <c r="AG7" s="168">
        <v>358</v>
      </c>
      <c r="AH7" s="168"/>
      <c r="AI7" s="170"/>
      <c r="AJ7" s="168">
        <v>358</v>
      </c>
      <c r="AK7" s="168"/>
      <c r="AL7" s="170"/>
      <c r="AM7" s="168">
        <v>4859</v>
      </c>
      <c r="AN7" s="168"/>
      <c r="AO7" s="170"/>
      <c r="AP7" s="168">
        <v>6832</v>
      </c>
      <c r="AQ7" s="168"/>
      <c r="AR7" s="170"/>
      <c r="AS7" s="168"/>
      <c r="AT7" s="168"/>
      <c r="AU7" s="170"/>
      <c r="AV7" s="168">
        <v>358</v>
      </c>
      <c r="AW7" s="168"/>
      <c r="AX7" s="170"/>
      <c r="AY7" s="168"/>
      <c r="AZ7" s="168"/>
      <c r="BA7" s="170"/>
      <c r="BB7" s="168"/>
      <c r="BC7" s="168"/>
      <c r="BD7" s="170"/>
      <c r="BE7" s="168"/>
      <c r="BF7" s="168"/>
      <c r="BG7" s="170"/>
      <c r="BH7" s="168"/>
      <c r="BI7" s="168"/>
      <c r="BJ7" s="170"/>
      <c r="BK7" s="168"/>
      <c r="BL7" s="168"/>
      <c r="BM7" s="170"/>
      <c r="BN7" s="168">
        <v>4298</v>
      </c>
      <c r="BO7" s="168"/>
      <c r="BP7" s="170"/>
      <c r="BQ7" s="168"/>
      <c r="BR7" s="168"/>
      <c r="BS7" s="170"/>
      <c r="BT7" s="168"/>
      <c r="BU7" s="168"/>
      <c r="BV7" s="170"/>
      <c r="BW7" s="168">
        <v>1519</v>
      </c>
      <c r="BX7" s="168"/>
      <c r="BY7" s="170"/>
      <c r="BZ7" s="168">
        <f>15380+2289</f>
        <v>17669</v>
      </c>
      <c r="CA7" s="168"/>
      <c r="CB7" s="170"/>
      <c r="CC7" s="168"/>
      <c r="CD7" s="168"/>
      <c r="CE7" s="170"/>
      <c r="CF7" s="168">
        <v>30286</v>
      </c>
      <c r="CG7" s="168"/>
      <c r="CH7" s="170"/>
      <c r="CI7" s="168">
        <v>7542</v>
      </c>
      <c r="CJ7" s="168"/>
      <c r="CK7" s="170"/>
      <c r="CL7" s="168"/>
      <c r="CM7" s="168"/>
      <c r="CN7" s="170"/>
      <c r="CO7" s="168"/>
      <c r="CP7" s="168"/>
      <c r="CQ7" s="170"/>
      <c r="CR7" s="168"/>
      <c r="CS7" s="168"/>
      <c r="CT7" s="170"/>
      <c r="CU7" s="168"/>
      <c r="CV7" s="168"/>
      <c r="CW7" s="170"/>
      <c r="CX7" s="168">
        <v>1992</v>
      </c>
      <c r="CY7" s="168"/>
      <c r="CZ7" s="170"/>
      <c r="DA7" s="168"/>
      <c r="DB7" s="168"/>
      <c r="DC7" s="170"/>
      <c r="DD7" s="168"/>
      <c r="DE7" s="168"/>
      <c r="DF7" s="170"/>
      <c r="DG7" s="168">
        <v>46706</v>
      </c>
      <c r="DH7" s="168"/>
      <c r="DI7" s="170"/>
      <c r="DJ7" s="168"/>
      <c r="DK7" s="168"/>
      <c r="DL7" s="170"/>
      <c r="DM7" s="168"/>
      <c r="DN7" s="168"/>
      <c r="DO7" s="170"/>
      <c r="DP7" s="168"/>
      <c r="DQ7" s="168"/>
      <c r="DR7" s="170"/>
      <c r="DS7" s="168">
        <v>3941</v>
      </c>
      <c r="DT7" s="168"/>
      <c r="DU7" s="170"/>
      <c r="DV7" s="170">
        <v>4007</v>
      </c>
      <c r="DW7" s="170"/>
      <c r="DX7" s="170"/>
      <c r="DY7" s="168">
        <v>11538</v>
      </c>
      <c r="DZ7" s="168"/>
      <c r="EA7" s="170"/>
      <c r="EB7" s="168"/>
      <c r="EC7" s="168">
        <v>721</v>
      </c>
      <c r="ED7" s="170"/>
      <c r="EE7" s="168"/>
      <c r="EF7" s="168">
        <v>120</v>
      </c>
      <c r="EG7" s="170"/>
      <c r="EH7" s="168">
        <f>SUMIF($AG$5:$EG$5,"Kötelező feladatok",AG7:EG7)</f>
        <v>142263</v>
      </c>
      <c r="EI7" s="168">
        <f t="shared" ref="EI7:EI66" si="4">SUMIF($AG$5:$EG$5,"Önként vállalt feladatok",AG7:EG7)</f>
        <v>841</v>
      </c>
      <c r="EJ7" s="168">
        <f>SUMIF($AG$5:$EG$5,"Kötelező feladatok",AI7:EI7)</f>
        <v>0</v>
      </c>
      <c r="EK7" s="171">
        <f>EH7+EI7</f>
        <v>143104</v>
      </c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</row>
    <row r="8" spans="1:186" s="160" customFormat="1" ht="17.25" customHeight="1">
      <c r="A8" s="173"/>
      <c r="B8" s="92"/>
      <c r="C8" s="93">
        <v>2</v>
      </c>
      <c r="D8" s="1180" t="s">
        <v>703</v>
      </c>
      <c r="E8" s="1181"/>
      <c r="F8" s="1182"/>
      <c r="G8" s="95" t="s">
        <v>704</v>
      </c>
      <c r="H8" s="168">
        <f t="shared" si="0"/>
        <v>64802</v>
      </c>
      <c r="I8" s="168">
        <f t="shared" si="1"/>
        <v>230</v>
      </c>
      <c r="J8" s="168">
        <f t="shared" si="2"/>
        <v>0</v>
      </c>
      <c r="K8" s="169">
        <f t="shared" si="3"/>
        <v>65032</v>
      </c>
      <c r="L8" s="168">
        <f>23871+216+872</f>
        <v>24959</v>
      </c>
      <c r="M8" s="168"/>
      <c r="N8" s="170"/>
      <c r="O8" s="168">
        <v>1649</v>
      </c>
      <c r="P8" s="168"/>
      <c r="Q8" s="170"/>
      <c r="R8" s="168">
        <f>L8+O8</f>
        <v>26608</v>
      </c>
      <c r="S8" s="168"/>
      <c r="T8" s="170"/>
      <c r="U8" s="168">
        <f>1035+29</f>
        <v>1064</v>
      </c>
      <c r="V8" s="168"/>
      <c r="W8" s="170"/>
      <c r="X8" s="168">
        <f>3112+48</f>
        <v>3160</v>
      </c>
      <c r="Y8" s="168"/>
      <c r="Z8" s="170"/>
      <c r="AA8" s="168">
        <v>1536</v>
      </c>
      <c r="AB8" s="168"/>
      <c r="AC8" s="170"/>
      <c r="AD8" s="168">
        <f>AA8+X8+U8</f>
        <v>5760</v>
      </c>
      <c r="AE8" s="168"/>
      <c r="AF8" s="170"/>
      <c r="AG8" s="168">
        <v>96</v>
      </c>
      <c r="AH8" s="168"/>
      <c r="AI8" s="170"/>
      <c r="AJ8" s="168">
        <v>96</v>
      </c>
      <c r="AK8" s="168"/>
      <c r="AL8" s="170"/>
      <c r="AM8" s="168">
        <v>1190</v>
      </c>
      <c r="AN8" s="168"/>
      <c r="AO8" s="170"/>
      <c r="AP8" s="168">
        <v>1789</v>
      </c>
      <c r="AQ8" s="168"/>
      <c r="AR8" s="170"/>
      <c r="AS8" s="168"/>
      <c r="AT8" s="168"/>
      <c r="AU8" s="170"/>
      <c r="AV8" s="168">
        <v>96</v>
      </c>
      <c r="AW8" s="168"/>
      <c r="AX8" s="170"/>
      <c r="AY8" s="168"/>
      <c r="AZ8" s="168"/>
      <c r="BA8" s="170"/>
      <c r="BB8" s="168"/>
      <c r="BC8" s="168"/>
      <c r="BD8" s="170"/>
      <c r="BE8" s="168"/>
      <c r="BF8" s="168"/>
      <c r="BG8" s="170"/>
      <c r="BH8" s="168"/>
      <c r="BI8" s="168"/>
      <c r="BJ8" s="170"/>
      <c r="BK8" s="168"/>
      <c r="BL8" s="168"/>
      <c r="BM8" s="170"/>
      <c r="BN8" s="168">
        <v>1175</v>
      </c>
      <c r="BO8" s="168"/>
      <c r="BP8" s="170"/>
      <c r="BQ8" s="168"/>
      <c r="BR8" s="168"/>
      <c r="BS8" s="170"/>
      <c r="BT8" s="168"/>
      <c r="BU8" s="168"/>
      <c r="BV8" s="170"/>
      <c r="BW8" s="168">
        <v>414</v>
      </c>
      <c r="BX8" s="168"/>
      <c r="BY8" s="170"/>
      <c r="BZ8" s="168">
        <f>3943+521</f>
        <v>4464</v>
      </c>
      <c r="CA8" s="168"/>
      <c r="CB8" s="170"/>
      <c r="CC8" s="168"/>
      <c r="CD8" s="168"/>
      <c r="CE8" s="170"/>
      <c r="CF8" s="168">
        <v>8984</v>
      </c>
      <c r="CG8" s="168"/>
      <c r="CH8" s="170"/>
      <c r="CI8" s="168">
        <v>2016</v>
      </c>
      <c r="CJ8" s="168"/>
      <c r="CK8" s="170"/>
      <c r="CL8" s="168"/>
      <c r="CM8" s="168"/>
      <c r="CN8" s="170"/>
      <c r="CO8" s="168"/>
      <c r="CP8" s="168"/>
      <c r="CQ8" s="170"/>
      <c r="CR8" s="168"/>
      <c r="CS8" s="168"/>
      <c r="CT8" s="170"/>
      <c r="CU8" s="168"/>
      <c r="CV8" s="168"/>
      <c r="CW8" s="170"/>
      <c r="CX8" s="168">
        <v>541</v>
      </c>
      <c r="CY8" s="168"/>
      <c r="CZ8" s="170"/>
      <c r="DA8" s="168"/>
      <c r="DB8" s="168"/>
      <c r="DC8" s="170"/>
      <c r="DD8" s="168"/>
      <c r="DE8" s="168"/>
      <c r="DF8" s="170"/>
      <c r="DG8" s="168">
        <v>6236</v>
      </c>
      <c r="DH8" s="168"/>
      <c r="DI8" s="170"/>
      <c r="DJ8" s="168"/>
      <c r="DK8" s="168"/>
      <c r="DL8" s="170"/>
      <c r="DM8" s="168"/>
      <c r="DN8" s="168"/>
      <c r="DO8" s="170"/>
      <c r="DP8" s="168"/>
      <c r="DQ8" s="168"/>
      <c r="DR8" s="170"/>
      <c r="DS8" s="168">
        <v>1079</v>
      </c>
      <c r="DT8" s="168"/>
      <c r="DU8" s="170"/>
      <c r="DV8" s="170">
        <v>1075</v>
      </c>
      <c r="DW8" s="170"/>
      <c r="DX8" s="170"/>
      <c r="DY8" s="168">
        <v>3183</v>
      </c>
      <c r="DZ8" s="168"/>
      <c r="EA8" s="170"/>
      <c r="EB8" s="168"/>
      <c r="EC8" s="168">
        <v>197</v>
      </c>
      <c r="ED8" s="170"/>
      <c r="EE8" s="168"/>
      <c r="EF8" s="168">
        <v>33</v>
      </c>
      <c r="EG8" s="170"/>
      <c r="EH8" s="168">
        <f t="shared" ref="EH8:EH66" si="5">SUMIF($AG$5:$EG$5,"Kötelező feladatok",AG8:EG8)</f>
        <v>32434</v>
      </c>
      <c r="EI8" s="168">
        <f t="shared" si="4"/>
        <v>230</v>
      </c>
      <c r="EJ8" s="170"/>
      <c r="EK8" s="171">
        <f>EH8+EI8</f>
        <v>32664</v>
      </c>
    </row>
    <row r="9" spans="1:186" s="160" customFormat="1" ht="17.25" customHeight="1">
      <c r="A9" s="173"/>
      <c r="B9" s="92"/>
      <c r="C9" s="167">
        <v>3</v>
      </c>
      <c r="D9" s="94" t="s">
        <v>372</v>
      </c>
      <c r="E9" s="93"/>
      <c r="F9" s="93"/>
      <c r="G9" s="95" t="s">
        <v>705</v>
      </c>
      <c r="H9" s="168">
        <f t="shared" si="0"/>
        <v>317420</v>
      </c>
      <c r="I9" s="168">
        <f t="shared" si="1"/>
        <v>3560</v>
      </c>
      <c r="J9" s="168">
        <f t="shared" si="2"/>
        <v>0</v>
      </c>
      <c r="K9" s="169">
        <f t="shared" si="3"/>
        <v>320980</v>
      </c>
      <c r="L9" s="168">
        <v>29427</v>
      </c>
      <c r="M9" s="168"/>
      <c r="N9" s="170"/>
      <c r="O9" s="168">
        <v>500</v>
      </c>
      <c r="P9" s="168"/>
      <c r="Q9" s="170"/>
      <c r="R9" s="168">
        <f>L9+O9</f>
        <v>29927</v>
      </c>
      <c r="S9" s="168"/>
      <c r="T9" s="170"/>
      <c r="U9" s="168">
        <v>1485</v>
      </c>
      <c r="V9" s="168"/>
      <c r="W9" s="170"/>
      <c r="X9" s="168">
        <v>14063</v>
      </c>
      <c r="Y9" s="168"/>
      <c r="Z9" s="170"/>
      <c r="AA9" s="168">
        <v>16196</v>
      </c>
      <c r="AB9" s="168"/>
      <c r="AC9" s="170"/>
      <c r="AD9" s="168">
        <f>AA9+X9+U9</f>
        <v>31744</v>
      </c>
      <c r="AE9" s="168"/>
      <c r="AF9" s="170"/>
      <c r="AG9" s="168">
        <v>750</v>
      </c>
      <c r="AH9" s="168"/>
      <c r="AI9" s="170"/>
      <c r="AJ9" s="168">
        <v>750</v>
      </c>
      <c r="AK9" s="168"/>
      <c r="AL9" s="170"/>
      <c r="AM9" s="168">
        <v>13200</v>
      </c>
      <c r="AN9" s="168"/>
      <c r="AO9" s="170"/>
      <c r="AP9" s="168">
        <v>1030</v>
      </c>
      <c r="AQ9" s="168"/>
      <c r="AR9" s="170"/>
      <c r="AS9" s="168"/>
      <c r="AT9" s="168">
        <v>960</v>
      </c>
      <c r="AU9" s="170"/>
      <c r="AV9" s="168">
        <v>750</v>
      </c>
      <c r="AW9" s="168"/>
      <c r="AX9" s="170"/>
      <c r="AY9" s="168"/>
      <c r="AZ9" s="168"/>
      <c r="BA9" s="170"/>
      <c r="BB9" s="168"/>
      <c r="BC9" s="168"/>
      <c r="BD9" s="170"/>
      <c r="BE9" s="168">
        <v>8000</v>
      </c>
      <c r="BF9" s="168"/>
      <c r="BG9" s="170"/>
      <c r="BH9" s="168"/>
      <c r="BI9" s="168"/>
      <c r="BJ9" s="170"/>
      <c r="BK9" s="168">
        <v>575</v>
      </c>
      <c r="BL9" s="168"/>
      <c r="BM9" s="170"/>
      <c r="BN9" s="168">
        <v>5400</v>
      </c>
      <c r="BO9" s="168"/>
      <c r="BP9" s="170"/>
      <c r="BQ9" s="168">
        <v>770</v>
      </c>
      <c r="BR9" s="168"/>
      <c r="BS9" s="170"/>
      <c r="BT9" s="168">
        <v>15650</v>
      </c>
      <c r="BU9" s="168"/>
      <c r="BV9" s="170"/>
      <c r="BW9" s="168">
        <v>200</v>
      </c>
      <c r="BX9" s="168"/>
      <c r="BY9" s="170"/>
      <c r="BZ9" s="168">
        <f>94609+12000</f>
        <v>106609</v>
      </c>
      <c r="CA9" s="168"/>
      <c r="CB9" s="170"/>
      <c r="CC9" s="168">
        <v>23000</v>
      </c>
      <c r="CD9" s="168"/>
      <c r="CE9" s="170"/>
      <c r="CF9" s="168">
        <v>8100</v>
      </c>
      <c r="CG9" s="168"/>
      <c r="CH9" s="170"/>
      <c r="CI9" s="168">
        <v>13200</v>
      </c>
      <c r="CJ9" s="168"/>
      <c r="CK9" s="170"/>
      <c r="CL9" s="168"/>
      <c r="CM9" s="168"/>
      <c r="CN9" s="170"/>
      <c r="CO9" s="168"/>
      <c r="CP9" s="168"/>
      <c r="CQ9" s="170"/>
      <c r="CR9" s="168"/>
      <c r="CS9" s="168"/>
      <c r="CT9" s="170"/>
      <c r="CU9" s="168"/>
      <c r="CV9" s="168"/>
      <c r="CW9" s="170"/>
      <c r="CX9" s="168">
        <v>2730</v>
      </c>
      <c r="CY9" s="168"/>
      <c r="CZ9" s="170"/>
      <c r="DA9" s="168"/>
      <c r="DB9" s="168"/>
      <c r="DC9" s="170"/>
      <c r="DD9" s="168"/>
      <c r="DE9" s="168"/>
      <c r="DF9" s="170"/>
      <c r="DG9" s="168">
        <v>7635</v>
      </c>
      <c r="DH9" s="168"/>
      <c r="DI9" s="170"/>
      <c r="DJ9" s="168"/>
      <c r="DK9" s="168"/>
      <c r="DL9" s="170"/>
      <c r="DM9" s="168"/>
      <c r="DN9" s="168"/>
      <c r="DO9" s="170"/>
      <c r="DP9" s="168">
        <v>1800</v>
      </c>
      <c r="DQ9" s="168"/>
      <c r="DR9" s="170"/>
      <c r="DS9" s="168">
        <v>17200</v>
      </c>
      <c r="DT9" s="168"/>
      <c r="DU9" s="170"/>
      <c r="DV9" s="170">
        <v>8160</v>
      </c>
      <c r="DW9" s="170"/>
      <c r="DX9" s="170"/>
      <c r="DY9" s="168">
        <v>20240</v>
      </c>
      <c r="DZ9" s="168"/>
      <c r="EA9" s="170"/>
      <c r="EB9" s="168"/>
      <c r="EC9" s="168">
        <v>1720</v>
      </c>
      <c r="ED9" s="170"/>
      <c r="EE9" s="168"/>
      <c r="EF9" s="168">
        <v>880</v>
      </c>
      <c r="EG9" s="170"/>
      <c r="EH9" s="168">
        <f t="shared" si="5"/>
        <v>255749</v>
      </c>
      <c r="EI9" s="168">
        <f t="shared" si="4"/>
        <v>3560</v>
      </c>
      <c r="EJ9" s="170"/>
    </row>
    <row r="10" spans="1:186" s="160" customFormat="1" ht="15">
      <c r="A10" s="173"/>
      <c r="B10" s="81"/>
      <c r="C10" s="102"/>
      <c r="E10" s="1189" t="s">
        <v>706</v>
      </c>
      <c r="F10" s="1190"/>
      <c r="G10" s="92" t="s">
        <v>707</v>
      </c>
      <c r="H10" s="125">
        <f t="shared" si="0"/>
        <v>500</v>
      </c>
      <c r="I10" s="125">
        <f t="shared" si="1"/>
        <v>0</v>
      </c>
      <c r="J10" s="125">
        <f t="shared" si="2"/>
        <v>0</v>
      </c>
      <c r="K10" s="174">
        <f t="shared" si="3"/>
        <v>500</v>
      </c>
      <c r="L10" s="110"/>
      <c r="M10" s="110"/>
      <c r="N10" s="111"/>
      <c r="O10" s="110"/>
      <c r="P10" s="110"/>
      <c r="Q10" s="111"/>
      <c r="R10" s="110"/>
      <c r="S10" s="110"/>
      <c r="T10" s="111"/>
      <c r="U10" s="110"/>
      <c r="V10" s="110"/>
      <c r="W10" s="111"/>
      <c r="X10" s="110"/>
      <c r="Y10" s="110"/>
      <c r="Z10" s="111"/>
      <c r="AA10" s="110"/>
      <c r="AB10" s="110"/>
      <c r="AC10" s="111"/>
      <c r="AD10" s="110"/>
      <c r="AE10" s="110"/>
      <c r="AF10" s="111"/>
      <c r="AG10" s="110"/>
      <c r="AH10" s="110"/>
      <c r="AI10" s="111"/>
      <c r="AJ10" s="110"/>
      <c r="AK10" s="110"/>
      <c r="AL10" s="111"/>
      <c r="AM10" s="110"/>
      <c r="AN10" s="110"/>
      <c r="AO10" s="111"/>
      <c r="AP10" s="110"/>
      <c r="AQ10" s="110"/>
      <c r="AR10" s="111"/>
      <c r="AS10" s="110"/>
      <c r="AT10" s="110"/>
      <c r="AU10" s="111"/>
      <c r="AV10" s="110"/>
      <c r="AW10" s="110"/>
      <c r="AX10" s="111"/>
      <c r="AY10" s="110"/>
      <c r="AZ10" s="110"/>
      <c r="BA10" s="111"/>
      <c r="BB10" s="110"/>
      <c r="BC10" s="110"/>
      <c r="BD10" s="111"/>
      <c r="BE10" s="110"/>
      <c r="BF10" s="110"/>
      <c r="BG10" s="111"/>
      <c r="BH10" s="110"/>
      <c r="BI10" s="110"/>
      <c r="BJ10" s="111"/>
      <c r="BK10" s="110"/>
      <c r="BL10" s="110"/>
      <c r="BM10" s="111"/>
      <c r="BN10" s="110"/>
      <c r="BO10" s="110"/>
      <c r="BP10" s="111"/>
      <c r="BQ10" s="110"/>
      <c r="BR10" s="110"/>
      <c r="BS10" s="111"/>
      <c r="BT10" s="110"/>
      <c r="BU10" s="110"/>
      <c r="BV10" s="111"/>
      <c r="BW10" s="110"/>
      <c r="BX10" s="110"/>
      <c r="BY10" s="111"/>
      <c r="BZ10" s="110">
        <v>500</v>
      </c>
      <c r="CA10" s="110"/>
      <c r="CB10" s="111"/>
      <c r="CC10" s="110"/>
      <c r="CD10" s="110"/>
      <c r="CE10" s="111"/>
      <c r="CF10" s="110"/>
      <c r="CG10" s="110"/>
      <c r="CH10" s="111"/>
      <c r="CI10" s="110"/>
      <c r="CJ10" s="110"/>
      <c r="CK10" s="111"/>
      <c r="CL10" s="110"/>
      <c r="CM10" s="110"/>
      <c r="CN10" s="111"/>
      <c r="CO10" s="110"/>
      <c r="CP10" s="110"/>
      <c r="CQ10" s="111"/>
      <c r="CR10" s="110"/>
      <c r="CS10" s="110"/>
      <c r="CT10" s="111"/>
      <c r="CU10" s="110"/>
      <c r="CV10" s="110"/>
      <c r="CW10" s="111"/>
      <c r="CX10" s="110"/>
      <c r="CY10" s="110"/>
      <c r="CZ10" s="111"/>
      <c r="DA10" s="110"/>
      <c r="DB10" s="110"/>
      <c r="DC10" s="111"/>
      <c r="DD10" s="110"/>
      <c r="DE10" s="110"/>
      <c r="DF10" s="111"/>
      <c r="DG10" s="110"/>
      <c r="DH10" s="110"/>
      <c r="DI10" s="111"/>
      <c r="DJ10" s="110"/>
      <c r="DK10" s="110"/>
      <c r="DL10" s="111"/>
      <c r="DM10" s="110"/>
      <c r="DN10" s="110"/>
      <c r="DO10" s="111"/>
      <c r="DP10" s="110"/>
      <c r="DQ10" s="110"/>
      <c r="DR10" s="111"/>
      <c r="DS10" s="110"/>
      <c r="DT10" s="110"/>
      <c r="DU10" s="111"/>
      <c r="DV10" s="111"/>
      <c r="DW10" s="111"/>
      <c r="DX10" s="111"/>
      <c r="DY10" s="110"/>
      <c r="DZ10" s="110"/>
      <c r="EA10" s="111"/>
      <c r="EB10" s="110"/>
      <c r="EC10" s="110"/>
      <c r="ED10" s="111"/>
      <c r="EE10" s="110"/>
      <c r="EF10" s="110"/>
      <c r="EG10" s="111"/>
      <c r="EH10" s="125">
        <f t="shared" si="5"/>
        <v>500</v>
      </c>
      <c r="EI10" s="125">
        <f t="shared" si="4"/>
        <v>0</v>
      </c>
      <c r="EJ10" s="111"/>
    </row>
    <row r="11" spans="1:186" s="160" customFormat="1" ht="17.25" customHeight="1">
      <c r="A11" s="173"/>
      <c r="B11" s="92"/>
      <c r="C11" s="167">
        <v>4</v>
      </c>
      <c r="D11" s="94" t="s">
        <v>366</v>
      </c>
      <c r="E11" s="93"/>
      <c r="F11" s="93"/>
      <c r="G11" s="95" t="s">
        <v>708</v>
      </c>
      <c r="H11" s="168">
        <f t="shared" si="0"/>
        <v>7400</v>
      </c>
      <c r="I11" s="168">
        <f t="shared" si="1"/>
        <v>0</v>
      </c>
      <c r="J11" s="168">
        <f t="shared" si="2"/>
        <v>0</v>
      </c>
      <c r="K11" s="169">
        <f t="shared" si="3"/>
        <v>7400</v>
      </c>
      <c r="L11" s="168"/>
      <c r="M11" s="168"/>
      <c r="N11" s="170"/>
      <c r="O11" s="168"/>
      <c r="P11" s="168"/>
      <c r="Q11" s="170"/>
      <c r="R11" s="168"/>
      <c r="S11" s="168"/>
      <c r="T11" s="170"/>
      <c r="U11" s="168"/>
      <c r="V11" s="168"/>
      <c r="W11" s="170"/>
      <c r="X11" s="168"/>
      <c r="Y11" s="168"/>
      <c r="Z11" s="170"/>
      <c r="AA11" s="168"/>
      <c r="AB11" s="168"/>
      <c r="AC11" s="170"/>
      <c r="AD11" s="168">
        <f>AA11+X11+U11</f>
        <v>0</v>
      </c>
      <c r="AE11" s="168"/>
      <c r="AF11" s="170"/>
      <c r="AG11" s="168"/>
      <c r="AH11" s="168"/>
      <c r="AI11" s="170"/>
      <c r="AJ11" s="168"/>
      <c r="AK11" s="168"/>
      <c r="AL11" s="170"/>
      <c r="AM11" s="168"/>
      <c r="AN11" s="168"/>
      <c r="AO11" s="170"/>
      <c r="AP11" s="168"/>
      <c r="AQ11" s="168"/>
      <c r="AR11" s="170"/>
      <c r="AS11" s="168"/>
      <c r="AT11" s="168"/>
      <c r="AU11" s="170"/>
      <c r="AV11" s="168"/>
      <c r="AW11" s="168"/>
      <c r="AX11" s="170"/>
      <c r="AY11" s="168"/>
      <c r="AZ11" s="168"/>
      <c r="BA11" s="170"/>
      <c r="BB11" s="168"/>
      <c r="BC11" s="168"/>
      <c r="BD11" s="170"/>
      <c r="BE11" s="168"/>
      <c r="BF11" s="168"/>
      <c r="BG11" s="170"/>
      <c r="BH11" s="168"/>
      <c r="BI11" s="168"/>
      <c r="BJ11" s="170"/>
      <c r="BK11" s="168"/>
      <c r="BL11" s="168"/>
      <c r="BM11" s="170"/>
      <c r="BN11" s="168"/>
      <c r="BO11" s="168"/>
      <c r="BP11" s="170"/>
      <c r="BQ11" s="168"/>
      <c r="BR11" s="168"/>
      <c r="BS11" s="170"/>
      <c r="BT11" s="168"/>
      <c r="BU11" s="168"/>
      <c r="BV11" s="170"/>
      <c r="BW11" s="168"/>
      <c r="BX11" s="168"/>
      <c r="BY11" s="170"/>
      <c r="BZ11" s="168"/>
      <c r="CA11" s="168"/>
      <c r="CB11" s="170"/>
      <c r="CC11" s="168"/>
      <c r="CD11" s="168"/>
      <c r="CE11" s="170"/>
      <c r="CF11" s="168"/>
      <c r="CG11" s="168"/>
      <c r="CH11" s="170"/>
      <c r="CI11" s="168"/>
      <c r="CJ11" s="168"/>
      <c r="CK11" s="170"/>
      <c r="CL11" s="168"/>
      <c r="CM11" s="168"/>
      <c r="CN11" s="170"/>
      <c r="CO11" s="168"/>
      <c r="CP11" s="168"/>
      <c r="CQ11" s="170"/>
      <c r="CR11" s="168">
        <v>3500</v>
      </c>
      <c r="CS11" s="168"/>
      <c r="CT11" s="170"/>
      <c r="CU11" s="168">
        <v>3900</v>
      </c>
      <c r="CV11" s="168"/>
      <c r="CW11" s="170"/>
      <c r="CX11" s="168"/>
      <c r="CY11" s="168"/>
      <c r="CZ11" s="170"/>
      <c r="DA11" s="168"/>
      <c r="DB11" s="168"/>
      <c r="DC11" s="170"/>
      <c r="DD11" s="168"/>
      <c r="DE11" s="168"/>
      <c r="DF11" s="170"/>
      <c r="DG11" s="168"/>
      <c r="DH11" s="168"/>
      <c r="DI11" s="170"/>
      <c r="DJ11" s="168"/>
      <c r="DK11" s="168"/>
      <c r="DL11" s="170"/>
      <c r="DM11" s="168"/>
      <c r="DN11" s="168"/>
      <c r="DO11" s="170"/>
      <c r="DP11" s="168"/>
      <c r="DQ11" s="168"/>
      <c r="DR11" s="170"/>
      <c r="DS11" s="168"/>
      <c r="DT11" s="168"/>
      <c r="DU11" s="170"/>
      <c r="DV11" s="170"/>
      <c r="DW11" s="170"/>
      <c r="DX11" s="170"/>
      <c r="DY11" s="168"/>
      <c r="DZ11" s="168"/>
      <c r="EA11" s="170"/>
      <c r="EB11" s="168"/>
      <c r="EC11" s="168"/>
      <c r="ED11" s="170"/>
      <c r="EE11" s="168"/>
      <c r="EF11" s="168"/>
      <c r="EG11" s="170"/>
      <c r="EH11" s="168">
        <f t="shared" si="5"/>
        <v>7400</v>
      </c>
      <c r="EI11" s="168">
        <f t="shared" si="4"/>
        <v>0</v>
      </c>
      <c r="EJ11" s="170"/>
    </row>
    <row r="12" spans="1:186" s="160" customFormat="1" ht="17.25" customHeight="1">
      <c r="A12" s="173"/>
      <c r="B12" s="92"/>
      <c r="C12" s="167">
        <v>5</v>
      </c>
      <c r="D12" s="94" t="s">
        <v>709</v>
      </c>
      <c r="E12" s="93"/>
      <c r="F12" s="93"/>
      <c r="G12" s="95" t="s">
        <v>710</v>
      </c>
      <c r="H12" s="168">
        <f t="shared" si="0"/>
        <v>302363</v>
      </c>
      <c r="I12" s="168">
        <f t="shared" si="1"/>
        <v>7900</v>
      </c>
      <c r="J12" s="168">
        <f t="shared" si="2"/>
        <v>0</v>
      </c>
      <c r="K12" s="169">
        <f t="shared" si="3"/>
        <v>310263</v>
      </c>
      <c r="L12" s="175">
        <f>SUM(L13:L22)</f>
        <v>0</v>
      </c>
      <c r="M12" s="175">
        <f>SUM(M13:M22)</f>
        <v>0</v>
      </c>
      <c r="N12" s="176"/>
      <c r="O12" s="175">
        <f>SUM(O13:O22)</f>
        <v>0</v>
      </c>
      <c r="P12" s="175">
        <f>SUM(P13:P22)</f>
        <v>0</v>
      </c>
      <c r="Q12" s="176"/>
      <c r="R12" s="175">
        <f>SUM(R13:R22)</f>
        <v>0</v>
      </c>
      <c r="S12" s="175">
        <f>SUM(S13:S22)</f>
        <v>0</v>
      </c>
      <c r="T12" s="176"/>
      <c r="U12" s="175">
        <f>SUM(U13:U22)</f>
        <v>0</v>
      </c>
      <c r="V12" s="175">
        <f>SUM(V13:V22)</f>
        <v>0</v>
      </c>
      <c r="W12" s="176"/>
      <c r="X12" s="175">
        <f>SUM(X13:X22)</f>
        <v>0</v>
      </c>
      <c r="Y12" s="175">
        <f>SUM(Y13:Y22)</f>
        <v>0</v>
      </c>
      <c r="Z12" s="176"/>
      <c r="AA12" s="175">
        <f>SUM(AA13:AA22)</f>
        <v>0</v>
      </c>
      <c r="AB12" s="175">
        <f>SUM(AB13:AB22)</f>
        <v>0</v>
      </c>
      <c r="AC12" s="176"/>
      <c r="AD12" s="168">
        <f>AA12+X12+U12</f>
        <v>0</v>
      </c>
      <c r="AE12" s="175">
        <f>SUM(AE13:AE22)</f>
        <v>0</v>
      </c>
      <c r="AF12" s="176"/>
      <c r="AG12" s="175">
        <f>SUM(AG13:AG22)</f>
        <v>0</v>
      </c>
      <c r="AH12" s="175">
        <f>SUM(AH13:AH22)</f>
        <v>0</v>
      </c>
      <c r="AI12" s="176"/>
      <c r="AJ12" s="175">
        <f>SUM(AJ13:AJ22)</f>
        <v>0</v>
      </c>
      <c r="AK12" s="175">
        <f>SUM(AK13:AK22)</f>
        <v>0</v>
      </c>
      <c r="AL12" s="176"/>
      <c r="AM12" s="175">
        <f>SUM(AM13:AM22)</f>
        <v>0</v>
      </c>
      <c r="AN12" s="175">
        <f>SUM(AN13:AN22)</f>
        <v>0</v>
      </c>
      <c r="AO12" s="176"/>
      <c r="AP12" s="175">
        <f>SUM(AP13:AP22)</f>
        <v>0</v>
      </c>
      <c r="AQ12" s="175">
        <f>SUM(AQ13:AQ22)</f>
        <v>0</v>
      </c>
      <c r="AR12" s="176"/>
      <c r="AS12" s="175">
        <f>SUM(AS13:AS22)</f>
        <v>0</v>
      </c>
      <c r="AT12" s="175">
        <f>SUM(AT13:AT22)</f>
        <v>0</v>
      </c>
      <c r="AU12" s="176"/>
      <c r="AV12" s="175">
        <f>SUM(AV13:AV22)</f>
        <v>0</v>
      </c>
      <c r="AW12" s="175">
        <f>SUM(AW13:AW22)</f>
        <v>0</v>
      </c>
      <c r="AX12" s="176"/>
      <c r="AY12" s="175">
        <f>SUM(AY13:AY22)</f>
        <v>0</v>
      </c>
      <c r="AZ12" s="175">
        <f>SUM(AZ13:AZ22)</f>
        <v>0</v>
      </c>
      <c r="BA12" s="176"/>
      <c r="BB12" s="175">
        <f>SUM(BB13:BB22)</f>
        <v>0</v>
      </c>
      <c r="BC12" s="175">
        <f>SUM(BC13:BC22)</f>
        <v>0</v>
      </c>
      <c r="BD12" s="176"/>
      <c r="BE12" s="175">
        <f>SUM(BE13:BE22)</f>
        <v>0</v>
      </c>
      <c r="BF12" s="175">
        <f>SUM(BF13:BF22)</f>
        <v>0</v>
      </c>
      <c r="BG12" s="176"/>
      <c r="BH12" s="175">
        <f>SUM(BH13:BH22)</f>
        <v>0</v>
      </c>
      <c r="BI12" s="175">
        <f>SUM(BI13:BI22)</f>
        <v>0</v>
      </c>
      <c r="BJ12" s="176"/>
      <c r="BK12" s="175">
        <f>SUM(BK13:BK22)</f>
        <v>0</v>
      </c>
      <c r="BL12" s="175">
        <f>SUM(BL13:BL22)</f>
        <v>0</v>
      </c>
      <c r="BM12" s="176"/>
      <c r="BN12" s="175">
        <f>SUM(BN13:BN22)</f>
        <v>0</v>
      </c>
      <c r="BO12" s="175">
        <f>SUM(BO13:BO22)</f>
        <v>0</v>
      </c>
      <c r="BP12" s="176"/>
      <c r="BQ12" s="175">
        <f>SUM(BQ13:BQ22)</f>
        <v>0</v>
      </c>
      <c r="BR12" s="175">
        <f>SUM(BR13:BR22)</f>
        <v>0</v>
      </c>
      <c r="BS12" s="176"/>
      <c r="BT12" s="175">
        <f>SUM(BT13:BT22)</f>
        <v>0</v>
      </c>
      <c r="BU12" s="175">
        <f>SUM(BU13:BU22)</f>
        <v>0</v>
      </c>
      <c r="BV12" s="176"/>
      <c r="BW12" s="175">
        <f>SUM(BW13:BW22)</f>
        <v>0</v>
      </c>
      <c r="BX12" s="175">
        <f>SUM(BX13:BX22)</f>
        <v>0</v>
      </c>
      <c r="BY12" s="176"/>
      <c r="BZ12" s="175">
        <f>SUM(BZ13:BZ22)</f>
        <v>49632</v>
      </c>
      <c r="CA12" s="175">
        <f>SUM(CA13:CA22)</f>
        <v>0</v>
      </c>
      <c r="CB12" s="176"/>
      <c r="CC12" s="175">
        <f>SUM(CC13:CC22)</f>
        <v>0</v>
      </c>
      <c r="CD12" s="175">
        <f>SUM(CD13:CD22)</f>
        <v>0</v>
      </c>
      <c r="CE12" s="176"/>
      <c r="CF12" s="175">
        <f>SUM(CF13:CF22)</f>
        <v>132000</v>
      </c>
      <c r="CG12" s="175">
        <f>SUM(CG13:CG22)</f>
        <v>0</v>
      </c>
      <c r="CH12" s="176"/>
      <c r="CI12" s="175">
        <f>SUM(CI13:CI22)</f>
        <v>0</v>
      </c>
      <c r="CJ12" s="175">
        <f>SUM(CJ13:CJ22)</f>
        <v>0</v>
      </c>
      <c r="CK12" s="176"/>
      <c r="CL12" s="175">
        <f>SUM(CL13:CL22)</f>
        <v>0</v>
      </c>
      <c r="CM12" s="175">
        <f>SUM(CM13:CM22)</f>
        <v>0</v>
      </c>
      <c r="CN12" s="176"/>
      <c r="CO12" s="175">
        <f>SUM(CO13:CO22)</f>
        <v>120731</v>
      </c>
      <c r="CP12" s="175">
        <f>SUM(CP13:CP22)</f>
        <v>0</v>
      </c>
      <c r="CQ12" s="176"/>
      <c r="CR12" s="175">
        <f>SUM(CR13:CR22)</f>
        <v>0</v>
      </c>
      <c r="CS12" s="175">
        <f>SUM(CS13:CS22)</f>
        <v>0</v>
      </c>
      <c r="CT12" s="176"/>
      <c r="CU12" s="175">
        <f>SUM(CU13:CU22)</f>
        <v>0</v>
      </c>
      <c r="CV12" s="175">
        <f>SUM(CV13:CV22)</f>
        <v>0</v>
      </c>
      <c r="CW12" s="176"/>
      <c r="CX12" s="175">
        <f>SUM(CX13:CX22)</f>
        <v>0</v>
      </c>
      <c r="CY12" s="175">
        <f>SUM(CY13:CY22)</f>
        <v>0</v>
      </c>
      <c r="CZ12" s="176"/>
      <c r="DA12" s="175">
        <f>SUM(DA13:DA22)</f>
        <v>0</v>
      </c>
      <c r="DB12" s="175">
        <f>SUM(DB13:DB22)</f>
        <v>0</v>
      </c>
      <c r="DC12" s="176"/>
      <c r="DD12" s="175">
        <f>SUM(DD13:DD22)</f>
        <v>0</v>
      </c>
      <c r="DE12" s="175">
        <f>SUM(DE13:DE22)</f>
        <v>0</v>
      </c>
      <c r="DF12" s="176"/>
      <c r="DG12" s="175">
        <f>SUM(DG13:DG22)</f>
        <v>0</v>
      </c>
      <c r="DH12" s="175">
        <f>SUM(DH13:DH22)</f>
        <v>0</v>
      </c>
      <c r="DI12" s="176"/>
      <c r="DJ12" s="175">
        <f>SUM(DJ13:DJ22)</f>
        <v>0</v>
      </c>
      <c r="DK12" s="175">
        <f>SUM(DK13:DK22)</f>
        <v>0</v>
      </c>
      <c r="DL12" s="176"/>
      <c r="DM12" s="175">
        <f>SUM(DM13:DM22)</f>
        <v>0</v>
      </c>
      <c r="DN12" s="175">
        <f>SUM(DN13:DN22)</f>
        <v>7900</v>
      </c>
      <c r="DO12" s="176"/>
      <c r="DP12" s="175">
        <f>SUM(DP13:DP22)</f>
        <v>0</v>
      </c>
      <c r="DQ12" s="175">
        <f>SUM(DQ13:DQ22)</f>
        <v>0</v>
      </c>
      <c r="DR12" s="176"/>
      <c r="DS12" s="175">
        <f>SUM(DS13:DS22)</f>
        <v>0</v>
      </c>
      <c r="DT12" s="175">
        <f>SUM(DT13:DT22)</f>
        <v>0</v>
      </c>
      <c r="DU12" s="175">
        <f>SUM(DU13:DU22)</f>
        <v>0</v>
      </c>
      <c r="DV12" s="175">
        <f>SUM(DV13:DV22)</f>
        <v>0</v>
      </c>
      <c r="DW12" s="175">
        <f>SUM(DW13:DW22)</f>
        <v>0</v>
      </c>
      <c r="DX12" s="176"/>
      <c r="DY12" s="175">
        <f>SUM(DY13:DY22)</f>
        <v>0</v>
      </c>
      <c r="DZ12" s="175">
        <f>SUM(DZ13:DZ22)</f>
        <v>0</v>
      </c>
      <c r="EA12" s="176"/>
      <c r="EB12" s="175">
        <f>SUM(EB13:EB22)</f>
        <v>0</v>
      </c>
      <c r="EC12" s="175">
        <f>SUM(EC13:EC22)</f>
        <v>0</v>
      </c>
      <c r="ED12" s="176"/>
      <c r="EE12" s="175">
        <f>SUM(EE13:EE22)</f>
        <v>0</v>
      </c>
      <c r="EF12" s="175">
        <f>SUM(EF13:EF22)</f>
        <v>0</v>
      </c>
      <c r="EG12" s="176"/>
      <c r="EH12" s="168">
        <f t="shared" si="5"/>
        <v>302363</v>
      </c>
      <c r="EI12" s="168">
        <f t="shared" si="4"/>
        <v>7900</v>
      </c>
      <c r="EJ12" s="176"/>
    </row>
    <row r="13" spans="1:186" s="160" customFormat="1" ht="17.25" customHeight="1">
      <c r="A13" s="173"/>
      <c r="B13" s="92"/>
      <c r="C13" s="177"/>
      <c r="D13" s="102">
        <v>1</v>
      </c>
      <c r="E13" s="92" t="s">
        <v>711</v>
      </c>
      <c r="F13" s="92"/>
      <c r="G13" s="92" t="s">
        <v>712</v>
      </c>
      <c r="H13" s="125">
        <f t="shared" si="0"/>
        <v>0</v>
      </c>
      <c r="I13" s="125">
        <f t="shared" si="1"/>
        <v>0</v>
      </c>
      <c r="J13" s="125">
        <f t="shared" si="2"/>
        <v>0</v>
      </c>
      <c r="K13" s="174">
        <f t="shared" si="3"/>
        <v>0</v>
      </c>
      <c r="L13" s="110"/>
      <c r="M13" s="110"/>
      <c r="N13" s="111"/>
      <c r="O13" s="110"/>
      <c r="P13" s="110"/>
      <c r="Q13" s="111"/>
      <c r="R13" s="110"/>
      <c r="S13" s="110"/>
      <c r="T13" s="111"/>
      <c r="U13" s="110"/>
      <c r="V13" s="110"/>
      <c r="W13" s="111"/>
      <c r="X13" s="110"/>
      <c r="Y13" s="110"/>
      <c r="Z13" s="111"/>
      <c r="AA13" s="110"/>
      <c r="AB13" s="110"/>
      <c r="AC13" s="111"/>
      <c r="AD13" s="110"/>
      <c r="AE13" s="110"/>
      <c r="AF13" s="111"/>
      <c r="AG13" s="110"/>
      <c r="AH13" s="110"/>
      <c r="AI13" s="111"/>
      <c r="AJ13" s="110"/>
      <c r="AK13" s="110"/>
      <c r="AL13" s="111"/>
      <c r="AM13" s="110"/>
      <c r="AN13" s="110"/>
      <c r="AO13" s="111"/>
      <c r="AP13" s="110"/>
      <c r="AQ13" s="110"/>
      <c r="AR13" s="111"/>
      <c r="AS13" s="110"/>
      <c r="AT13" s="110"/>
      <c r="AU13" s="111"/>
      <c r="AV13" s="110"/>
      <c r="AW13" s="110"/>
      <c r="AX13" s="111"/>
      <c r="AY13" s="110"/>
      <c r="AZ13" s="110"/>
      <c r="BA13" s="111"/>
      <c r="BB13" s="110"/>
      <c r="BC13" s="110"/>
      <c r="BD13" s="111"/>
      <c r="BE13" s="110"/>
      <c r="BF13" s="110"/>
      <c r="BG13" s="111"/>
      <c r="BH13" s="110"/>
      <c r="BI13" s="110"/>
      <c r="BJ13" s="111"/>
      <c r="BK13" s="110"/>
      <c r="BL13" s="110"/>
      <c r="BM13" s="111"/>
      <c r="BN13" s="110"/>
      <c r="BO13" s="110"/>
      <c r="BP13" s="111"/>
      <c r="BQ13" s="110"/>
      <c r="BR13" s="110"/>
      <c r="BS13" s="111"/>
      <c r="BT13" s="110"/>
      <c r="BU13" s="110"/>
      <c r="BV13" s="111"/>
      <c r="BW13" s="110"/>
      <c r="BX13" s="110"/>
      <c r="BY13" s="111"/>
      <c r="BZ13" s="110"/>
      <c r="CA13" s="110"/>
      <c r="CB13" s="111"/>
      <c r="CC13" s="110"/>
      <c r="CD13" s="110"/>
      <c r="CE13" s="111"/>
      <c r="CF13" s="110"/>
      <c r="CG13" s="110"/>
      <c r="CH13" s="111"/>
      <c r="CI13" s="110"/>
      <c r="CJ13" s="110"/>
      <c r="CK13" s="111"/>
      <c r="CL13" s="110"/>
      <c r="CM13" s="110"/>
      <c r="CN13" s="111"/>
      <c r="CO13" s="110"/>
      <c r="CP13" s="110"/>
      <c r="CQ13" s="111"/>
      <c r="CR13" s="110"/>
      <c r="CS13" s="110"/>
      <c r="CT13" s="111"/>
      <c r="CU13" s="110"/>
      <c r="CV13" s="110"/>
      <c r="CW13" s="111"/>
      <c r="CX13" s="110"/>
      <c r="CY13" s="110"/>
      <c r="CZ13" s="111"/>
      <c r="DA13" s="110"/>
      <c r="DB13" s="110"/>
      <c r="DC13" s="111"/>
      <c r="DD13" s="110"/>
      <c r="DE13" s="110"/>
      <c r="DF13" s="111"/>
      <c r="DG13" s="110"/>
      <c r="DH13" s="110"/>
      <c r="DI13" s="111"/>
      <c r="DJ13" s="110"/>
      <c r="DK13" s="110"/>
      <c r="DL13" s="111"/>
      <c r="DM13" s="110"/>
      <c r="DN13" s="110"/>
      <c r="DO13" s="111"/>
      <c r="DP13" s="110"/>
      <c r="DQ13" s="110"/>
      <c r="DR13" s="111"/>
      <c r="DS13" s="110"/>
      <c r="DT13" s="110"/>
      <c r="DU13" s="111"/>
      <c r="DV13" s="111"/>
      <c r="DW13" s="111"/>
      <c r="DX13" s="111"/>
      <c r="DY13" s="110"/>
      <c r="DZ13" s="110"/>
      <c r="EA13" s="111"/>
      <c r="EB13" s="110"/>
      <c r="EC13" s="110"/>
      <c r="ED13" s="111"/>
      <c r="EE13" s="110"/>
      <c r="EF13" s="110"/>
      <c r="EG13" s="111"/>
      <c r="EH13" s="125">
        <f t="shared" si="5"/>
        <v>0</v>
      </c>
      <c r="EI13" s="125">
        <f t="shared" si="4"/>
        <v>0</v>
      </c>
      <c r="EJ13" s="111"/>
    </row>
    <row r="14" spans="1:186" s="160" customFormat="1" ht="17.25" customHeight="1">
      <c r="A14" s="173"/>
      <c r="B14" s="92"/>
      <c r="C14" s="177"/>
      <c r="D14" s="102">
        <v>2</v>
      </c>
      <c r="E14" s="92" t="s">
        <v>713</v>
      </c>
      <c r="F14" s="92"/>
      <c r="G14" s="92" t="s">
        <v>714</v>
      </c>
      <c r="H14" s="125">
        <f t="shared" si="0"/>
        <v>3724</v>
      </c>
      <c r="I14" s="125">
        <f t="shared" si="1"/>
        <v>0</v>
      </c>
      <c r="J14" s="125">
        <f t="shared" si="2"/>
        <v>0</v>
      </c>
      <c r="K14" s="174">
        <f t="shared" si="3"/>
        <v>3724</v>
      </c>
      <c r="L14" s="110"/>
      <c r="M14" s="110"/>
      <c r="N14" s="111"/>
      <c r="O14" s="110"/>
      <c r="P14" s="110"/>
      <c r="Q14" s="111"/>
      <c r="R14" s="110"/>
      <c r="S14" s="110"/>
      <c r="T14" s="111"/>
      <c r="U14" s="110"/>
      <c r="V14" s="110"/>
      <c r="W14" s="111"/>
      <c r="X14" s="110"/>
      <c r="Y14" s="110"/>
      <c r="Z14" s="111"/>
      <c r="AA14" s="110"/>
      <c r="AB14" s="110"/>
      <c r="AC14" s="111"/>
      <c r="AD14" s="110"/>
      <c r="AE14" s="110"/>
      <c r="AF14" s="111"/>
      <c r="AG14" s="110"/>
      <c r="AH14" s="110"/>
      <c r="AI14" s="111"/>
      <c r="AJ14" s="110"/>
      <c r="AK14" s="110"/>
      <c r="AL14" s="111"/>
      <c r="AM14" s="110"/>
      <c r="AN14" s="110"/>
      <c r="AO14" s="111"/>
      <c r="AP14" s="110"/>
      <c r="AQ14" s="110"/>
      <c r="AR14" s="111"/>
      <c r="AS14" s="110"/>
      <c r="AT14" s="110"/>
      <c r="AU14" s="111"/>
      <c r="AV14" s="110"/>
      <c r="AW14" s="110"/>
      <c r="AX14" s="111"/>
      <c r="AY14" s="110"/>
      <c r="AZ14" s="110"/>
      <c r="BA14" s="111"/>
      <c r="BB14" s="110"/>
      <c r="BC14" s="110"/>
      <c r="BD14" s="111"/>
      <c r="BE14" s="110"/>
      <c r="BF14" s="110"/>
      <c r="BG14" s="111"/>
      <c r="BH14" s="110"/>
      <c r="BI14" s="110"/>
      <c r="BJ14" s="111"/>
      <c r="BK14" s="110"/>
      <c r="BL14" s="110"/>
      <c r="BM14" s="111"/>
      <c r="BN14" s="110"/>
      <c r="BO14" s="110"/>
      <c r="BP14" s="111"/>
      <c r="BQ14" s="110"/>
      <c r="BR14" s="110"/>
      <c r="BS14" s="111"/>
      <c r="BT14" s="110"/>
      <c r="BU14" s="110"/>
      <c r="BV14" s="111"/>
      <c r="BW14" s="110"/>
      <c r="BX14" s="110"/>
      <c r="BY14" s="111"/>
      <c r="BZ14" s="110">
        <v>3724</v>
      </c>
      <c r="CA14" s="110"/>
      <c r="CB14" s="111"/>
      <c r="CC14" s="110"/>
      <c r="CD14" s="110"/>
      <c r="CE14" s="111"/>
      <c r="CF14" s="110"/>
      <c r="CG14" s="110"/>
      <c r="CH14" s="111"/>
      <c r="CI14" s="110"/>
      <c r="CJ14" s="110"/>
      <c r="CK14" s="111"/>
      <c r="CL14" s="110"/>
      <c r="CM14" s="110"/>
      <c r="CN14" s="111"/>
      <c r="CO14" s="110"/>
      <c r="CP14" s="110"/>
      <c r="CQ14" s="111"/>
      <c r="CR14" s="110"/>
      <c r="CS14" s="110"/>
      <c r="CT14" s="111"/>
      <c r="CU14" s="110"/>
      <c r="CV14" s="110"/>
      <c r="CW14" s="111"/>
      <c r="CX14" s="110"/>
      <c r="CY14" s="110"/>
      <c r="CZ14" s="111"/>
      <c r="DA14" s="110"/>
      <c r="DB14" s="110"/>
      <c r="DC14" s="111"/>
      <c r="DD14" s="110"/>
      <c r="DE14" s="110"/>
      <c r="DF14" s="111"/>
      <c r="DG14" s="110"/>
      <c r="DH14" s="110"/>
      <c r="DI14" s="111"/>
      <c r="DJ14" s="110"/>
      <c r="DK14" s="110"/>
      <c r="DL14" s="111"/>
      <c r="DM14" s="110"/>
      <c r="DN14" s="110"/>
      <c r="DO14" s="111"/>
      <c r="DP14" s="110"/>
      <c r="DQ14" s="110"/>
      <c r="DR14" s="111"/>
      <c r="DS14" s="110"/>
      <c r="DT14" s="110"/>
      <c r="DU14" s="111"/>
      <c r="DV14" s="111"/>
      <c r="DW14" s="111"/>
      <c r="DX14" s="111"/>
      <c r="DY14" s="110"/>
      <c r="DZ14" s="110"/>
      <c r="EA14" s="111"/>
      <c r="EB14" s="110"/>
      <c r="EC14" s="110"/>
      <c r="ED14" s="111"/>
      <c r="EE14" s="110"/>
      <c r="EF14" s="110"/>
      <c r="EG14" s="111"/>
      <c r="EH14" s="125">
        <f t="shared" si="5"/>
        <v>3724</v>
      </c>
      <c r="EI14" s="125">
        <f t="shared" si="4"/>
        <v>0</v>
      </c>
      <c r="EJ14" s="111"/>
    </row>
    <row r="15" spans="1:186" s="160" customFormat="1" ht="15" customHeight="1">
      <c r="A15" s="173"/>
      <c r="B15" s="178"/>
      <c r="C15" s="179"/>
      <c r="D15" s="102">
        <v>3</v>
      </c>
      <c r="E15" s="81" t="s">
        <v>715</v>
      </c>
      <c r="F15" s="112"/>
      <c r="G15" s="180" t="s">
        <v>716</v>
      </c>
      <c r="H15" s="125">
        <f t="shared" si="0"/>
        <v>0</v>
      </c>
      <c r="I15" s="125">
        <f t="shared" si="1"/>
        <v>0</v>
      </c>
      <c r="J15" s="125">
        <f t="shared" si="2"/>
        <v>0</v>
      </c>
      <c r="K15" s="174">
        <f t="shared" si="3"/>
        <v>0</v>
      </c>
      <c r="L15" s="125"/>
      <c r="M15" s="125"/>
      <c r="N15" s="181"/>
      <c r="O15" s="125"/>
      <c r="P15" s="125"/>
      <c r="Q15" s="181"/>
      <c r="R15" s="125"/>
      <c r="S15" s="125"/>
      <c r="T15" s="181"/>
      <c r="U15" s="125"/>
      <c r="V15" s="125"/>
      <c r="W15" s="181"/>
      <c r="X15" s="125"/>
      <c r="Y15" s="125"/>
      <c r="Z15" s="181"/>
      <c r="AA15" s="125"/>
      <c r="AB15" s="125"/>
      <c r="AC15" s="181"/>
      <c r="AD15" s="125"/>
      <c r="AE15" s="125"/>
      <c r="AF15" s="181"/>
      <c r="AG15" s="125"/>
      <c r="AH15" s="125"/>
      <c r="AI15" s="181"/>
      <c r="AJ15" s="125"/>
      <c r="AK15" s="125"/>
      <c r="AL15" s="181"/>
      <c r="AM15" s="125"/>
      <c r="AN15" s="125"/>
      <c r="AO15" s="181"/>
      <c r="AP15" s="125"/>
      <c r="AQ15" s="125"/>
      <c r="AR15" s="181"/>
      <c r="AS15" s="125"/>
      <c r="AT15" s="125"/>
      <c r="AU15" s="181"/>
      <c r="AV15" s="125"/>
      <c r="AW15" s="125"/>
      <c r="AX15" s="181"/>
      <c r="AY15" s="125"/>
      <c r="AZ15" s="125"/>
      <c r="BA15" s="181"/>
      <c r="BB15" s="125"/>
      <c r="BC15" s="125"/>
      <c r="BD15" s="181"/>
      <c r="BE15" s="125"/>
      <c r="BF15" s="125"/>
      <c r="BG15" s="181"/>
      <c r="BH15" s="125"/>
      <c r="BI15" s="125"/>
      <c r="BJ15" s="181"/>
      <c r="BK15" s="125"/>
      <c r="BL15" s="125"/>
      <c r="BM15" s="181"/>
      <c r="BN15" s="125"/>
      <c r="BO15" s="125"/>
      <c r="BP15" s="181"/>
      <c r="BQ15" s="125"/>
      <c r="BR15" s="125"/>
      <c r="BS15" s="181"/>
      <c r="BT15" s="125"/>
      <c r="BU15" s="125"/>
      <c r="BV15" s="181"/>
      <c r="BW15" s="125"/>
      <c r="BX15" s="125"/>
      <c r="BY15" s="181"/>
      <c r="BZ15" s="125"/>
      <c r="CA15" s="125"/>
      <c r="CB15" s="181"/>
      <c r="CC15" s="125"/>
      <c r="CD15" s="125"/>
      <c r="CE15" s="181"/>
      <c r="CF15" s="125"/>
      <c r="CG15" s="125"/>
      <c r="CH15" s="181"/>
      <c r="CI15" s="125"/>
      <c r="CJ15" s="125"/>
      <c r="CK15" s="181"/>
      <c r="CL15" s="125"/>
      <c r="CM15" s="125"/>
      <c r="CN15" s="181"/>
      <c r="CO15" s="125"/>
      <c r="CP15" s="125"/>
      <c r="CQ15" s="181"/>
      <c r="CR15" s="125"/>
      <c r="CS15" s="125"/>
      <c r="CT15" s="181"/>
      <c r="CU15" s="125"/>
      <c r="CV15" s="125"/>
      <c r="CW15" s="181"/>
      <c r="CX15" s="125"/>
      <c r="CY15" s="125"/>
      <c r="CZ15" s="181"/>
      <c r="DA15" s="125"/>
      <c r="DB15" s="125"/>
      <c r="DC15" s="181"/>
      <c r="DD15" s="125"/>
      <c r="DE15" s="125"/>
      <c r="DF15" s="181"/>
      <c r="DG15" s="125"/>
      <c r="DH15" s="125"/>
      <c r="DI15" s="181"/>
      <c r="DJ15" s="125"/>
      <c r="DK15" s="125"/>
      <c r="DL15" s="181"/>
      <c r="DM15" s="125"/>
      <c r="DN15" s="125"/>
      <c r="DO15" s="181"/>
      <c r="DP15" s="125"/>
      <c r="DQ15" s="125"/>
      <c r="DR15" s="181"/>
      <c r="DS15" s="125"/>
      <c r="DT15" s="125"/>
      <c r="DU15" s="181"/>
      <c r="DV15" s="181"/>
      <c r="DW15" s="181"/>
      <c r="DX15" s="181"/>
      <c r="DY15" s="125"/>
      <c r="DZ15" s="125"/>
      <c r="EA15" s="181"/>
      <c r="EB15" s="125"/>
      <c r="EC15" s="125"/>
      <c r="ED15" s="181"/>
      <c r="EE15" s="125"/>
      <c r="EF15" s="125"/>
      <c r="EG15" s="181"/>
      <c r="EH15" s="125">
        <f t="shared" si="5"/>
        <v>0</v>
      </c>
      <c r="EI15" s="125">
        <f t="shared" si="4"/>
        <v>0</v>
      </c>
      <c r="EJ15" s="181"/>
    </row>
    <row r="16" spans="1:186" s="160" customFormat="1" ht="15" customHeight="1">
      <c r="A16" s="173"/>
      <c r="B16" s="178"/>
      <c r="C16" s="179"/>
      <c r="D16" s="102">
        <v>4</v>
      </c>
      <c r="E16" s="81" t="s">
        <v>717</v>
      </c>
      <c r="F16" s="112"/>
      <c r="G16" s="180" t="s">
        <v>718</v>
      </c>
      <c r="H16" s="125">
        <f t="shared" si="0"/>
        <v>0</v>
      </c>
      <c r="I16" s="125">
        <f t="shared" si="1"/>
        <v>0</v>
      </c>
      <c r="J16" s="125">
        <f t="shared" si="2"/>
        <v>0</v>
      </c>
      <c r="K16" s="174">
        <f t="shared" si="3"/>
        <v>0</v>
      </c>
      <c r="L16" s="125"/>
      <c r="M16" s="125"/>
      <c r="N16" s="181"/>
      <c r="O16" s="125"/>
      <c r="P16" s="125"/>
      <c r="Q16" s="181"/>
      <c r="R16" s="125"/>
      <c r="S16" s="125"/>
      <c r="T16" s="181"/>
      <c r="U16" s="125"/>
      <c r="V16" s="125"/>
      <c r="W16" s="181"/>
      <c r="X16" s="125"/>
      <c r="Y16" s="125"/>
      <c r="Z16" s="181"/>
      <c r="AA16" s="125"/>
      <c r="AB16" s="125"/>
      <c r="AC16" s="181"/>
      <c r="AD16" s="125"/>
      <c r="AE16" s="125"/>
      <c r="AF16" s="181"/>
      <c r="AG16" s="125"/>
      <c r="AH16" s="125"/>
      <c r="AI16" s="181"/>
      <c r="AJ16" s="125"/>
      <c r="AK16" s="125"/>
      <c r="AL16" s="181"/>
      <c r="AM16" s="125"/>
      <c r="AN16" s="125"/>
      <c r="AO16" s="181"/>
      <c r="AP16" s="125"/>
      <c r="AQ16" s="125"/>
      <c r="AR16" s="181"/>
      <c r="AS16" s="125"/>
      <c r="AT16" s="125"/>
      <c r="AU16" s="181"/>
      <c r="AV16" s="125"/>
      <c r="AW16" s="125"/>
      <c r="AX16" s="181"/>
      <c r="AY16" s="125"/>
      <c r="AZ16" s="125"/>
      <c r="BA16" s="181"/>
      <c r="BB16" s="125"/>
      <c r="BC16" s="125"/>
      <c r="BD16" s="181"/>
      <c r="BE16" s="125"/>
      <c r="BF16" s="125"/>
      <c r="BG16" s="181"/>
      <c r="BH16" s="125"/>
      <c r="BI16" s="125"/>
      <c r="BJ16" s="181"/>
      <c r="BK16" s="125"/>
      <c r="BL16" s="125"/>
      <c r="BM16" s="181"/>
      <c r="BN16" s="125"/>
      <c r="BO16" s="125"/>
      <c r="BP16" s="181"/>
      <c r="BQ16" s="125"/>
      <c r="BR16" s="125"/>
      <c r="BS16" s="181"/>
      <c r="BT16" s="125"/>
      <c r="BU16" s="125"/>
      <c r="BV16" s="181"/>
      <c r="BW16" s="125"/>
      <c r="BX16" s="125"/>
      <c r="BY16" s="181"/>
      <c r="BZ16" s="125"/>
      <c r="CA16" s="125"/>
      <c r="CB16" s="181"/>
      <c r="CC16" s="125"/>
      <c r="CD16" s="125"/>
      <c r="CE16" s="181"/>
      <c r="CF16" s="125"/>
      <c r="CG16" s="125"/>
      <c r="CH16" s="181"/>
      <c r="CI16" s="125"/>
      <c r="CJ16" s="125"/>
      <c r="CK16" s="181"/>
      <c r="CL16" s="125"/>
      <c r="CM16" s="125"/>
      <c r="CN16" s="181"/>
      <c r="CO16" s="125"/>
      <c r="CP16" s="125"/>
      <c r="CQ16" s="181"/>
      <c r="CR16" s="125"/>
      <c r="CS16" s="125"/>
      <c r="CT16" s="181"/>
      <c r="CU16" s="125"/>
      <c r="CV16" s="125"/>
      <c r="CW16" s="181"/>
      <c r="CX16" s="125"/>
      <c r="CY16" s="125"/>
      <c r="CZ16" s="181"/>
      <c r="DA16" s="125"/>
      <c r="DB16" s="125"/>
      <c r="DC16" s="181"/>
      <c r="DD16" s="125"/>
      <c r="DE16" s="125"/>
      <c r="DF16" s="181"/>
      <c r="DG16" s="125"/>
      <c r="DH16" s="125"/>
      <c r="DI16" s="181"/>
      <c r="DJ16" s="125"/>
      <c r="DK16" s="125"/>
      <c r="DL16" s="181"/>
      <c r="DM16" s="125"/>
      <c r="DN16" s="125"/>
      <c r="DO16" s="181"/>
      <c r="DP16" s="125"/>
      <c r="DQ16" s="125"/>
      <c r="DR16" s="181"/>
      <c r="DS16" s="125"/>
      <c r="DT16" s="125"/>
      <c r="DU16" s="181"/>
      <c r="DV16" s="181"/>
      <c r="DW16" s="181"/>
      <c r="DX16" s="181"/>
      <c r="DY16" s="125"/>
      <c r="DZ16" s="125"/>
      <c r="EA16" s="181"/>
      <c r="EB16" s="125"/>
      <c r="EC16" s="125"/>
      <c r="ED16" s="181"/>
      <c r="EE16" s="125"/>
      <c r="EF16" s="125"/>
      <c r="EG16" s="181"/>
      <c r="EH16" s="125">
        <f t="shared" si="5"/>
        <v>0</v>
      </c>
      <c r="EI16" s="125">
        <f t="shared" si="4"/>
        <v>0</v>
      </c>
      <c r="EJ16" s="181"/>
    </row>
    <row r="17" spans="1:140" s="160" customFormat="1" ht="15" customHeight="1">
      <c r="A17" s="173"/>
      <c r="B17" s="178"/>
      <c r="C17" s="179"/>
      <c r="D17" s="102">
        <v>5</v>
      </c>
      <c r="E17" s="81" t="s">
        <v>719</v>
      </c>
      <c r="F17" s="112"/>
      <c r="G17" s="180" t="s">
        <v>0</v>
      </c>
      <c r="H17" s="125">
        <f t="shared" si="0"/>
        <v>0</v>
      </c>
      <c r="I17" s="125">
        <f t="shared" si="1"/>
        <v>0</v>
      </c>
      <c r="J17" s="125">
        <f t="shared" si="2"/>
        <v>0</v>
      </c>
      <c r="K17" s="174">
        <f t="shared" si="3"/>
        <v>0</v>
      </c>
      <c r="L17" s="125"/>
      <c r="M17" s="125"/>
      <c r="N17" s="181"/>
      <c r="O17" s="125"/>
      <c r="P17" s="125"/>
      <c r="Q17" s="181"/>
      <c r="R17" s="125"/>
      <c r="S17" s="125"/>
      <c r="T17" s="181"/>
      <c r="U17" s="125"/>
      <c r="V17" s="125"/>
      <c r="W17" s="181"/>
      <c r="X17" s="125"/>
      <c r="Y17" s="125"/>
      <c r="Z17" s="181"/>
      <c r="AA17" s="125"/>
      <c r="AB17" s="125"/>
      <c r="AC17" s="181"/>
      <c r="AD17" s="125"/>
      <c r="AE17" s="125"/>
      <c r="AF17" s="181"/>
      <c r="AG17" s="125"/>
      <c r="AH17" s="125"/>
      <c r="AI17" s="181"/>
      <c r="AJ17" s="125"/>
      <c r="AK17" s="125"/>
      <c r="AL17" s="181"/>
      <c r="AM17" s="125"/>
      <c r="AN17" s="125"/>
      <c r="AO17" s="181"/>
      <c r="AP17" s="125"/>
      <c r="AQ17" s="125"/>
      <c r="AR17" s="181"/>
      <c r="AS17" s="125"/>
      <c r="AT17" s="125"/>
      <c r="AU17" s="181"/>
      <c r="AV17" s="125"/>
      <c r="AW17" s="125"/>
      <c r="AX17" s="181"/>
      <c r="AY17" s="125"/>
      <c r="AZ17" s="125"/>
      <c r="BA17" s="181"/>
      <c r="BB17" s="125"/>
      <c r="BC17" s="125"/>
      <c r="BD17" s="181"/>
      <c r="BE17" s="125"/>
      <c r="BF17" s="125"/>
      <c r="BG17" s="181"/>
      <c r="BH17" s="125"/>
      <c r="BI17" s="125"/>
      <c r="BJ17" s="181"/>
      <c r="BK17" s="125"/>
      <c r="BL17" s="125"/>
      <c r="BM17" s="181"/>
      <c r="BN17" s="125"/>
      <c r="BO17" s="125"/>
      <c r="BP17" s="181"/>
      <c r="BQ17" s="125"/>
      <c r="BR17" s="125"/>
      <c r="BS17" s="181"/>
      <c r="BT17" s="125"/>
      <c r="BU17" s="125"/>
      <c r="BV17" s="181"/>
      <c r="BW17" s="125"/>
      <c r="BX17" s="125"/>
      <c r="BY17" s="181"/>
      <c r="BZ17" s="125"/>
      <c r="CA17" s="125"/>
      <c r="CB17" s="181"/>
      <c r="CC17" s="125"/>
      <c r="CD17" s="125"/>
      <c r="CE17" s="181"/>
      <c r="CF17" s="125"/>
      <c r="CG17" s="125"/>
      <c r="CH17" s="181"/>
      <c r="CI17" s="125"/>
      <c r="CJ17" s="125"/>
      <c r="CK17" s="181"/>
      <c r="CL17" s="125"/>
      <c r="CM17" s="125"/>
      <c r="CN17" s="181"/>
      <c r="CO17" s="125"/>
      <c r="CP17" s="125"/>
      <c r="CQ17" s="181"/>
      <c r="CR17" s="125"/>
      <c r="CS17" s="125"/>
      <c r="CT17" s="181"/>
      <c r="CU17" s="125"/>
      <c r="CV17" s="125"/>
      <c r="CW17" s="181"/>
      <c r="CX17" s="125"/>
      <c r="CY17" s="125"/>
      <c r="CZ17" s="181"/>
      <c r="DA17" s="125"/>
      <c r="DB17" s="125"/>
      <c r="DC17" s="181"/>
      <c r="DD17" s="125"/>
      <c r="DE17" s="125"/>
      <c r="DF17" s="181"/>
      <c r="DG17" s="125"/>
      <c r="DH17" s="125"/>
      <c r="DI17" s="181"/>
      <c r="DJ17" s="125"/>
      <c r="DK17" s="125"/>
      <c r="DL17" s="181"/>
      <c r="DM17" s="125"/>
      <c r="DN17" s="125"/>
      <c r="DO17" s="181"/>
      <c r="DP17" s="125"/>
      <c r="DQ17" s="125"/>
      <c r="DR17" s="181"/>
      <c r="DS17" s="125"/>
      <c r="DT17" s="125"/>
      <c r="DU17" s="181"/>
      <c r="DV17" s="181"/>
      <c r="DW17" s="181"/>
      <c r="DX17" s="181"/>
      <c r="DY17" s="125"/>
      <c r="DZ17" s="125"/>
      <c r="EA17" s="181"/>
      <c r="EB17" s="125"/>
      <c r="EC17" s="125"/>
      <c r="ED17" s="181"/>
      <c r="EE17" s="125"/>
      <c r="EF17" s="125"/>
      <c r="EG17" s="181"/>
      <c r="EH17" s="125">
        <f t="shared" si="5"/>
        <v>0</v>
      </c>
      <c r="EI17" s="125">
        <f t="shared" si="4"/>
        <v>0</v>
      </c>
      <c r="EJ17" s="181"/>
    </row>
    <row r="18" spans="1:140" s="160" customFormat="1" ht="15" customHeight="1">
      <c r="A18" s="173"/>
      <c r="B18" s="178"/>
      <c r="C18" s="179"/>
      <c r="D18" s="102">
        <v>6</v>
      </c>
      <c r="E18" s="81" t="s">
        <v>1</v>
      </c>
      <c r="F18" s="112"/>
      <c r="G18" s="180" t="s">
        <v>2</v>
      </c>
      <c r="H18" s="125">
        <f t="shared" si="0"/>
        <v>120731</v>
      </c>
      <c r="I18" s="125">
        <f t="shared" si="1"/>
        <v>0</v>
      </c>
      <c r="J18" s="125">
        <f t="shared" si="2"/>
        <v>0</v>
      </c>
      <c r="K18" s="174">
        <f t="shared" si="3"/>
        <v>120731</v>
      </c>
      <c r="L18" s="125"/>
      <c r="M18" s="125"/>
      <c r="N18" s="181"/>
      <c r="O18" s="125"/>
      <c r="P18" s="125"/>
      <c r="Q18" s="181"/>
      <c r="R18" s="125"/>
      <c r="S18" s="125"/>
      <c r="T18" s="181"/>
      <c r="U18" s="125"/>
      <c r="V18" s="125"/>
      <c r="W18" s="181"/>
      <c r="X18" s="125"/>
      <c r="Y18" s="125"/>
      <c r="Z18" s="181"/>
      <c r="AA18" s="125"/>
      <c r="AB18" s="125"/>
      <c r="AC18" s="181"/>
      <c r="AD18" s="125"/>
      <c r="AE18" s="125"/>
      <c r="AF18" s="181"/>
      <c r="AG18" s="125"/>
      <c r="AH18" s="125"/>
      <c r="AI18" s="181"/>
      <c r="AJ18" s="125"/>
      <c r="AK18" s="125"/>
      <c r="AL18" s="181"/>
      <c r="AM18" s="125"/>
      <c r="AN18" s="125"/>
      <c r="AO18" s="181"/>
      <c r="AP18" s="125"/>
      <c r="AQ18" s="125"/>
      <c r="AR18" s="181"/>
      <c r="AS18" s="125"/>
      <c r="AT18" s="125"/>
      <c r="AU18" s="181"/>
      <c r="AV18" s="125"/>
      <c r="AW18" s="125"/>
      <c r="AX18" s="181"/>
      <c r="AY18" s="125"/>
      <c r="AZ18" s="125"/>
      <c r="BA18" s="181"/>
      <c r="BB18" s="125"/>
      <c r="BC18" s="125"/>
      <c r="BD18" s="181"/>
      <c r="BE18" s="125"/>
      <c r="BF18" s="125"/>
      <c r="BG18" s="181"/>
      <c r="BH18" s="125"/>
      <c r="BI18" s="125"/>
      <c r="BJ18" s="181"/>
      <c r="BK18" s="125"/>
      <c r="BL18" s="125"/>
      <c r="BM18" s="181"/>
      <c r="BN18" s="125"/>
      <c r="BO18" s="125"/>
      <c r="BP18" s="181"/>
      <c r="BQ18" s="125"/>
      <c r="BR18" s="125"/>
      <c r="BS18" s="181"/>
      <c r="BT18" s="125"/>
      <c r="BU18" s="125"/>
      <c r="BV18" s="181"/>
      <c r="BW18" s="125"/>
      <c r="BX18" s="125"/>
      <c r="BY18" s="181"/>
      <c r="BZ18" s="125"/>
      <c r="CA18" s="125"/>
      <c r="CB18" s="181"/>
      <c r="CC18" s="125"/>
      <c r="CD18" s="125"/>
      <c r="CE18" s="181"/>
      <c r="CF18" s="125"/>
      <c r="CG18" s="125"/>
      <c r="CH18" s="181"/>
      <c r="CI18" s="125"/>
      <c r="CJ18" s="125"/>
      <c r="CK18" s="181"/>
      <c r="CL18" s="125"/>
      <c r="CM18" s="125"/>
      <c r="CN18" s="181"/>
      <c r="CO18" s="125">
        <f>120430+301</f>
        <v>120731</v>
      </c>
      <c r="CP18" s="125"/>
      <c r="CQ18" s="181"/>
      <c r="CR18" s="125"/>
      <c r="CS18" s="125"/>
      <c r="CT18" s="181"/>
      <c r="CU18" s="125"/>
      <c r="CV18" s="125"/>
      <c r="CW18" s="181"/>
      <c r="CX18" s="125"/>
      <c r="CY18" s="125"/>
      <c r="CZ18" s="181"/>
      <c r="DA18" s="125"/>
      <c r="DB18" s="125"/>
      <c r="DC18" s="181"/>
      <c r="DD18" s="125"/>
      <c r="DE18" s="125"/>
      <c r="DF18" s="181"/>
      <c r="DG18" s="125"/>
      <c r="DH18" s="125"/>
      <c r="DI18" s="181"/>
      <c r="DJ18" s="125"/>
      <c r="DK18" s="125"/>
      <c r="DL18" s="181"/>
      <c r="DM18" s="125"/>
      <c r="DN18" s="125"/>
      <c r="DO18" s="181"/>
      <c r="DP18" s="125"/>
      <c r="DQ18" s="125"/>
      <c r="DR18" s="181"/>
      <c r="DS18" s="125"/>
      <c r="DT18" s="125"/>
      <c r="DU18" s="181"/>
      <c r="DV18" s="181"/>
      <c r="DW18" s="181"/>
      <c r="DX18" s="181"/>
      <c r="DY18" s="125"/>
      <c r="DZ18" s="125"/>
      <c r="EA18" s="181"/>
      <c r="EB18" s="125"/>
      <c r="EC18" s="125"/>
      <c r="ED18" s="181"/>
      <c r="EE18" s="125"/>
      <c r="EF18" s="125"/>
      <c r="EG18" s="181"/>
      <c r="EH18" s="125">
        <f t="shared" si="5"/>
        <v>120731</v>
      </c>
      <c r="EI18" s="125">
        <f t="shared" si="4"/>
        <v>0</v>
      </c>
      <c r="EJ18" s="181"/>
    </row>
    <row r="19" spans="1:140" s="160" customFormat="1" ht="15" customHeight="1">
      <c r="A19" s="173"/>
      <c r="B19" s="178"/>
      <c r="C19" s="179"/>
      <c r="D19" s="102">
        <v>7</v>
      </c>
      <c r="E19" s="81" t="s">
        <v>3</v>
      </c>
      <c r="F19" s="112"/>
      <c r="G19" s="180" t="s">
        <v>4</v>
      </c>
      <c r="H19" s="125">
        <f t="shared" si="0"/>
        <v>0</v>
      </c>
      <c r="I19" s="125">
        <f t="shared" si="1"/>
        <v>0</v>
      </c>
      <c r="J19" s="125">
        <f t="shared" si="2"/>
        <v>0</v>
      </c>
      <c r="K19" s="174">
        <f t="shared" si="3"/>
        <v>0</v>
      </c>
      <c r="L19" s="125"/>
      <c r="M19" s="125"/>
      <c r="N19" s="181"/>
      <c r="O19" s="125"/>
      <c r="P19" s="125"/>
      <c r="Q19" s="181"/>
      <c r="R19" s="125"/>
      <c r="S19" s="125"/>
      <c r="T19" s="181"/>
      <c r="U19" s="125"/>
      <c r="V19" s="125"/>
      <c r="W19" s="181"/>
      <c r="X19" s="125"/>
      <c r="Y19" s="125"/>
      <c r="Z19" s="181"/>
      <c r="AA19" s="125"/>
      <c r="AB19" s="125"/>
      <c r="AC19" s="181"/>
      <c r="AD19" s="125"/>
      <c r="AE19" s="125"/>
      <c r="AF19" s="181"/>
      <c r="AG19" s="125"/>
      <c r="AH19" s="125"/>
      <c r="AI19" s="181"/>
      <c r="AJ19" s="125"/>
      <c r="AK19" s="125"/>
      <c r="AL19" s="181"/>
      <c r="AM19" s="125"/>
      <c r="AN19" s="125"/>
      <c r="AO19" s="181"/>
      <c r="AP19" s="125"/>
      <c r="AQ19" s="125"/>
      <c r="AR19" s="181"/>
      <c r="AS19" s="125"/>
      <c r="AT19" s="125"/>
      <c r="AU19" s="181"/>
      <c r="AV19" s="125"/>
      <c r="AW19" s="125"/>
      <c r="AX19" s="181"/>
      <c r="AY19" s="125"/>
      <c r="AZ19" s="125"/>
      <c r="BA19" s="181"/>
      <c r="BB19" s="125"/>
      <c r="BC19" s="125"/>
      <c r="BD19" s="181"/>
      <c r="BE19" s="125"/>
      <c r="BF19" s="125"/>
      <c r="BG19" s="181"/>
      <c r="BH19" s="125"/>
      <c r="BI19" s="125"/>
      <c r="BJ19" s="181"/>
      <c r="BK19" s="125"/>
      <c r="BL19" s="125"/>
      <c r="BM19" s="181"/>
      <c r="BN19" s="125"/>
      <c r="BO19" s="125"/>
      <c r="BP19" s="181"/>
      <c r="BQ19" s="125"/>
      <c r="BR19" s="125"/>
      <c r="BS19" s="181"/>
      <c r="BT19" s="125"/>
      <c r="BU19" s="125"/>
      <c r="BV19" s="181"/>
      <c r="BW19" s="125"/>
      <c r="BX19" s="125"/>
      <c r="BY19" s="181"/>
      <c r="BZ19" s="125"/>
      <c r="CA19" s="125"/>
      <c r="CB19" s="181"/>
      <c r="CC19" s="125"/>
      <c r="CD19" s="125"/>
      <c r="CE19" s="181"/>
      <c r="CF19" s="125"/>
      <c r="CG19" s="125"/>
      <c r="CH19" s="181"/>
      <c r="CI19" s="125"/>
      <c r="CJ19" s="125"/>
      <c r="CK19" s="181"/>
      <c r="CL19" s="125"/>
      <c r="CM19" s="125"/>
      <c r="CN19" s="181"/>
      <c r="CO19" s="125"/>
      <c r="CP19" s="125"/>
      <c r="CQ19" s="181"/>
      <c r="CR19" s="125"/>
      <c r="CS19" s="125"/>
      <c r="CT19" s="181"/>
      <c r="CU19" s="125"/>
      <c r="CV19" s="125"/>
      <c r="CW19" s="181"/>
      <c r="CX19" s="125"/>
      <c r="CY19" s="125"/>
      <c r="CZ19" s="181"/>
      <c r="DA19" s="125"/>
      <c r="DB19" s="125"/>
      <c r="DC19" s="181"/>
      <c r="DD19" s="125"/>
      <c r="DE19" s="125"/>
      <c r="DF19" s="181"/>
      <c r="DG19" s="125"/>
      <c r="DH19" s="125"/>
      <c r="DI19" s="181"/>
      <c r="DJ19" s="125"/>
      <c r="DK19" s="125"/>
      <c r="DL19" s="181"/>
      <c r="DM19" s="125"/>
      <c r="DN19" s="125"/>
      <c r="DO19" s="181"/>
      <c r="DP19" s="125"/>
      <c r="DQ19" s="125"/>
      <c r="DR19" s="181"/>
      <c r="DS19" s="125"/>
      <c r="DT19" s="125"/>
      <c r="DU19" s="181"/>
      <c r="DV19" s="181"/>
      <c r="DW19" s="181"/>
      <c r="DX19" s="181"/>
      <c r="DY19" s="125"/>
      <c r="DZ19" s="125"/>
      <c r="EA19" s="181"/>
      <c r="EB19" s="125"/>
      <c r="EC19" s="125"/>
      <c r="ED19" s="181"/>
      <c r="EE19" s="125"/>
      <c r="EF19" s="125"/>
      <c r="EG19" s="181"/>
      <c r="EH19" s="125">
        <f t="shared" si="5"/>
        <v>0</v>
      </c>
      <c r="EI19" s="125">
        <f t="shared" si="4"/>
        <v>0</v>
      </c>
      <c r="EJ19" s="181"/>
    </row>
    <row r="20" spans="1:140" s="160" customFormat="1" ht="15" customHeight="1">
      <c r="A20" s="173"/>
      <c r="B20" s="178"/>
      <c r="C20" s="179"/>
      <c r="D20" s="102">
        <v>8</v>
      </c>
      <c r="E20" s="81" t="s">
        <v>5</v>
      </c>
      <c r="F20" s="112"/>
      <c r="G20" s="180" t="s">
        <v>6</v>
      </c>
      <c r="H20" s="125">
        <f t="shared" si="0"/>
        <v>0</v>
      </c>
      <c r="I20" s="125">
        <f t="shared" si="1"/>
        <v>0</v>
      </c>
      <c r="J20" s="125">
        <f t="shared" si="2"/>
        <v>0</v>
      </c>
      <c r="K20" s="174">
        <f t="shared" si="3"/>
        <v>0</v>
      </c>
      <c r="L20" s="125"/>
      <c r="M20" s="125"/>
      <c r="N20" s="181"/>
      <c r="O20" s="125"/>
      <c r="P20" s="125"/>
      <c r="Q20" s="181"/>
      <c r="R20" s="125"/>
      <c r="S20" s="125"/>
      <c r="T20" s="181"/>
      <c r="U20" s="125"/>
      <c r="V20" s="125"/>
      <c r="W20" s="181"/>
      <c r="X20" s="125"/>
      <c r="Y20" s="125"/>
      <c r="Z20" s="181"/>
      <c r="AA20" s="125"/>
      <c r="AB20" s="125"/>
      <c r="AC20" s="181"/>
      <c r="AD20" s="125"/>
      <c r="AE20" s="125"/>
      <c r="AF20" s="181"/>
      <c r="AG20" s="125"/>
      <c r="AH20" s="125"/>
      <c r="AI20" s="181"/>
      <c r="AJ20" s="125"/>
      <c r="AK20" s="125"/>
      <c r="AL20" s="181"/>
      <c r="AM20" s="125"/>
      <c r="AN20" s="125"/>
      <c r="AO20" s="181"/>
      <c r="AP20" s="125"/>
      <c r="AQ20" s="125"/>
      <c r="AR20" s="181"/>
      <c r="AS20" s="125"/>
      <c r="AT20" s="125"/>
      <c r="AU20" s="181"/>
      <c r="AV20" s="125"/>
      <c r="AW20" s="125"/>
      <c r="AX20" s="181"/>
      <c r="AY20" s="125"/>
      <c r="AZ20" s="125"/>
      <c r="BA20" s="181"/>
      <c r="BB20" s="125"/>
      <c r="BC20" s="125"/>
      <c r="BD20" s="181"/>
      <c r="BE20" s="125"/>
      <c r="BF20" s="125"/>
      <c r="BG20" s="181"/>
      <c r="BH20" s="125"/>
      <c r="BI20" s="125"/>
      <c r="BJ20" s="181"/>
      <c r="BK20" s="125"/>
      <c r="BL20" s="125"/>
      <c r="BM20" s="181"/>
      <c r="BN20" s="125"/>
      <c r="BO20" s="125"/>
      <c r="BP20" s="181"/>
      <c r="BQ20" s="125"/>
      <c r="BR20" s="125"/>
      <c r="BS20" s="181"/>
      <c r="BT20" s="125"/>
      <c r="BU20" s="125"/>
      <c r="BV20" s="181"/>
      <c r="BW20" s="125"/>
      <c r="BX20" s="125"/>
      <c r="BY20" s="181"/>
      <c r="BZ20" s="125"/>
      <c r="CA20" s="125"/>
      <c r="CB20" s="181"/>
      <c r="CC20" s="125"/>
      <c r="CD20" s="125"/>
      <c r="CE20" s="181"/>
      <c r="CF20" s="125"/>
      <c r="CG20" s="125"/>
      <c r="CH20" s="181"/>
      <c r="CI20" s="125"/>
      <c r="CJ20" s="125"/>
      <c r="CK20" s="181"/>
      <c r="CL20" s="125"/>
      <c r="CM20" s="125"/>
      <c r="CN20" s="181"/>
      <c r="CO20" s="125"/>
      <c r="CP20" s="125"/>
      <c r="CQ20" s="181"/>
      <c r="CR20" s="125"/>
      <c r="CS20" s="125"/>
      <c r="CT20" s="181"/>
      <c r="CU20" s="125"/>
      <c r="CV20" s="125"/>
      <c r="CW20" s="181"/>
      <c r="CX20" s="125"/>
      <c r="CY20" s="125"/>
      <c r="CZ20" s="181"/>
      <c r="DA20" s="125"/>
      <c r="DB20" s="125"/>
      <c r="DC20" s="181"/>
      <c r="DD20" s="125"/>
      <c r="DE20" s="125"/>
      <c r="DF20" s="181"/>
      <c r="DG20" s="125"/>
      <c r="DH20" s="125"/>
      <c r="DI20" s="181"/>
      <c r="DJ20" s="125"/>
      <c r="DK20" s="125"/>
      <c r="DL20" s="181"/>
      <c r="DM20" s="125"/>
      <c r="DN20" s="125"/>
      <c r="DO20" s="181"/>
      <c r="DP20" s="125"/>
      <c r="DQ20" s="125"/>
      <c r="DR20" s="181"/>
      <c r="DS20" s="125"/>
      <c r="DT20" s="125"/>
      <c r="DU20" s="181"/>
      <c r="DV20" s="181"/>
      <c r="DW20" s="181"/>
      <c r="DX20" s="181"/>
      <c r="DY20" s="125"/>
      <c r="DZ20" s="125"/>
      <c r="EA20" s="181"/>
      <c r="EB20" s="125"/>
      <c r="EC20" s="125"/>
      <c r="ED20" s="181"/>
      <c r="EE20" s="125"/>
      <c r="EF20" s="125"/>
      <c r="EG20" s="181"/>
      <c r="EH20" s="125">
        <f t="shared" si="5"/>
        <v>0</v>
      </c>
      <c r="EI20" s="125">
        <f t="shared" si="4"/>
        <v>0</v>
      </c>
      <c r="EJ20" s="181"/>
    </row>
    <row r="21" spans="1:140" s="160" customFormat="1" ht="15" customHeight="1">
      <c r="A21" s="173"/>
      <c r="B21" s="178"/>
      <c r="C21" s="179"/>
      <c r="D21" s="102">
        <v>9</v>
      </c>
      <c r="E21" s="81" t="s">
        <v>7</v>
      </c>
      <c r="F21" s="112"/>
      <c r="G21" s="180" t="s">
        <v>8</v>
      </c>
      <c r="H21" s="125">
        <f t="shared" si="0"/>
        <v>175908</v>
      </c>
      <c r="I21" s="125">
        <f t="shared" si="1"/>
        <v>7900</v>
      </c>
      <c r="J21" s="125">
        <f t="shared" si="2"/>
        <v>0</v>
      </c>
      <c r="K21" s="174">
        <f t="shared" si="3"/>
        <v>183808</v>
      </c>
      <c r="L21" s="125"/>
      <c r="M21" s="125"/>
      <c r="N21" s="181"/>
      <c r="O21" s="125"/>
      <c r="P21" s="125"/>
      <c r="Q21" s="181"/>
      <c r="R21" s="125"/>
      <c r="S21" s="125"/>
      <c r="T21" s="181"/>
      <c r="U21" s="125"/>
      <c r="V21" s="125"/>
      <c r="W21" s="181"/>
      <c r="X21" s="125"/>
      <c r="Y21" s="125"/>
      <c r="Z21" s="181"/>
      <c r="AA21" s="125"/>
      <c r="AB21" s="125"/>
      <c r="AC21" s="181"/>
      <c r="AD21" s="125"/>
      <c r="AE21" s="125"/>
      <c r="AF21" s="181"/>
      <c r="AG21" s="125"/>
      <c r="AH21" s="125"/>
      <c r="AI21" s="181"/>
      <c r="AJ21" s="125"/>
      <c r="AK21" s="125"/>
      <c r="AL21" s="181"/>
      <c r="AM21" s="125"/>
      <c r="AN21" s="125"/>
      <c r="AO21" s="181"/>
      <c r="AP21" s="125"/>
      <c r="AQ21" s="125"/>
      <c r="AR21" s="181"/>
      <c r="AS21" s="125"/>
      <c r="AT21" s="125"/>
      <c r="AU21" s="181"/>
      <c r="AV21" s="125"/>
      <c r="AW21" s="125"/>
      <c r="AX21" s="181"/>
      <c r="AY21" s="125"/>
      <c r="AZ21" s="125"/>
      <c r="BA21" s="181"/>
      <c r="BB21" s="125"/>
      <c r="BC21" s="125"/>
      <c r="BD21" s="181"/>
      <c r="BE21" s="125"/>
      <c r="BF21" s="125"/>
      <c r="BG21" s="181"/>
      <c r="BH21" s="125"/>
      <c r="BI21" s="125"/>
      <c r="BJ21" s="181"/>
      <c r="BK21" s="125"/>
      <c r="BL21" s="125"/>
      <c r="BM21" s="181"/>
      <c r="BN21" s="125"/>
      <c r="BO21" s="125"/>
      <c r="BP21" s="181"/>
      <c r="BQ21" s="125"/>
      <c r="BR21" s="125"/>
      <c r="BS21" s="181"/>
      <c r="BT21" s="125"/>
      <c r="BU21" s="125"/>
      <c r="BV21" s="181"/>
      <c r="BW21" s="125"/>
      <c r="BX21" s="125"/>
      <c r="BY21" s="181"/>
      <c r="BZ21" s="125">
        <f>52061-8153</f>
        <v>43908</v>
      </c>
      <c r="CA21" s="125"/>
      <c r="CB21" s="181"/>
      <c r="CC21" s="125"/>
      <c r="CD21" s="125"/>
      <c r="CE21" s="181"/>
      <c r="CF21" s="125">
        <v>132000</v>
      </c>
      <c r="CG21" s="125"/>
      <c r="CH21" s="181"/>
      <c r="CI21" s="125"/>
      <c r="CJ21" s="125"/>
      <c r="CK21" s="181"/>
      <c r="CL21" s="125"/>
      <c r="CM21" s="125"/>
      <c r="CN21" s="181"/>
      <c r="CO21" s="125"/>
      <c r="CP21" s="125"/>
      <c r="CQ21" s="181"/>
      <c r="CR21" s="125"/>
      <c r="CS21" s="125"/>
      <c r="CT21" s="181"/>
      <c r="CU21" s="125"/>
      <c r="CV21" s="125"/>
      <c r="CW21" s="181"/>
      <c r="CX21" s="125"/>
      <c r="CY21" s="125"/>
      <c r="CZ21" s="181"/>
      <c r="DA21" s="125"/>
      <c r="DB21" s="125"/>
      <c r="DC21" s="181"/>
      <c r="DD21" s="125"/>
      <c r="DE21" s="125"/>
      <c r="DF21" s="181"/>
      <c r="DG21" s="125"/>
      <c r="DH21" s="125"/>
      <c r="DI21" s="181"/>
      <c r="DJ21" s="125"/>
      <c r="DK21" s="125"/>
      <c r="DL21" s="181"/>
      <c r="DM21" s="125"/>
      <c r="DN21" s="125">
        <v>7900</v>
      </c>
      <c r="DO21" s="181"/>
      <c r="DP21" s="125"/>
      <c r="DQ21" s="125"/>
      <c r="DR21" s="181"/>
      <c r="DS21" s="125"/>
      <c r="DT21" s="125"/>
      <c r="DU21" s="181"/>
      <c r="DV21" s="181"/>
      <c r="DW21" s="181"/>
      <c r="DX21" s="181"/>
      <c r="DY21" s="125"/>
      <c r="DZ21" s="125"/>
      <c r="EA21" s="181"/>
      <c r="EB21" s="125"/>
      <c r="EC21" s="125"/>
      <c r="ED21" s="181"/>
      <c r="EE21" s="125"/>
      <c r="EF21" s="125"/>
      <c r="EG21" s="181"/>
      <c r="EH21" s="125">
        <f t="shared" si="5"/>
        <v>175908</v>
      </c>
      <c r="EI21" s="125">
        <f t="shared" si="4"/>
        <v>7900</v>
      </c>
      <c r="EJ21" s="181"/>
    </row>
    <row r="22" spans="1:140" s="160" customFormat="1" ht="15">
      <c r="A22" s="173"/>
      <c r="B22" s="178"/>
      <c r="C22" s="179"/>
      <c r="D22" s="102">
        <v>10</v>
      </c>
      <c r="E22" s="81" t="s">
        <v>160</v>
      </c>
      <c r="F22" s="102"/>
      <c r="G22" s="92" t="s">
        <v>9</v>
      </c>
      <c r="H22" s="125">
        <f t="shared" si="0"/>
        <v>2000</v>
      </c>
      <c r="I22" s="125">
        <f t="shared" si="1"/>
        <v>0</v>
      </c>
      <c r="J22" s="125">
        <f t="shared" si="2"/>
        <v>0</v>
      </c>
      <c r="K22" s="174">
        <f t="shared" si="3"/>
        <v>2000</v>
      </c>
      <c r="L22" s="182">
        <f>SUM(L23:L26)</f>
        <v>0</v>
      </c>
      <c r="M22" s="182">
        <f>SUM(M23:M26)</f>
        <v>0</v>
      </c>
      <c r="N22" s="183"/>
      <c r="O22" s="182">
        <f>SUM(O23:O26)</f>
        <v>0</v>
      </c>
      <c r="P22" s="182">
        <f>SUM(P23:P26)</f>
        <v>0</v>
      </c>
      <c r="Q22" s="183"/>
      <c r="R22" s="182">
        <f>SUM(R23:R26)</f>
        <v>0</v>
      </c>
      <c r="S22" s="182">
        <f>SUM(S23:S26)</f>
        <v>0</v>
      </c>
      <c r="T22" s="183"/>
      <c r="U22" s="182">
        <f>SUM(U23:U26)</f>
        <v>0</v>
      </c>
      <c r="V22" s="182">
        <f>SUM(V23:V26)</f>
        <v>0</v>
      </c>
      <c r="W22" s="183"/>
      <c r="X22" s="182">
        <f>SUM(X23:X26)</f>
        <v>0</v>
      </c>
      <c r="Y22" s="182">
        <f>SUM(Y23:Y26)</f>
        <v>0</v>
      </c>
      <c r="Z22" s="183"/>
      <c r="AA22" s="182">
        <f>SUM(AA23:AA26)</f>
        <v>0</v>
      </c>
      <c r="AB22" s="182">
        <f>SUM(AB23:AB26)</f>
        <v>0</v>
      </c>
      <c r="AC22" s="183"/>
      <c r="AD22" s="182">
        <f>SUM(AD23:AD26)</f>
        <v>0</v>
      </c>
      <c r="AE22" s="182">
        <f>SUM(AE23:AE26)</f>
        <v>0</v>
      </c>
      <c r="AF22" s="183"/>
      <c r="AG22" s="182">
        <f>SUM(AG23:AG26)</f>
        <v>0</v>
      </c>
      <c r="AH22" s="182">
        <f>SUM(AH23:AH26)</f>
        <v>0</v>
      </c>
      <c r="AI22" s="183"/>
      <c r="AJ22" s="182">
        <f>SUM(AJ23:AJ26)</f>
        <v>0</v>
      </c>
      <c r="AK22" s="182">
        <f>SUM(AK23:AK26)</f>
        <v>0</v>
      </c>
      <c r="AL22" s="183"/>
      <c r="AM22" s="182">
        <f>SUM(AM23:AM26)</f>
        <v>0</v>
      </c>
      <c r="AN22" s="182">
        <f>SUM(AN23:AN26)</f>
        <v>0</v>
      </c>
      <c r="AO22" s="183"/>
      <c r="AP22" s="182">
        <f>SUM(AP23:AP26)</f>
        <v>0</v>
      </c>
      <c r="AQ22" s="182">
        <f>SUM(AQ23:AQ26)</f>
        <v>0</v>
      </c>
      <c r="AR22" s="183"/>
      <c r="AS22" s="182">
        <f>SUM(AS23:AS26)</f>
        <v>0</v>
      </c>
      <c r="AT22" s="182">
        <f>SUM(AT23:AT26)</f>
        <v>0</v>
      </c>
      <c r="AU22" s="183"/>
      <c r="AV22" s="182">
        <f>SUM(AV23:AV26)</f>
        <v>0</v>
      </c>
      <c r="AW22" s="182">
        <f>SUM(AW23:AW26)</f>
        <v>0</v>
      </c>
      <c r="AX22" s="183"/>
      <c r="AY22" s="182">
        <f>SUM(AY23:AY26)</f>
        <v>0</v>
      </c>
      <c r="AZ22" s="182">
        <f>SUM(AZ23:AZ26)</f>
        <v>0</v>
      </c>
      <c r="BA22" s="183"/>
      <c r="BB22" s="182">
        <f>SUM(BB23:BB26)</f>
        <v>0</v>
      </c>
      <c r="BC22" s="182">
        <f>SUM(BC23:BC26)</f>
        <v>0</v>
      </c>
      <c r="BD22" s="183"/>
      <c r="BE22" s="182">
        <f>SUM(BE23:BE26)</f>
        <v>0</v>
      </c>
      <c r="BF22" s="182">
        <f>SUM(BF23:BF26)</f>
        <v>0</v>
      </c>
      <c r="BG22" s="183"/>
      <c r="BH22" s="182">
        <f>SUM(BH23:BH26)</f>
        <v>0</v>
      </c>
      <c r="BI22" s="182">
        <f>SUM(BI23:BI26)</f>
        <v>0</v>
      </c>
      <c r="BJ22" s="183"/>
      <c r="BK22" s="182">
        <f>SUM(BK23:BK26)</f>
        <v>0</v>
      </c>
      <c r="BL22" s="182">
        <f>SUM(BL23:BL26)</f>
        <v>0</v>
      </c>
      <c r="BM22" s="183"/>
      <c r="BN22" s="182">
        <f>SUM(BN23:BN26)</f>
        <v>0</v>
      </c>
      <c r="BO22" s="182">
        <f>SUM(BO23:BO26)</f>
        <v>0</v>
      </c>
      <c r="BP22" s="183"/>
      <c r="BQ22" s="182">
        <f>SUM(BQ23:BQ26)</f>
        <v>0</v>
      </c>
      <c r="BR22" s="182">
        <f>SUM(BR23:BR26)</f>
        <v>0</v>
      </c>
      <c r="BS22" s="183"/>
      <c r="BT22" s="182">
        <f>SUM(BT23:BT26)</f>
        <v>0</v>
      </c>
      <c r="BU22" s="182">
        <f>SUM(BU23:BU26)</f>
        <v>0</v>
      </c>
      <c r="BV22" s="183"/>
      <c r="BW22" s="182">
        <f>SUM(BW23:BW26)</f>
        <v>0</v>
      </c>
      <c r="BX22" s="182">
        <f>SUM(BX23:BX26)</f>
        <v>0</v>
      </c>
      <c r="BY22" s="183"/>
      <c r="BZ22" s="182">
        <f>SUM(BZ23:BZ26)</f>
        <v>2000</v>
      </c>
      <c r="CA22" s="182">
        <f>SUM(CA23:CA26)</f>
        <v>0</v>
      </c>
      <c r="CB22" s="183"/>
      <c r="CC22" s="182">
        <f>SUM(CC23:CC26)</f>
        <v>0</v>
      </c>
      <c r="CD22" s="182">
        <f>SUM(CD23:CD26)</f>
        <v>0</v>
      </c>
      <c r="CE22" s="183"/>
      <c r="CF22" s="182">
        <f>SUM(CF23:CF26)</f>
        <v>0</v>
      </c>
      <c r="CG22" s="182">
        <f>SUM(CG23:CG26)</f>
        <v>0</v>
      </c>
      <c r="CH22" s="183"/>
      <c r="CI22" s="182">
        <f>SUM(CI23:CI26)</f>
        <v>0</v>
      </c>
      <c r="CJ22" s="182">
        <f>SUM(CJ23:CJ26)</f>
        <v>0</v>
      </c>
      <c r="CK22" s="183"/>
      <c r="CL22" s="182">
        <f>SUM(CL23:CL26)</f>
        <v>0</v>
      </c>
      <c r="CM22" s="182">
        <f>SUM(CM23:CM26)</f>
        <v>0</v>
      </c>
      <c r="CN22" s="183"/>
      <c r="CO22" s="182">
        <f>SUM(CO23:CO26)</f>
        <v>0</v>
      </c>
      <c r="CP22" s="182">
        <f>SUM(CP23:CP26)</f>
        <v>0</v>
      </c>
      <c r="CQ22" s="183"/>
      <c r="CR22" s="182">
        <f>SUM(CR23:CR26)</f>
        <v>0</v>
      </c>
      <c r="CS22" s="182">
        <f>SUM(CS23:CS26)</f>
        <v>0</v>
      </c>
      <c r="CT22" s="183"/>
      <c r="CU22" s="182">
        <f>SUM(CU23:CU26)</f>
        <v>0</v>
      </c>
      <c r="CV22" s="182">
        <f>SUM(CV23:CV26)</f>
        <v>0</v>
      </c>
      <c r="CW22" s="183"/>
      <c r="CX22" s="182">
        <f>SUM(CX23:CX26)</f>
        <v>0</v>
      </c>
      <c r="CY22" s="182">
        <f>SUM(CY23:CY26)</f>
        <v>0</v>
      </c>
      <c r="CZ22" s="183"/>
      <c r="DA22" s="182">
        <f>SUM(DA23:DA26)</f>
        <v>0</v>
      </c>
      <c r="DB22" s="182">
        <f>SUM(DB23:DB26)</f>
        <v>0</v>
      </c>
      <c r="DC22" s="183"/>
      <c r="DD22" s="182">
        <f>SUM(DD23:DD26)</f>
        <v>0</v>
      </c>
      <c r="DE22" s="182">
        <f>SUM(DE23:DE26)</f>
        <v>0</v>
      </c>
      <c r="DF22" s="183"/>
      <c r="DG22" s="182">
        <f>SUM(DG23:DG26)</f>
        <v>0</v>
      </c>
      <c r="DH22" s="182">
        <f>SUM(DH23:DH26)</f>
        <v>0</v>
      </c>
      <c r="DI22" s="183"/>
      <c r="DJ22" s="182">
        <f>SUM(DJ23:DJ26)</f>
        <v>0</v>
      </c>
      <c r="DK22" s="182">
        <f>SUM(DK23:DK26)</f>
        <v>0</v>
      </c>
      <c r="DL22" s="183"/>
      <c r="DM22" s="182">
        <f>SUM(DM23:DM26)</f>
        <v>0</v>
      </c>
      <c r="DN22" s="182">
        <f>SUM(DN23:DN26)</f>
        <v>0</v>
      </c>
      <c r="DO22" s="183"/>
      <c r="DP22" s="182">
        <f>SUM(DP23:DP26)</f>
        <v>0</v>
      </c>
      <c r="DQ22" s="182">
        <f>SUM(DQ23:DQ26)</f>
        <v>0</v>
      </c>
      <c r="DR22" s="183"/>
      <c r="DS22" s="182">
        <f>SUM(DS23:DS26)</f>
        <v>0</v>
      </c>
      <c r="DT22" s="182">
        <f>SUM(DT23:DT26)</f>
        <v>0</v>
      </c>
      <c r="DU22" s="182">
        <f>SUM(DU23:DU26)</f>
        <v>0</v>
      </c>
      <c r="DV22" s="182">
        <f>SUM(DV23:DV26)</f>
        <v>0</v>
      </c>
      <c r="DW22" s="182">
        <f>SUM(DW23:DW26)</f>
        <v>0</v>
      </c>
      <c r="DX22" s="183"/>
      <c r="DY22" s="182">
        <f>SUM(DY23:DY26)</f>
        <v>0</v>
      </c>
      <c r="DZ22" s="182">
        <f>SUM(DZ23:DZ26)</f>
        <v>0</v>
      </c>
      <c r="EA22" s="183"/>
      <c r="EB22" s="182">
        <f>SUM(EB23:EB26)</f>
        <v>0</v>
      </c>
      <c r="EC22" s="182">
        <f>SUM(EC23:EC26)</f>
        <v>0</v>
      </c>
      <c r="ED22" s="183"/>
      <c r="EE22" s="182">
        <f>SUM(EE23:EE26)</f>
        <v>0</v>
      </c>
      <c r="EF22" s="182">
        <f>SUM(EF23:EF26)</f>
        <v>0</v>
      </c>
      <c r="EG22" s="183"/>
      <c r="EH22" s="125">
        <f t="shared" si="5"/>
        <v>2000</v>
      </c>
      <c r="EI22" s="125">
        <f t="shared" si="4"/>
        <v>0</v>
      </c>
      <c r="EJ22" s="183"/>
    </row>
    <row r="23" spans="1:140" s="160" customFormat="1" ht="15">
      <c r="A23" s="173"/>
      <c r="B23" s="178"/>
      <c r="C23" s="179"/>
      <c r="D23" s="184"/>
      <c r="E23" s="115" t="s">
        <v>558</v>
      </c>
      <c r="F23" s="92" t="s">
        <v>10</v>
      </c>
      <c r="G23" s="92" t="s">
        <v>9</v>
      </c>
      <c r="H23" s="125">
        <f t="shared" si="0"/>
        <v>0</v>
      </c>
      <c r="I23" s="125">
        <f t="shared" si="1"/>
        <v>0</v>
      </c>
      <c r="J23" s="125">
        <f t="shared" si="2"/>
        <v>0</v>
      </c>
      <c r="K23" s="174">
        <f t="shared" si="3"/>
        <v>0</v>
      </c>
      <c r="L23" s="110"/>
      <c r="M23" s="110"/>
      <c r="N23" s="111"/>
      <c r="O23" s="110"/>
      <c r="P23" s="110"/>
      <c r="Q23" s="111"/>
      <c r="R23" s="110"/>
      <c r="S23" s="110"/>
      <c r="T23" s="111"/>
      <c r="U23" s="110"/>
      <c r="V23" s="110"/>
      <c r="W23" s="111"/>
      <c r="X23" s="110"/>
      <c r="Y23" s="110"/>
      <c r="Z23" s="111"/>
      <c r="AA23" s="110"/>
      <c r="AB23" s="110"/>
      <c r="AC23" s="111"/>
      <c r="AD23" s="110"/>
      <c r="AE23" s="110"/>
      <c r="AF23" s="111"/>
      <c r="AG23" s="110"/>
      <c r="AH23" s="110"/>
      <c r="AI23" s="111"/>
      <c r="AJ23" s="110"/>
      <c r="AK23" s="110"/>
      <c r="AL23" s="111"/>
      <c r="AM23" s="110"/>
      <c r="AN23" s="110"/>
      <c r="AO23" s="111"/>
      <c r="AP23" s="110"/>
      <c r="AQ23" s="110"/>
      <c r="AR23" s="111"/>
      <c r="AS23" s="110"/>
      <c r="AT23" s="110"/>
      <c r="AU23" s="111"/>
      <c r="AV23" s="110"/>
      <c r="AW23" s="110"/>
      <c r="AX23" s="111"/>
      <c r="AY23" s="110"/>
      <c r="AZ23" s="110"/>
      <c r="BA23" s="111"/>
      <c r="BB23" s="110"/>
      <c r="BC23" s="110"/>
      <c r="BD23" s="111"/>
      <c r="BE23" s="110"/>
      <c r="BF23" s="110"/>
      <c r="BG23" s="111"/>
      <c r="BH23" s="110"/>
      <c r="BI23" s="110"/>
      <c r="BJ23" s="111"/>
      <c r="BK23" s="110"/>
      <c r="BL23" s="110"/>
      <c r="BM23" s="111"/>
      <c r="BN23" s="110"/>
      <c r="BO23" s="110"/>
      <c r="BP23" s="111"/>
      <c r="BQ23" s="110"/>
      <c r="BR23" s="110"/>
      <c r="BS23" s="111"/>
      <c r="BT23" s="110"/>
      <c r="BU23" s="110"/>
      <c r="BV23" s="111"/>
      <c r="BW23" s="110"/>
      <c r="BX23" s="110"/>
      <c r="BY23" s="111"/>
      <c r="BZ23" s="110"/>
      <c r="CA23" s="110"/>
      <c r="CB23" s="111"/>
      <c r="CC23" s="110"/>
      <c r="CD23" s="110"/>
      <c r="CE23" s="111"/>
      <c r="CF23" s="110"/>
      <c r="CG23" s="110"/>
      <c r="CH23" s="111"/>
      <c r="CI23" s="110"/>
      <c r="CJ23" s="110"/>
      <c r="CK23" s="111"/>
      <c r="CL23" s="110"/>
      <c r="CM23" s="110"/>
      <c r="CN23" s="111"/>
      <c r="CO23" s="110"/>
      <c r="CP23" s="110"/>
      <c r="CQ23" s="111"/>
      <c r="CR23" s="110"/>
      <c r="CS23" s="110"/>
      <c r="CT23" s="111"/>
      <c r="CU23" s="110"/>
      <c r="CV23" s="110"/>
      <c r="CW23" s="111"/>
      <c r="CX23" s="110"/>
      <c r="CY23" s="110"/>
      <c r="CZ23" s="111"/>
      <c r="DA23" s="110"/>
      <c r="DB23" s="110"/>
      <c r="DC23" s="111"/>
      <c r="DD23" s="110"/>
      <c r="DE23" s="110"/>
      <c r="DF23" s="111"/>
      <c r="DG23" s="110"/>
      <c r="DH23" s="110"/>
      <c r="DI23" s="111"/>
      <c r="DJ23" s="110"/>
      <c r="DK23" s="110"/>
      <c r="DL23" s="111"/>
      <c r="DM23" s="110"/>
      <c r="DN23" s="110"/>
      <c r="DO23" s="111"/>
      <c r="DP23" s="110"/>
      <c r="DQ23" s="110"/>
      <c r="DR23" s="111"/>
      <c r="DS23" s="110"/>
      <c r="DT23" s="110"/>
      <c r="DU23" s="111"/>
      <c r="DV23" s="111"/>
      <c r="DW23" s="111"/>
      <c r="DX23" s="111"/>
      <c r="DY23" s="110"/>
      <c r="DZ23" s="110"/>
      <c r="EA23" s="111"/>
      <c r="EB23" s="110"/>
      <c r="EC23" s="110"/>
      <c r="ED23" s="111"/>
      <c r="EE23" s="110"/>
      <c r="EF23" s="110"/>
      <c r="EG23" s="111"/>
      <c r="EH23" s="125">
        <f t="shared" si="5"/>
        <v>0</v>
      </c>
      <c r="EI23" s="125">
        <f t="shared" si="4"/>
        <v>0</v>
      </c>
      <c r="EJ23" s="111"/>
    </row>
    <row r="24" spans="1:140" s="160" customFormat="1" ht="15">
      <c r="A24" s="173"/>
      <c r="B24" s="178"/>
      <c r="C24" s="179"/>
      <c r="D24" s="184"/>
      <c r="E24" s="115" t="s">
        <v>558</v>
      </c>
      <c r="F24" s="81" t="s">
        <v>11</v>
      </c>
      <c r="G24" s="92" t="s">
        <v>9</v>
      </c>
      <c r="H24" s="125">
        <f t="shared" si="0"/>
        <v>2000</v>
      </c>
      <c r="I24" s="125">
        <f t="shared" si="1"/>
        <v>0</v>
      </c>
      <c r="J24" s="125">
        <f t="shared" si="2"/>
        <v>0</v>
      </c>
      <c r="K24" s="174">
        <f t="shared" si="3"/>
        <v>2000</v>
      </c>
      <c r="L24" s="110"/>
      <c r="M24" s="110"/>
      <c r="N24" s="111"/>
      <c r="O24" s="110"/>
      <c r="P24" s="110"/>
      <c r="Q24" s="111"/>
      <c r="R24" s="110"/>
      <c r="S24" s="110"/>
      <c r="T24" s="111"/>
      <c r="U24" s="110"/>
      <c r="V24" s="110"/>
      <c r="W24" s="111"/>
      <c r="X24" s="110"/>
      <c r="Y24" s="110"/>
      <c r="Z24" s="111"/>
      <c r="AA24" s="110"/>
      <c r="AB24" s="110"/>
      <c r="AC24" s="111"/>
      <c r="AD24" s="110"/>
      <c r="AE24" s="110"/>
      <c r="AF24" s="111"/>
      <c r="AG24" s="110"/>
      <c r="AH24" s="110"/>
      <c r="AI24" s="111"/>
      <c r="AJ24" s="110"/>
      <c r="AK24" s="110"/>
      <c r="AL24" s="111"/>
      <c r="AM24" s="110"/>
      <c r="AN24" s="110"/>
      <c r="AO24" s="111"/>
      <c r="AP24" s="110"/>
      <c r="AQ24" s="110"/>
      <c r="AR24" s="111"/>
      <c r="AS24" s="110"/>
      <c r="AT24" s="110"/>
      <c r="AU24" s="111"/>
      <c r="AV24" s="110"/>
      <c r="AW24" s="110"/>
      <c r="AX24" s="111"/>
      <c r="AY24" s="110"/>
      <c r="AZ24" s="110"/>
      <c r="BA24" s="111"/>
      <c r="BB24" s="110"/>
      <c r="BC24" s="110"/>
      <c r="BD24" s="111"/>
      <c r="BE24" s="110"/>
      <c r="BF24" s="110"/>
      <c r="BG24" s="111"/>
      <c r="BH24" s="110"/>
      <c r="BI24" s="110"/>
      <c r="BJ24" s="111"/>
      <c r="BK24" s="110"/>
      <c r="BL24" s="110"/>
      <c r="BM24" s="111"/>
      <c r="BN24" s="110"/>
      <c r="BO24" s="110"/>
      <c r="BP24" s="111"/>
      <c r="BQ24" s="110"/>
      <c r="BR24" s="110"/>
      <c r="BS24" s="111"/>
      <c r="BT24" s="110"/>
      <c r="BU24" s="110"/>
      <c r="BV24" s="111"/>
      <c r="BW24" s="110"/>
      <c r="BX24" s="110"/>
      <c r="BY24" s="111"/>
      <c r="BZ24" s="110">
        <v>2000</v>
      </c>
      <c r="CA24" s="110"/>
      <c r="CB24" s="111"/>
      <c r="CC24" s="110"/>
      <c r="CD24" s="110"/>
      <c r="CE24" s="111"/>
      <c r="CF24" s="110"/>
      <c r="CG24" s="110"/>
      <c r="CH24" s="111"/>
      <c r="CI24" s="110"/>
      <c r="CJ24" s="110"/>
      <c r="CK24" s="111"/>
      <c r="CL24" s="110"/>
      <c r="CM24" s="110"/>
      <c r="CN24" s="111"/>
      <c r="CO24" s="110"/>
      <c r="CP24" s="110"/>
      <c r="CQ24" s="111"/>
      <c r="CR24" s="110"/>
      <c r="CS24" s="110"/>
      <c r="CT24" s="111"/>
      <c r="CU24" s="110"/>
      <c r="CV24" s="110"/>
      <c r="CW24" s="111"/>
      <c r="CX24" s="110"/>
      <c r="CY24" s="110"/>
      <c r="CZ24" s="111"/>
      <c r="DA24" s="110"/>
      <c r="DB24" s="110"/>
      <c r="DC24" s="111"/>
      <c r="DD24" s="110"/>
      <c r="DE24" s="110"/>
      <c r="DF24" s="111"/>
      <c r="DG24" s="110"/>
      <c r="DH24" s="110"/>
      <c r="DI24" s="111"/>
      <c r="DJ24" s="110"/>
      <c r="DK24" s="110"/>
      <c r="DL24" s="111"/>
      <c r="DM24" s="110"/>
      <c r="DN24" s="110"/>
      <c r="DO24" s="111"/>
      <c r="DP24" s="110"/>
      <c r="DQ24" s="110"/>
      <c r="DR24" s="111"/>
      <c r="DS24" s="110"/>
      <c r="DT24" s="110"/>
      <c r="DU24" s="111"/>
      <c r="DV24" s="111"/>
      <c r="DW24" s="111"/>
      <c r="DX24" s="111"/>
      <c r="DY24" s="110"/>
      <c r="DZ24" s="110"/>
      <c r="EA24" s="111"/>
      <c r="EB24" s="110"/>
      <c r="EC24" s="110"/>
      <c r="ED24" s="111"/>
      <c r="EE24" s="110"/>
      <c r="EF24" s="110"/>
      <c r="EG24" s="111"/>
      <c r="EH24" s="125">
        <f t="shared" si="5"/>
        <v>2000</v>
      </c>
      <c r="EI24" s="125">
        <f t="shared" si="4"/>
        <v>0</v>
      </c>
      <c r="EJ24" s="111"/>
    </row>
    <row r="25" spans="1:140" s="160" customFormat="1" ht="15">
      <c r="A25" s="173"/>
      <c r="B25" s="178"/>
      <c r="C25" s="179"/>
      <c r="D25" s="184"/>
      <c r="E25" s="115" t="s">
        <v>558</v>
      </c>
      <c r="F25" s="81" t="s">
        <v>12</v>
      </c>
      <c r="G25" s="92" t="s">
        <v>9</v>
      </c>
      <c r="H25" s="125">
        <f t="shared" si="0"/>
        <v>0</v>
      </c>
      <c r="I25" s="125">
        <f t="shared" si="1"/>
        <v>0</v>
      </c>
      <c r="J25" s="125">
        <f t="shared" si="2"/>
        <v>0</v>
      </c>
      <c r="K25" s="174">
        <f t="shared" si="3"/>
        <v>0</v>
      </c>
      <c r="L25" s="110"/>
      <c r="M25" s="110"/>
      <c r="N25" s="111"/>
      <c r="O25" s="110"/>
      <c r="P25" s="110"/>
      <c r="Q25" s="111"/>
      <c r="R25" s="110"/>
      <c r="S25" s="110"/>
      <c r="T25" s="111"/>
      <c r="U25" s="110"/>
      <c r="V25" s="110"/>
      <c r="W25" s="111"/>
      <c r="X25" s="110"/>
      <c r="Y25" s="110"/>
      <c r="Z25" s="111"/>
      <c r="AA25" s="110"/>
      <c r="AB25" s="110"/>
      <c r="AC25" s="111"/>
      <c r="AD25" s="110"/>
      <c r="AE25" s="110"/>
      <c r="AF25" s="111"/>
      <c r="AG25" s="110"/>
      <c r="AH25" s="110"/>
      <c r="AI25" s="111"/>
      <c r="AJ25" s="110"/>
      <c r="AK25" s="110"/>
      <c r="AL25" s="111"/>
      <c r="AM25" s="110"/>
      <c r="AN25" s="110"/>
      <c r="AO25" s="111"/>
      <c r="AP25" s="110"/>
      <c r="AQ25" s="110"/>
      <c r="AR25" s="111"/>
      <c r="AS25" s="110"/>
      <c r="AT25" s="110"/>
      <c r="AU25" s="111"/>
      <c r="AV25" s="110"/>
      <c r="AW25" s="110"/>
      <c r="AX25" s="111"/>
      <c r="AY25" s="110"/>
      <c r="AZ25" s="110"/>
      <c r="BA25" s="111"/>
      <c r="BB25" s="110"/>
      <c r="BC25" s="110"/>
      <c r="BD25" s="111"/>
      <c r="BE25" s="110"/>
      <c r="BF25" s="110"/>
      <c r="BG25" s="111"/>
      <c r="BH25" s="110"/>
      <c r="BI25" s="110"/>
      <c r="BJ25" s="111"/>
      <c r="BK25" s="110"/>
      <c r="BL25" s="110"/>
      <c r="BM25" s="111"/>
      <c r="BN25" s="110"/>
      <c r="BO25" s="110"/>
      <c r="BP25" s="111"/>
      <c r="BQ25" s="110"/>
      <c r="BR25" s="110"/>
      <c r="BS25" s="111"/>
      <c r="BT25" s="110"/>
      <c r="BU25" s="110"/>
      <c r="BV25" s="111"/>
      <c r="BW25" s="110"/>
      <c r="BX25" s="110"/>
      <c r="BY25" s="111"/>
      <c r="BZ25" s="110"/>
      <c r="CA25" s="110"/>
      <c r="CB25" s="111"/>
      <c r="CC25" s="110"/>
      <c r="CD25" s="110"/>
      <c r="CE25" s="111"/>
      <c r="CF25" s="110"/>
      <c r="CG25" s="110"/>
      <c r="CH25" s="111"/>
      <c r="CI25" s="110"/>
      <c r="CJ25" s="110"/>
      <c r="CK25" s="111"/>
      <c r="CL25" s="110"/>
      <c r="CM25" s="110"/>
      <c r="CN25" s="111"/>
      <c r="CO25" s="110"/>
      <c r="CP25" s="110"/>
      <c r="CQ25" s="111"/>
      <c r="CR25" s="110"/>
      <c r="CS25" s="110"/>
      <c r="CT25" s="111"/>
      <c r="CU25" s="110"/>
      <c r="CV25" s="110"/>
      <c r="CW25" s="111"/>
      <c r="CX25" s="110"/>
      <c r="CY25" s="110"/>
      <c r="CZ25" s="111"/>
      <c r="DA25" s="110"/>
      <c r="DB25" s="110"/>
      <c r="DC25" s="111"/>
      <c r="DD25" s="110"/>
      <c r="DE25" s="110"/>
      <c r="DF25" s="111"/>
      <c r="DG25" s="110"/>
      <c r="DH25" s="110"/>
      <c r="DI25" s="111"/>
      <c r="DJ25" s="110"/>
      <c r="DK25" s="110"/>
      <c r="DL25" s="111"/>
      <c r="DM25" s="110"/>
      <c r="DN25" s="110"/>
      <c r="DO25" s="111"/>
      <c r="DP25" s="110"/>
      <c r="DQ25" s="110"/>
      <c r="DR25" s="111"/>
      <c r="DS25" s="110"/>
      <c r="DT25" s="110"/>
      <c r="DU25" s="111"/>
      <c r="DV25" s="111"/>
      <c r="DW25" s="111"/>
      <c r="DX25" s="111"/>
      <c r="DY25" s="110"/>
      <c r="DZ25" s="110"/>
      <c r="EA25" s="111"/>
      <c r="EB25" s="110"/>
      <c r="EC25" s="110"/>
      <c r="ED25" s="111"/>
      <c r="EE25" s="110"/>
      <c r="EF25" s="110"/>
      <c r="EG25" s="111"/>
      <c r="EH25" s="125">
        <f t="shared" si="5"/>
        <v>0</v>
      </c>
      <c r="EI25" s="125">
        <f t="shared" si="4"/>
        <v>0</v>
      </c>
      <c r="EJ25" s="111"/>
    </row>
    <row r="26" spans="1:140" s="160" customFormat="1" ht="15">
      <c r="A26" s="173"/>
      <c r="B26" s="178"/>
      <c r="C26" s="179"/>
      <c r="D26" s="184"/>
      <c r="E26" s="115" t="s">
        <v>558</v>
      </c>
      <c r="F26" s="81" t="s">
        <v>13</v>
      </c>
      <c r="G26" s="92" t="s">
        <v>9</v>
      </c>
      <c r="H26" s="125">
        <f t="shared" si="0"/>
        <v>0</v>
      </c>
      <c r="I26" s="125">
        <f t="shared" si="1"/>
        <v>0</v>
      </c>
      <c r="J26" s="125">
        <f t="shared" si="2"/>
        <v>0</v>
      </c>
      <c r="K26" s="174">
        <f t="shared" si="3"/>
        <v>0</v>
      </c>
      <c r="L26" s="110"/>
      <c r="M26" s="110"/>
      <c r="N26" s="111"/>
      <c r="O26" s="110"/>
      <c r="P26" s="110"/>
      <c r="Q26" s="111"/>
      <c r="R26" s="110"/>
      <c r="S26" s="110"/>
      <c r="T26" s="111"/>
      <c r="U26" s="110"/>
      <c r="V26" s="110"/>
      <c r="W26" s="111"/>
      <c r="X26" s="110"/>
      <c r="Y26" s="110"/>
      <c r="Z26" s="111"/>
      <c r="AA26" s="110"/>
      <c r="AB26" s="110"/>
      <c r="AC26" s="111"/>
      <c r="AD26" s="110"/>
      <c r="AE26" s="110"/>
      <c r="AF26" s="111"/>
      <c r="AG26" s="110"/>
      <c r="AH26" s="110"/>
      <c r="AI26" s="111"/>
      <c r="AJ26" s="110"/>
      <c r="AK26" s="110"/>
      <c r="AL26" s="111"/>
      <c r="AM26" s="110"/>
      <c r="AN26" s="110"/>
      <c r="AO26" s="111"/>
      <c r="AP26" s="110"/>
      <c r="AQ26" s="110"/>
      <c r="AR26" s="111"/>
      <c r="AS26" s="110"/>
      <c r="AT26" s="110"/>
      <c r="AU26" s="111"/>
      <c r="AV26" s="110"/>
      <c r="AW26" s="110"/>
      <c r="AX26" s="111"/>
      <c r="AY26" s="110"/>
      <c r="AZ26" s="110"/>
      <c r="BA26" s="111"/>
      <c r="BB26" s="110"/>
      <c r="BC26" s="110"/>
      <c r="BD26" s="111"/>
      <c r="BE26" s="110"/>
      <c r="BF26" s="110"/>
      <c r="BG26" s="111"/>
      <c r="BH26" s="110"/>
      <c r="BI26" s="110"/>
      <c r="BJ26" s="111"/>
      <c r="BK26" s="110"/>
      <c r="BL26" s="110"/>
      <c r="BM26" s="111"/>
      <c r="BN26" s="110"/>
      <c r="BO26" s="110"/>
      <c r="BP26" s="111"/>
      <c r="BQ26" s="110"/>
      <c r="BR26" s="110"/>
      <c r="BS26" s="111"/>
      <c r="BT26" s="110"/>
      <c r="BU26" s="110"/>
      <c r="BV26" s="111"/>
      <c r="BW26" s="110"/>
      <c r="BX26" s="110"/>
      <c r="BY26" s="111"/>
      <c r="BZ26" s="110"/>
      <c r="CA26" s="110"/>
      <c r="CB26" s="111"/>
      <c r="CC26" s="110"/>
      <c r="CD26" s="110"/>
      <c r="CE26" s="111"/>
      <c r="CF26" s="110"/>
      <c r="CG26" s="110"/>
      <c r="CH26" s="111"/>
      <c r="CI26" s="110"/>
      <c r="CJ26" s="110"/>
      <c r="CK26" s="111"/>
      <c r="CL26" s="110"/>
      <c r="CM26" s="110"/>
      <c r="CN26" s="111"/>
      <c r="CO26" s="110"/>
      <c r="CP26" s="110"/>
      <c r="CQ26" s="111"/>
      <c r="CR26" s="110"/>
      <c r="CS26" s="110"/>
      <c r="CT26" s="111"/>
      <c r="CU26" s="110"/>
      <c r="CV26" s="110"/>
      <c r="CW26" s="111"/>
      <c r="CX26" s="110"/>
      <c r="CY26" s="110"/>
      <c r="CZ26" s="111"/>
      <c r="DA26" s="110"/>
      <c r="DB26" s="110"/>
      <c r="DC26" s="111"/>
      <c r="DD26" s="110"/>
      <c r="DE26" s="110"/>
      <c r="DF26" s="111"/>
      <c r="DG26" s="110"/>
      <c r="DH26" s="110"/>
      <c r="DI26" s="111"/>
      <c r="DJ26" s="110"/>
      <c r="DK26" s="110"/>
      <c r="DL26" s="111"/>
      <c r="DM26" s="110"/>
      <c r="DN26" s="110"/>
      <c r="DO26" s="111"/>
      <c r="DP26" s="110"/>
      <c r="DQ26" s="110"/>
      <c r="DR26" s="111"/>
      <c r="DS26" s="110"/>
      <c r="DT26" s="110"/>
      <c r="DU26" s="111"/>
      <c r="DV26" s="111"/>
      <c r="DW26" s="111"/>
      <c r="DX26" s="111"/>
      <c r="DY26" s="110"/>
      <c r="DZ26" s="110"/>
      <c r="EA26" s="111"/>
      <c r="EB26" s="110"/>
      <c r="EC26" s="110"/>
      <c r="ED26" s="111"/>
      <c r="EE26" s="110"/>
      <c r="EF26" s="110"/>
      <c r="EG26" s="111"/>
      <c r="EH26" s="125">
        <f t="shared" si="5"/>
        <v>0</v>
      </c>
      <c r="EI26" s="125">
        <f t="shared" si="4"/>
        <v>0</v>
      </c>
      <c r="EJ26" s="111"/>
    </row>
    <row r="27" spans="1:140" s="160" customFormat="1" ht="15" hidden="1" customHeight="1">
      <c r="A27" s="173"/>
      <c r="B27" s="178"/>
      <c r="C27" s="179"/>
      <c r="D27" s="184"/>
      <c r="E27" s="81"/>
      <c r="F27" s="81"/>
      <c r="G27" s="81"/>
      <c r="H27" s="125">
        <f t="shared" si="0"/>
        <v>0</v>
      </c>
      <c r="I27" s="125">
        <f t="shared" si="1"/>
        <v>0</v>
      </c>
      <c r="J27" s="125">
        <f t="shared" si="2"/>
        <v>0</v>
      </c>
      <c r="K27" s="174">
        <f t="shared" si="3"/>
        <v>0</v>
      </c>
      <c r="L27" s="110"/>
      <c r="M27" s="110"/>
      <c r="N27" s="111"/>
      <c r="O27" s="110"/>
      <c r="P27" s="110"/>
      <c r="Q27" s="111"/>
      <c r="R27" s="110"/>
      <c r="S27" s="110"/>
      <c r="T27" s="111"/>
      <c r="U27" s="110"/>
      <c r="V27" s="110"/>
      <c r="W27" s="111"/>
      <c r="X27" s="110"/>
      <c r="Y27" s="110"/>
      <c r="Z27" s="111"/>
      <c r="AA27" s="110"/>
      <c r="AB27" s="110"/>
      <c r="AC27" s="111"/>
      <c r="AD27" s="110"/>
      <c r="AE27" s="110"/>
      <c r="AF27" s="111"/>
      <c r="AG27" s="110"/>
      <c r="AH27" s="110"/>
      <c r="AI27" s="111"/>
      <c r="AJ27" s="110"/>
      <c r="AK27" s="110"/>
      <c r="AL27" s="111"/>
      <c r="AM27" s="110"/>
      <c r="AN27" s="110"/>
      <c r="AO27" s="111"/>
      <c r="AP27" s="110"/>
      <c r="AQ27" s="110"/>
      <c r="AR27" s="111"/>
      <c r="AS27" s="110"/>
      <c r="AT27" s="110"/>
      <c r="AU27" s="111"/>
      <c r="AV27" s="110"/>
      <c r="AW27" s="110"/>
      <c r="AX27" s="111"/>
      <c r="AY27" s="110"/>
      <c r="AZ27" s="110"/>
      <c r="BA27" s="111"/>
      <c r="BB27" s="110"/>
      <c r="BC27" s="110"/>
      <c r="BD27" s="111"/>
      <c r="BE27" s="110"/>
      <c r="BF27" s="110"/>
      <c r="BG27" s="111"/>
      <c r="BH27" s="110"/>
      <c r="BI27" s="110"/>
      <c r="BJ27" s="111"/>
      <c r="BK27" s="110"/>
      <c r="BL27" s="110"/>
      <c r="BM27" s="111"/>
      <c r="BN27" s="110"/>
      <c r="BO27" s="110"/>
      <c r="BP27" s="111"/>
      <c r="BQ27" s="110"/>
      <c r="BR27" s="110"/>
      <c r="BS27" s="111"/>
      <c r="BT27" s="110"/>
      <c r="BU27" s="110"/>
      <c r="BV27" s="111"/>
      <c r="BW27" s="110"/>
      <c r="BX27" s="110"/>
      <c r="BY27" s="111"/>
      <c r="BZ27" s="110"/>
      <c r="CA27" s="110"/>
      <c r="CB27" s="111"/>
      <c r="CC27" s="110"/>
      <c r="CD27" s="110"/>
      <c r="CE27" s="111"/>
      <c r="CF27" s="110"/>
      <c r="CG27" s="110"/>
      <c r="CH27" s="111"/>
      <c r="CI27" s="110"/>
      <c r="CJ27" s="110"/>
      <c r="CK27" s="111"/>
      <c r="CL27" s="110"/>
      <c r="CM27" s="110"/>
      <c r="CN27" s="111"/>
      <c r="CO27" s="110"/>
      <c r="CP27" s="110"/>
      <c r="CQ27" s="111"/>
      <c r="CR27" s="110"/>
      <c r="CS27" s="110"/>
      <c r="CT27" s="111"/>
      <c r="CU27" s="110"/>
      <c r="CV27" s="110"/>
      <c r="CW27" s="111"/>
      <c r="CX27" s="110"/>
      <c r="CY27" s="110"/>
      <c r="CZ27" s="111"/>
      <c r="DA27" s="110"/>
      <c r="DB27" s="110"/>
      <c r="DC27" s="111"/>
      <c r="DD27" s="110"/>
      <c r="DE27" s="110"/>
      <c r="DF27" s="111"/>
      <c r="DG27" s="110"/>
      <c r="DH27" s="110"/>
      <c r="DI27" s="111"/>
      <c r="DJ27" s="110"/>
      <c r="DK27" s="110"/>
      <c r="DL27" s="111"/>
      <c r="DM27" s="110"/>
      <c r="DN27" s="110"/>
      <c r="DO27" s="111"/>
      <c r="DP27" s="110"/>
      <c r="DQ27" s="110"/>
      <c r="DR27" s="111"/>
      <c r="DS27" s="110"/>
      <c r="DT27" s="110"/>
      <c r="DU27" s="111"/>
      <c r="DV27" s="111"/>
      <c r="DW27" s="111"/>
      <c r="DX27" s="111"/>
      <c r="DY27" s="110"/>
      <c r="DZ27" s="110"/>
      <c r="EA27" s="111"/>
      <c r="EB27" s="110"/>
      <c r="EC27" s="110"/>
      <c r="ED27" s="111"/>
      <c r="EE27" s="110"/>
      <c r="EF27" s="110"/>
      <c r="EG27" s="111"/>
      <c r="EH27" s="168">
        <f t="shared" si="5"/>
        <v>0</v>
      </c>
      <c r="EI27" s="168">
        <f t="shared" si="4"/>
        <v>0</v>
      </c>
      <c r="EJ27" s="111"/>
    </row>
    <row r="28" spans="1:140" s="160" customFormat="1" ht="24.75" customHeight="1">
      <c r="A28" s="173"/>
      <c r="B28" s="162">
        <v>2</v>
      </c>
      <c r="C28" s="1177" t="s">
        <v>14</v>
      </c>
      <c r="D28" s="1178"/>
      <c r="E28" s="1178"/>
      <c r="F28" s="1178"/>
      <c r="G28" s="1179"/>
      <c r="H28" s="185">
        <f t="shared" si="0"/>
        <v>709012</v>
      </c>
      <c r="I28" s="185">
        <f t="shared" si="1"/>
        <v>3000</v>
      </c>
      <c r="J28" s="185">
        <f t="shared" si="2"/>
        <v>0</v>
      </c>
      <c r="K28" s="186">
        <f t="shared" si="3"/>
        <v>712012</v>
      </c>
      <c r="L28" s="187">
        <f t="shared" ref="L28:Q28" si="6">L29+L31+L32+L30</f>
        <v>5700</v>
      </c>
      <c r="M28" s="187">
        <f t="shared" si="6"/>
        <v>0</v>
      </c>
      <c r="N28" s="187">
        <f t="shared" si="6"/>
        <v>0</v>
      </c>
      <c r="O28" s="187">
        <f t="shared" si="6"/>
        <v>0</v>
      </c>
      <c r="P28" s="187">
        <f t="shared" si="6"/>
        <v>0</v>
      </c>
      <c r="Q28" s="187">
        <f t="shared" si="6"/>
        <v>0</v>
      </c>
      <c r="R28" s="187">
        <f>L28+O28</f>
        <v>5700</v>
      </c>
      <c r="S28" s="187">
        <f t="shared" ref="S28:BX28" si="7">S29+S31+S32+S30</f>
        <v>0</v>
      </c>
      <c r="T28" s="187">
        <f t="shared" si="7"/>
        <v>0</v>
      </c>
      <c r="U28" s="187">
        <f t="shared" si="7"/>
        <v>25</v>
      </c>
      <c r="V28" s="187">
        <f t="shared" si="7"/>
        <v>0</v>
      </c>
      <c r="W28" s="187">
        <f t="shared" si="7"/>
        <v>0</v>
      </c>
      <c r="X28" s="187">
        <f t="shared" si="7"/>
        <v>3375</v>
      </c>
      <c r="Y28" s="187">
        <f t="shared" si="7"/>
        <v>0</v>
      </c>
      <c r="Z28" s="187">
        <f t="shared" si="7"/>
        <v>0</v>
      </c>
      <c r="AA28" s="187">
        <f t="shared" si="7"/>
        <v>1700</v>
      </c>
      <c r="AB28" s="187">
        <f t="shared" si="7"/>
        <v>0</v>
      </c>
      <c r="AC28" s="187">
        <f t="shared" si="7"/>
        <v>0</v>
      </c>
      <c r="AD28" s="187">
        <f t="shared" si="7"/>
        <v>5100</v>
      </c>
      <c r="AE28" s="187">
        <f t="shared" si="7"/>
        <v>0</v>
      </c>
      <c r="AF28" s="187">
        <f t="shared" si="7"/>
        <v>0</v>
      </c>
      <c r="AG28" s="187">
        <f t="shared" si="7"/>
        <v>0</v>
      </c>
      <c r="AH28" s="187">
        <f t="shared" si="7"/>
        <v>0</v>
      </c>
      <c r="AI28" s="187">
        <f t="shared" si="7"/>
        <v>0</v>
      </c>
      <c r="AJ28" s="187">
        <f t="shared" si="7"/>
        <v>0</v>
      </c>
      <c r="AK28" s="187">
        <f t="shared" si="7"/>
        <v>0</v>
      </c>
      <c r="AL28" s="187">
        <f t="shared" si="7"/>
        <v>0</v>
      </c>
      <c r="AM28" s="187">
        <f t="shared" si="7"/>
        <v>0</v>
      </c>
      <c r="AN28" s="187">
        <f t="shared" si="7"/>
        <v>0</v>
      </c>
      <c r="AO28" s="187">
        <f t="shared" si="7"/>
        <v>0</v>
      </c>
      <c r="AP28" s="187">
        <f t="shared" si="7"/>
        <v>0</v>
      </c>
      <c r="AQ28" s="187">
        <f t="shared" si="7"/>
        <v>0</v>
      </c>
      <c r="AR28" s="187">
        <f t="shared" si="7"/>
        <v>0</v>
      </c>
      <c r="AS28" s="187">
        <f t="shared" si="7"/>
        <v>0</v>
      </c>
      <c r="AT28" s="187">
        <f t="shared" si="7"/>
        <v>0</v>
      </c>
      <c r="AU28" s="187">
        <f t="shared" si="7"/>
        <v>0</v>
      </c>
      <c r="AV28" s="187">
        <f t="shared" si="7"/>
        <v>0</v>
      </c>
      <c r="AW28" s="187">
        <f t="shared" si="7"/>
        <v>0</v>
      </c>
      <c r="AX28" s="187">
        <f t="shared" si="7"/>
        <v>0</v>
      </c>
      <c r="AY28" s="187">
        <f t="shared" si="7"/>
        <v>695</v>
      </c>
      <c r="AZ28" s="187">
        <f t="shared" si="7"/>
        <v>0</v>
      </c>
      <c r="BA28" s="187">
        <f t="shared" si="7"/>
        <v>0</v>
      </c>
      <c r="BB28" s="187">
        <f t="shared" si="7"/>
        <v>48541</v>
      </c>
      <c r="BC28" s="187">
        <f t="shared" si="7"/>
        <v>0</v>
      </c>
      <c r="BD28" s="187">
        <f t="shared" si="7"/>
        <v>0</v>
      </c>
      <c r="BE28" s="187">
        <f t="shared" si="7"/>
        <v>0</v>
      </c>
      <c r="BF28" s="187">
        <f t="shared" si="7"/>
        <v>0</v>
      </c>
      <c r="BG28" s="187">
        <f t="shared" si="7"/>
        <v>0</v>
      </c>
      <c r="BH28" s="187">
        <f t="shared" si="7"/>
        <v>31310</v>
      </c>
      <c r="BI28" s="187">
        <f t="shared" si="7"/>
        <v>0</v>
      </c>
      <c r="BJ28" s="187">
        <f t="shared" si="7"/>
        <v>0</v>
      </c>
      <c r="BK28" s="187">
        <f t="shared" si="7"/>
        <v>0</v>
      </c>
      <c r="BL28" s="187">
        <f t="shared" si="7"/>
        <v>0</v>
      </c>
      <c r="BM28" s="187">
        <f t="shared" si="7"/>
        <v>0</v>
      </c>
      <c r="BN28" s="187">
        <f t="shared" si="7"/>
        <v>0</v>
      </c>
      <c r="BO28" s="187">
        <f t="shared" si="7"/>
        <v>0</v>
      </c>
      <c r="BP28" s="187">
        <f t="shared" si="7"/>
        <v>0</v>
      </c>
      <c r="BQ28" s="187">
        <f t="shared" si="7"/>
        <v>0</v>
      </c>
      <c r="BR28" s="187">
        <f t="shared" si="7"/>
        <v>0</v>
      </c>
      <c r="BS28" s="187">
        <f t="shared" si="7"/>
        <v>0</v>
      </c>
      <c r="BT28" s="187">
        <f t="shared" si="7"/>
        <v>193518</v>
      </c>
      <c r="BU28" s="187">
        <f t="shared" si="7"/>
        <v>0</v>
      </c>
      <c r="BV28" s="187">
        <f t="shared" si="7"/>
        <v>0</v>
      </c>
      <c r="BW28" s="187">
        <f t="shared" si="7"/>
        <v>0</v>
      </c>
      <c r="BX28" s="187">
        <f t="shared" si="7"/>
        <v>0</v>
      </c>
      <c r="BY28" s="187">
        <f t="shared" ref="BY28:EJ28" si="8">BY29+BY31+BY32+BY30</f>
        <v>0</v>
      </c>
      <c r="BZ28" s="187">
        <f t="shared" si="8"/>
        <v>402059</v>
      </c>
      <c r="CA28" s="187">
        <f t="shared" si="8"/>
        <v>0</v>
      </c>
      <c r="CB28" s="187">
        <f t="shared" si="8"/>
        <v>0</v>
      </c>
      <c r="CC28" s="187">
        <f t="shared" si="8"/>
        <v>0</v>
      </c>
      <c r="CD28" s="187">
        <f t="shared" si="8"/>
        <v>0</v>
      </c>
      <c r="CE28" s="187">
        <f t="shared" si="8"/>
        <v>0</v>
      </c>
      <c r="CF28" s="187">
        <f t="shared" si="8"/>
        <v>9000</v>
      </c>
      <c r="CG28" s="187">
        <f t="shared" si="8"/>
        <v>0</v>
      </c>
      <c r="CH28" s="187">
        <f t="shared" si="8"/>
        <v>0</v>
      </c>
      <c r="CI28" s="187">
        <f t="shared" si="8"/>
        <v>0</v>
      </c>
      <c r="CJ28" s="187">
        <f t="shared" si="8"/>
        <v>0</v>
      </c>
      <c r="CK28" s="187">
        <f t="shared" si="8"/>
        <v>0</v>
      </c>
      <c r="CL28" s="187">
        <f t="shared" si="8"/>
        <v>0</v>
      </c>
      <c r="CM28" s="187">
        <f t="shared" si="8"/>
        <v>0</v>
      </c>
      <c r="CN28" s="187">
        <f t="shared" si="8"/>
        <v>0</v>
      </c>
      <c r="CO28" s="187">
        <f t="shared" si="8"/>
        <v>0</v>
      </c>
      <c r="CP28" s="187">
        <f t="shared" si="8"/>
        <v>0</v>
      </c>
      <c r="CQ28" s="187">
        <f t="shared" si="8"/>
        <v>0</v>
      </c>
      <c r="CR28" s="187">
        <f t="shared" si="8"/>
        <v>0</v>
      </c>
      <c r="CS28" s="187">
        <f t="shared" si="8"/>
        <v>0</v>
      </c>
      <c r="CT28" s="187">
        <f t="shared" si="8"/>
        <v>0</v>
      </c>
      <c r="CU28" s="187">
        <f t="shared" si="8"/>
        <v>0</v>
      </c>
      <c r="CV28" s="187">
        <f t="shared" si="8"/>
        <v>0</v>
      </c>
      <c r="CW28" s="187">
        <f t="shared" si="8"/>
        <v>0</v>
      </c>
      <c r="CX28" s="187">
        <f t="shared" si="8"/>
        <v>0</v>
      </c>
      <c r="CY28" s="187">
        <f t="shared" si="8"/>
        <v>0</v>
      </c>
      <c r="CZ28" s="187">
        <f t="shared" si="8"/>
        <v>0</v>
      </c>
      <c r="DA28" s="187">
        <f t="shared" si="8"/>
        <v>0</v>
      </c>
      <c r="DB28" s="187">
        <f t="shared" si="8"/>
        <v>0</v>
      </c>
      <c r="DC28" s="187">
        <f t="shared" si="8"/>
        <v>0</v>
      </c>
      <c r="DD28" s="187">
        <f t="shared" si="8"/>
        <v>0</v>
      </c>
      <c r="DE28" s="187">
        <f t="shared" si="8"/>
        <v>0</v>
      </c>
      <c r="DF28" s="187">
        <f t="shared" si="8"/>
        <v>0</v>
      </c>
      <c r="DG28" s="187">
        <f t="shared" si="8"/>
        <v>3542</v>
      </c>
      <c r="DH28" s="187">
        <f t="shared" si="8"/>
        <v>0</v>
      </c>
      <c r="DI28" s="187">
        <f t="shared" si="8"/>
        <v>0</v>
      </c>
      <c r="DJ28" s="187">
        <f t="shared" si="8"/>
        <v>0</v>
      </c>
      <c r="DK28" s="187">
        <f t="shared" si="8"/>
        <v>0</v>
      </c>
      <c r="DL28" s="187">
        <f t="shared" si="8"/>
        <v>0</v>
      </c>
      <c r="DM28" s="187">
        <f t="shared" si="8"/>
        <v>0</v>
      </c>
      <c r="DN28" s="187">
        <f t="shared" si="8"/>
        <v>3000</v>
      </c>
      <c r="DO28" s="187">
        <f t="shared" si="8"/>
        <v>0</v>
      </c>
      <c r="DP28" s="187">
        <f t="shared" si="8"/>
        <v>0</v>
      </c>
      <c r="DQ28" s="187">
        <f t="shared" si="8"/>
        <v>0</v>
      </c>
      <c r="DR28" s="187">
        <f t="shared" si="8"/>
        <v>0</v>
      </c>
      <c r="DS28" s="187">
        <f t="shared" si="8"/>
        <v>6500</v>
      </c>
      <c r="DT28" s="187">
        <f t="shared" si="8"/>
        <v>0</v>
      </c>
      <c r="DU28" s="187">
        <f t="shared" si="8"/>
        <v>0</v>
      </c>
      <c r="DV28" s="187">
        <f t="shared" si="8"/>
        <v>0</v>
      </c>
      <c r="DW28" s="187">
        <f t="shared" si="8"/>
        <v>0</v>
      </c>
      <c r="DX28" s="187">
        <f t="shared" si="8"/>
        <v>0</v>
      </c>
      <c r="DY28" s="187">
        <f t="shared" si="8"/>
        <v>3047</v>
      </c>
      <c r="DZ28" s="187">
        <f t="shared" si="8"/>
        <v>0</v>
      </c>
      <c r="EA28" s="187">
        <f t="shared" si="8"/>
        <v>0</v>
      </c>
      <c r="EB28" s="187">
        <f t="shared" si="8"/>
        <v>0</v>
      </c>
      <c r="EC28" s="187">
        <f t="shared" si="8"/>
        <v>0</v>
      </c>
      <c r="ED28" s="187">
        <f t="shared" si="8"/>
        <v>0</v>
      </c>
      <c r="EE28" s="187">
        <f t="shared" si="8"/>
        <v>0</v>
      </c>
      <c r="EF28" s="187">
        <f t="shared" si="8"/>
        <v>0</v>
      </c>
      <c r="EG28" s="187">
        <f t="shared" si="8"/>
        <v>0</v>
      </c>
      <c r="EH28" s="187">
        <f t="shared" si="8"/>
        <v>698212</v>
      </c>
      <c r="EI28" s="187">
        <f t="shared" si="8"/>
        <v>3000</v>
      </c>
      <c r="EJ28" s="187">
        <f t="shared" si="8"/>
        <v>0</v>
      </c>
    </row>
    <row r="29" spans="1:140" s="172" customFormat="1" ht="17.25" customHeight="1">
      <c r="A29" s="173"/>
      <c r="B29" s="92"/>
      <c r="C29" s="167">
        <v>1</v>
      </c>
      <c r="D29" s="94" t="s">
        <v>370</v>
      </c>
      <c r="E29" s="93"/>
      <c r="F29" s="93"/>
      <c r="G29" s="95" t="s">
        <v>15</v>
      </c>
      <c r="H29" s="168">
        <f t="shared" si="0"/>
        <v>578579</v>
      </c>
      <c r="I29" s="168">
        <f t="shared" si="1"/>
        <v>0</v>
      </c>
      <c r="J29" s="168">
        <f t="shared" si="2"/>
        <v>0</v>
      </c>
      <c r="K29" s="169">
        <f t="shared" si="3"/>
        <v>578579</v>
      </c>
      <c r="L29" s="168">
        <f>5000+700</f>
        <v>5700</v>
      </c>
      <c r="M29" s="168"/>
      <c r="N29" s="170"/>
      <c r="O29" s="168"/>
      <c r="P29" s="168"/>
      <c r="Q29" s="170"/>
      <c r="R29" s="168">
        <f>L29</f>
        <v>5700</v>
      </c>
      <c r="S29" s="168"/>
      <c r="T29" s="170"/>
      <c r="U29" s="168">
        <v>25</v>
      </c>
      <c r="V29" s="168"/>
      <c r="W29" s="170"/>
      <c r="X29" s="168">
        <f>1775+1600</f>
        <v>3375</v>
      </c>
      <c r="Y29" s="168"/>
      <c r="Z29" s="168"/>
      <c r="AA29" s="168">
        <v>900</v>
      </c>
      <c r="AB29" s="168"/>
      <c r="AC29" s="168"/>
      <c r="AD29" s="168">
        <f>AA29+X29+U29</f>
        <v>4300</v>
      </c>
      <c r="AE29" s="168"/>
      <c r="AF29" s="168"/>
      <c r="AG29" s="168"/>
      <c r="AH29" s="168"/>
      <c r="AI29" s="170"/>
      <c r="AJ29" s="168"/>
      <c r="AK29" s="168"/>
      <c r="AL29" s="170"/>
      <c r="AM29" s="168"/>
      <c r="AN29" s="168"/>
      <c r="AO29" s="170"/>
      <c r="AP29" s="168"/>
      <c r="AQ29" s="168"/>
      <c r="AR29" s="170"/>
      <c r="AS29" s="168"/>
      <c r="AT29" s="168"/>
      <c r="AU29" s="170"/>
      <c r="AV29" s="168"/>
      <c r="AW29" s="168"/>
      <c r="AX29" s="170"/>
      <c r="AY29" s="168"/>
      <c r="AZ29" s="168"/>
      <c r="BA29" s="170"/>
      <c r="BB29" s="168"/>
      <c r="BC29" s="168"/>
      <c r="BD29" s="170"/>
      <c r="BE29" s="168"/>
      <c r="BF29" s="168"/>
      <c r="BG29" s="170"/>
      <c r="BH29" s="168"/>
      <c r="BI29" s="168"/>
      <c r="BJ29" s="170"/>
      <c r="BK29" s="168"/>
      <c r="BL29" s="168"/>
      <c r="BM29" s="170"/>
      <c r="BN29" s="168"/>
      <c r="BO29" s="168"/>
      <c r="BP29" s="170"/>
      <c r="BQ29" s="168"/>
      <c r="BR29" s="168"/>
      <c r="BS29" s="170"/>
      <c r="BT29" s="168">
        <v>165931</v>
      </c>
      <c r="BU29" s="168"/>
      <c r="BV29" s="170"/>
      <c r="BW29" s="168"/>
      <c r="BX29" s="168"/>
      <c r="BY29" s="170"/>
      <c r="BZ29" s="168">
        <v>395559</v>
      </c>
      <c r="CA29" s="168"/>
      <c r="CB29" s="170"/>
      <c r="CC29" s="168"/>
      <c r="CD29" s="168"/>
      <c r="CE29" s="170"/>
      <c r="CF29" s="168"/>
      <c r="CG29" s="168"/>
      <c r="CH29" s="170"/>
      <c r="CI29" s="168"/>
      <c r="CJ29" s="168"/>
      <c r="CK29" s="170"/>
      <c r="CL29" s="168"/>
      <c r="CM29" s="168"/>
      <c r="CN29" s="170"/>
      <c r="CO29" s="168"/>
      <c r="CP29" s="168"/>
      <c r="CQ29" s="170"/>
      <c r="CR29" s="168"/>
      <c r="CS29" s="168"/>
      <c r="CT29" s="170"/>
      <c r="CU29" s="168"/>
      <c r="CV29" s="168"/>
      <c r="CW29" s="170"/>
      <c r="CX29" s="168"/>
      <c r="CY29" s="168"/>
      <c r="CZ29" s="170"/>
      <c r="DA29" s="168"/>
      <c r="DB29" s="168"/>
      <c r="DC29" s="170"/>
      <c r="DD29" s="168"/>
      <c r="DE29" s="168"/>
      <c r="DF29" s="170"/>
      <c r="DG29" s="168">
        <v>3542</v>
      </c>
      <c r="DH29" s="168"/>
      <c r="DI29" s="170"/>
      <c r="DJ29" s="168"/>
      <c r="DK29" s="168"/>
      <c r="DL29" s="170"/>
      <c r="DM29" s="168"/>
      <c r="DN29" s="168"/>
      <c r="DO29" s="170"/>
      <c r="DP29" s="168"/>
      <c r="DQ29" s="168"/>
      <c r="DR29" s="170"/>
      <c r="DS29" s="168">
        <v>500</v>
      </c>
      <c r="DT29" s="168"/>
      <c r="DU29" s="170"/>
      <c r="DV29" s="170"/>
      <c r="DW29" s="170"/>
      <c r="DX29" s="170"/>
      <c r="DY29" s="168">
        <v>3047</v>
      </c>
      <c r="DZ29" s="168"/>
      <c r="EA29" s="170"/>
      <c r="EB29" s="168"/>
      <c r="EC29" s="168"/>
      <c r="ED29" s="170"/>
      <c r="EE29" s="168"/>
      <c r="EF29" s="168"/>
      <c r="EG29" s="170"/>
      <c r="EH29" s="168">
        <f t="shared" si="5"/>
        <v>568579</v>
      </c>
      <c r="EI29" s="168">
        <f t="shared" si="4"/>
        <v>0</v>
      </c>
      <c r="EJ29" s="170"/>
    </row>
    <row r="30" spans="1:140" s="172" customFormat="1" ht="17.25" customHeight="1">
      <c r="A30" s="173"/>
      <c r="B30" s="92"/>
      <c r="C30" s="167">
        <v>2</v>
      </c>
      <c r="D30" s="94" t="s">
        <v>811</v>
      </c>
      <c r="E30" s="93"/>
      <c r="F30" s="93"/>
      <c r="G30" s="95" t="s">
        <v>812</v>
      </c>
      <c r="H30" s="168">
        <f t="shared" si="0"/>
        <v>6500</v>
      </c>
      <c r="I30" s="168">
        <f t="shared" si="1"/>
        <v>0</v>
      </c>
      <c r="J30" s="168">
        <f t="shared" si="2"/>
        <v>0</v>
      </c>
      <c r="K30" s="169">
        <f>SUM(H30:J30)</f>
        <v>6500</v>
      </c>
      <c r="L30" s="168"/>
      <c r="M30" s="168"/>
      <c r="N30" s="170"/>
      <c r="O30" s="168"/>
      <c r="P30" s="168"/>
      <c r="Q30" s="170"/>
      <c r="R30" s="168"/>
      <c r="S30" s="168"/>
      <c r="T30" s="170"/>
      <c r="U30" s="168"/>
      <c r="V30" s="168"/>
      <c r="W30" s="170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70"/>
      <c r="AJ30" s="168"/>
      <c r="AK30" s="168"/>
      <c r="AL30" s="170"/>
      <c r="AM30" s="168"/>
      <c r="AN30" s="168"/>
      <c r="AO30" s="170"/>
      <c r="AP30" s="168"/>
      <c r="AQ30" s="168"/>
      <c r="AR30" s="170"/>
      <c r="AS30" s="168"/>
      <c r="AT30" s="168"/>
      <c r="AU30" s="170"/>
      <c r="AV30" s="168"/>
      <c r="AW30" s="168"/>
      <c r="AX30" s="170"/>
      <c r="AY30" s="168"/>
      <c r="AZ30" s="168"/>
      <c r="BA30" s="170"/>
      <c r="BB30" s="168"/>
      <c r="BC30" s="168"/>
      <c r="BD30" s="170"/>
      <c r="BE30" s="168"/>
      <c r="BF30" s="168"/>
      <c r="BG30" s="170"/>
      <c r="BH30" s="168"/>
      <c r="BI30" s="168"/>
      <c r="BJ30" s="170"/>
      <c r="BK30" s="168"/>
      <c r="BL30" s="168"/>
      <c r="BM30" s="170"/>
      <c r="BN30" s="168"/>
      <c r="BO30" s="168"/>
      <c r="BP30" s="170"/>
      <c r="BQ30" s="168"/>
      <c r="BR30" s="168"/>
      <c r="BS30" s="170"/>
      <c r="BT30" s="168"/>
      <c r="BU30" s="168"/>
      <c r="BV30" s="170"/>
      <c r="BW30" s="168"/>
      <c r="BX30" s="168"/>
      <c r="BY30" s="170"/>
      <c r="BZ30" s="168">
        <f>5000+1500</f>
        <v>6500</v>
      </c>
      <c r="CA30" s="168"/>
      <c r="CB30" s="170"/>
      <c r="CC30" s="168"/>
      <c r="CD30" s="168"/>
      <c r="CE30" s="170"/>
      <c r="CF30" s="168"/>
      <c r="CG30" s="168"/>
      <c r="CH30" s="170"/>
      <c r="CI30" s="168"/>
      <c r="CJ30" s="168"/>
      <c r="CK30" s="170"/>
      <c r="CL30" s="168"/>
      <c r="CM30" s="168"/>
      <c r="CN30" s="170"/>
      <c r="CO30" s="168"/>
      <c r="CP30" s="168"/>
      <c r="CQ30" s="170"/>
      <c r="CR30" s="168"/>
      <c r="CS30" s="168"/>
      <c r="CT30" s="170"/>
      <c r="CU30" s="168"/>
      <c r="CV30" s="168"/>
      <c r="CW30" s="170"/>
      <c r="CX30" s="168"/>
      <c r="CY30" s="168"/>
      <c r="CZ30" s="170"/>
      <c r="DA30" s="168"/>
      <c r="DB30" s="168"/>
      <c r="DC30" s="170"/>
      <c r="DD30" s="168"/>
      <c r="DE30" s="168"/>
      <c r="DF30" s="170"/>
      <c r="DG30" s="168"/>
      <c r="DH30" s="168"/>
      <c r="DI30" s="170"/>
      <c r="DJ30" s="168"/>
      <c r="DK30" s="168"/>
      <c r="DL30" s="170"/>
      <c r="DM30" s="168"/>
      <c r="DN30" s="168"/>
      <c r="DO30" s="170"/>
      <c r="DP30" s="168"/>
      <c r="DQ30" s="168"/>
      <c r="DR30" s="170"/>
      <c r="DS30" s="168"/>
      <c r="DT30" s="168"/>
      <c r="DU30" s="170"/>
      <c r="DV30" s="170"/>
      <c r="DW30" s="170"/>
      <c r="DX30" s="170"/>
      <c r="DY30" s="168"/>
      <c r="DZ30" s="168"/>
      <c r="EA30" s="170"/>
      <c r="EB30" s="168"/>
      <c r="EC30" s="168"/>
      <c r="ED30" s="170"/>
      <c r="EE30" s="168"/>
      <c r="EF30" s="168"/>
      <c r="EG30" s="170"/>
      <c r="EH30" s="168">
        <f t="shared" si="5"/>
        <v>6500</v>
      </c>
      <c r="EI30" s="168"/>
      <c r="EJ30" s="170"/>
    </row>
    <row r="31" spans="1:140" s="160" customFormat="1" ht="17.25" customHeight="1">
      <c r="A31" s="173"/>
      <c r="B31" s="92"/>
      <c r="C31" s="167">
        <v>3</v>
      </c>
      <c r="D31" s="94" t="s">
        <v>369</v>
      </c>
      <c r="E31" s="93"/>
      <c r="F31" s="93"/>
      <c r="G31" s="95" t="s">
        <v>16</v>
      </c>
      <c r="H31" s="168">
        <f t="shared" si="0"/>
        <v>114933</v>
      </c>
      <c r="I31" s="168">
        <f t="shared" si="1"/>
        <v>0</v>
      </c>
      <c r="J31" s="168">
        <f t="shared" si="2"/>
        <v>0</v>
      </c>
      <c r="K31" s="169">
        <f t="shared" si="3"/>
        <v>114933</v>
      </c>
      <c r="L31" s="168"/>
      <c r="M31" s="168"/>
      <c r="N31" s="170"/>
      <c r="O31" s="168"/>
      <c r="P31" s="168"/>
      <c r="Q31" s="170"/>
      <c r="R31" s="168"/>
      <c r="S31" s="168"/>
      <c r="T31" s="170"/>
      <c r="U31" s="168"/>
      <c r="V31" s="168"/>
      <c r="W31" s="170"/>
      <c r="X31" s="168"/>
      <c r="Y31" s="168"/>
      <c r="Z31" s="168"/>
      <c r="AA31" s="168">
        <v>800</v>
      </c>
      <c r="AB31" s="168"/>
      <c r="AC31" s="168"/>
      <c r="AD31" s="168">
        <f>AA31+X31+U31</f>
        <v>800</v>
      </c>
      <c r="AE31" s="168"/>
      <c r="AF31" s="168"/>
      <c r="AG31" s="168"/>
      <c r="AH31" s="168"/>
      <c r="AI31" s="170"/>
      <c r="AJ31" s="168"/>
      <c r="AK31" s="168"/>
      <c r="AL31" s="170"/>
      <c r="AM31" s="168"/>
      <c r="AN31" s="168"/>
      <c r="AO31" s="170"/>
      <c r="AP31" s="168"/>
      <c r="AQ31" s="168"/>
      <c r="AR31" s="170"/>
      <c r="AS31" s="168"/>
      <c r="AT31" s="168"/>
      <c r="AU31" s="170"/>
      <c r="AV31" s="168"/>
      <c r="AW31" s="168"/>
      <c r="AX31" s="170"/>
      <c r="AY31" s="168">
        <v>695</v>
      </c>
      <c r="AZ31" s="168"/>
      <c r="BA31" s="170"/>
      <c r="BB31" s="168">
        <f>49236-695</f>
        <v>48541</v>
      </c>
      <c r="BC31" s="168"/>
      <c r="BD31" s="170"/>
      <c r="BE31" s="168"/>
      <c r="BF31" s="168"/>
      <c r="BG31" s="170"/>
      <c r="BH31" s="168">
        <v>31310</v>
      </c>
      <c r="BI31" s="168"/>
      <c r="BJ31" s="170"/>
      <c r="BK31" s="168"/>
      <c r="BL31" s="168"/>
      <c r="BM31" s="170"/>
      <c r="BN31" s="168"/>
      <c r="BO31" s="168"/>
      <c r="BP31" s="170"/>
      <c r="BQ31" s="168"/>
      <c r="BR31" s="168"/>
      <c r="BS31" s="170"/>
      <c r="BT31" s="168">
        <v>27587</v>
      </c>
      <c r="BU31" s="168"/>
      <c r="BV31" s="170"/>
      <c r="BW31" s="168"/>
      <c r="BX31" s="168"/>
      <c r="BY31" s="170"/>
      <c r="BZ31" s="168"/>
      <c r="CA31" s="168"/>
      <c r="CB31" s="170"/>
      <c r="CC31" s="168"/>
      <c r="CD31" s="168"/>
      <c r="CE31" s="170"/>
      <c r="CF31" s="168"/>
      <c r="CG31" s="168"/>
      <c r="CH31" s="170"/>
      <c r="CI31" s="168"/>
      <c r="CJ31" s="168"/>
      <c r="CK31" s="170"/>
      <c r="CL31" s="168"/>
      <c r="CM31" s="168"/>
      <c r="CN31" s="170"/>
      <c r="CO31" s="168"/>
      <c r="CP31" s="168"/>
      <c r="CQ31" s="170"/>
      <c r="CR31" s="168"/>
      <c r="CS31" s="168"/>
      <c r="CT31" s="170"/>
      <c r="CU31" s="168"/>
      <c r="CV31" s="168"/>
      <c r="CW31" s="170"/>
      <c r="CX31" s="168"/>
      <c r="CY31" s="168"/>
      <c r="CZ31" s="170"/>
      <c r="DA31" s="168"/>
      <c r="DB31" s="168"/>
      <c r="DC31" s="170"/>
      <c r="DD31" s="168"/>
      <c r="DE31" s="168"/>
      <c r="DF31" s="170"/>
      <c r="DG31" s="168"/>
      <c r="DH31" s="168"/>
      <c r="DI31" s="170"/>
      <c r="DJ31" s="168"/>
      <c r="DK31" s="168"/>
      <c r="DL31" s="170"/>
      <c r="DM31" s="168"/>
      <c r="DN31" s="168"/>
      <c r="DO31" s="170"/>
      <c r="DP31" s="168"/>
      <c r="DQ31" s="168"/>
      <c r="DR31" s="170"/>
      <c r="DS31" s="168">
        <v>6000</v>
      </c>
      <c r="DT31" s="168"/>
      <c r="DU31" s="170"/>
      <c r="DV31" s="170"/>
      <c r="DW31" s="170"/>
      <c r="DX31" s="170"/>
      <c r="DY31" s="168"/>
      <c r="DZ31" s="168"/>
      <c r="EA31" s="170"/>
      <c r="EB31" s="168"/>
      <c r="EC31" s="168"/>
      <c r="ED31" s="170"/>
      <c r="EE31" s="168"/>
      <c r="EF31" s="168"/>
      <c r="EG31" s="170"/>
      <c r="EH31" s="168">
        <f t="shared" si="5"/>
        <v>114133</v>
      </c>
      <c r="EI31" s="168">
        <f t="shared" si="4"/>
        <v>0</v>
      </c>
      <c r="EJ31" s="170"/>
    </row>
    <row r="32" spans="1:140" s="160" customFormat="1" ht="17.25" customHeight="1">
      <c r="A32" s="173"/>
      <c r="B32" s="92"/>
      <c r="C32" s="167">
        <v>4</v>
      </c>
      <c r="D32" s="94" t="s">
        <v>17</v>
      </c>
      <c r="E32" s="93"/>
      <c r="F32" s="93"/>
      <c r="G32" s="95" t="s">
        <v>18</v>
      </c>
      <c r="H32" s="168">
        <f t="shared" si="0"/>
        <v>9000</v>
      </c>
      <c r="I32" s="168">
        <f t="shared" si="1"/>
        <v>3000</v>
      </c>
      <c r="J32" s="168">
        <f t="shared" si="2"/>
        <v>0</v>
      </c>
      <c r="K32" s="169">
        <f t="shared" si="3"/>
        <v>12000</v>
      </c>
      <c r="L32" s="188">
        <f>SUM(L33:L40)</f>
        <v>0</v>
      </c>
      <c r="M32" s="188">
        <f>SUM(M33:M40)</f>
        <v>0</v>
      </c>
      <c r="N32" s="189"/>
      <c r="O32" s="188">
        <f>SUM(O33:O40)</f>
        <v>0</v>
      </c>
      <c r="P32" s="188">
        <f>SUM(P33:P40)</f>
        <v>0</v>
      </c>
      <c r="Q32" s="189"/>
      <c r="R32" s="188">
        <f>SUM(R33:R40)</f>
        <v>0</v>
      </c>
      <c r="S32" s="188">
        <f>SUM(S33:S40)</f>
        <v>0</v>
      </c>
      <c r="T32" s="189"/>
      <c r="U32" s="188">
        <f>SUM(U33:U40)</f>
        <v>0</v>
      </c>
      <c r="V32" s="188">
        <f>SUM(V33:V40)</f>
        <v>0</v>
      </c>
      <c r="W32" s="189"/>
      <c r="X32" s="188">
        <f>SUM(X33:X40)</f>
        <v>0</v>
      </c>
      <c r="Y32" s="188">
        <f>SUM(Y33:Y40)</f>
        <v>0</v>
      </c>
      <c r="Z32" s="189"/>
      <c r="AA32" s="188">
        <f>SUM(AA33:AA40)</f>
        <v>0</v>
      </c>
      <c r="AB32" s="188">
        <f>SUM(AB33:AB40)</f>
        <v>0</v>
      </c>
      <c r="AC32" s="189"/>
      <c r="AD32" s="168">
        <f>AA32+X32+U32</f>
        <v>0</v>
      </c>
      <c r="AE32" s="188">
        <f>SUM(AE33:AE40)</f>
        <v>0</v>
      </c>
      <c r="AF32" s="189"/>
      <c r="AG32" s="188">
        <f>SUM(AG33:AG40)</f>
        <v>0</v>
      </c>
      <c r="AH32" s="188">
        <f>SUM(AH33:AH40)</f>
        <v>0</v>
      </c>
      <c r="AI32" s="189"/>
      <c r="AJ32" s="188">
        <f>SUM(AJ33:AJ40)</f>
        <v>0</v>
      </c>
      <c r="AK32" s="188">
        <f>SUM(AK33:AK40)</f>
        <v>0</v>
      </c>
      <c r="AL32" s="189"/>
      <c r="AM32" s="188">
        <f>SUM(AM33:AM40)</f>
        <v>0</v>
      </c>
      <c r="AN32" s="188">
        <f>SUM(AN33:AN40)</f>
        <v>0</v>
      </c>
      <c r="AO32" s="189"/>
      <c r="AP32" s="188">
        <f>SUM(AP33:AP40)</f>
        <v>0</v>
      </c>
      <c r="AQ32" s="188">
        <f>SUM(AQ33:AQ40)</f>
        <v>0</v>
      </c>
      <c r="AR32" s="189"/>
      <c r="AS32" s="188">
        <f>SUM(AS33:AS40)</f>
        <v>0</v>
      </c>
      <c r="AT32" s="188">
        <f>SUM(AT33:AT40)</f>
        <v>0</v>
      </c>
      <c r="AU32" s="189"/>
      <c r="AV32" s="188">
        <f>SUM(AV33:AV40)</f>
        <v>0</v>
      </c>
      <c r="AW32" s="188">
        <f>SUM(AW33:AW40)</f>
        <v>0</v>
      </c>
      <c r="AX32" s="189"/>
      <c r="AY32" s="188">
        <f>SUM(AY33:AY40)</f>
        <v>0</v>
      </c>
      <c r="AZ32" s="188">
        <f>SUM(AZ33:AZ40)</f>
        <v>0</v>
      </c>
      <c r="BA32" s="189"/>
      <c r="BB32" s="188">
        <f>SUM(BB33:BB40)</f>
        <v>0</v>
      </c>
      <c r="BC32" s="188">
        <f>SUM(BC33:BC40)</f>
        <v>0</v>
      </c>
      <c r="BD32" s="189"/>
      <c r="BE32" s="188">
        <f>SUM(BE33:BE40)</f>
        <v>0</v>
      </c>
      <c r="BF32" s="188">
        <f>SUM(BF33:BF40)</f>
        <v>0</v>
      </c>
      <c r="BG32" s="189"/>
      <c r="BH32" s="188">
        <f>SUM(BH33:BH40)</f>
        <v>0</v>
      </c>
      <c r="BI32" s="188">
        <f>SUM(BI33:BI40)</f>
        <v>0</v>
      </c>
      <c r="BJ32" s="189"/>
      <c r="BK32" s="188">
        <f>SUM(BK33:BK40)</f>
        <v>0</v>
      </c>
      <c r="BL32" s="188">
        <f>SUM(BL33:BL40)</f>
        <v>0</v>
      </c>
      <c r="BM32" s="189"/>
      <c r="BN32" s="188">
        <f>SUM(BN33:BN40)</f>
        <v>0</v>
      </c>
      <c r="BO32" s="188">
        <f>SUM(BO33:BO40)</f>
        <v>0</v>
      </c>
      <c r="BP32" s="189"/>
      <c r="BQ32" s="188">
        <f>SUM(BQ33:BQ40)</f>
        <v>0</v>
      </c>
      <c r="BR32" s="188">
        <f>SUM(BR33:BR40)</f>
        <v>0</v>
      </c>
      <c r="BS32" s="189"/>
      <c r="BT32" s="188">
        <f>SUM(BT33:BT40)</f>
        <v>0</v>
      </c>
      <c r="BU32" s="188">
        <f>SUM(BU33:BU40)</f>
        <v>0</v>
      </c>
      <c r="BV32" s="189"/>
      <c r="BW32" s="188">
        <f>SUM(BW33:BW40)</f>
        <v>0</v>
      </c>
      <c r="BX32" s="188">
        <f>SUM(BX33:BX40)</f>
        <v>0</v>
      </c>
      <c r="BY32" s="189"/>
      <c r="BZ32" s="188"/>
      <c r="CA32" s="188">
        <f>SUM(CA33:CA40)</f>
        <v>0</v>
      </c>
      <c r="CB32" s="189"/>
      <c r="CC32" s="188">
        <f>SUM(CC33:CC40)</f>
        <v>0</v>
      </c>
      <c r="CD32" s="188">
        <f>SUM(CD33:CD40)</f>
        <v>0</v>
      </c>
      <c r="CE32" s="189"/>
      <c r="CF32" s="188">
        <f>SUM(CF33:CF40)</f>
        <v>9000</v>
      </c>
      <c r="CG32" s="188">
        <f>SUM(CG33:CG40)</f>
        <v>0</v>
      </c>
      <c r="CH32" s="189"/>
      <c r="CI32" s="188">
        <f>SUM(CI33:CI40)</f>
        <v>0</v>
      </c>
      <c r="CJ32" s="188">
        <f>SUM(CJ33:CJ40)</f>
        <v>0</v>
      </c>
      <c r="CK32" s="189"/>
      <c r="CL32" s="188">
        <f>SUM(CL33:CL40)</f>
        <v>0</v>
      </c>
      <c r="CM32" s="188">
        <f>SUM(CM33:CM40)</f>
        <v>0</v>
      </c>
      <c r="CN32" s="189"/>
      <c r="CO32" s="188">
        <f>SUM(CO33:CO40)</f>
        <v>0</v>
      </c>
      <c r="CP32" s="188">
        <f>SUM(CP33:CP40)</f>
        <v>0</v>
      </c>
      <c r="CQ32" s="189"/>
      <c r="CR32" s="188">
        <f>SUM(CR33:CR40)</f>
        <v>0</v>
      </c>
      <c r="CS32" s="188">
        <f>SUM(CS33:CS40)</f>
        <v>0</v>
      </c>
      <c r="CT32" s="189"/>
      <c r="CU32" s="188">
        <f>SUM(CU33:CU40)</f>
        <v>0</v>
      </c>
      <c r="CV32" s="188">
        <f>SUM(CV33:CV40)</f>
        <v>0</v>
      </c>
      <c r="CW32" s="189"/>
      <c r="CX32" s="188">
        <f>SUM(CX33:CX40)</f>
        <v>0</v>
      </c>
      <c r="CY32" s="188">
        <f>SUM(CY33:CY40)</f>
        <v>0</v>
      </c>
      <c r="CZ32" s="189"/>
      <c r="DA32" s="188">
        <f>SUM(DA33:DA40)</f>
        <v>0</v>
      </c>
      <c r="DB32" s="188">
        <f>SUM(DB33:DB40)</f>
        <v>0</v>
      </c>
      <c r="DC32" s="189"/>
      <c r="DD32" s="188">
        <f>SUM(DD33:DD40)</f>
        <v>0</v>
      </c>
      <c r="DE32" s="188">
        <f>SUM(DE33:DE40)</f>
        <v>0</v>
      </c>
      <c r="DF32" s="189"/>
      <c r="DG32" s="188">
        <f>SUM(DG33:DG40)</f>
        <v>0</v>
      </c>
      <c r="DH32" s="188">
        <f>SUM(DH33:DH40)</f>
        <v>0</v>
      </c>
      <c r="DI32" s="189"/>
      <c r="DJ32" s="188">
        <f>SUM(DJ33:DJ40)</f>
        <v>0</v>
      </c>
      <c r="DK32" s="188">
        <f>SUM(DK33:DK40)</f>
        <v>0</v>
      </c>
      <c r="DL32" s="189"/>
      <c r="DM32" s="188">
        <f>SUM(DM33:DM40)</f>
        <v>0</v>
      </c>
      <c r="DN32" s="188">
        <f>SUM(DN33:DN40)</f>
        <v>3000</v>
      </c>
      <c r="DO32" s="189"/>
      <c r="DP32" s="188">
        <f>SUM(DP33:DP40)</f>
        <v>0</v>
      </c>
      <c r="DQ32" s="188">
        <f>SUM(DQ33:DQ40)</f>
        <v>0</v>
      </c>
      <c r="DR32" s="189"/>
      <c r="DS32" s="188">
        <f>SUM(DS33:DS40)</f>
        <v>0</v>
      </c>
      <c r="DT32" s="188">
        <f>SUM(DT33:DT40)</f>
        <v>0</v>
      </c>
      <c r="DU32" s="188">
        <f>SUM(DU33:DU40)</f>
        <v>0</v>
      </c>
      <c r="DV32" s="188">
        <f>SUM(DV33:DV40)</f>
        <v>0</v>
      </c>
      <c r="DW32" s="188">
        <f>SUM(DW33:DW40)</f>
        <v>0</v>
      </c>
      <c r="DX32" s="189"/>
      <c r="DY32" s="188">
        <f>SUM(DY33:DY40)</f>
        <v>0</v>
      </c>
      <c r="DZ32" s="188">
        <f>SUM(DZ33:DZ40)</f>
        <v>0</v>
      </c>
      <c r="EA32" s="189"/>
      <c r="EB32" s="188">
        <f>SUM(EB33:EB40)</f>
        <v>0</v>
      </c>
      <c r="EC32" s="188">
        <f>SUM(EC33:EC40)</f>
        <v>0</v>
      </c>
      <c r="ED32" s="189"/>
      <c r="EE32" s="188">
        <f>SUM(EE33:EE40)</f>
        <v>0</v>
      </c>
      <c r="EF32" s="188">
        <f>SUM(EF33:EF40)</f>
        <v>0</v>
      </c>
      <c r="EG32" s="189"/>
      <c r="EH32" s="168">
        <f t="shared" si="5"/>
        <v>9000</v>
      </c>
      <c r="EI32" s="168">
        <f t="shared" si="4"/>
        <v>3000</v>
      </c>
      <c r="EJ32" s="189"/>
    </row>
    <row r="33" spans="1:140" s="160" customFormat="1" ht="15" customHeight="1">
      <c r="A33" s="173"/>
      <c r="B33" s="178"/>
      <c r="C33" s="179"/>
      <c r="D33" s="177">
        <v>1</v>
      </c>
      <c r="E33" s="81" t="s">
        <v>19</v>
      </c>
      <c r="F33" s="102"/>
      <c r="G33" s="180" t="s">
        <v>20</v>
      </c>
      <c r="H33" s="125">
        <f t="shared" si="0"/>
        <v>0</v>
      </c>
      <c r="I33" s="125">
        <f t="shared" si="1"/>
        <v>0</v>
      </c>
      <c r="J33" s="125">
        <f t="shared" si="2"/>
        <v>0</v>
      </c>
      <c r="K33" s="174">
        <f t="shared" si="3"/>
        <v>0</v>
      </c>
      <c r="L33" s="125"/>
      <c r="M33" s="125"/>
      <c r="N33" s="181"/>
      <c r="O33" s="125"/>
      <c r="P33" s="125"/>
      <c r="Q33" s="181"/>
      <c r="R33" s="125"/>
      <c r="S33" s="125"/>
      <c r="T33" s="181"/>
      <c r="U33" s="125"/>
      <c r="V33" s="125"/>
      <c r="W33" s="181"/>
      <c r="X33" s="125"/>
      <c r="Y33" s="125"/>
      <c r="Z33" s="181"/>
      <c r="AA33" s="125"/>
      <c r="AB33" s="125"/>
      <c r="AC33" s="181"/>
      <c r="AD33" s="125"/>
      <c r="AE33" s="125"/>
      <c r="AF33" s="181"/>
      <c r="AG33" s="125"/>
      <c r="AH33" s="125"/>
      <c r="AI33" s="181"/>
      <c r="AJ33" s="125"/>
      <c r="AK33" s="125"/>
      <c r="AL33" s="181"/>
      <c r="AM33" s="125"/>
      <c r="AN33" s="125"/>
      <c r="AO33" s="181"/>
      <c r="AP33" s="125"/>
      <c r="AQ33" s="125"/>
      <c r="AR33" s="181"/>
      <c r="AS33" s="125"/>
      <c r="AT33" s="125"/>
      <c r="AU33" s="181"/>
      <c r="AV33" s="125"/>
      <c r="AW33" s="125"/>
      <c r="AX33" s="181"/>
      <c r="AY33" s="125"/>
      <c r="AZ33" s="125"/>
      <c r="BA33" s="181"/>
      <c r="BB33" s="125"/>
      <c r="BC33" s="125"/>
      <c r="BD33" s="181"/>
      <c r="BE33" s="125"/>
      <c r="BF33" s="125"/>
      <c r="BG33" s="181"/>
      <c r="BH33" s="125"/>
      <c r="BI33" s="125"/>
      <c r="BJ33" s="181"/>
      <c r="BK33" s="125"/>
      <c r="BL33" s="125"/>
      <c r="BM33" s="181"/>
      <c r="BN33" s="125"/>
      <c r="BO33" s="125"/>
      <c r="BP33" s="181"/>
      <c r="BQ33" s="125"/>
      <c r="BR33" s="125"/>
      <c r="BS33" s="181"/>
      <c r="BT33" s="125"/>
      <c r="BU33" s="125"/>
      <c r="BV33" s="181"/>
      <c r="BW33" s="125"/>
      <c r="BX33" s="125"/>
      <c r="BY33" s="181"/>
      <c r="BZ33" s="125"/>
      <c r="CA33" s="125"/>
      <c r="CB33" s="181"/>
      <c r="CC33" s="125"/>
      <c r="CD33" s="125"/>
      <c r="CE33" s="181"/>
      <c r="CF33" s="125"/>
      <c r="CG33" s="125"/>
      <c r="CH33" s="181"/>
      <c r="CI33" s="125"/>
      <c r="CJ33" s="125"/>
      <c r="CK33" s="181"/>
      <c r="CL33" s="125"/>
      <c r="CM33" s="125"/>
      <c r="CN33" s="181"/>
      <c r="CO33" s="125"/>
      <c r="CP33" s="125"/>
      <c r="CQ33" s="181"/>
      <c r="CR33" s="125"/>
      <c r="CS33" s="125"/>
      <c r="CT33" s="181"/>
      <c r="CU33" s="125"/>
      <c r="CV33" s="125"/>
      <c r="CW33" s="181"/>
      <c r="CX33" s="125"/>
      <c r="CY33" s="125"/>
      <c r="CZ33" s="181"/>
      <c r="DA33" s="125"/>
      <c r="DB33" s="125"/>
      <c r="DC33" s="181"/>
      <c r="DD33" s="125"/>
      <c r="DE33" s="125"/>
      <c r="DF33" s="181"/>
      <c r="DG33" s="125"/>
      <c r="DH33" s="125"/>
      <c r="DI33" s="181"/>
      <c r="DJ33" s="125"/>
      <c r="DK33" s="125"/>
      <c r="DL33" s="181"/>
      <c r="DM33" s="125"/>
      <c r="DN33" s="125"/>
      <c r="DO33" s="181"/>
      <c r="DP33" s="125"/>
      <c r="DQ33" s="125"/>
      <c r="DR33" s="181"/>
      <c r="DS33" s="125"/>
      <c r="DT33" s="125"/>
      <c r="DU33" s="181"/>
      <c r="DV33" s="181"/>
      <c r="DW33" s="181"/>
      <c r="DX33" s="181"/>
      <c r="DY33" s="125"/>
      <c r="DZ33" s="125"/>
      <c r="EA33" s="181"/>
      <c r="EB33" s="125"/>
      <c r="EC33" s="125"/>
      <c r="ED33" s="181"/>
      <c r="EE33" s="125"/>
      <c r="EF33" s="125"/>
      <c r="EG33" s="181"/>
      <c r="EH33" s="125">
        <f t="shared" si="5"/>
        <v>0</v>
      </c>
      <c r="EI33" s="125">
        <f t="shared" si="4"/>
        <v>0</v>
      </c>
      <c r="EJ33" s="181"/>
    </row>
    <row r="34" spans="1:140" s="160" customFormat="1" ht="15" customHeight="1">
      <c r="A34" s="173"/>
      <c r="B34" s="178"/>
      <c r="C34" s="179"/>
      <c r="D34" s="177">
        <v>2</v>
      </c>
      <c r="E34" s="81" t="s">
        <v>21</v>
      </c>
      <c r="F34" s="102"/>
      <c r="G34" s="180" t="s">
        <v>22</v>
      </c>
      <c r="H34" s="125">
        <f t="shared" si="0"/>
        <v>0</v>
      </c>
      <c r="I34" s="125">
        <f t="shared" si="1"/>
        <v>0</v>
      </c>
      <c r="J34" s="125">
        <f t="shared" si="2"/>
        <v>0</v>
      </c>
      <c r="K34" s="174">
        <f t="shared" si="3"/>
        <v>0</v>
      </c>
      <c r="L34" s="125"/>
      <c r="M34" s="125"/>
      <c r="N34" s="181"/>
      <c r="O34" s="125"/>
      <c r="P34" s="125"/>
      <c r="Q34" s="181"/>
      <c r="R34" s="125"/>
      <c r="S34" s="125"/>
      <c r="T34" s="181"/>
      <c r="U34" s="125"/>
      <c r="V34" s="125"/>
      <c r="W34" s="181"/>
      <c r="X34" s="125"/>
      <c r="Y34" s="125"/>
      <c r="Z34" s="181"/>
      <c r="AA34" s="125"/>
      <c r="AB34" s="125"/>
      <c r="AC34" s="181"/>
      <c r="AD34" s="125"/>
      <c r="AE34" s="125"/>
      <c r="AF34" s="181"/>
      <c r="AG34" s="125"/>
      <c r="AH34" s="125"/>
      <c r="AI34" s="181"/>
      <c r="AJ34" s="125"/>
      <c r="AK34" s="125"/>
      <c r="AL34" s="181"/>
      <c r="AM34" s="125"/>
      <c r="AN34" s="125"/>
      <c r="AO34" s="181"/>
      <c r="AP34" s="125"/>
      <c r="AQ34" s="125"/>
      <c r="AR34" s="181"/>
      <c r="AS34" s="125"/>
      <c r="AT34" s="125"/>
      <c r="AU34" s="181"/>
      <c r="AV34" s="125"/>
      <c r="AW34" s="125"/>
      <c r="AX34" s="181"/>
      <c r="AY34" s="125"/>
      <c r="AZ34" s="125"/>
      <c r="BA34" s="181"/>
      <c r="BB34" s="125"/>
      <c r="BC34" s="125"/>
      <c r="BD34" s="181"/>
      <c r="BE34" s="125"/>
      <c r="BF34" s="125"/>
      <c r="BG34" s="181"/>
      <c r="BH34" s="125"/>
      <c r="BI34" s="125"/>
      <c r="BJ34" s="181"/>
      <c r="BK34" s="125"/>
      <c r="BL34" s="125"/>
      <c r="BM34" s="181"/>
      <c r="BN34" s="125"/>
      <c r="BO34" s="125"/>
      <c r="BP34" s="181"/>
      <c r="BQ34" s="125"/>
      <c r="BR34" s="125"/>
      <c r="BS34" s="181"/>
      <c r="BT34" s="125"/>
      <c r="BU34" s="125"/>
      <c r="BV34" s="181"/>
      <c r="BW34" s="125"/>
      <c r="BX34" s="125"/>
      <c r="BY34" s="181"/>
      <c r="BZ34" s="125"/>
      <c r="CA34" s="125"/>
      <c r="CB34" s="181"/>
      <c r="CC34" s="125"/>
      <c r="CD34" s="125"/>
      <c r="CE34" s="181"/>
      <c r="CF34" s="125"/>
      <c r="CG34" s="125"/>
      <c r="CH34" s="181"/>
      <c r="CI34" s="125"/>
      <c r="CJ34" s="125"/>
      <c r="CK34" s="181"/>
      <c r="CL34" s="125"/>
      <c r="CM34" s="125"/>
      <c r="CN34" s="181"/>
      <c r="CO34" s="125"/>
      <c r="CP34" s="125"/>
      <c r="CQ34" s="181"/>
      <c r="CR34" s="125"/>
      <c r="CS34" s="125"/>
      <c r="CT34" s="181"/>
      <c r="CU34" s="125"/>
      <c r="CV34" s="125"/>
      <c r="CW34" s="181"/>
      <c r="CX34" s="125"/>
      <c r="CY34" s="125"/>
      <c r="CZ34" s="181"/>
      <c r="DA34" s="125"/>
      <c r="DB34" s="125"/>
      <c r="DC34" s="181"/>
      <c r="DD34" s="125"/>
      <c r="DE34" s="125"/>
      <c r="DF34" s="181"/>
      <c r="DG34" s="125"/>
      <c r="DH34" s="125"/>
      <c r="DI34" s="181"/>
      <c r="DJ34" s="125"/>
      <c r="DK34" s="125"/>
      <c r="DL34" s="181"/>
      <c r="DM34" s="125"/>
      <c r="DN34" s="125"/>
      <c r="DO34" s="181"/>
      <c r="DP34" s="125"/>
      <c r="DQ34" s="125"/>
      <c r="DR34" s="181"/>
      <c r="DS34" s="125"/>
      <c r="DT34" s="125"/>
      <c r="DU34" s="181"/>
      <c r="DV34" s="181"/>
      <c r="DW34" s="181"/>
      <c r="DX34" s="181"/>
      <c r="DY34" s="125"/>
      <c r="DZ34" s="125"/>
      <c r="EA34" s="181"/>
      <c r="EB34" s="125"/>
      <c r="EC34" s="125"/>
      <c r="ED34" s="181"/>
      <c r="EE34" s="125"/>
      <c r="EF34" s="125"/>
      <c r="EG34" s="181"/>
      <c r="EH34" s="125">
        <f t="shared" si="5"/>
        <v>0</v>
      </c>
      <c r="EI34" s="125">
        <f t="shared" si="4"/>
        <v>0</v>
      </c>
      <c r="EJ34" s="181"/>
    </row>
    <row r="35" spans="1:140" s="160" customFormat="1" ht="15" customHeight="1">
      <c r="A35" s="173"/>
      <c r="B35" s="178"/>
      <c r="C35" s="179"/>
      <c r="D35" s="177">
        <v>3</v>
      </c>
      <c r="E35" s="81" t="s">
        <v>23</v>
      </c>
      <c r="F35" s="102"/>
      <c r="G35" s="180" t="s">
        <v>24</v>
      </c>
      <c r="H35" s="125">
        <f t="shared" si="0"/>
        <v>0</v>
      </c>
      <c r="I35" s="125">
        <f t="shared" si="1"/>
        <v>0</v>
      </c>
      <c r="J35" s="125">
        <f t="shared" si="2"/>
        <v>0</v>
      </c>
      <c r="K35" s="174">
        <f t="shared" si="3"/>
        <v>0</v>
      </c>
      <c r="L35" s="125"/>
      <c r="M35" s="125"/>
      <c r="N35" s="181"/>
      <c r="O35" s="125"/>
      <c r="P35" s="125"/>
      <c r="Q35" s="181"/>
      <c r="R35" s="125"/>
      <c r="S35" s="125"/>
      <c r="T35" s="181"/>
      <c r="U35" s="125"/>
      <c r="V35" s="125"/>
      <c r="W35" s="181"/>
      <c r="X35" s="125"/>
      <c r="Y35" s="125"/>
      <c r="Z35" s="181"/>
      <c r="AA35" s="125"/>
      <c r="AB35" s="125"/>
      <c r="AC35" s="181"/>
      <c r="AD35" s="125"/>
      <c r="AE35" s="125"/>
      <c r="AF35" s="181"/>
      <c r="AG35" s="125"/>
      <c r="AH35" s="125"/>
      <c r="AI35" s="181"/>
      <c r="AJ35" s="125"/>
      <c r="AK35" s="125"/>
      <c r="AL35" s="181"/>
      <c r="AM35" s="125"/>
      <c r="AN35" s="125"/>
      <c r="AO35" s="181"/>
      <c r="AP35" s="125"/>
      <c r="AQ35" s="125"/>
      <c r="AR35" s="181"/>
      <c r="AS35" s="125"/>
      <c r="AT35" s="125"/>
      <c r="AU35" s="181"/>
      <c r="AV35" s="125"/>
      <c r="AW35" s="125"/>
      <c r="AX35" s="181"/>
      <c r="AY35" s="125"/>
      <c r="AZ35" s="125"/>
      <c r="BA35" s="181"/>
      <c r="BB35" s="125"/>
      <c r="BC35" s="125"/>
      <c r="BD35" s="181"/>
      <c r="BE35" s="125"/>
      <c r="BF35" s="125"/>
      <c r="BG35" s="181"/>
      <c r="BH35" s="125"/>
      <c r="BI35" s="125"/>
      <c r="BJ35" s="181"/>
      <c r="BK35" s="125"/>
      <c r="BL35" s="125"/>
      <c r="BM35" s="181"/>
      <c r="BN35" s="125"/>
      <c r="BO35" s="125"/>
      <c r="BP35" s="181"/>
      <c r="BQ35" s="125"/>
      <c r="BR35" s="125"/>
      <c r="BS35" s="181"/>
      <c r="BT35" s="125"/>
      <c r="BU35" s="125"/>
      <c r="BV35" s="181"/>
      <c r="BW35" s="125"/>
      <c r="BX35" s="125"/>
      <c r="BY35" s="181"/>
      <c r="BZ35" s="125"/>
      <c r="CA35" s="125"/>
      <c r="CB35" s="181"/>
      <c r="CC35" s="125"/>
      <c r="CD35" s="125"/>
      <c r="CE35" s="181"/>
      <c r="CF35" s="125"/>
      <c r="CG35" s="125"/>
      <c r="CH35" s="181"/>
      <c r="CI35" s="125"/>
      <c r="CJ35" s="125"/>
      <c r="CK35" s="181"/>
      <c r="CL35" s="125"/>
      <c r="CM35" s="125"/>
      <c r="CN35" s="181"/>
      <c r="CO35" s="125"/>
      <c r="CP35" s="125"/>
      <c r="CQ35" s="181"/>
      <c r="CR35" s="125"/>
      <c r="CS35" s="125"/>
      <c r="CT35" s="181"/>
      <c r="CU35" s="125"/>
      <c r="CV35" s="125"/>
      <c r="CW35" s="181"/>
      <c r="CX35" s="125"/>
      <c r="CY35" s="125"/>
      <c r="CZ35" s="181"/>
      <c r="DA35" s="125"/>
      <c r="DB35" s="125"/>
      <c r="DC35" s="181"/>
      <c r="DD35" s="125"/>
      <c r="DE35" s="125"/>
      <c r="DF35" s="181"/>
      <c r="DG35" s="125"/>
      <c r="DH35" s="125"/>
      <c r="DI35" s="181"/>
      <c r="DJ35" s="125"/>
      <c r="DK35" s="125"/>
      <c r="DL35" s="181"/>
      <c r="DM35" s="125"/>
      <c r="DN35" s="125"/>
      <c r="DO35" s="181"/>
      <c r="DP35" s="125"/>
      <c r="DQ35" s="125"/>
      <c r="DR35" s="181"/>
      <c r="DS35" s="125"/>
      <c r="DT35" s="125"/>
      <c r="DU35" s="181"/>
      <c r="DV35" s="181"/>
      <c r="DW35" s="181"/>
      <c r="DX35" s="181"/>
      <c r="DY35" s="125"/>
      <c r="DZ35" s="125"/>
      <c r="EA35" s="181"/>
      <c r="EB35" s="125"/>
      <c r="EC35" s="125"/>
      <c r="ED35" s="181"/>
      <c r="EE35" s="125"/>
      <c r="EF35" s="125"/>
      <c r="EG35" s="181"/>
      <c r="EH35" s="125">
        <f t="shared" si="5"/>
        <v>0</v>
      </c>
      <c r="EI35" s="125">
        <f t="shared" si="4"/>
        <v>0</v>
      </c>
      <c r="EJ35" s="181"/>
    </row>
    <row r="36" spans="1:140" s="160" customFormat="1" ht="15" customHeight="1">
      <c r="A36" s="173"/>
      <c r="B36" s="178"/>
      <c r="C36" s="179"/>
      <c r="D36" s="177">
        <v>4</v>
      </c>
      <c r="E36" s="81" t="s">
        <v>27</v>
      </c>
      <c r="F36" s="102"/>
      <c r="G36" s="180" t="s">
        <v>28</v>
      </c>
      <c r="H36" s="125">
        <f t="shared" si="0"/>
        <v>0</v>
      </c>
      <c r="I36" s="125">
        <f t="shared" si="1"/>
        <v>0</v>
      </c>
      <c r="J36" s="125">
        <f t="shared" si="2"/>
        <v>0</v>
      </c>
      <c r="K36" s="174">
        <f t="shared" si="3"/>
        <v>0</v>
      </c>
      <c r="L36" s="125"/>
      <c r="M36" s="125"/>
      <c r="N36" s="181"/>
      <c r="O36" s="125"/>
      <c r="P36" s="125"/>
      <c r="Q36" s="181"/>
      <c r="R36" s="125"/>
      <c r="S36" s="125"/>
      <c r="T36" s="181"/>
      <c r="U36" s="125"/>
      <c r="V36" s="125"/>
      <c r="W36" s="181"/>
      <c r="X36" s="125"/>
      <c r="Y36" s="125"/>
      <c r="Z36" s="181"/>
      <c r="AA36" s="125"/>
      <c r="AB36" s="125"/>
      <c r="AC36" s="181"/>
      <c r="AD36" s="125"/>
      <c r="AE36" s="125"/>
      <c r="AF36" s="181"/>
      <c r="AG36" s="125"/>
      <c r="AH36" s="125"/>
      <c r="AI36" s="181"/>
      <c r="AJ36" s="125"/>
      <c r="AK36" s="125"/>
      <c r="AL36" s="181"/>
      <c r="AM36" s="125"/>
      <c r="AN36" s="125"/>
      <c r="AO36" s="181"/>
      <c r="AP36" s="125"/>
      <c r="AQ36" s="125"/>
      <c r="AR36" s="181"/>
      <c r="AS36" s="125"/>
      <c r="AT36" s="125"/>
      <c r="AU36" s="181"/>
      <c r="AV36" s="125"/>
      <c r="AW36" s="125"/>
      <c r="AX36" s="181"/>
      <c r="AY36" s="125"/>
      <c r="AZ36" s="125"/>
      <c r="BA36" s="181"/>
      <c r="BB36" s="125"/>
      <c r="BC36" s="125"/>
      <c r="BD36" s="181"/>
      <c r="BE36" s="125"/>
      <c r="BF36" s="125"/>
      <c r="BG36" s="181"/>
      <c r="BH36" s="125"/>
      <c r="BI36" s="125"/>
      <c r="BJ36" s="181"/>
      <c r="BK36" s="125"/>
      <c r="BL36" s="125"/>
      <c r="BM36" s="181"/>
      <c r="BN36" s="125"/>
      <c r="BO36" s="125"/>
      <c r="BP36" s="181"/>
      <c r="BQ36" s="125"/>
      <c r="BR36" s="125"/>
      <c r="BS36" s="181"/>
      <c r="BT36" s="125"/>
      <c r="BU36" s="125"/>
      <c r="BV36" s="181"/>
      <c r="BW36" s="125"/>
      <c r="BX36" s="125"/>
      <c r="BY36" s="181"/>
      <c r="BZ36" s="125"/>
      <c r="CA36" s="125"/>
      <c r="CB36" s="181"/>
      <c r="CC36" s="125"/>
      <c r="CD36" s="125"/>
      <c r="CE36" s="181"/>
      <c r="CF36" s="125"/>
      <c r="CG36" s="125"/>
      <c r="CH36" s="181"/>
      <c r="CI36" s="125"/>
      <c r="CJ36" s="125"/>
      <c r="CK36" s="181"/>
      <c r="CL36" s="125"/>
      <c r="CM36" s="125"/>
      <c r="CN36" s="181"/>
      <c r="CO36" s="125"/>
      <c r="CP36" s="125"/>
      <c r="CQ36" s="181"/>
      <c r="CR36" s="125"/>
      <c r="CS36" s="125"/>
      <c r="CT36" s="181"/>
      <c r="CU36" s="125"/>
      <c r="CV36" s="125"/>
      <c r="CW36" s="181"/>
      <c r="CX36" s="125"/>
      <c r="CY36" s="125"/>
      <c r="CZ36" s="181"/>
      <c r="DA36" s="125"/>
      <c r="DB36" s="125"/>
      <c r="DC36" s="181"/>
      <c r="DD36" s="125"/>
      <c r="DE36" s="125"/>
      <c r="DF36" s="181"/>
      <c r="DG36" s="125"/>
      <c r="DH36" s="125"/>
      <c r="DI36" s="181"/>
      <c r="DJ36" s="125"/>
      <c r="DK36" s="125"/>
      <c r="DL36" s="181"/>
      <c r="DM36" s="125"/>
      <c r="DN36" s="125"/>
      <c r="DO36" s="181"/>
      <c r="DP36" s="125"/>
      <c r="DQ36" s="125"/>
      <c r="DR36" s="181"/>
      <c r="DS36" s="125"/>
      <c r="DT36" s="125"/>
      <c r="DU36" s="181"/>
      <c r="DV36" s="181"/>
      <c r="DW36" s="181"/>
      <c r="DX36" s="181"/>
      <c r="DY36" s="125"/>
      <c r="DZ36" s="125"/>
      <c r="EA36" s="181"/>
      <c r="EB36" s="125"/>
      <c r="EC36" s="125"/>
      <c r="ED36" s="181"/>
      <c r="EE36" s="125"/>
      <c r="EF36" s="125"/>
      <c r="EG36" s="181"/>
      <c r="EH36" s="125">
        <f t="shared" si="5"/>
        <v>0</v>
      </c>
      <c r="EI36" s="125">
        <f t="shared" si="4"/>
        <v>0</v>
      </c>
      <c r="EJ36" s="181"/>
    </row>
    <row r="37" spans="1:140" s="160" customFormat="1" ht="15" customHeight="1">
      <c r="A37" s="173"/>
      <c r="B37" s="178"/>
      <c r="C37" s="179"/>
      <c r="D37" s="177">
        <v>5</v>
      </c>
      <c r="E37" s="81" t="s">
        <v>29</v>
      </c>
      <c r="F37" s="102"/>
      <c r="G37" s="180" t="s">
        <v>30</v>
      </c>
      <c r="H37" s="125">
        <f t="shared" si="0"/>
        <v>0</v>
      </c>
      <c r="I37" s="125">
        <f t="shared" si="1"/>
        <v>0</v>
      </c>
      <c r="J37" s="125">
        <f t="shared" si="2"/>
        <v>0</v>
      </c>
      <c r="K37" s="174">
        <f t="shared" si="3"/>
        <v>0</v>
      </c>
      <c r="L37" s="125"/>
      <c r="M37" s="125"/>
      <c r="N37" s="181"/>
      <c r="O37" s="125"/>
      <c r="P37" s="125"/>
      <c r="Q37" s="181"/>
      <c r="R37" s="125"/>
      <c r="S37" s="125"/>
      <c r="T37" s="181"/>
      <c r="U37" s="125"/>
      <c r="V37" s="125"/>
      <c r="W37" s="181"/>
      <c r="X37" s="125"/>
      <c r="Y37" s="125"/>
      <c r="Z37" s="181"/>
      <c r="AA37" s="125"/>
      <c r="AB37" s="125"/>
      <c r="AC37" s="181"/>
      <c r="AD37" s="125"/>
      <c r="AE37" s="125"/>
      <c r="AF37" s="181"/>
      <c r="AG37" s="125"/>
      <c r="AH37" s="125"/>
      <c r="AI37" s="181"/>
      <c r="AJ37" s="125"/>
      <c r="AK37" s="125"/>
      <c r="AL37" s="181"/>
      <c r="AM37" s="125"/>
      <c r="AN37" s="125"/>
      <c r="AO37" s="181"/>
      <c r="AP37" s="125"/>
      <c r="AQ37" s="125"/>
      <c r="AR37" s="181"/>
      <c r="AS37" s="125"/>
      <c r="AT37" s="125"/>
      <c r="AU37" s="181"/>
      <c r="AV37" s="125"/>
      <c r="AW37" s="125"/>
      <c r="AX37" s="181"/>
      <c r="AY37" s="125"/>
      <c r="AZ37" s="125"/>
      <c r="BA37" s="181"/>
      <c r="BB37" s="125"/>
      <c r="BC37" s="125"/>
      <c r="BD37" s="181"/>
      <c r="BE37" s="125"/>
      <c r="BF37" s="125"/>
      <c r="BG37" s="181"/>
      <c r="BH37" s="125"/>
      <c r="BI37" s="125"/>
      <c r="BJ37" s="181"/>
      <c r="BK37" s="125"/>
      <c r="BL37" s="125"/>
      <c r="BM37" s="181"/>
      <c r="BN37" s="125"/>
      <c r="BO37" s="125"/>
      <c r="BP37" s="181"/>
      <c r="BQ37" s="125"/>
      <c r="BR37" s="125"/>
      <c r="BS37" s="181"/>
      <c r="BT37" s="125"/>
      <c r="BU37" s="125"/>
      <c r="BV37" s="181"/>
      <c r="BW37" s="125"/>
      <c r="BX37" s="125"/>
      <c r="BY37" s="181"/>
      <c r="BZ37" s="125"/>
      <c r="CA37" s="125"/>
      <c r="CB37" s="181"/>
      <c r="CC37" s="125"/>
      <c r="CD37" s="125"/>
      <c r="CE37" s="181"/>
      <c r="CF37" s="125"/>
      <c r="CG37" s="125"/>
      <c r="CH37" s="181"/>
      <c r="CI37" s="125"/>
      <c r="CJ37" s="125"/>
      <c r="CK37" s="181"/>
      <c r="CL37" s="125"/>
      <c r="CM37" s="125"/>
      <c r="CN37" s="181"/>
      <c r="CO37" s="125"/>
      <c r="CP37" s="125"/>
      <c r="CQ37" s="181"/>
      <c r="CR37" s="125"/>
      <c r="CS37" s="125"/>
      <c r="CT37" s="181"/>
      <c r="CU37" s="125"/>
      <c r="CV37" s="125"/>
      <c r="CW37" s="181"/>
      <c r="CX37" s="125"/>
      <c r="CY37" s="125"/>
      <c r="CZ37" s="181"/>
      <c r="DA37" s="125"/>
      <c r="DB37" s="125"/>
      <c r="DC37" s="181"/>
      <c r="DD37" s="125"/>
      <c r="DE37" s="125"/>
      <c r="DF37" s="181"/>
      <c r="DG37" s="125"/>
      <c r="DH37" s="125"/>
      <c r="DI37" s="181"/>
      <c r="DJ37" s="125"/>
      <c r="DK37" s="125"/>
      <c r="DL37" s="181"/>
      <c r="DM37" s="125"/>
      <c r="DN37" s="125"/>
      <c r="DO37" s="181"/>
      <c r="DP37" s="125"/>
      <c r="DQ37" s="125"/>
      <c r="DR37" s="181"/>
      <c r="DS37" s="125"/>
      <c r="DT37" s="125"/>
      <c r="DU37" s="181"/>
      <c r="DV37" s="181"/>
      <c r="DW37" s="181"/>
      <c r="DX37" s="181"/>
      <c r="DY37" s="125"/>
      <c r="DZ37" s="125"/>
      <c r="EA37" s="181"/>
      <c r="EB37" s="125"/>
      <c r="EC37" s="125"/>
      <c r="ED37" s="181"/>
      <c r="EE37" s="125"/>
      <c r="EF37" s="125"/>
      <c r="EG37" s="181"/>
      <c r="EH37" s="125">
        <f t="shared" si="5"/>
        <v>0</v>
      </c>
      <c r="EI37" s="125">
        <f t="shared" si="4"/>
        <v>0</v>
      </c>
      <c r="EJ37" s="181"/>
    </row>
    <row r="38" spans="1:140" s="160" customFormat="1" ht="15" customHeight="1">
      <c r="A38" s="173"/>
      <c r="B38" s="178"/>
      <c r="C38" s="179"/>
      <c r="D38" s="177">
        <v>6</v>
      </c>
      <c r="E38" s="81" t="s">
        <v>31</v>
      </c>
      <c r="F38" s="102"/>
      <c r="G38" s="180" t="s">
        <v>32</v>
      </c>
      <c r="H38" s="125">
        <f t="shared" si="0"/>
        <v>0</v>
      </c>
      <c r="I38" s="125">
        <f t="shared" si="1"/>
        <v>0</v>
      </c>
      <c r="J38" s="125">
        <f t="shared" si="2"/>
        <v>0</v>
      </c>
      <c r="K38" s="174">
        <f t="shared" si="3"/>
        <v>0</v>
      </c>
      <c r="L38" s="125"/>
      <c r="M38" s="125"/>
      <c r="N38" s="181"/>
      <c r="O38" s="125"/>
      <c r="P38" s="125"/>
      <c r="Q38" s="181"/>
      <c r="R38" s="125"/>
      <c r="S38" s="125"/>
      <c r="T38" s="181"/>
      <c r="U38" s="125"/>
      <c r="V38" s="125"/>
      <c r="W38" s="181"/>
      <c r="X38" s="125"/>
      <c r="Y38" s="125"/>
      <c r="Z38" s="181"/>
      <c r="AA38" s="125"/>
      <c r="AB38" s="125"/>
      <c r="AC38" s="181"/>
      <c r="AD38" s="125"/>
      <c r="AE38" s="125"/>
      <c r="AF38" s="181"/>
      <c r="AG38" s="125"/>
      <c r="AH38" s="125"/>
      <c r="AI38" s="181"/>
      <c r="AJ38" s="125"/>
      <c r="AK38" s="125"/>
      <c r="AL38" s="181"/>
      <c r="AM38" s="125"/>
      <c r="AN38" s="125"/>
      <c r="AO38" s="181"/>
      <c r="AP38" s="125"/>
      <c r="AQ38" s="125"/>
      <c r="AR38" s="181"/>
      <c r="AS38" s="125"/>
      <c r="AT38" s="125"/>
      <c r="AU38" s="181"/>
      <c r="AV38" s="125"/>
      <c r="AW38" s="125"/>
      <c r="AX38" s="181"/>
      <c r="AY38" s="125"/>
      <c r="AZ38" s="125"/>
      <c r="BA38" s="181"/>
      <c r="BB38" s="125"/>
      <c r="BC38" s="125"/>
      <c r="BD38" s="181"/>
      <c r="BE38" s="125"/>
      <c r="BF38" s="125"/>
      <c r="BG38" s="181"/>
      <c r="BH38" s="125"/>
      <c r="BI38" s="125"/>
      <c r="BJ38" s="181"/>
      <c r="BK38" s="125"/>
      <c r="BL38" s="125"/>
      <c r="BM38" s="181"/>
      <c r="BN38" s="125"/>
      <c r="BO38" s="125"/>
      <c r="BP38" s="181"/>
      <c r="BQ38" s="125"/>
      <c r="BR38" s="125"/>
      <c r="BS38" s="181"/>
      <c r="BT38" s="125"/>
      <c r="BU38" s="125"/>
      <c r="BV38" s="181"/>
      <c r="BW38" s="125"/>
      <c r="BX38" s="125"/>
      <c r="BY38" s="181"/>
      <c r="BZ38" s="125"/>
      <c r="CA38" s="125"/>
      <c r="CB38" s="181"/>
      <c r="CC38" s="125"/>
      <c r="CD38" s="125"/>
      <c r="CE38" s="181"/>
      <c r="CF38" s="125"/>
      <c r="CG38" s="125"/>
      <c r="CH38" s="181"/>
      <c r="CI38" s="125"/>
      <c r="CJ38" s="125"/>
      <c r="CK38" s="181"/>
      <c r="CL38" s="125"/>
      <c r="CM38" s="125"/>
      <c r="CN38" s="181"/>
      <c r="CO38" s="125"/>
      <c r="CP38" s="125"/>
      <c r="CQ38" s="181"/>
      <c r="CR38" s="125"/>
      <c r="CS38" s="125"/>
      <c r="CT38" s="181"/>
      <c r="CU38" s="125"/>
      <c r="CV38" s="125"/>
      <c r="CW38" s="181"/>
      <c r="CX38" s="125"/>
      <c r="CY38" s="125"/>
      <c r="CZ38" s="181"/>
      <c r="DA38" s="125"/>
      <c r="DB38" s="125"/>
      <c r="DC38" s="181"/>
      <c r="DD38" s="125"/>
      <c r="DE38" s="125"/>
      <c r="DF38" s="181"/>
      <c r="DG38" s="125"/>
      <c r="DH38" s="125"/>
      <c r="DI38" s="181"/>
      <c r="DJ38" s="125"/>
      <c r="DK38" s="125"/>
      <c r="DL38" s="181"/>
      <c r="DM38" s="125"/>
      <c r="DN38" s="125"/>
      <c r="DO38" s="181"/>
      <c r="DP38" s="125"/>
      <c r="DQ38" s="125"/>
      <c r="DR38" s="181"/>
      <c r="DS38" s="125"/>
      <c r="DT38" s="125"/>
      <c r="DU38" s="181"/>
      <c r="DV38" s="181"/>
      <c r="DW38" s="181"/>
      <c r="DX38" s="181"/>
      <c r="DY38" s="125"/>
      <c r="DZ38" s="125"/>
      <c r="EA38" s="181"/>
      <c r="EB38" s="125"/>
      <c r="EC38" s="125"/>
      <c r="ED38" s="181"/>
      <c r="EE38" s="125"/>
      <c r="EF38" s="125"/>
      <c r="EG38" s="181"/>
      <c r="EH38" s="125">
        <f t="shared" si="5"/>
        <v>0</v>
      </c>
      <c r="EI38" s="125">
        <f t="shared" si="4"/>
        <v>0</v>
      </c>
      <c r="EJ38" s="181"/>
    </row>
    <row r="39" spans="1:140" s="160" customFormat="1" ht="15">
      <c r="A39" s="173"/>
      <c r="B39" s="178"/>
      <c r="C39" s="179"/>
      <c r="D39" s="177">
        <v>7</v>
      </c>
      <c r="E39" s="81" t="s">
        <v>33</v>
      </c>
      <c r="F39" s="102"/>
      <c r="G39" s="180" t="s">
        <v>34</v>
      </c>
      <c r="H39" s="125">
        <f t="shared" ref="H39:H65" si="9">SUMIF($L$5:$EJ$5,"Kötelező feladatok",L39:EJ39)-R39-AD39-EH39</f>
        <v>0</v>
      </c>
      <c r="I39" s="125">
        <f t="shared" ref="I39:I66" si="10">SUMIF($L$5:$EG$5,"Önként vállalt feladatok",L39:EG39)</f>
        <v>0</v>
      </c>
      <c r="J39" s="125">
        <f t="shared" si="2"/>
        <v>0</v>
      </c>
      <c r="K39" s="174">
        <f t="shared" si="3"/>
        <v>0</v>
      </c>
      <c r="L39" s="125"/>
      <c r="M39" s="125"/>
      <c r="N39" s="181"/>
      <c r="O39" s="125"/>
      <c r="P39" s="125"/>
      <c r="Q39" s="181"/>
      <c r="R39" s="125"/>
      <c r="S39" s="125"/>
      <c r="T39" s="181"/>
      <c r="U39" s="125"/>
      <c r="V39" s="125"/>
      <c r="W39" s="181"/>
      <c r="X39" s="125"/>
      <c r="Y39" s="125"/>
      <c r="Z39" s="181"/>
      <c r="AA39" s="125"/>
      <c r="AB39" s="125"/>
      <c r="AC39" s="181"/>
      <c r="AD39" s="125"/>
      <c r="AE39" s="125"/>
      <c r="AF39" s="181"/>
      <c r="AG39" s="125"/>
      <c r="AH39" s="125"/>
      <c r="AI39" s="181"/>
      <c r="AJ39" s="125"/>
      <c r="AK39" s="125"/>
      <c r="AL39" s="181"/>
      <c r="AM39" s="125"/>
      <c r="AN39" s="125"/>
      <c r="AO39" s="181"/>
      <c r="AP39" s="125"/>
      <c r="AQ39" s="125"/>
      <c r="AR39" s="181"/>
      <c r="AS39" s="125"/>
      <c r="AT39" s="125"/>
      <c r="AU39" s="181"/>
      <c r="AV39" s="125"/>
      <c r="AW39" s="125"/>
      <c r="AX39" s="181"/>
      <c r="AY39" s="125"/>
      <c r="AZ39" s="125"/>
      <c r="BA39" s="181"/>
      <c r="BB39" s="125"/>
      <c r="BC39" s="125"/>
      <c r="BD39" s="181"/>
      <c r="BE39" s="125"/>
      <c r="BF39" s="125"/>
      <c r="BG39" s="181"/>
      <c r="BH39" s="125"/>
      <c r="BI39" s="125"/>
      <c r="BJ39" s="181"/>
      <c r="BK39" s="125"/>
      <c r="BL39" s="125"/>
      <c r="BM39" s="181"/>
      <c r="BN39" s="125"/>
      <c r="BO39" s="125"/>
      <c r="BP39" s="181"/>
      <c r="BQ39" s="125"/>
      <c r="BR39" s="125"/>
      <c r="BS39" s="181"/>
      <c r="BT39" s="125"/>
      <c r="BU39" s="125"/>
      <c r="BV39" s="181"/>
      <c r="BW39" s="125"/>
      <c r="BX39" s="125"/>
      <c r="BY39" s="181"/>
      <c r="BZ39" s="125"/>
      <c r="CA39" s="125"/>
      <c r="CB39" s="181"/>
      <c r="CC39" s="125"/>
      <c r="CD39" s="125"/>
      <c r="CE39" s="181"/>
      <c r="CF39" s="125"/>
      <c r="CG39" s="125"/>
      <c r="CH39" s="181"/>
      <c r="CI39" s="125"/>
      <c r="CJ39" s="125"/>
      <c r="CK39" s="181"/>
      <c r="CL39" s="125"/>
      <c r="CM39" s="125"/>
      <c r="CN39" s="181"/>
      <c r="CO39" s="125"/>
      <c r="CP39" s="125"/>
      <c r="CQ39" s="181"/>
      <c r="CR39" s="125"/>
      <c r="CS39" s="125"/>
      <c r="CT39" s="181"/>
      <c r="CU39" s="125"/>
      <c r="CV39" s="125"/>
      <c r="CW39" s="181"/>
      <c r="CX39" s="125"/>
      <c r="CY39" s="125"/>
      <c r="CZ39" s="181"/>
      <c r="DA39" s="125"/>
      <c r="DB39" s="125"/>
      <c r="DC39" s="181"/>
      <c r="DD39" s="125"/>
      <c r="DE39" s="125"/>
      <c r="DF39" s="181"/>
      <c r="DG39" s="125"/>
      <c r="DH39" s="125"/>
      <c r="DI39" s="181"/>
      <c r="DJ39" s="125"/>
      <c r="DK39" s="125"/>
      <c r="DL39" s="181"/>
      <c r="DM39" s="125"/>
      <c r="DN39" s="125"/>
      <c r="DO39" s="181"/>
      <c r="DP39" s="125"/>
      <c r="DQ39" s="125"/>
      <c r="DR39" s="181"/>
      <c r="DS39" s="125"/>
      <c r="DT39" s="125"/>
      <c r="DU39" s="181"/>
      <c r="DV39" s="181"/>
      <c r="DW39" s="181"/>
      <c r="DX39" s="181"/>
      <c r="DY39" s="125"/>
      <c r="DZ39" s="125"/>
      <c r="EA39" s="181"/>
      <c r="EB39" s="125"/>
      <c r="EC39" s="125"/>
      <c r="ED39" s="181"/>
      <c r="EE39" s="125"/>
      <c r="EF39" s="125"/>
      <c r="EG39" s="181"/>
      <c r="EH39" s="125">
        <f t="shared" si="5"/>
        <v>0</v>
      </c>
      <c r="EI39" s="125">
        <f t="shared" si="4"/>
        <v>0</v>
      </c>
      <c r="EJ39" s="181"/>
    </row>
    <row r="40" spans="1:140" ht="15" customHeight="1">
      <c r="A40" s="173"/>
      <c r="B40" s="178"/>
      <c r="C40" s="179"/>
      <c r="D40" s="177">
        <v>8</v>
      </c>
      <c r="E40" s="81" t="s">
        <v>35</v>
      </c>
      <c r="F40" s="102"/>
      <c r="G40" s="180" t="s">
        <v>36</v>
      </c>
      <c r="H40" s="125">
        <f t="shared" si="9"/>
        <v>9000</v>
      </c>
      <c r="I40" s="125">
        <f t="shared" si="10"/>
        <v>3000</v>
      </c>
      <c r="J40" s="125">
        <f t="shared" si="2"/>
        <v>0</v>
      </c>
      <c r="K40" s="174">
        <f t="shared" si="3"/>
        <v>12000</v>
      </c>
      <c r="L40" s="125"/>
      <c r="M40" s="125"/>
      <c r="N40" s="181"/>
      <c r="O40" s="125"/>
      <c r="P40" s="125"/>
      <c r="Q40" s="181"/>
      <c r="R40" s="125"/>
      <c r="S40" s="125"/>
      <c r="T40" s="181"/>
      <c r="U40" s="125"/>
      <c r="V40" s="125"/>
      <c r="W40" s="181"/>
      <c r="X40" s="125"/>
      <c r="Y40" s="125"/>
      <c r="Z40" s="181"/>
      <c r="AA40" s="125"/>
      <c r="AB40" s="125"/>
      <c r="AC40" s="181"/>
      <c r="AD40" s="125"/>
      <c r="AE40" s="125"/>
      <c r="AF40" s="181"/>
      <c r="AG40" s="125"/>
      <c r="AH40" s="125"/>
      <c r="AI40" s="181"/>
      <c r="AJ40" s="125"/>
      <c r="AK40" s="125"/>
      <c r="AL40" s="181"/>
      <c r="AM40" s="125"/>
      <c r="AN40" s="125"/>
      <c r="AO40" s="181"/>
      <c r="AP40" s="125"/>
      <c r="AQ40" s="125"/>
      <c r="AR40" s="181"/>
      <c r="AS40" s="125"/>
      <c r="AT40" s="125"/>
      <c r="AU40" s="181"/>
      <c r="AV40" s="125"/>
      <c r="AW40" s="125"/>
      <c r="AX40" s="181"/>
      <c r="AY40" s="125"/>
      <c r="AZ40" s="125"/>
      <c r="BA40" s="181"/>
      <c r="BB40" s="125"/>
      <c r="BC40" s="125"/>
      <c r="BD40" s="181"/>
      <c r="BE40" s="125"/>
      <c r="BF40" s="125"/>
      <c r="BG40" s="181"/>
      <c r="BH40" s="125"/>
      <c r="BI40" s="125"/>
      <c r="BJ40" s="181"/>
      <c r="BK40" s="125"/>
      <c r="BL40" s="125"/>
      <c r="BM40" s="181"/>
      <c r="BN40" s="125"/>
      <c r="BO40" s="125"/>
      <c r="BP40" s="181"/>
      <c r="BQ40" s="125"/>
      <c r="BR40" s="125"/>
      <c r="BS40" s="181"/>
      <c r="BT40" s="125"/>
      <c r="BU40" s="125"/>
      <c r="BV40" s="181"/>
      <c r="BW40" s="125"/>
      <c r="BX40" s="125"/>
      <c r="BY40" s="181"/>
      <c r="BZ40" s="125"/>
      <c r="CA40" s="125"/>
      <c r="CB40" s="181"/>
      <c r="CC40" s="125"/>
      <c r="CD40" s="125"/>
      <c r="CE40" s="181"/>
      <c r="CF40" s="125">
        <f>5000+4000</f>
        <v>9000</v>
      </c>
      <c r="CG40" s="125"/>
      <c r="CH40" s="181"/>
      <c r="CI40" s="125"/>
      <c r="CJ40" s="125"/>
      <c r="CK40" s="181"/>
      <c r="CL40" s="125"/>
      <c r="CM40" s="125"/>
      <c r="CN40" s="181"/>
      <c r="CO40" s="125"/>
      <c r="CP40" s="125"/>
      <c r="CQ40" s="181"/>
      <c r="CR40" s="125"/>
      <c r="CS40" s="125"/>
      <c r="CT40" s="181"/>
      <c r="CU40" s="125"/>
      <c r="CV40" s="125"/>
      <c r="CW40" s="181"/>
      <c r="CX40" s="125"/>
      <c r="CY40" s="125"/>
      <c r="CZ40" s="181"/>
      <c r="DA40" s="125"/>
      <c r="DB40" s="125"/>
      <c r="DC40" s="181"/>
      <c r="DD40" s="125"/>
      <c r="DE40" s="125"/>
      <c r="DF40" s="181"/>
      <c r="DG40" s="125"/>
      <c r="DH40" s="125"/>
      <c r="DI40" s="181"/>
      <c r="DJ40" s="125"/>
      <c r="DK40" s="125"/>
      <c r="DL40" s="181"/>
      <c r="DM40" s="125"/>
      <c r="DN40" s="125">
        <v>3000</v>
      </c>
      <c r="DO40" s="181"/>
      <c r="DP40" s="125"/>
      <c r="DQ40" s="125"/>
      <c r="DR40" s="181"/>
      <c r="DS40" s="125"/>
      <c r="DT40" s="125"/>
      <c r="DU40" s="181"/>
      <c r="DV40" s="181"/>
      <c r="DW40" s="181"/>
      <c r="DX40" s="181"/>
      <c r="DY40" s="125"/>
      <c r="DZ40" s="125"/>
      <c r="EA40" s="181"/>
      <c r="EB40" s="125"/>
      <c r="EC40" s="125"/>
      <c r="ED40" s="181"/>
      <c r="EE40" s="125"/>
      <c r="EF40" s="125"/>
      <c r="EG40" s="181"/>
      <c r="EH40" s="125">
        <f t="shared" si="5"/>
        <v>9000</v>
      </c>
      <c r="EI40" s="125">
        <f t="shared" si="4"/>
        <v>3000</v>
      </c>
      <c r="EJ40" s="181"/>
    </row>
    <row r="41" spans="1:140" ht="27" customHeight="1">
      <c r="A41" s="1223" t="s">
        <v>37</v>
      </c>
      <c r="B41" s="1224"/>
      <c r="C41" s="1224"/>
      <c r="D41" s="1224"/>
      <c r="E41" s="1224"/>
      <c r="F41" s="1224"/>
      <c r="G41" s="1225"/>
      <c r="H41" s="563">
        <f t="shared" si="9"/>
        <v>1656055</v>
      </c>
      <c r="I41" s="563">
        <f t="shared" si="10"/>
        <v>15531</v>
      </c>
      <c r="J41" s="567"/>
      <c r="K41" s="568">
        <f>K6+K28</f>
        <v>1671586</v>
      </c>
      <c r="L41" s="562">
        <f>L6+L28</f>
        <v>145340</v>
      </c>
      <c r="M41" s="562">
        <f>M6+M28</f>
        <v>0</v>
      </c>
      <c r="N41" s="567"/>
      <c r="O41" s="562">
        <f>O6+O28</f>
        <v>8330</v>
      </c>
      <c r="P41" s="562">
        <f>P6+P28</f>
        <v>0</v>
      </c>
      <c r="Q41" s="567"/>
      <c r="R41" s="562">
        <f>R6+R28</f>
        <v>153670</v>
      </c>
      <c r="S41" s="562">
        <f>S6+S28</f>
        <v>0</v>
      </c>
      <c r="T41" s="567"/>
      <c r="U41" s="562">
        <f>U6+U28</f>
        <v>6672</v>
      </c>
      <c r="V41" s="562">
        <f>V6+V28</f>
        <v>0</v>
      </c>
      <c r="W41" s="567"/>
      <c r="X41" s="562">
        <f>X6+X28</f>
        <v>32124</v>
      </c>
      <c r="Y41" s="562">
        <f>Y6+Y28</f>
        <v>0</v>
      </c>
      <c r="Z41" s="567"/>
      <c r="AA41" s="562">
        <f>AA6+AA28</f>
        <v>25168</v>
      </c>
      <c r="AB41" s="562">
        <f>AB6+AB28</f>
        <v>0</v>
      </c>
      <c r="AC41" s="567"/>
      <c r="AD41" s="562">
        <f>AD6+AD28</f>
        <v>63964</v>
      </c>
      <c r="AE41" s="562">
        <f>AE6+AE28</f>
        <v>0</v>
      </c>
      <c r="AF41" s="567"/>
      <c r="AG41" s="562">
        <f>AG6+AG28</f>
        <v>1204</v>
      </c>
      <c r="AH41" s="562">
        <f>AH6+AH28</f>
        <v>0</v>
      </c>
      <c r="AI41" s="567"/>
      <c r="AJ41" s="562">
        <f>AJ6+AJ28</f>
        <v>1204</v>
      </c>
      <c r="AK41" s="562">
        <f>AK6+AK28</f>
        <v>0</v>
      </c>
      <c r="AL41" s="567"/>
      <c r="AM41" s="562">
        <f>AM6+AM28</f>
        <v>19249</v>
      </c>
      <c r="AN41" s="562">
        <f>AN6+AN28</f>
        <v>0</v>
      </c>
      <c r="AO41" s="567"/>
      <c r="AP41" s="562">
        <f>AP6+AP28</f>
        <v>9651</v>
      </c>
      <c r="AQ41" s="562">
        <f>AQ6+AQ28</f>
        <v>0</v>
      </c>
      <c r="AR41" s="567"/>
      <c r="AS41" s="562">
        <f>AS6+AS28</f>
        <v>0</v>
      </c>
      <c r="AT41" s="562">
        <f>AT6+AT28</f>
        <v>960</v>
      </c>
      <c r="AU41" s="567"/>
      <c r="AV41" s="562">
        <f>AV6+AV28</f>
        <v>1204</v>
      </c>
      <c r="AW41" s="562">
        <f>AW6+AW28</f>
        <v>0</v>
      </c>
      <c r="AX41" s="567"/>
      <c r="AY41" s="562">
        <f>AY6+AY28</f>
        <v>695</v>
      </c>
      <c r="AZ41" s="562">
        <f>AZ6+AZ28</f>
        <v>0</v>
      </c>
      <c r="BA41" s="567"/>
      <c r="BB41" s="562">
        <f>BB6+BB28</f>
        <v>48541</v>
      </c>
      <c r="BC41" s="562">
        <f>BC6+BC28</f>
        <v>0</v>
      </c>
      <c r="BD41" s="567"/>
      <c r="BE41" s="562">
        <f>BE6+BE28</f>
        <v>8000</v>
      </c>
      <c r="BF41" s="562">
        <f>BF6+BF28</f>
        <v>0</v>
      </c>
      <c r="BG41" s="567"/>
      <c r="BH41" s="562">
        <f>BH6+BH28</f>
        <v>31310</v>
      </c>
      <c r="BI41" s="562">
        <f>BI6+BI28</f>
        <v>0</v>
      </c>
      <c r="BJ41" s="567"/>
      <c r="BK41" s="562">
        <f>BK6+BK28</f>
        <v>575</v>
      </c>
      <c r="BL41" s="562">
        <f>BL6+BL28</f>
        <v>0</v>
      </c>
      <c r="BM41" s="567"/>
      <c r="BN41" s="562">
        <f>BN6+BN28</f>
        <v>10873</v>
      </c>
      <c r="BO41" s="562">
        <f>BO6+BO28</f>
        <v>0</v>
      </c>
      <c r="BP41" s="567"/>
      <c r="BQ41" s="562">
        <f>BQ6+BQ28</f>
        <v>770</v>
      </c>
      <c r="BR41" s="562">
        <f>BR6+BR28</f>
        <v>0</v>
      </c>
      <c r="BS41" s="567"/>
      <c r="BT41" s="562">
        <f>BT6+BT28</f>
        <v>209168</v>
      </c>
      <c r="BU41" s="562">
        <f>BU6+BU28</f>
        <v>0</v>
      </c>
      <c r="BV41" s="567"/>
      <c r="BW41" s="562">
        <f>BW6+BW28</f>
        <v>2133</v>
      </c>
      <c r="BX41" s="562">
        <f>BX6+BX28</f>
        <v>0</v>
      </c>
      <c r="BY41" s="567"/>
      <c r="BZ41" s="562">
        <f>BZ6+BZ28</f>
        <v>580433</v>
      </c>
      <c r="CA41" s="562">
        <f>CA6+CA28</f>
        <v>0</v>
      </c>
      <c r="CB41" s="567"/>
      <c r="CC41" s="562">
        <f>CC6+CC28</f>
        <v>23000</v>
      </c>
      <c r="CD41" s="562">
        <f>CD6+CD28</f>
        <v>0</v>
      </c>
      <c r="CE41" s="567"/>
      <c r="CF41" s="562">
        <f>CF6+CF28</f>
        <v>188370</v>
      </c>
      <c r="CG41" s="562">
        <f>CG6+CG28</f>
        <v>0</v>
      </c>
      <c r="CH41" s="567"/>
      <c r="CI41" s="562">
        <f>CI6+CI28</f>
        <v>22758</v>
      </c>
      <c r="CJ41" s="562">
        <f>CJ6+CJ28</f>
        <v>0</v>
      </c>
      <c r="CK41" s="567"/>
      <c r="CL41" s="562">
        <f>CL6+CL28</f>
        <v>0</v>
      </c>
      <c r="CM41" s="562">
        <f>CM6+CM28</f>
        <v>0</v>
      </c>
      <c r="CN41" s="567"/>
      <c r="CO41" s="562">
        <f>CO6+CO28</f>
        <v>120731</v>
      </c>
      <c r="CP41" s="562">
        <f>CP6+CP28</f>
        <v>0</v>
      </c>
      <c r="CQ41" s="567"/>
      <c r="CR41" s="562">
        <f>CR6+CR28</f>
        <v>3500</v>
      </c>
      <c r="CS41" s="562">
        <f>CS6+CS28</f>
        <v>0</v>
      </c>
      <c r="CT41" s="567"/>
      <c r="CU41" s="562">
        <f>CU6+CU28</f>
        <v>3900</v>
      </c>
      <c r="CV41" s="562">
        <f>CV6+CV28</f>
        <v>0</v>
      </c>
      <c r="CW41" s="567"/>
      <c r="CX41" s="562">
        <f>CX6+CX28</f>
        <v>5263</v>
      </c>
      <c r="CY41" s="562">
        <f>CY6+CY28</f>
        <v>0</v>
      </c>
      <c r="CZ41" s="567"/>
      <c r="DA41" s="562">
        <f>DA6+DA28</f>
        <v>0</v>
      </c>
      <c r="DB41" s="562">
        <f>DB6+DB28</f>
        <v>0</v>
      </c>
      <c r="DC41" s="567"/>
      <c r="DD41" s="562">
        <f>DD6+DD28</f>
        <v>0</v>
      </c>
      <c r="DE41" s="562">
        <f>DE6+DE28</f>
        <v>0</v>
      </c>
      <c r="DF41" s="567"/>
      <c r="DG41" s="562">
        <f>DG6+DG28</f>
        <v>64119</v>
      </c>
      <c r="DH41" s="562">
        <f>DH6+DH28</f>
        <v>0</v>
      </c>
      <c r="DI41" s="567"/>
      <c r="DJ41" s="562">
        <f>DJ6+DJ28</f>
        <v>0</v>
      </c>
      <c r="DK41" s="562">
        <f>DK6+DK28</f>
        <v>0</v>
      </c>
      <c r="DL41" s="567"/>
      <c r="DM41" s="562">
        <f>DM6+DM28</f>
        <v>0</v>
      </c>
      <c r="DN41" s="562">
        <f>DN6+DN28</f>
        <v>10900</v>
      </c>
      <c r="DO41" s="567"/>
      <c r="DP41" s="562">
        <f>DP6+DP28</f>
        <v>1800</v>
      </c>
      <c r="DQ41" s="562">
        <f>DQ6+DQ28</f>
        <v>0</v>
      </c>
      <c r="DR41" s="567"/>
      <c r="DS41" s="562">
        <f>DS6+DS28</f>
        <v>28720</v>
      </c>
      <c r="DT41" s="562">
        <f>DT6+DT28</f>
        <v>0</v>
      </c>
      <c r="DU41" s="562">
        <f>DU6+DU28</f>
        <v>0</v>
      </c>
      <c r="DV41" s="562">
        <f>DV6+DV28</f>
        <v>13242</v>
      </c>
      <c r="DW41" s="562">
        <f>DW6+DW28</f>
        <v>0</v>
      </c>
      <c r="DX41" s="567"/>
      <c r="DY41" s="562">
        <f>DY6+DY28</f>
        <v>38008</v>
      </c>
      <c r="DZ41" s="562">
        <f>DZ6+DZ28</f>
        <v>0</v>
      </c>
      <c r="EA41" s="567"/>
      <c r="EB41" s="562">
        <f>EB6+EB28</f>
        <v>0</v>
      </c>
      <c r="EC41" s="562">
        <f>EC6+EC28</f>
        <v>2638</v>
      </c>
      <c r="ED41" s="567"/>
      <c r="EE41" s="562">
        <f>EE6+EE28</f>
        <v>0</v>
      </c>
      <c r="EF41" s="562">
        <f>EF6+EF28</f>
        <v>1033</v>
      </c>
      <c r="EG41" s="567"/>
      <c r="EH41" s="563">
        <f t="shared" si="5"/>
        <v>1438421</v>
      </c>
      <c r="EI41" s="563">
        <f t="shared" si="4"/>
        <v>15531</v>
      </c>
      <c r="EJ41" s="567"/>
    </row>
    <row r="42" spans="1:140" s="172" customFormat="1" ht="24.75" customHeight="1">
      <c r="A42" s="173"/>
      <c r="B42" s="86">
        <v>3</v>
      </c>
      <c r="C42" s="1177" t="s">
        <v>38</v>
      </c>
      <c r="D42" s="1178"/>
      <c r="E42" s="1178"/>
      <c r="F42" s="1178"/>
      <c r="G42" s="1179"/>
      <c r="H42" s="185">
        <f t="shared" si="9"/>
        <v>92764</v>
      </c>
      <c r="I42" s="185">
        <f t="shared" si="10"/>
        <v>0</v>
      </c>
      <c r="J42" s="140"/>
      <c r="K42" s="193">
        <f>K43+K60+K61</f>
        <v>92764</v>
      </c>
      <c r="L42" s="139">
        <f>L43+L60+L61</f>
        <v>0</v>
      </c>
      <c r="M42" s="139">
        <f>M43+M60+M61</f>
        <v>0</v>
      </c>
      <c r="N42" s="140"/>
      <c r="O42" s="139">
        <f>O43+O60+O61</f>
        <v>0</v>
      </c>
      <c r="P42" s="139">
        <f>P43+P60+P61</f>
        <v>0</v>
      </c>
      <c r="Q42" s="140"/>
      <c r="R42" s="139">
        <f>R43+R60+R61</f>
        <v>0</v>
      </c>
      <c r="S42" s="139">
        <f>S43+S60+S61</f>
        <v>0</v>
      </c>
      <c r="T42" s="140"/>
      <c r="U42" s="139">
        <f>U43+U60+U61</f>
        <v>0</v>
      </c>
      <c r="V42" s="139">
        <f>V43+V60+V61</f>
        <v>0</v>
      </c>
      <c r="W42" s="140"/>
      <c r="X42" s="139">
        <f>X43+X60+X61</f>
        <v>0</v>
      </c>
      <c r="Y42" s="139">
        <f>Y43+Y60+Y61</f>
        <v>0</v>
      </c>
      <c r="Z42" s="140"/>
      <c r="AA42" s="139">
        <f>AA43+AA60+AA61</f>
        <v>0</v>
      </c>
      <c r="AB42" s="139">
        <f>AB43+AB60+AB61</f>
        <v>0</v>
      </c>
      <c r="AC42" s="140"/>
      <c r="AD42" s="139">
        <f>AD43+AD60+AD61</f>
        <v>0</v>
      </c>
      <c r="AE42" s="139">
        <f>AE43+AE60+AE61</f>
        <v>0</v>
      </c>
      <c r="AF42" s="140"/>
      <c r="AG42" s="139">
        <f>AG43+AG60+AG61</f>
        <v>0</v>
      </c>
      <c r="AH42" s="139">
        <f>AH43+AH60+AH61</f>
        <v>0</v>
      </c>
      <c r="AI42" s="140"/>
      <c r="AJ42" s="139">
        <f>AJ43+AJ60+AJ61</f>
        <v>0</v>
      </c>
      <c r="AK42" s="139">
        <f>AK43+AK60+AK61</f>
        <v>0</v>
      </c>
      <c r="AL42" s="140"/>
      <c r="AM42" s="139">
        <f>AM43+AM60+AM61</f>
        <v>0</v>
      </c>
      <c r="AN42" s="139">
        <f>AN43+AN60+AN61</f>
        <v>0</v>
      </c>
      <c r="AO42" s="140"/>
      <c r="AP42" s="139">
        <f>AP43+AP60+AP61</f>
        <v>0</v>
      </c>
      <c r="AQ42" s="139">
        <f>AQ43+AQ60+AQ61</f>
        <v>0</v>
      </c>
      <c r="AR42" s="140"/>
      <c r="AS42" s="139">
        <f>AS43+AS60+AS61</f>
        <v>0</v>
      </c>
      <c r="AT42" s="139">
        <f>AT43+AT60+AT61</f>
        <v>0</v>
      </c>
      <c r="AU42" s="140"/>
      <c r="AV42" s="139">
        <f>AV43+AV60+AV61</f>
        <v>0</v>
      </c>
      <c r="AW42" s="139">
        <f>AW43+AW60+AW61</f>
        <v>0</v>
      </c>
      <c r="AX42" s="140"/>
      <c r="AY42" s="139">
        <f>AY43+AY60+AY61</f>
        <v>0</v>
      </c>
      <c r="AZ42" s="139">
        <f>AZ43+AZ60+AZ61</f>
        <v>0</v>
      </c>
      <c r="BA42" s="140"/>
      <c r="BB42" s="139">
        <f>BB43+BB60+BB61</f>
        <v>0</v>
      </c>
      <c r="BC42" s="139">
        <f>BC43+BC60+BC61</f>
        <v>0</v>
      </c>
      <c r="BD42" s="140"/>
      <c r="BE42" s="139">
        <f>BE43+BE60+BE61</f>
        <v>0</v>
      </c>
      <c r="BF42" s="139">
        <f>BF43+BF60+BF61</f>
        <v>0</v>
      </c>
      <c r="BG42" s="140"/>
      <c r="BH42" s="139">
        <f>BH43+BH60+BH61</f>
        <v>0</v>
      </c>
      <c r="BI42" s="139">
        <f>BI43+BI60+BI61</f>
        <v>0</v>
      </c>
      <c r="BJ42" s="140"/>
      <c r="BK42" s="139">
        <f>BK43+BK60+BK61</f>
        <v>0</v>
      </c>
      <c r="BL42" s="139">
        <f>BL43+BL60+BL61</f>
        <v>0</v>
      </c>
      <c r="BM42" s="140"/>
      <c r="BN42" s="139">
        <f>BN43+BN60+BN61</f>
        <v>0</v>
      </c>
      <c r="BO42" s="139">
        <f>BO43+BO60+BO61</f>
        <v>0</v>
      </c>
      <c r="BP42" s="140"/>
      <c r="BQ42" s="139">
        <f>BQ43+BQ60+BQ61</f>
        <v>0</v>
      </c>
      <c r="BR42" s="139">
        <f>BR43+BR60+BR61</f>
        <v>0</v>
      </c>
      <c r="BS42" s="140"/>
      <c r="BT42" s="139">
        <f>BT43+BT60+BT61</f>
        <v>0</v>
      </c>
      <c r="BU42" s="139">
        <f>BU43+BU60+BU61</f>
        <v>0</v>
      </c>
      <c r="BV42" s="140"/>
      <c r="BW42" s="139">
        <f>BW43+BW60+BW61</f>
        <v>0</v>
      </c>
      <c r="BX42" s="139">
        <f>BX43+BX60+BX61</f>
        <v>0</v>
      </c>
      <c r="BY42" s="140"/>
      <c r="BZ42" s="139">
        <f>BZ43+BZ60+BZ61</f>
        <v>0</v>
      </c>
      <c r="CA42" s="139">
        <f>CA43+CA60+CA61</f>
        <v>0</v>
      </c>
      <c r="CB42" s="140"/>
      <c r="CC42" s="139">
        <f>CC43+CC60+CC61</f>
        <v>0</v>
      </c>
      <c r="CD42" s="139">
        <f>CD43+CD60+CD61</f>
        <v>0</v>
      </c>
      <c r="CE42" s="140"/>
      <c r="CF42" s="139">
        <f>CF43+CF60+CF61</f>
        <v>0</v>
      </c>
      <c r="CG42" s="139">
        <f>CG43+CG60+CG61</f>
        <v>0</v>
      </c>
      <c r="CH42" s="140"/>
      <c r="CI42" s="139">
        <f>CI43+CI60+CI61</f>
        <v>0</v>
      </c>
      <c r="CJ42" s="139">
        <f>CJ43+CJ60+CJ61</f>
        <v>0</v>
      </c>
      <c r="CK42" s="140"/>
      <c r="CL42" s="139">
        <f>CL43+CL60+CL61</f>
        <v>0</v>
      </c>
      <c r="CM42" s="139">
        <f>CM43+CM60+CM61</f>
        <v>0</v>
      </c>
      <c r="CN42" s="140"/>
      <c r="CO42" s="139">
        <f>CO43+CO60+CO61</f>
        <v>92764</v>
      </c>
      <c r="CP42" s="139">
        <f>CP43+CP60+CP61</f>
        <v>0</v>
      </c>
      <c r="CQ42" s="140"/>
      <c r="CR42" s="139">
        <f>CR43+CR60+CR61</f>
        <v>0</v>
      </c>
      <c r="CS42" s="139">
        <f>CS43+CS60+CS61</f>
        <v>0</v>
      </c>
      <c r="CT42" s="140"/>
      <c r="CU42" s="139">
        <f>CU43+CU60+CU61</f>
        <v>0</v>
      </c>
      <c r="CV42" s="139">
        <f>CV43+CV60+CV61</f>
        <v>0</v>
      </c>
      <c r="CW42" s="140"/>
      <c r="CX42" s="139">
        <f>CX43+CX60+CX61</f>
        <v>0</v>
      </c>
      <c r="CY42" s="139">
        <f>CY43+CY60+CY61</f>
        <v>0</v>
      </c>
      <c r="CZ42" s="140"/>
      <c r="DA42" s="139">
        <f>DA43+DA60+DA61</f>
        <v>0</v>
      </c>
      <c r="DB42" s="139">
        <f>DB43+DB60+DB61</f>
        <v>0</v>
      </c>
      <c r="DC42" s="140"/>
      <c r="DD42" s="139">
        <f>DD43+DD60+DD61</f>
        <v>0</v>
      </c>
      <c r="DE42" s="139">
        <f>DE43+DE60+DE61</f>
        <v>0</v>
      </c>
      <c r="DF42" s="140"/>
      <c r="DG42" s="139">
        <f>DG43+DG60+DG61</f>
        <v>0</v>
      </c>
      <c r="DH42" s="139">
        <f>DH43+DH60+DH61</f>
        <v>0</v>
      </c>
      <c r="DI42" s="140"/>
      <c r="DJ42" s="139">
        <f>DJ43+DJ60+DJ61</f>
        <v>0</v>
      </c>
      <c r="DK42" s="139">
        <f>DK43+DK60+DK61</f>
        <v>0</v>
      </c>
      <c r="DL42" s="140"/>
      <c r="DM42" s="139">
        <f>DM43+DM60+DM61</f>
        <v>0</v>
      </c>
      <c r="DN42" s="139">
        <f>DN43+DN60+DN61</f>
        <v>0</v>
      </c>
      <c r="DO42" s="140"/>
      <c r="DP42" s="139">
        <f>DP43+DP60+DP61</f>
        <v>0</v>
      </c>
      <c r="DQ42" s="139">
        <f>DQ43+DQ60+DQ61</f>
        <v>0</v>
      </c>
      <c r="DR42" s="140"/>
      <c r="DS42" s="139">
        <f>DS43+DS60+DS61</f>
        <v>0</v>
      </c>
      <c r="DT42" s="139">
        <f>DT43+DT60+DT61</f>
        <v>0</v>
      </c>
      <c r="DU42" s="139">
        <f>DU43+DU60+DU61</f>
        <v>0</v>
      </c>
      <c r="DV42" s="139">
        <f>DV43+DV60+DV61</f>
        <v>0</v>
      </c>
      <c r="DW42" s="139">
        <f>DW43+DW60+DW61</f>
        <v>0</v>
      </c>
      <c r="DX42" s="140"/>
      <c r="DY42" s="139">
        <f>DY43+DY60+DY61</f>
        <v>0</v>
      </c>
      <c r="DZ42" s="139">
        <f>DZ43+DZ60+DZ61</f>
        <v>0</v>
      </c>
      <c r="EA42" s="140"/>
      <c r="EB42" s="139">
        <f>EB43+EB60+EB61</f>
        <v>0</v>
      </c>
      <c r="EC42" s="139">
        <f>EC43+EC60+EC61</f>
        <v>0</v>
      </c>
      <c r="ED42" s="140"/>
      <c r="EE42" s="139">
        <f>EE43+EE60+EE61</f>
        <v>0</v>
      </c>
      <c r="EF42" s="139">
        <f>EF43+EF60+EF61</f>
        <v>0</v>
      </c>
      <c r="EG42" s="140"/>
      <c r="EH42" s="185">
        <f t="shared" si="5"/>
        <v>92764</v>
      </c>
      <c r="EI42" s="185">
        <f t="shared" si="4"/>
        <v>0</v>
      </c>
      <c r="EJ42" s="140"/>
    </row>
    <row r="43" spans="1:140" s="172" customFormat="1" ht="15" customHeight="1">
      <c r="A43" s="173"/>
      <c r="B43" s="178"/>
      <c r="C43" s="93">
        <v>1</v>
      </c>
      <c r="D43" s="94" t="s">
        <v>39</v>
      </c>
      <c r="E43" s="194"/>
      <c r="F43" s="194"/>
      <c r="G43" s="95" t="s">
        <v>40</v>
      </c>
      <c r="H43" s="168">
        <f t="shared" si="9"/>
        <v>92764</v>
      </c>
      <c r="I43" s="168">
        <f t="shared" si="10"/>
        <v>0</v>
      </c>
      <c r="J43" s="168">
        <f t="shared" ref="J43:J66" si="11">SUMIF($L$5:$EL$5,"Államigazgatási feladatok",L43:EL43)</f>
        <v>0</v>
      </c>
      <c r="K43" s="169">
        <f t="shared" ref="K43:K66" si="12">SUM(H43:J43)</f>
        <v>92764</v>
      </c>
      <c r="L43" s="195">
        <f>L44+L57+L58+L59</f>
        <v>0</v>
      </c>
      <c r="M43" s="195">
        <f>M44+M57+M58+M59</f>
        <v>0</v>
      </c>
      <c r="N43" s="196"/>
      <c r="O43" s="195">
        <f>O44+O57+O58+O59</f>
        <v>0</v>
      </c>
      <c r="P43" s="195">
        <f>P44+P57+P58+P59</f>
        <v>0</v>
      </c>
      <c r="Q43" s="196"/>
      <c r="R43" s="195">
        <f>R44+R57+R58+R59</f>
        <v>0</v>
      </c>
      <c r="S43" s="195">
        <f>S44+S57+S58+S59</f>
        <v>0</v>
      </c>
      <c r="T43" s="196"/>
      <c r="U43" s="195">
        <f>U44+U57+U58+U59</f>
        <v>0</v>
      </c>
      <c r="V43" s="195">
        <f>V44+V57+V58+V59</f>
        <v>0</v>
      </c>
      <c r="W43" s="196"/>
      <c r="X43" s="195">
        <f>X44+X57+X58+X59</f>
        <v>0</v>
      </c>
      <c r="Y43" s="195">
        <f>Y44+Y57+Y58+Y59</f>
        <v>0</v>
      </c>
      <c r="Z43" s="196"/>
      <c r="AA43" s="195">
        <f>AA44+AA57+AA58+AA59</f>
        <v>0</v>
      </c>
      <c r="AB43" s="195">
        <f>AB44+AB57+AB58+AB59</f>
        <v>0</v>
      </c>
      <c r="AC43" s="196"/>
      <c r="AD43" s="168">
        <f>AA43+X43+U43</f>
        <v>0</v>
      </c>
      <c r="AE43" s="195">
        <f>AE44+AE57+AE58+AE59</f>
        <v>0</v>
      </c>
      <c r="AF43" s="196"/>
      <c r="AG43" s="195">
        <f>AG44+AG57+AG58+AG59</f>
        <v>0</v>
      </c>
      <c r="AH43" s="195">
        <f>AH44+AH57+AH58+AH59</f>
        <v>0</v>
      </c>
      <c r="AI43" s="196"/>
      <c r="AJ43" s="195">
        <f>AJ44+AJ57+AJ58+AJ59</f>
        <v>0</v>
      </c>
      <c r="AK43" s="195">
        <f>AK44+AK57+AK58+AK59</f>
        <v>0</v>
      </c>
      <c r="AL43" s="196"/>
      <c r="AM43" s="195">
        <f>AM44+AM57+AM58+AM59</f>
        <v>0</v>
      </c>
      <c r="AN43" s="195">
        <f>AN44+AN57+AN58+AN59</f>
        <v>0</v>
      </c>
      <c r="AO43" s="196"/>
      <c r="AP43" s="195">
        <f>AP44+AP57+AP58+AP59</f>
        <v>0</v>
      </c>
      <c r="AQ43" s="195">
        <f>AQ44+AQ57+AQ58+AQ59</f>
        <v>0</v>
      </c>
      <c r="AR43" s="196"/>
      <c r="AS43" s="195">
        <f>AS44+AS57+AS58+AS59</f>
        <v>0</v>
      </c>
      <c r="AT43" s="195">
        <f>AT44+AT57+AT58+AT59</f>
        <v>0</v>
      </c>
      <c r="AU43" s="196"/>
      <c r="AV43" s="195">
        <f>AV44+AV57+AV58+AV59</f>
        <v>0</v>
      </c>
      <c r="AW43" s="195">
        <f>AW44+AW57+AW58+AW59</f>
        <v>0</v>
      </c>
      <c r="AX43" s="196"/>
      <c r="AY43" s="195">
        <f>AY44+AY57+AY58+AY59</f>
        <v>0</v>
      </c>
      <c r="AZ43" s="195">
        <f>AZ44+AZ57+AZ58+AZ59</f>
        <v>0</v>
      </c>
      <c r="BA43" s="196"/>
      <c r="BB43" s="195">
        <f>BB44+BB57+BB58+BB59</f>
        <v>0</v>
      </c>
      <c r="BC43" s="195">
        <f>BC44+BC57+BC58+BC59</f>
        <v>0</v>
      </c>
      <c r="BD43" s="196"/>
      <c r="BE43" s="195">
        <f>BE44+BE57+BE58+BE59</f>
        <v>0</v>
      </c>
      <c r="BF43" s="195">
        <f>BF44+BF57+BF58+BF59</f>
        <v>0</v>
      </c>
      <c r="BG43" s="196"/>
      <c r="BH43" s="195">
        <f>BH44+BH57+BH58+BH59</f>
        <v>0</v>
      </c>
      <c r="BI43" s="195">
        <f>BI44+BI57+BI58+BI59</f>
        <v>0</v>
      </c>
      <c r="BJ43" s="196"/>
      <c r="BK43" s="195">
        <f>BK44+BK57+BK58+BK59</f>
        <v>0</v>
      </c>
      <c r="BL43" s="195">
        <f>BL44+BL57+BL58+BL59</f>
        <v>0</v>
      </c>
      <c r="BM43" s="196"/>
      <c r="BN43" s="195">
        <f>BN44+BN57+BN58+BN59</f>
        <v>0</v>
      </c>
      <c r="BO43" s="195">
        <f>BO44+BO57+BO58+BO59</f>
        <v>0</v>
      </c>
      <c r="BP43" s="196"/>
      <c r="BQ43" s="195">
        <f>BQ44+BQ57+BQ58+BQ59</f>
        <v>0</v>
      </c>
      <c r="BR43" s="195">
        <f>BR44+BR57+BR58+BR59</f>
        <v>0</v>
      </c>
      <c r="BS43" s="196"/>
      <c r="BT43" s="195">
        <f>BT44+BT57+BT58+BT59</f>
        <v>0</v>
      </c>
      <c r="BU43" s="195">
        <f>BU44+BU57+BU58+BU59</f>
        <v>0</v>
      </c>
      <c r="BV43" s="196"/>
      <c r="BW43" s="195">
        <f>BW44+BW57+BW58+BW59</f>
        <v>0</v>
      </c>
      <c r="BX43" s="195">
        <f>BX44+BX57+BX58+BX59</f>
        <v>0</v>
      </c>
      <c r="BY43" s="196"/>
      <c r="BZ43" s="195">
        <f>BZ44+BZ57+BZ58+BZ59</f>
        <v>0</v>
      </c>
      <c r="CA43" s="195">
        <f>CA44+CA57+CA58+CA59</f>
        <v>0</v>
      </c>
      <c r="CB43" s="196"/>
      <c r="CC43" s="195">
        <f>CC44+CC57+CC58+CC59</f>
        <v>0</v>
      </c>
      <c r="CD43" s="195">
        <f>CD44+CD57+CD58+CD59</f>
        <v>0</v>
      </c>
      <c r="CE43" s="196"/>
      <c r="CF43" s="195">
        <f>CF44+CF57+CF58+CF59</f>
        <v>0</v>
      </c>
      <c r="CG43" s="195">
        <f>CG44+CG57+CG58+CG59</f>
        <v>0</v>
      </c>
      <c r="CH43" s="196"/>
      <c r="CI43" s="195">
        <f>CI44+CI57+CI58+CI59</f>
        <v>0</v>
      </c>
      <c r="CJ43" s="195">
        <f>CJ44+CJ57+CJ58+CJ59</f>
        <v>0</v>
      </c>
      <c r="CK43" s="196"/>
      <c r="CL43" s="195">
        <f>CL44+CL57+CL58+CL59</f>
        <v>0</v>
      </c>
      <c r="CM43" s="195">
        <f>CM44+CM57+CM58+CM59</f>
        <v>0</v>
      </c>
      <c r="CN43" s="196"/>
      <c r="CO43" s="195">
        <f>CO44+CO57+CO58+CO59</f>
        <v>92764</v>
      </c>
      <c r="CP43" s="195">
        <f>CP44+CP57+CP58+CP59</f>
        <v>0</v>
      </c>
      <c r="CQ43" s="196"/>
      <c r="CR43" s="195">
        <f>CR44+CR57+CR58+CR59</f>
        <v>0</v>
      </c>
      <c r="CS43" s="195">
        <f>CS44+CS57+CS58+CS59</f>
        <v>0</v>
      </c>
      <c r="CT43" s="196"/>
      <c r="CU43" s="195">
        <f>CU44+CU57+CU58+CU59</f>
        <v>0</v>
      </c>
      <c r="CV43" s="195">
        <f>CV44+CV57+CV58+CV59</f>
        <v>0</v>
      </c>
      <c r="CW43" s="196"/>
      <c r="CX43" s="195">
        <f>CX44+CX57+CX58+CX59</f>
        <v>0</v>
      </c>
      <c r="CY43" s="195">
        <f>CY44+CY57+CY58+CY59</f>
        <v>0</v>
      </c>
      <c r="CZ43" s="196"/>
      <c r="DA43" s="195">
        <f>DA44+DA57+DA58+DA59</f>
        <v>0</v>
      </c>
      <c r="DB43" s="195">
        <f>DB44+DB57+DB58+DB59</f>
        <v>0</v>
      </c>
      <c r="DC43" s="196"/>
      <c r="DD43" s="195">
        <f>DD44+DD57+DD58+DD59</f>
        <v>0</v>
      </c>
      <c r="DE43" s="195">
        <f>DE44+DE57+DE58+DE59</f>
        <v>0</v>
      </c>
      <c r="DF43" s="196"/>
      <c r="DG43" s="195">
        <f>DG44+DG57+DG58+DG59</f>
        <v>0</v>
      </c>
      <c r="DH43" s="195">
        <f>DH44+DH57+DH58+DH59</f>
        <v>0</v>
      </c>
      <c r="DI43" s="196"/>
      <c r="DJ43" s="195">
        <f>DJ44+DJ57+DJ58+DJ59</f>
        <v>0</v>
      </c>
      <c r="DK43" s="195">
        <f>DK44+DK57+DK58+DK59</f>
        <v>0</v>
      </c>
      <c r="DL43" s="196"/>
      <c r="DM43" s="195">
        <f>DM44+DM57+DM58+DM59</f>
        <v>0</v>
      </c>
      <c r="DN43" s="195">
        <f>DN44+DN57+DN58+DN59</f>
        <v>0</v>
      </c>
      <c r="DO43" s="196"/>
      <c r="DP43" s="195">
        <f>DP44+DP57+DP58+DP59</f>
        <v>0</v>
      </c>
      <c r="DQ43" s="195">
        <f>DQ44+DQ57+DQ58+DQ59</f>
        <v>0</v>
      </c>
      <c r="DR43" s="196"/>
      <c r="DS43" s="195">
        <f>DS44+DS57+DS58+DS59</f>
        <v>0</v>
      </c>
      <c r="DT43" s="195">
        <f>DT44+DT57+DT58+DT59</f>
        <v>0</v>
      </c>
      <c r="DU43" s="195">
        <f>DU44+DU57+DU58+DU59</f>
        <v>0</v>
      </c>
      <c r="DV43" s="195">
        <f>DV44+DV57+DV58+DV59</f>
        <v>0</v>
      </c>
      <c r="DW43" s="195">
        <f>DW44+DW57+DW58+DW59</f>
        <v>0</v>
      </c>
      <c r="DX43" s="196"/>
      <c r="DY43" s="195">
        <f>DY44+DY57+DY58+DY59</f>
        <v>0</v>
      </c>
      <c r="DZ43" s="195">
        <f>DZ44+DZ57+DZ58+DZ59</f>
        <v>0</v>
      </c>
      <c r="EA43" s="196"/>
      <c r="EB43" s="195">
        <f>EB44+EB57+EB58+EB59</f>
        <v>0</v>
      </c>
      <c r="EC43" s="195">
        <f>EC44+EC57+EC58+EC59</f>
        <v>0</v>
      </c>
      <c r="ED43" s="196"/>
      <c r="EE43" s="195">
        <f>EE44+EE57+EE58+EE59</f>
        <v>0</v>
      </c>
      <c r="EF43" s="195">
        <f>EF44+EF57+EF58+EF59</f>
        <v>0</v>
      </c>
      <c r="EG43" s="196"/>
      <c r="EH43" s="168">
        <f t="shared" si="5"/>
        <v>92764</v>
      </c>
      <c r="EI43" s="168">
        <f t="shared" si="4"/>
        <v>0</v>
      </c>
      <c r="EJ43" s="196"/>
    </row>
    <row r="44" spans="1:140" s="197" customFormat="1" ht="15" customHeight="1">
      <c r="A44" s="173"/>
      <c r="B44" s="178"/>
      <c r="C44" s="179"/>
      <c r="D44" s="102">
        <v>1</v>
      </c>
      <c r="E44" s="81" t="s">
        <v>41</v>
      </c>
      <c r="F44" s="81"/>
      <c r="G44" s="81" t="s">
        <v>42</v>
      </c>
      <c r="H44" s="125">
        <f t="shared" si="9"/>
        <v>0</v>
      </c>
      <c r="I44" s="125">
        <f t="shared" si="10"/>
        <v>0</v>
      </c>
      <c r="J44" s="125">
        <f t="shared" si="11"/>
        <v>0</v>
      </c>
      <c r="K44" s="174">
        <f t="shared" si="12"/>
        <v>0</v>
      </c>
      <c r="L44" s="108">
        <f>SUM(L45:L56)</f>
        <v>0</v>
      </c>
      <c r="M44" s="108">
        <f>SUM(M45:M56)</f>
        <v>0</v>
      </c>
      <c r="N44" s="109"/>
      <c r="O44" s="108">
        <f>SUM(O45:O56)</f>
        <v>0</v>
      </c>
      <c r="P44" s="108">
        <f>SUM(P45:P56)</f>
        <v>0</v>
      </c>
      <c r="Q44" s="109"/>
      <c r="R44" s="108">
        <f>SUM(R45:R56)</f>
        <v>0</v>
      </c>
      <c r="S44" s="108">
        <f>SUM(S45:S56)</f>
        <v>0</v>
      </c>
      <c r="T44" s="109"/>
      <c r="U44" s="108">
        <f>SUM(U45:U56)</f>
        <v>0</v>
      </c>
      <c r="V44" s="108">
        <f>SUM(V45:V56)</f>
        <v>0</v>
      </c>
      <c r="W44" s="109"/>
      <c r="X44" s="108">
        <f>SUM(X45:X56)</f>
        <v>0</v>
      </c>
      <c r="Y44" s="108">
        <f>SUM(Y45:Y56)</f>
        <v>0</v>
      </c>
      <c r="Z44" s="109"/>
      <c r="AA44" s="108">
        <f>SUM(AA45:AA56)</f>
        <v>0</v>
      </c>
      <c r="AB44" s="108">
        <f>SUM(AB45:AB56)</f>
        <v>0</v>
      </c>
      <c r="AC44" s="109"/>
      <c r="AD44" s="108">
        <f>SUM(AD45:AD56)</f>
        <v>0</v>
      </c>
      <c r="AE44" s="108">
        <f>SUM(AE45:AE56)</f>
        <v>0</v>
      </c>
      <c r="AF44" s="109"/>
      <c r="AG44" s="108">
        <f>SUM(AG45:AG56)</f>
        <v>0</v>
      </c>
      <c r="AH44" s="108">
        <f>SUM(AH45:AH56)</f>
        <v>0</v>
      </c>
      <c r="AI44" s="109"/>
      <c r="AJ44" s="108">
        <f>SUM(AJ45:AJ56)</f>
        <v>0</v>
      </c>
      <c r="AK44" s="108">
        <f>SUM(AK45:AK56)</f>
        <v>0</v>
      </c>
      <c r="AL44" s="109"/>
      <c r="AM44" s="108">
        <f>SUM(AM45:AM56)</f>
        <v>0</v>
      </c>
      <c r="AN44" s="108">
        <f>SUM(AN45:AN56)</f>
        <v>0</v>
      </c>
      <c r="AO44" s="109"/>
      <c r="AP44" s="108">
        <f>SUM(AP45:AP56)</f>
        <v>0</v>
      </c>
      <c r="AQ44" s="108">
        <f>SUM(AQ45:AQ56)</f>
        <v>0</v>
      </c>
      <c r="AR44" s="109"/>
      <c r="AS44" s="108">
        <f>SUM(AS45:AS56)</f>
        <v>0</v>
      </c>
      <c r="AT44" s="108">
        <f>SUM(AT45:AT56)</f>
        <v>0</v>
      </c>
      <c r="AU44" s="109"/>
      <c r="AV44" s="108">
        <f>SUM(AV45:AV56)</f>
        <v>0</v>
      </c>
      <c r="AW44" s="108">
        <f>SUM(AW45:AW56)</f>
        <v>0</v>
      </c>
      <c r="AX44" s="109"/>
      <c r="AY44" s="108">
        <f>SUM(AY45:AY56)</f>
        <v>0</v>
      </c>
      <c r="AZ44" s="108">
        <f>SUM(AZ45:AZ56)</f>
        <v>0</v>
      </c>
      <c r="BA44" s="109"/>
      <c r="BB44" s="108">
        <f>SUM(BB45:BB56)</f>
        <v>0</v>
      </c>
      <c r="BC44" s="108">
        <f>SUM(BC45:BC56)</f>
        <v>0</v>
      </c>
      <c r="BD44" s="109"/>
      <c r="BE44" s="108">
        <f>SUM(BE45:BE56)</f>
        <v>0</v>
      </c>
      <c r="BF44" s="108">
        <f>SUM(BF45:BF56)</f>
        <v>0</v>
      </c>
      <c r="BG44" s="109"/>
      <c r="BH44" s="108">
        <f>SUM(BH45:BH56)</f>
        <v>0</v>
      </c>
      <c r="BI44" s="108">
        <f>SUM(BI45:BI56)</f>
        <v>0</v>
      </c>
      <c r="BJ44" s="109"/>
      <c r="BK44" s="108">
        <f>SUM(BK45:BK56)</f>
        <v>0</v>
      </c>
      <c r="BL44" s="108">
        <f>SUM(BL45:BL56)</f>
        <v>0</v>
      </c>
      <c r="BM44" s="109"/>
      <c r="BN44" s="108">
        <f>SUM(BN45:BN56)</f>
        <v>0</v>
      </c>
      <c r="BO44" s="108">
        <f>SUM(BO45:BO56)</f>
        <v>0</v>
      </c>
      <c r="BP44" s="109"/>
      <c r="BQ44" s="108">
        <f>SUM(BQ45:BQ56)</f>
        <v>0</v>
      </c>
      <c r="BR44" s="108">
        <f>SUM(BR45:BR56)</f>
        <v>0</v>
      </c>
      <c r="BS44" s="109"/>
      <c r="BT44" s="108">
        <f>SUM(BT45:BT56)</f>
        <v>0</v>
      </c>
      <c r="BU44" s="108">
        <f>SUM(BU45:BU56)</f>
        <v>0</v>
      </c>
      <c r="BV44" s="109"/>
      <c r="BW44" s="108">
        <f>SUM(BW45:BW56)</f>
        <v>0</v>
      </c>
      <c r="BX44" s="108">
        <f>SUM(BX45:BX56)</f>
        <v>0</v>
      </c>
      <c r="BY44" s="109"/>
      <c r="BZ44" s="108">
        <f>SUM(BZ45:BZ56)</f>
        <v>0</v>
      </c>
      <c r="CA44" s="108">
        <f>SUM(CA45:CA56)</f>
        <v>0</v>
      </c>
      <c r="CB44" s="109"/>
      <c r="CC44" s="108">
        <f>SUM(CC45:CC56)</f>
        <v>0</v>
      </c>
      <c r="CD44" s="108">
        <f>SUM(CD45:CD56)</f>
        <v>0</v>
      </c>
      <c r="CE44" s="109"/>
      <c r="CF44" s="108">
        <f>SUM(CF45:CF56)</f>
        <v>0</v>
      </c>
      <c r="CG44" s="108">
        <f>SUM(CG45:CG56)</f>
        <v>0</v>
      </c>
      <c r="CH44" s="109"/>
      <c r="CI44" s="108">
        <f>SUM(CI45:CI56)</f>
        <v>0</v>
      </c>
      <c r="CJ44" s="108">
        <f>SUM(CJ45:CJ56)</f>
        <v>0</v>
      </c>
      <c r="CK44" s="109"/>
      <c r="CL44" s="108">
        <f>SUM(CL45:CL56)</f>
        <v>0</v>
      </c>
      <c r="CM44" s="108">
        <f>SUM(CM45:CM56)</f>
        <v>0</v>
      </c>
      <c r="CN44" s="109"/>
      <c r="CO44" s="108">
        <f>SUM(CO45:CO56)</f>
        <v>0</v>
      </c>
      <c r="CP44" s="108">
        <f>SUM(CP45:CP56)</f>
        <v>0</v>
      </c>
      <c r="CQ44" s="109"/>
      <c r="CR44" s="108">
        <f>SUM(CR45:CR56)</f>
        <v>0</v>
      </c>
      <c r="CS44" s="108">
        <f>SUM(CS45:CS56)</f>
        <v>0</v>
      </c>
      <c r="CT44" s="109"/>
      <c r="CU44" s="108">
        <f>SUM(CU45:CU56)</f>
        <v>0</v>
      </c>
      <c r="CV44" s="108">
        <f>SUM(CV45:CV56)</f>
        <v>0</v>
      </c>
      <c r="CW44" s="109"/>
      <c r="CX44" s="108">
        <f>SUM(CX45:CX56)</f>
        <v>0</v>
      </c>
      <c r="CY44" s="108">
        <f>SUM(CY45:CY56)</f>
        <v>0</v>
      </c>
      <c r="CZ44" s="109"/>
      <c r="DA44" s="108">
        <f>SUM(DA45:DA56)</f>
        <v>0</v>
      </c>
      <c r="DB44" s="108">
        <f>SUM(DB45:DB56)</f>
        <v>0</v>
      </c>
      <c r="DC44" s="109"/>
      <c r="DD44" s="108">
        <f>SUM(DD45:DD56)</f>
        <v>0</v>
      </c>
      <c r="DE44" s="108">
        <f>SUM(DE45:DE56)</f>
        <v>0</v>
      </c>
      <c r="DF44" s="109"/>
      <c r="DG44" s="108">
        <f>SUM(DG45:DG56)</f>
        <v>0</v>
      </c>
      <c r="DH44" s="108">
        <f>SUM(DH45:DH56)</f>
        <v>0</v>
      </c>
      <c r="DI44" s="109"/>
      <c r="DJ44" s="108">
        <f>SUM(DJ45:DJ56)</f>
        <v>0</v>
      </c>
      <c r="DK44" s="108">
        <f>SUM(DK45:DK56)</f>
        <v>0</v>
      </c>
      <c r="DL44" s="109"/>
      <c r="DM44" s="108">
        <f>SUM(DM45:DM56)</f>
        <v>0</v>
      </c>
      <c r="DN44" s="108">
        <f>SUM(DN45:DN56)</f>
        <v>0</v>
      </c>
      <c r="DO44" s="109"/>
      <c r="DP44" s="108">
        <f>SUM(DP45:DP56)</f>
        <v>0</v>
      </c>
      <c r="DQ44" s="108">
        <f>SUM(DQ45:DQ56)</f>
        <v>0</v>
      </c>
      <c r="DR44" s="109"/>
      <c r="DS44" s="108">
        <f>SUM(DS45:DS56)</f>
        <v>0</v>
      </c>
      <c r="DT44" s="108">
        <f>SUM(DT45:DT56)</f>
        <v>0</v>
      </c>
      <c r="DU44" s="108">
        <f>SUM(DU45:DU56)</f>
        <v>0</v>
      </c>
      <c r="DV44" s="108">
        <f>SUM(DV45:DV56)</f>
        <v>0</v>
      </c>
      <c r="DW44" s="108">
        <f>SUM(DW45:DW56)</f>
        <v>0</v>
      </c>
      <c r="DX44" s="109"/>
      <c r="DY44" s="108">
        <f>SUM(DY45:DY56)</f>
        <v>0</v>
      </c>
      <c r="DZ44" s="108">
        <f>SUM(DZ45:DZ56)</f>
        <v>0</v>
      </c>
      <c r="EA44" s="109"/>
      <c r="EB44" s="108">
        <f>SUM(EB45:EB56)</f>
        <v>0</v>
      </c>
      <c r="EC44" s="108">
        <f>SUM(EC45:EC56)</f>
        <v>0</v>
      </c>
      <c r="ED44" s="109"/>
      <c r="EE44" s="108">
        <f>SUM(EE45:EE56)</f>
        <v>0</v>
      </c>
      <c r="EF44" s="108">
        <f>SUM(EF45:EF56)</f>
        <v>0</v>
      </c>
      <c r="EG44" s="109"/>
      <c r="EH44" s="125">
        <f t="shared" si="5"/>
        <v>0</v>
      </c>
      <c r="EI44" s="125">
        <f t="shared" si="4"/>
        <v>0</v>
      </c>
      <c r="EJ44" s="109"/>
    </row>
    <row r="45" spans="1:140" ht="15" customHeight="1">
      <c r="A45" s="173"/>
      <c r="B45" s="178"/>
      <c r="C45" s="179"/>
      <c r="D45" s="184"/>
      <c r="E45" s="102">
        <v>1</v>
      </c>
      <c r="F45" s="81" t="s">
        <v>43</v>
      </c>
      <c r="G45" s="81" t="s">
        <v>44</v>
      </c>
      <c r="H45" s="125">
        <f t="shared" si="9"/>
        <v>0</v>
      </c>
      <c r="I45" s="125">
        <f t="shared" si="10"/>
        <v>0</v>
      </c>
      <c r="J45" s="125">
        <f t="shared" si="11"/>
        <v>0</v>
      </c>
      <c r="K45" s="174">
        <f t="shared" si="12"/>
        <v>0</v>
      </c>
      <c r="L45" s="110"/>
      <c r="M45" s="110"/>
      <c r="N45" s="111"/>
      <c r="O45" s="110"/>
      <c r="P45" s="110"/>
      <c r="Q45" s="111"/>
      <c r="R45" s="110"/>
      <c r="S45" s="110"/>
      <c r="T45" s="111"/>
      <c r="U45" s="110"/>
      <c r="V45" s="110"/>
      <c r="W45" s="111"/>
      <c r="X45" s="110"/>
      <c r="Y45" s="110"/>
      <c r="Z45" s="111"/>
      <c r="AA45" s="110"/>
      <c r="AB45" s="110"/>
      <c r="AC45" s="111"/>
      <c r="AD45" s="110"/>
      <c r="AE45" s="110"/>
      <c r="AF45" s="111"/>
      <c r="AG45" s="110"/>
      <c r="AH45" s="110"/>
      <c r="AI45" s="111"/>
      <c r="AJ45" s="110"/>
      <c r="AK45" s="110"/>
      <c r="AL45" s="111"/>
      <c r="AM45" s="110"/>
      <c r="AN45" s="110"/>
      <c r="AO45" s="111"/>
      <c r="AP45" s="110"/>
      <c r="AQ45" s="110"/>
      <c r="AR45" s="111"/>
      <c r="AS45" s="110"/>
      <c r="AT45" s="110"/>
      <c r="AU45" s="111"/>
      <c r="AV45" s="110"/>
      <c r="AW45" s="110"/>
      <c r="AX45" s="111"/>
      <c r="AY45" s="110"/>
      <c r="AZ45" s="110"/>
      <c r="BA45" s="111"/>
      <c r="BB45" s="110"/>
      <c r="BC45" s="110"/>
      <c r="BD45" s="111"/>
      <c r="BE45" s="110"/>
      <c r="BF45" s="110"/>
      <c r="BG45" s="111"/>
      <c r="BH45" s="110"/>
      <c r="BI45" s="110"/>
      <c r="BJ45" s="111"/>
      <c r="BK45" s="110"/>
      <c r="BL45" s="110"/>
      <c r="BM45" s="111"/>
      <c r="BN45" s="110"/>
      <c r="BO45" s="110"/>
      <c r="BP45" s="111"/>
      <c r="BQ45" s="110"/>
      <c r="BR45" s="110"/>
      <c r="BS45" s="111"/>
      <c r="BT45" s="110"/>
      <c r="BU45" s="110"/>
      <c r="BV45" s="111"/>
      <c r="BW45" s="110"/>
      <c r="BX45" s="110"/>
      <c r="BY45" s="111"/>
      <c r="BZ45" s="110"/>
      <c r="CA45" s="110"/>
      <c r="CB45" s="111"/>
      <c r="CC45" s="110"/>
      <c r="CD45" s="110"/>
      <c r="CE45" s="111"/>
      <c r="CF45" s="110"/>
      <c r="CG45" s="110"/>
      <c r="CH45" s="111"/>
      <c r="CI45" s="110"/>
      <c r="CJ45" s="110"/>
      <c r="CK45" s="111"/>
      <c r="CL45" s="110"/>
      <c r="CM45" s="110"/>
      <c r="CN45" s="111"/>
      <c r="CO45" s="110"/>
      <c r="CP45" s="110"/>
      <c r="CQ45" s="111"/>
      <c r="CR45" s="110"/>
      <c r="CS45" s="110"/>
      <c r="CT45" s="111"/>
      <c r="CU45" s="110"/>
      <c r="CV45" s="110"/>
      <c r="CW45" s="111"/>
      <c r="CX45" s="110"/>
      <c r="CY45" s="110"/>
      <c r="CZ45" s="111"/>
      <c r="DA45" s="110"/>
      <c r="DB45" s="110"/>
      <c r="DC45" s="111"/>
      <c r="DD45" s="110"/>
      <c r="DE45" s="110"/>
      <c r="DF45" s="111"/>
      <c r="DG45" s="110"/>
      <c r="DH45" s="110"/>
      <c r="DI45" s="111"/>
      <c r="DJ45" s="110"/>
      <c r="DK45" s="110"/>
      <c r="DL45" s="111"/>
      <c r="DM45" s="110"/>
      <c r="DN45" s="110"/>
      <c r="DO45" s="111"/>
      <c r="DP45" s="110"/>
      <c r="DQ45" s="110"/>
      <c r="DR45" s="111"/>
      <c r="DS45" s="110"/>
      <c r="DT45" s="110"/>
      <c r="DU45" s="111"/>
      <c r="DV45" s="111"/>
      <c r="DW45" s="111"/>
      <c r="DX45" s="111"/>
      <c r="DY45" s="110"/>
      <c r="DZ45" s="110"/>
      <c r="EA45" s="111"/>
      <c r="EB45" s="110"/>
      <c r="EC45" s="110"/>
      <c r="ED45" s="111"/>
      <c r="EE45" s="110"/>
      <c r="EF45" s="110"/>
      <c r="EG45" s="111"/>
      <c r="EH45" s="125">
        <f t="shared" si="5"/>
        <v>0</v>
      </c>
      <c r="EI45" s="125">
        <f t="shared" si="4"/>
        <v>0</v>
      </c>
      <c r="EJ45" s="111"/>
    </row>
    <row r="46" spans="1:140" s="172" customFormat="1" ht="15" customHeight="1">
      <c r="A46" s="173"/>
      <c r="B46" s="178"/>
      <c r="C46" s="179"/>
      <c r="D46" s="184"/>
      <c r="E46" s="102">
        <v>2</v>
      </c>
      <c r="F46" s="81" t="s">
        <v>45</v>
      </c>
      <c r="G46" s="81" t="s">
        <v>46</v>
      </c>
      <c r="H46" s="125">
        <f t="shared" si="9"/>
        <v>0</v>
      </c>
      <c r="I46" s="125">
        <f t="shared" si="10"/>
        <v>0</v>
      </c>
      <c r="J46" s="125">
        <f t="shared" si="11"/>
        <v>0</v>
      </c>
      <c r="K46" s="174">
        <f t="shared" si="12"/>
        <v>0</v>
      </c>
      <c r="L46" s="110"/>
      <c r="M46" s="110"/>
      <c r="N46" s="111"/>
      <c r="O46" s="110"/>
      <c r="P46" s="110"/>
      <c r="Q46" s="111"/>
      <c r="R46" s="110"/>
      <c r="S46" s="110"/>
      <c r="T46" s="111"/>
      <c r="U46" s="110"/>
      <c r="V46" s="110"/>
      <c r="W46" s="111"/>
      <c r="X46" s="110"/>
      <c r="Y46" s="110"/>
      <c r="Z46" s="111"/>
      <c r="AA46" s="110"/>
      <c r="AB46" s="110"/>
      <c r="AC46" s="111"/>
      <c r="AD46" s="110"/>
      <c r="AE46" s="110"/>
      <c r="AF46" s="111"/>
      <c r="AG46" s="110"/>
      <c r="AH46" s="110"/>
      <c r="AI46" s="111"/>
      <c r="AJ46" s="110"/>
      <c r="AK46" s="110"/>
      <c r="AL46" s="111"/>
      <c r="AM46" s="110"/>
      <c r="AN46" s="110"/>
      <c r="AO46" s="111"/>
      <c r="AP46" s="110"/>
      <c r="AQ46" s="110"/>
      <c r="AR46" s="111"/>
      <c r="AS46" s="110"/>
      <c r="AT46" s="110"/>
      <c r="AU46" s="111"/>
      <c r="AV46" s="110"/>
      <c r="AW46" s="110"/>
      <c r="AX46" s="111"/>
      <c r="AY46" s="110"/>
      <c r="AZ46" s="110"/>
      <c r="BA46" s="111"/>
      <c r="BB46" s="110"/>
      <c r="BC46" s="110"/>
      <c r="BD46" s="111"/>
      <c r="BE46" s="110"/>
      <c r="BF46" s="110"/>
      <c r="BG46" s="111"/>
      <c r="BH46" s="110"/>
      <c r="BI46" s="110"/>
      <c r="BJ46" s="111"/>
      <c r="BK46" s="110"/>
      <c r="BL46" s="110"/>
      <c r="BM46" s="111"/>
      <c r="BN46" s="110"/>
      <c r="BO46" s="110"/>
      <c r="BP46" s="111"/>
      <c r="BQ46" s="110"/>
      <c r="BR46" s="110"/>
      <c r="BS46" s="111"/>
      <c r="BT46" s="110"/>
      <c r="BU46" s="110"/>
      <c r="BV46" s="111"/>
      <c r="BW46" s="110"/>
      <c r="BX46" s="110"/>
      <c r="BY46" s="111"/>
      <c r="BZ46" s="110"/>
      <c r="CA46" s="110"/>
      <c r="CB46" s="111"/>
      <c r="CC46" s="110"/>
      <c r="CD46" s="110"/>
      <c r="CE46" s="111"/>
      <c r="CF46" s="110"/>
      <c r="CG46" s="110"/>
      <c r="CH46" s="111"/>
      <c r="CI46" s="110"/>
      <c r="CJ46" s="110"/>
      <c r="CK46" s="111"/>
      <c r="CL46" s="110"/>
      <c r="CM46" s="110"/>
      <c r="CN46" s="111"/>
      <c r="CO46" s="110"/>
      <c r="CP46" s="110"/>
      <c r="CQ46" s="111"/>
      <c r="CR46" s="110"/>
      <c r="CS46" s="110"/>
      <c r="CT46" s="111"/>
      <c r="CU46" s="110"/>
      <c r="CV46" s="110"/>
      <c r="CW46" s="111"/>
      <c r="CX46" s="110"/>
      <c r="CY46" s="110"/>
      <c r="CZ46" s="111"/>
      <c r="DA46" s="110"/>
      <c r="DB46" s="110"/>
      <c r="DC46" s="111"/>
      <c r="DD46" s="110"/>
      <c r="DE46" s="110"/>
      <c r="DF46" s="111"/>
      <c r="DG46" s="110"/>
      <c r="DH46" s="110"/>
      <c r="DI46" s="111"/>
      <c r="DJ46" s="110"/>
      <c r="DK46" s="110"/>
      <c r="DL46" s="111"/>
      <c r="DM46" s="110"/>
      <c r="DN46" s="110"/>
      <c r="DO46" s="111"/>
      <c r="DP46" s="110"/>
      <c r="DQ46" s="110"/>
      <c r="DR46" s="111"/>
      <c r="DS46" s="110"/>
      <c r="DT46" s="110"/>
      <c r="DU46" s="111"/>
      <c r="DV46" s="111"/>
      <c r="DW46" s="111"/>
      <c r="DX46" s="111"/>
      <c r="DY46" s="110"/>
      <c r="DZ46" s="110"/>
      <c r="EA46" s="111"/>
      <c r="EB46" s="110"/>
      <c r="EC46" s="110"/>
      <c r="ED46" s="111"/>
      <c r="EE46" s="110"/>
      <c r="EF46" s="110"/>
      <c r="EG46" s="111"/>
      <c r="EH46" s="125">
        <f t="shared" si="5"/>
        <v>0</v>
      </c>
      <c r="EI46" s="125">
        <f t="shared" si="4"/>
        <v>0</v>
      </c>
      <c r="EJ46" s="111"/>
    </row>
    <row r="47" spans="1:140" s="172" customFormat="1" ht="15.75" hidden="1" customHeight="1">
      <c r="A47" s="173"/>
      <c r="B47" s="178"/>
      <c r="C47" s="179"/>
      <c r="D47" s="184"/>
      <c r="E47" s="198"/>
      <c r="F47" s="107" t="s">
        <v>47</v>
      </c>
      <c r="G47" s="107"/>
      <c r="H47" s="125">
        <f t="shared" si="9"/>
        <v>0</v>
      </c>
      <c r="I47" s="125">
        <f t="shared" si="10"/>
        <v>0</v>
      </c>
      <c r="J47" s="125">
        <f t="shared" si="11"/>
        <v>0</v>
      </c>
      <c r="K47" s="174">
        <f t="shared" si="12"/>
        <v>0</v>
      </c>
      <c r="L47" s="108"/>
      <c r="M47" s="108"/>
      <c r="N47" s="109"/>
      <c r="O47" s="108"/>
      <c r="P47" s="108"/>
      <c r="Q47" s="109"/>
      <c r="R47" s="108"/>
      <c r="S47" s="108"/>
      <c r="T47" s="109"/>
      <c r="U47" s="108"/>
      <c r="V47" s="108"/>
      <c r="W47" s="109"/>
      <c r="X47" s="108"/>
      <c r="Y47" s="108"/>
      <c r="Z47" s="109"/>
      <c r="AA47" s="108"/>
      <c r="AB47" s="108"/>
      <c r="AC47" s="109"/>
      <c r="AD47" s="108"/>
      <c r="AE47" s="108"/>
      <c r="AF47" s="109"/>
      <c r="AG47" s="108"/>
      <c r="AH47" s="108"/>
      <c r="AI47" s="109"/>
      <c r="AJ47" s="108"/>
      <c r="AK47" s="108"/>
      <c r="AL47" s="109"/>
      <c r="AM47" s="108"/>
      <c r="AN47" s="108"/>
      <c r="AO47" s="109"/>
      <c r="AP47" s="108"/>
      <c r="AQ47" s="108"/>
      <c r="AR47" s="109"/>
      <c r="AS47" s="108"/>
      <c r="AT47" s="108"/>
      <c r="AU47" s="109"/>
      <c r="AV47" s="108"/>
      <c r="AW47" s="108"/>
      <c r="AX47" s="109"/>
      <c r="AY47" s="108"/>
      <c r="AZ47" s="108"/>
      <c r="BA47" s="109"/>
      <c r="BB47" s="108"/>
      <c r="BC47" s="108"/>
      <c r="BD47" s="109"/>
      <c r="BE47" s="108"/>
      <c r="BF47" s="108"/>
      <c r="BG47" s="109"/>
      <c r="BH47" s="108"/>
      <c r="BI47" s="108"/>
      <c r="BJ47" s="109"/>
      <c r="BK47" s="108"/>
      <c r="BL47" s="108"/>
      <c r="BM47" s="109"/>
      <c r="BN47" s="108"/>
      <c r="BO47" s="108"/>
      <c r="BP47" s="109"/>
      <c r="BQ47" s="108"/>
      <c r="BR47" s="108"/>
      <c r="BS47" s="109"/>
      <c r="BT47" s="108"/>
      <c r="BU47" s="108"/>
      <c r="BV47" s="109"/>
      <c r="BW47" s="108"/>
      <c r="BX47" s="108"/>
      <c r="BY47" s="109"/>
      <c r="BZ47" s="108"/>
      <c r="CA47" s="108"/>
      <c r="CB47" s="109"/>
      <c r="CC47" s="108"/>
      <c r="CD47" s="108"/>
      <c r="CE47" s="109"/>
      <c r="CF47" s="108"/>
      <c r="CG47" s="108"/>
      <c r="CH47" s="109"/>
      <c r="CI47" s="108"/>
      <c r="CJ47" s="108"/>
      <c r="CK47" s="109"/>
      <c r="CL47" s="108"/>
      <c r="CM47" s="108"/>
      <c r="CN47" s="109"/>
      <c r="CO47" s="108"/>
      <c r="CP47" s="108"/>
      <c r="CQ47" s="109"/>
      <c r="CR47" s="108"/>
      <c r="CS47" s="108"/>
      <c r="CT47" s="109"/>
      <c r="CU47" s="108"/>
      <c r="CV47" s="108"/>
      <c r="CW47" s="109"/>
      <c r="CX47" s="108"/>
      <c r="CY47" s="108"/>
      <c r="CZ47" s="109"/>
      <c r="DA47" s="108"/>
      <c r="DB47" s="108"/>
      <c r="DC47" s="109"/>
      <c r="DD47" s="108"/>
      <c r="DE47" s="108"/>
      <c r="DF47" s="109"/>
      <c r="DG47" s="108"/>
      <c r="DH47" s="108"/>
      <c r="DI47" s="109"/>
      <c r="DJ47" s="108"/>
      <c r="DK47" s="108"/>
      <c r="DL47" s="109"/>
      <c r="DM47" s="108"/>
      <c r="DN47" s="108"/>
      <c r="DO47" s="109"/>
      <c r="DP47" s="108"/>
      <c r="DQ47" s="108"/>
      <c r="DR47" s="109"/>
      <c r="DS47" s="108"/>
      <c r="DT47" s="108"/>
      <c r="DU47" s="109"/>
      <c r="DV47" s="109"/>
      <c r="DW47" s="109"/>
      <c r="DX47" s="109"/>
      <c r="DY47" s="108"/>
      <c r="DZ47" s="108"/>
      <c r="EA47" s="109"/>
      <c r="EB47" s="108"/>
      <c r="EC47" s="108"/>
      <c r="ED47" s="109"/>
      <c r="EE47" s="108"/>
      <c r="EF47" s="108"/>
      <c r="EG47" s="109"/>
      <c r="EH47" s="125">
        <f t="shared" si="5"/>
        <v>0</v>
      </c>
      <c r="EI47" s="125">
        <f t="shared" si="4"/>
        <v>0</v>
      </c>
      <c r="EJ47" s="109"/>
    </row>
    <row r="48" spans="1:140" s="172" customFormat="1" ht="15.75" hidden="1" customHeight="1">
      <c r="A48" s="173"/>
      <c r="B48" s="178"/>
      <c r="C48" s="179"/>
      <c r="D48" s="184"/>
      <c r="E48" s="198"/>
      <c r="F48" s="178"/>
      <c r="G48" s="178"/>
      <c r="H48" s="125">
        <f t="shared" si="9"/>
        <v>0</v>
      </c>
      <c r="I48" s="125">
        <f t="shared" si="10"/>
        <v>0</v>
      </c>
      <c r="J48" s="125">
        <f t="shared" si="11"/>
        <v>0</v>
      </c>
      <c r="K48" s="174">
        <f t="shared" si="12"/>
        <v>0</v>
      </c>
      <c r="L48" s="199"/>
      <c r="M48" s="199"/>
      <c r="N48" s="200"/>
      <c r="O48" s="199"/>
      <c r="P48" s="199"/>
      <c r="Q48" s="200"/>
      <c r="R48" s="199"/>
      <c r="S48" s="199"/>
      <c r="T48" s="200"/>
      <c r="U48" s="199"/>
      <c r="V48" s="199"/>
      <c r="W48" s="200"/>
      <c r="X48" s="199"/>
      <c r="Y48" s="199"/>
      <c r="Z48" s="200"/>
      <c r="AA48" s="199"/>
      <c r="AB48" s="199"/>
      <c r="AC48" s="200"/>
      <c r="AD48" s="199"/>
      <c r="AE48" s="199"/>
      <c r="AF48" s="200"/>
      <c r="AG48" s="199"/>
      <c r="AH48" s="199"/>
      <c r="AI48" s="200"/>
      <c r="AJ48" s="199"/>
      <c r="AK48" s="199"/>
      <c r="AL48" s="200"/>
      <c r="AM48" s="199"/>
      <c r="AN48" s="199"/>
      <c r="AO48" s="200"/>
      <c r="AP48" s="199"/>
      <c r="AQ48" s="199"/>
      <c r="AR48" s="200"/>
      <c r="AS48" s="199"/>
      <c r="AT48" s="199"/>
      <c r="AU48" s="200"/>
      <c r="AV48" s="199"/>
      <c r="AW48" s="199"/>
      <c r="AX48" s="200"/>
      <c r="AY48" s="199"/>
      <c r="AZ48" s="199"/>
      <c r="BA48" s="200"/>
      <c r="BB48" s="199"/>
      <c r="BC48" s="199"/>
      <c r="BD48" s="200"/>
      <c r="BE48" s="199"/>
      <c r="BF48" s="199"/>
      <c r="BG48" s="200"/>
      <c r="BH48" s="199"/>
      <c r="BI48" s="199"/>
      <c r="BJ48" s="200"/>
      <c r="BK48" s="199"/>
      <c r="BL48" s="199"/>
      <c r="BM48" s="200"/>
      <c r="BN48" s="199"/>
      <c r="BO48" s="199"/>
      <c r="BP48" s="200"/>
      <c r="BQ48" s="199"/>
      <c r="BR48" s="199"/>
      <c r="BS48" s="200"/>
      <c r="BT48" s="199"/>
      <c r="BU48" s="199"/>
      <c r="BV48" s="200"/>
      <c r="BW48" s="199"/>
      <c r="BX48" s="199"/>
      <c r="BY48" s="200"/>
      <c r="BZ48" s="199"/>
      <c r="CA48" s="199"/>
      <c r="CB48" s="200"/>
      <c r="CC48" s="199"/>
      <c r="CD48" s="199"/>
      <c r="CE48" s="200"/>
      <c r="CF48" s="199"/>
      <c r="CG48" s="199"/>
      <c r="CH48" s="200"/>
      <c r="CI48" s="199"/>
      <c r="CJ48" s="199"/>
      <c r="CK48" s="200"/>
      <c r="CL48" s="199"/>
      <c r="CM48" s="199"/>
      <c r="CN48" s="200"/>
      <c r="CO48" s="199"/>
      <c r="CP48" s="199"/>
      <c r="CQ48" s="200"/>
      <c r="CR48" s="199"/>
      <c r="CS48" s="199"/>
      <c r="CT48" s="200"/>
      <c r="CU48" s="199"/>
      <c r="CV48" s="199"/>
      <c r="CW48" s="200"/>
      <c r="CX48" s="199"/>
      <c r="CY48" s="199"/>
      <c r="CZ48" s="200"/>
      <c r="DA48" s="199"/>
      <c r="DB48" s="199"/>
      <c r="DC48" s="200"/>
      <c r="DD48" s="199"/>
      <c r="DE48" s="199"/>
      <c r="DF48" s="200"/>
      <c r="DG48" s="199"/>
      <c r="DH48" s="199"/>
      <c r="DI48" s="200"/>
      <c r="DJ48" s="199"/>
      <c r="DK48" s="199"/>
      <c r="DL48" s="200"/>
      <c r="DM48" s="199"/>
      <c r="DN48" s="199"/>
      <c r="DO48" s="200"/>
      <c r="DP48" s="199"/>
      <c r="DQ48" s="199"/>
      <c r="DR48" s="200"/>
      <c r="DS48" s="199"/>
      <c r="DT48" s="199"/>
      <c r="DU48" s="200"/>
      <c r="DV48" s="200"/>
      <c r="DW48" s="200"/>
      <c r="DX48" s="200"/>
      <c r="DY48" s="199"/>
      <c r="DZ48" s="199"/>
      <c r="EA48" s="200"/>
      <c r="EB48" s="199"/>
      <c r="EC48" s="199"/>
      <c r="ED48" s="200"/>
      <c r="EE48" s="199"/>
      <c r="EF48" s="199"/>
      <c r="EG48" s="200"/>
      <c r="EH48" s="125">
        <f t="shared" si="5"/>
        <v>0</v>
      </c>
      <c r="EI48" s="125">
        <f t="shared" si="4"/>
        <v>0</v>
      </c>
      <c r="EJ48" s="200"/>
    </row>
    <row r="49" spans="1:140" s="172" customFormat="1" ht="15.75" hidden="1" customHeight="1">
      <c r="A49" s="173"/>
      <c r="B49" s="178"/>
      <c r="C49" s="179"/>
      <c r="D49" s="184"/>
      <c r="E49" s="198"/>
      <c r="F49" s="178"/>
      <c r="G49" s="178"/>
      <c r="H49" s="125">
        <f t="shared" si="9"/>
        <v>0</v>
      </c>
      <c r="I49" s="125">
        <f t="shared" si="10"/>
        <v>0</v>
      </c>
      <c r="J49" s="125">
        <f t="shared" si="11"/>
        <v>0</v>
      </c>
      <c r="K49" s="174">
        <f t="shared" si="12"/>
        <v>0</v>
      </c>
      <c r="L49" s="199"/>
      <c r="M49" s="199"/>
      <c r="N49" s="200"/>
      <c r="O49" s="199"/>
      <c r="P49" s="199"/>
      <c r="Q49" s="200"/>
      <c r="R49" s="199"/>
      <c r="S49" s="199"/>
      <c r="T49" s="200"/>
      <c r="U49" s="199"/>
      <c r="V49" s="199"/>
      <c r="W49" s="200"/>
      <c r="X49" s="199"/>
      <c r="Y49" s="199"/>
      <c r="Z49" s="200"/>
      <c r="AA49" s="199"/>
      <c r="AB49" s="199"/>
      <c r="AC49" s="200"/>
      <c r="AD49" s="199"/>
      <c r="AE49" s="199"/>
      <c r="AF49" s="200"/>
      <c r="AG49" s="199"/>
      <c r="AH49" s="199"/>
      <c r="AI49" s="200"/>
      <c r="AJ49" s="199"/>
      <c r="AK49" s="199"/>
      <c r="AL49" s="200"/>
      <c r="AM49" s="199"/>
      <c r="AN49" s="199"/>
      <c r="AO49" s="200"/>
      <c r="AP49" s="199"/>
      <c r="AQ49" s="199"/>
      <c r="AR49" s="200"/>
      <c r="AS49" s="199"/>
      <c r="AT49" s="199"/>
      <c r="AU49" s="200"/>
      <c r="AV49" s="199"/>
      <c r="AW49" s="199"/>
      <c r="AX49" s="200"/>
      <c r="AY49" s="199"/>
      <c r="AZ49" s="199"/>
      <c r="BA49" s="200"/>
      <c r="BB49" s="199"/>
      <c r="BC49" s="199"/>
      <c r="BD49" s="200"/>
      <c r="BE49" s="199"/>
      <c r="BF49" s="199"/>
      <c r="BG49" s="200"/>
      <c r="BH49" s="199"/>
      <c r="BI49" s="199"/>
      <c r="BJ49" s="200"/>
      <c r="BK49" s="199"/>
      <c r="BL49" s="199"/>
      <c r="BM49" s="200"/>
      <c r="BN49" s="199"/>
      <c r="BO49" s="199"/>
      <c r="BP49" s="200"/>
      <c r="BQ49" s="199"/>
      <c r="BR49" s="199"/>
      <c r="BS49" s="200"/>
      <c r="BT49" s="199"/>
      <c r="BU49" s="199"/>
      <c r="BV49" s="200"/>
      <c r="BW49" s="199"/>
      <c r="BX49" s="199"/>
      <c r="BY49" s="200"/>
      <c r="BZ49" s="199"/>
      <c r="CA49" s="199"/>
      <c r="CB49" s="200"/>
      <c r="CC49" s="199"/>
      <c r="CD49" s="199"/>
      <c r="CE49" s="200"/>
      <c r="CF49" s="199"/>
      <c r="CG49" s="199"/>
      <c r="CH49" s="200"/>
      <c r="CI49" s="199"/>
      <c r="CJ49" s="199"/>
      <c r="CK49" s="200"/>
      <c r="CL49" s="199"/>
      <c r="CM49" s="199"/>
      <c r="CN49" s="200"/>
      <c r="CO49" s="199"/>
      <c r="CP49" s="199"/>
      <c r="CQ49" s="200"/>
      <c r="CR49" s="199"/>
      <c r="CS49" s="199"/>
      <c r="CT49" s="200"/>
      <c r="CU49" s="199"/>
      <c r="CV49" s="199"/>
      <c r="CW49" s="200"/>
      <c r="CX49" s="199"/>
      <c r="CY49" s="199"/>
      <c r="CZ49" s="200"/>
      <c r="DA49" s="199"/>
      <c r="DB49" s="199"/>
      <c r="DC49" s="200"/>
      <c r="DD49" s="199"/>
      <c r="DE49" s="199"/>
      <c r="DF49" s="200"/>
      <c r="DG49" s="199"/>
      <c r="DH49" s="199"/>
      <c r="DI49" s="200"/>
      <c r="DJ49" s="199"/>
      <c r="DK49" s="199"/>
      <c r="DL49" s="200"/>
      <c r="DM49" s="199"/>
      <c r="DN49" s="199"/>
      <c r="DO49" s="200"/>
      <c r="DP49" s="199"/>
      <c r="DQ49" s="199"/>
      <c r="DR49" s="200"/>
      <c r="DS49" s="199"/>
      <c r="DT49" s="199"/>
      <c r="DU49" s="200"/>
      <c r="DV49" s="200"/>
      <c r="DW49" s="200"/>
      <c r="DX49" s="200"/>
      <c r="DY49" s="199"/>
      <c r="DZ49" s="199"/>
      <c r="EA49" s="200"/>
      <c r="EB49" s="199"/>
      <c r="EC49" s="199"/>
      <c r="ED49" s="200"/>
      <c r="EE49" s="199"/>
      <c r="EF49" s="199"/>
      <c r="EG49" s="200"/>
      <c r="EH49" s="125">
        <f t="shared" si="5"/>
        <v>0</v>
      </c>
      <c r="EI49" s="125">
        <f t="shared" si="4"/>
        <v>0</v>
      </c>
      <c r="EJ49" s="200"/>
    </row>
    <row r="50" spans="1:140" s="172" customFormat="1" ht="15.75" hidden="1" customHeight="1">
      <c r="A50" s="173"/>
      <c r="B50" s="178"/>
      <c r="C50" s="179"/>
      <c r="D50" s="184"/>
      <c r="E50" s="198"/>
      <c r="F50" s="178"/>
      <c r="G50" s="178"/>
      <c r="H50" s="125">
        <f t="shared" si="9"/>
        <v>0</v>
      </c>
      <c r="I50" s="125">
        <f t="shared" si="10"/>
        <v>0</v>
      </c>
      <c r="J50" s="125">
        <f t="shared" si="11"/>
        <v>0</v>
      </c>
      <c r="K50" s="174">
        <f t="shared" si="12"/>
        <v>0</v>
      </c>
      <c r="L50" s="199"/>
      <c r="M50" s="199"/>
      <c r="N50" s="200"/>
      <c r="O50" s="199"/>
      <c r="P50" s="199"/>
      <c r="Q50" s="200"/>
      <c r="R50" s="199"/>
      <c r="S50" s="199"/>
      <c r="T50" s="200"/>
      <c r="U50" s="199"/>
      <c r="V50" s="199"/>
      <c r="W50" s="200"/>
      <c r="X50" s="199"/>
      <c r="Y50" s="199"/>
      <c r="Z50" s="200"/>
      <c r="AA50" s="199"/>
      <c r="AB50" s="199"/>
      <c r="AC50" s="200"/>
      <c r="AD50" s="199"/>
      <c r="AE50" s="199"/>
      <c r="AF50" s="200"/>
      <c r="AG50" s="199"/>
      <c r="AH50" s="199"/>
      <c r="AI50" s="200"/>
      <c r="AJ50" s="199"/>
      <c r="AK50" s="199"/>
      <c r="AL50" s="200"/>
      <c r="AM50" s="199"/>
      <c r="AN50" s="199"/>
      <c r="AO50" s="200"/>
      <c r="AP50" s="199"/>
      <c r="AQ50" s="199"/>
      <c r="AR50" s="200"/>
      <c r="AS50" s="199"/>
      <c r="AT50" s="199"/>
      <c r="AU50" s="200"/>
      <c r="AV50" s="199"/>
      <c r="AW50" s="199"/>
      <c r="AX50" s="200"/>
      <c r="AY50" s="199"/>
      <c r="AZ50" s="199"/>
      <c r="BA50" s="200"/>
      <c r="BB50" s="199"/>
      <c r="BC50" s="199"/>
      <c r="BD50" s="200"/>
      <c r="BE50" s="199"/>
      <c r="BF50" s="199"/>
      <c r="BG50" s="200"/>
      <c r="BH50" s="199"/>
      <c r="BI50" s="199"/>
      <c r="BJ50" s="200"/>
      <c r="BK50" s="199"/>
      <c r="BL50" s="199"/>
      <c r="BM50" s="200"/>
      <c r="BN50" s="199"/>
      <c r="BO50" s="199"/>
      <c r="BP50" s="200"/>
      <c r="BQ50" s="199"/>
      <c r="BR50" s="199"/>
      <c r="BS50" s="200"/>
      <c r="BT50" s="199"/>
      <c r="BU50" s="199"/>
      <c r="BV50" s="200"/>
      <c r="BW50" s="199"/>
      <c r="BX50" s="199"/>
      <c r="BY50" s="200"/>
      <c r="BZ50" s="199"/>
      <c r="CA50" s="199"/>
      <c r="CB50" s="200"/>
      <c r="CC50" s="199"/>
      <c r="CD50" s="199"/>
      <c r="CE50" s="200"/>
      <c r="CF50" s="199"/>
      <c r="CG50" s="199"/>
      <c r="CH50" s="200"/>
      <c r="CI50" s="199"/>
      <c r="CJ50" s="199"/>
      <c r="CK50" s="200"/>
      <c r="CL50" s="199"/>
      <c r="CM50" s="199"/>
      <c r="CN50" s="200"/>
      <c r="CO50" s="199"/>
      <c r="CP50" s="199"/>
      <c r="CQ50" s="200"/>
      <c r="CR50" s="199"/>
      <c r="CS50" s="199"/>
      <c r="CT50" s="200"/>
      <c r="CU50" s="199"/>
      <c r="CV50" s="199"/>
      <c r="CW50" s="200"/>
      <c r="CX50" s="199"/>
      <c r="CY50" s="199"/>
      <c r="CZ50" s="200"/>
      <c r="DA50" s="199"/>
      <c r="DB50" s="199"/>
      <c r="DC50" s="200"/>
      <c r="DD50" s="199"/>
      <c r="DE50" s="199"/>
      <c r="DF50" s="200"/>
      <c r="DG50" s="199"/>
      <c r="DH50" s="199"/>
      <c r="DI50" s="200"/>
      <c r="DJ50" s="199"/>
      <c r="DK50" s="199"/>
      <c r="DL50" s="200"/>
      <c r="DM50" s="199"/>
      <c r="DN50" s="199"/>
      <c r="DO50" s="200"/>
      <c r="DP50" s="199"/>
      <c r="DQ50" s="199"/>
      <c r="DR50" s="200"/>
      <c r="DS50" s="199"/>
      <c r="DT50" s="199"/>
      <c r="DU50" s="200"/>
      <c r="DV50" s="200"/>
      <c r="DW50" s="200"/>
      <c r="DX50" s="200"/>
      <c r="DY50" s="199"/>
      <c r="DZ50" s="199"/>
      <c r="EA50" s="200"/>
      <c r="EB50" s="199"/>
      <c r="EC50" s="199"/>
      <c r="ED50" s="200"/>
      <c r="EE50" s="199"/>
      <c r="EF50" s="199"/>
      <c r="EG50" s="200"/>
      <c r="EH50" s="125">
        <f t="shared" si="5"/>
        <v>0</v>
      </c>
      <c r="EI50" s="125">
        <f t="shared" si="4"/>
        <v>0</v>
      </c>
      <c r="EJ50" s="200"/>
    </row>
    <row r="51" spans="1:140" s="172" customFormat="1" ht="15.75" hidden="1" customHeight="1">
      <c r="A51" s="173"/>
      <c r="B51" s="178"/>
      <c r="C51" s="179"/>
      <c r="D51" s="184"/>
      <c r="E51" s="198"/>
      <c r="F51" s="178"/>
      <c r="G51" s="178"/>
      <c r="H51" s="125">
        <f t="shared" si="9"/>
        <v>0</v>
      </c>
      <c r="I51" s="125">
        <f t="shared" si="10"/>
        <v>0</v>
      </c>
      <c r="J51" s="125">
        <f t="shared" si="11"/>
        <v>0</v>
      </c>
      <c r="K51" s="174">
        <f t="shared" si="12"/>
        <v>0</v>
      </c>
      <c r="L51" s="199"/>
      <c r="M51" s="199"/>
      <c r="N51" s="200"/>
      <c r="O51" s="199"/>
      <c r="P51" s="199"/>
      <c r="Q51" s="200"/>
      <c r="R51" s="199"/>
      <c r="S51" s="199"/>
      <c r="T51" s="200"/>
      <c r="U51" s="199"/>
      <c r="V51" s="199"/>
      <c r="W51" s="200"/>
      <c r="X51" s="199"/>
      <c r="Y51" s="199"/>
      <c r="Z51" s="200"/>
      <c r="AA51" s="199"/>
      <c r="AB51" s="199"/>
      <c r="AC51" s="200"/>
      <c r="AD51" s="199"/>
      <c r="AE51" s="199"/>
      <c r="AF51" s="200"/>
      <c r="AG51" s="199"/>
      <c r="AH51" s="199"/>
      <c r="AI51" s="200"/>
      <c r="AJ51" s="199"/>
      <c r="AK51" s="199"/>
      <c r="AL51" s="200"/>
      <c r="AM51" s="199"/>
      <c r="AN51" s="199"/>
      <c r="AO51" s="200"/>
      <c r="AP51" s="199"/>
      <c r="AQ51" s="199"/>
      <c r="AR51" s="200"/>
      <c r="AS51" s="199"/>
      <c r="AT51" s="199"/>
      <c r="AU51" s="200"/>
      <c r="AV51" s="199"/>
      <c r="AW51" s="199"/>
      <c r="AX51" s="200"/>
      <c r="AY51" s="199"/>
      <c r="AZ51" s="199"/>
      <c r="BA51" s="200"/>
      <c r="BB51" s="199"/>
      <c r="BC51" s="199"/>
      <c r="BD51" s="200"/>
      <c r="BE51" s="199"/>
      <c r="BF51" s="199"/>
      <c r="BG51" s="200"/>
      <c r="BH51" s="199"/>
      <c r="BI51" s="199"/>
      <c r="BJ51" s="200"/>
      <c r="BK51" s="199"/>
      <c r="BL51" s="199"/>
      <c r="BM51" s="200"/>
      <c r="BN51" s="199"/>
      <c r="BO51" s="199"/>
      <c r="BP51" s="200"/>
      <c r="BQ51" s="199"/>
      <c r="BR51" s="199"/>
      <c r="BS51" s="200"/>
      <c r="BT51" s="199"/>
      <c r="BU51" s="199"/>
      <c r="BV51" s="200"/>
      <c r="BW51" s="199"/>
      <c r="BX51" s="199"/>
      <c r="BY51" s="200"/>
      <c r="BZ51" s="199"/>
      <c r="CA51" s="199"/>
      <c r="CB51" s="200"/>
      <c r="CC51" s="199"/>
      <c r="CD51" s="199"/>
      <c r="CE51" s="200"/>
      <c r="CF51" s="199"/>
      <c r="CG51" s="199"/>
      <c r="CH51" s="200"/>
      <c r="CI51" s="199"/>
      <c r="CJ51" s="199"/>
      <c r="CK51" s="200"/>
      <c r="CL51" s="199"/>
      <c r="CM51" s="199"/>
      <c r="CN51" s="200"/>
      <c r="CO51" s="199"/>
      <c r="CP51" s="199"/>
      <c r="CQ51" s="200"/>
      <c r="CR51" s="199"/>
      <c r="CS51" s="199"/>
      <c r="CT51" s="200"/>
      <c r="CU51" s="199"/>
      <c r="CV51" s="199"/>
      <c r="CW51" s="200"/>
      <c r="CX51" s="199"/>
      <c r="CY51" s="199"/>
      <c r="CZ51" s="200"/>
      <c r="DA51" s="199"/>
      <c r="DB51" s="199"/>
      <c r="DC51" s="200"/>
      <c r="DD51" s="199"/>
      <c r="DE51" s="199"/>
      <c r="DF51" s="200"/>
      <c r="DG51" s="199"/>
      <c r="DH51" s="199"/>
      <c r="DI51" s="200"/>
      <c r="DJ51" s="199"/>
      <c r="DK51" s="199"/>
      <c r="DL51" s="200"/>
      <c r="DM51" s="199"/>
      <c r="DN51" s="199"/>
      <c r="DO51" s="200"/>
      <c r="DP51" s="199"/>
      <c r="DQ51" s="199"/>
      <c r="DR51" s="200"/>
      <c r="DS51" s="199"/>
      <c r="DT51" s="199"/>
      <c r="DU51" s="200"/>
      <c r="DV51" s="200"/>
      <c r="DW51" s="200"/>
      <c r="DX51" s="200"/>
      <c r="DY51" s="199"/>
      <c r="DZ51" s="199"/>
      <c r="EA51" s="200"/>
      <c r="EB51" s="199"/>
      <c r="EC51" s="199"/>
      <c r="ED51" s="200"/>
      <c r="EE51" s="199"/>
      <c r="EF51" s="199"/>
      <c r="EG51" s="200"/>
      <c r="EH51" s="125">
        <f t="shared" si="5"/>
        <v>0</v>
      </c>
      <c r="EI51" s="125">
        <f t="shared" si="4"/>
        <v>0</v>
      </c>
      <c r="EJ51" s="200"/>
    </row>
    <row r="52" spans="1:140" s="172" customFormat="1" ht="15.75" hidden="1" customHeight="1">
      <c r="A52" s="173"/>
      <c r="B52" s="178"/>
      <c r="C52" s="179"/>
      <c r="D52" s="184"/>
      <c r="E52" s="198"/>
      <c r="F52" s="178"/>
      <c r="G52" s="178"/>
      <c r="H52" s="125">
        <f t="shared" si="9"/>
        <v>0</v>
      </c>
      <c r="I52" s="125">
        <f t="shared" si="10"/>
        <v>0</v>
      </c>
      <c r="J52" s="125">
        <f t="shared" si="11"/>
        <v>0</v>
      </c>
      <c r="K52" s="174">
        <f t="shared" si="12"/>
        <v>0</v>
      </c>
      <c r="L52" s="199"/>
      <c r="M52" s="199"/>
      <c r="N52" s="200"/>
      <c r="O52" s="199"/>
      <c r="P52" s="199"/>
      <c r="Q52" s="200"/>
      <c r="R52" s="199"/>
      <c r="S52" s="199"/>
      <c r="T52" s="200"/>
      <c r="U52" s="199"/>
      <c r="V52" s="199"/>
      <c r="W52" s="200"/>
      <c r="X52" s="199"/>
      <c r="Y52" s="199"/>
      <c r="Z52" s="200"/>
      <c r="AA52" s="199"/>
      <c r="AB52" s="199"/>
      <c r="AC52" s="200"/>
      <c r="AD52" s="199"/>
      <c r="AE52" s="199"/>
      <c r="AF52" s="200"/>
      <c r="AG52" s="199"/>
      <c r="AH52" s="199"/>
      <c r="AI52" s="200"/>
      <c r="AJ52" s="199"/>
      <c r="AK52" s="199"/>
      <c r="AL52" s="200"/>
      <c r="AM52" s="199"/>
      <c r="AN52" s="199"/>
      <c r="AO52" s="200"/>
      <c r="AP52" s="199"/>
      <c r="AQ52" s="199"/>
      <c r="AR52" s="200"/>
      <c r="AS52" s="199"/>
      <c r="AT52" s="199"/>
      <c r="AU52" s="200"/>
      <c r="AV52" s="199"/>
      <c r="AW52" s="199"/>
      <c r="AX52" s="200"/>
      <c r="AY52" s="199"/>
      <c r="AZ52" s="199"/>
      <c r="BA52" s="200"/>
      <c r="BB52" s="199"/>
      <c r="BC52" s="199"/>
      <c r="BD52" s="200"/>
      <c r="BE52" s="199"/>
      <c r="BF52" s="199"/>
      <c r="BG52" s="200"/>
      <c r="BH52" s="199"/>
      <c r="BI52" s="199"/>
      <c r="BJ52" s="200"/>
      <c r="BK52" s="199"/>
      <c r="BL52" s="199"/>
      <c r="BM52" s="200"/>
      <c r="BN52" s="199"/>
      <c r="BO52" s="199"/>
      <c r="BP52" s="200"/>
      <c r="BQ52" s="199"/>
      <c r="BR52" s="199"/>
      <c r="BS52" s="200"/>
      <c r="BT52" s="199"/>
      <c r="BU52" s="199"/>
      <c r="BV52" s="200"/>
      <c r="BW52" s="199"/>
      <c r="BX52" s="199"/>
      <c r="BY52" s="200"/>
      <c r="BZ52" s="199"/>
      <c r="CA52" s="199"/>
      <c r="CB52" s="200"/>
      <c r="CC52" s="199"/>
      <c r="CD52" s="199"/>
      <c r="CE52" s="200"/>
      <c r="CF52" s="199"/>
      <c r="CG52" s="199"/>
      <c r="CH52" s="200"/>
      <c r="CI52" s="199"/>
      <c r="CJ52" s="199"/>
      <c r="CK52" s="200"/>
      <c r="CL52" s="199"/>
      <c r="CM52" s="199"/>
      <c r="CN52" s="200"/>
      <c r="CO52" s="199"/>
      <c r="CP52" s="199"/>
      <c r="CQ52" s="200"/>
      <c r="CR52" s="199"/>
      <c r="CS52" s="199"/>
      <c r="CT52" s="200"/>
      <c r="CU52" s="199"/>
      <c r="CV52" s="199"/>
      <c r="CW52" s="200"/>
      <c r="CX52" s="199"/>
      <c r="CY52" s="199"/>
      <c r="CZ52" s="200"/>
      <c r="DA52" s="199"/>
      <c r="DB52" s="199"/>
      <c r="DC52" s="200"/>
      <c r="DD52" s="199"/>
      <c r="DE52" s="199"/>
      <c r="DF52" s="200"/>
      <c r="DG52" s="199"/>
      <c r="DH52" s="199"/>
      <c r="DI52" s="200"/>
      <c r="DJ52" s="199"/>
      <c r="DK52" s="199"/>
      <c r="DL52" s="200"/>
      <c r="DM52" s="199"/>
      <c r="DN52" s="199"/>
      <c r="DO52" s="200"/>
      <c r="DP52" s="199"/>
      <c r="DQ52" s="199"/>
      <c r="DR52" s="200"/>
      <c r="DS52" s="199"/>
      <c r="DT52" s="199"/>
      <c r="DU52" s="200"/>
      <c r="DV52" s="200"/>
      <c r="DW52" s="200"/>
      <c r="DX52" s="200"/>
      <c r="DY52" s="199"/>
      <c r="DZ52" s="199"/>
      <c r="EA52" s="200"/>
      <c r="EB52" s="199"/>
      <c r="EC52" s="199"/>
      <c r="ED52" s="200"/>
      <c r="EE52" s="199"/>
      <c r="EF52" s="199"/>
      <c r="EG52" s="200"/>
      <c r="EH52" s="125">
        <f t="shared" si="5"/>
        <v>0</v>
      </c>
      <c r="EI52" s="125">
        <f t="shared" si="4"/>
        <v>0</v>
      </c>
      <c r="EJ52" s="200"/>
    </row>
    <row r="53" spans="1:140" s="172" customFormat="1" ht="15.75" hidden="1" customHeight="1">
      <c r="A53" s="173"/>
      <c r="B53" s="178"/>
      <c r="C53" s="179"/>
      <c r="D53" s="184"/>
      <c r="E53" s="198"/>
      <c r="F53" s="178"/>
      <c r="G53" s="178"/>
      <c r="H53" s="125">
        <f t="shared" si="9"/>
        <v>0</v>
      </c>
      <c r="I53" s="125">
        <f t="shared" si="10"/>
        <v>0</v>
      </c>
      <c r="J53" s="125">
        <f t="shared" si="11"/>
        <v>0</v>
      </c>
      <c r="K53" s="174">
        <f t="shared" si="12"/>
        <v>0</v>
      </c>
      <c r="L53" s="199"/>
      <c r="M53" s="199"/>
      <c r="N53" s="200"/>
      <c r="O53" s="199"/>
      <c r="P53" s="199"/>
      <c r="Q53" s="200"/>
      <c r="R53" s="199"/>
      <c r="S53" s="199"/>
      <c r="T53" s="200"/>
      <c r="U53" s="199"/>
      <c r="V53" s="199"/>
      <c r="W53" s="200"/>
      <c r="X53" s="199"/>
      <c r="Y53" s="199"/>
      <c r="Z53" s="200"/>
      <c r="AA53" s="199"/>
      <c r="AB53" s="199"/>
      <c r="AC53" s="200"/>
      <c r="AD53" s="199"/>
      <c r="AE53" s="199"/>
      <c r="AF53" s="200"/>
      <c r="AG53" s="199"/>
      <c r="AH53" s="199"/>
      <c r="AI53" s="200"/>
      <c r="AJ53" s="199"/>
      <c r="AK53" s="199"/>
      <c r="AL53" s="200"/>
      <c r="AM53" s="199"/>
      <c r="AN53" s="199"/>
      <c r="AO53" s="200"/>
      <c r="AP53" s="199"/>
      <c r="AQ53" s="199"/>
      <c r="AR53" s="200"/>
      <c r="AS53" s="199"/>
      <c r="AT53" s="199"/>
      <c r="AU53" s="200"/>
      <c r="AV53" s="199"/>
      <c r="AW53" s="199"/>
      <c r="AX53" s="200"/>
      <c r="AY53" s="199"/>
      <c r="AZ53" s="199"/>
      <c r="BA53" s="200"/>
      <c r="BB53" s="199"/>
      <c r="BC53" s="199"/>
      <c r="BD53" s="200"/>
      <c r="BE53" s="199"/>
      <c r="BF53" s="199"/>
      <c r="BG53" s="200"/>
      <c r="BH53" s="199"/>
      <c r="BI53" s="199"/>
      <c r="BJ53" s="200"/>
      <c r="BK53" s="199"/>
      <c r="BL53" s="199"/>
      <c r="BM53" s="200"/>
      <c r="BN53" s="199"/>
      <c r="BO53" s="199"/>
      <c r="BP53" s="200"/>
      <c r="BQ53" s="199"/>
      <c r="BR53" s="199"/>
      <c r="BS53" s="200"/>
      <c r="BT53" s="199"/>
      <c r="BU53" s="199"/>
      <c r="BV53" s="200"/>
      <c r="BW53" s="199"/>
      <c r="BX53" s="199"/>
      <c r="BY53" s="200"/>
      <c r="BZ53" s="199"/>
      <c r="CA53" s="199"/>
      <c r="CB53" s="200"/>
      <c r="CC53" s="199"/>
      <c r="CD53" s="199"/>
      <c r="CE53" s="200"/>
      <c r="CF53" s="199"/>
      <c r="CG53" s="199"/>
      <c r="CH53" s="200"/>
      <c r="CI53" s="199"/>
      <c r="CJ53" s="199"/>
      <c r="CK53" s="200"/>
      <c r="CL53" s="199"/>
      <c r="CM53" s="199"/>
      <c r="CN53" s="200"/>
      <c r="CO53" s="199"/>
      <c r="CP53" s="199"/>
      <c r="CQ53" s="200"/>
      <c r="CR53" s="199"/>
      <c r="CS53" s="199"/>
      <c r="CT53" s="200"/>
      <c r="CU53" s="199"/>
      <c r="CV53" s="199"/>
      <c r="CW53" s="200"/>
      <c r="CX53" s="199"/>
      <c r="CY53" s="199"/>
      <c r="CZ53" s="200"/>
      <c r="DA53" s="199"/>
      <c r="DB53" s="199"/>
      <c r="DC53" s="200"/>
      <c r="DD53" s="199"/>
      <c r="DE53" s="199"/>
      <c r="DF53" s="200"/>
      <c r="DG53" s="199"/>
      <c r="DH53" s="199"/>
      <c r="DI53" s="200"/>
      <c r="DJ53" s="199"/>
      <c r="DK53" s="199"/>
      <c r="DL53" s="200"/>
      <c r="DM53" s="199"/>
      <c r="DN53" s="199"/>
      <c r="DO53" s="200"/>
      <c r="DP53" s="199"/>
      <c r="DQ53" s="199"/>
      <c r="DR53" s="200"/>
      <c r="DS53" s="199"/>
      <c r="DT53" s="199"/>
      <c r="DU53" s="200"/>
      <c r="DV53" s="200"/>
      <c r="DW53" s="200"/>
      <c r="DX53" s="200"/>
      <c r="DY53" s="199"/>
      <c r="DZ53" s="199"/>
      <c r="EA53" s="200"/>
      <c r="EB53" s="199"/>
      <c r="EC53" s="199"/>
      <c r="ED53" s="200"/>
      <c r="EE53" s="199"/>
      <c r="EF53" s="199"/>
      <c r="EG53" s="200"/>
      <c r="EH53" s="125">
        <f t="shared" si="5"/>
        <v>0</v>
      </c>
      <c r="EI53" s="125">
        <f t="shared" si="4"/>
        <v>0</v>
      </c>
      <c r="EJ53" s="200"/>
    </row>
    <row r="54" spans="1:140" s="172" customFormat="1" ht="15.75" hidden="1" customHeight="1">
      <c r="A54" s="173"/>
      <c r="B54" s="178"/>
      <c r="C54" s="179"/>
      <c r="D54" s="184"/>
      <c r="E54" s="198"/>
      <c r="F54" s="178"/>
      <c r="G54" s="178"/>
      <c r="H54" s="125">
        <f t="shared" si="9"/>
        <v>0</v>
      </c>
      <c r="I54" s="125">
        <f t="shared" si="10"/>
        <v>0</v>
      </c>
      <c r="J54" s="125">
        <f t="shared" si="11"/>
        <v>0</v>
      </c>
      <c r="K54" s="174">
        <f t="shared" si="12"/>
        <v>0</v>
      </c>
      <c r="L54" s="199"/>
      <c r="M54" s="199"/>
      <c r="N54" s="200"/>
      <c r="O54" s="199"/>
      <c r="P54" s="199"/>
      <c r="Q54" s="200"/>
      <c r="R54" s="199"/>
      <c r="S54" s="199"/>
      <c r="T54" s="200"/>
      <c r="U54" s="199"/>
      <c r="V54" s="199"/>
      <c r="W54" s="200"/>
      <c r="X54" s="199"/>
      <c r="Y54" s="199"/>
      <c r="Z54" s="200"/>
      <c r="AA54" s="199"/>
      <c r="AB54" s="199"/>
      <c r="AC54" s="200"/>
      <c r="AD54" s="199"/>
      <c r="AE54" s="199"/>
      <c r="AF54" s="200"/>
      <c r="AG54" s="199"/>
      <c r="AH54" s="199"/>
      <c r="AI54" s="200"/>
      <c r="AJ54" s="199"/>
      <c r="AK54" s="199"/>
      <c r="AL54" s="200"/>
      <c r="AM54" s="199"/>
      <c r="AN54" s="199"/>
      <c r="AO54" s="200"/>
      <c r="AP54" s="199"/>
      <c r="AQ54" s="199"/>
      <c r="AR54" s="200"/>
      <c r="AS54" s="199"/>
      <c r="AT54" s="199"/>
      <c r="AU54" s="200"/>
      <c r="AV54" s="199"/>
      <c r="AW54" s="199"/>
      <c r="AX54" s="200"/>
      <c r="AY54" s="199"/>
      <c r="AZ54" s="199"/>
      <c r="BA54" s="200"/>
      <c r="BB54" s="199"/>
      <c r="BC54" s="199"/>
      <c r="BD54" s="200"/>
      <c r="BE54" s="199"/>
      <c r="BF54" s="199"/>
      <c r="BG54" s="200"/>
      <c r="BH54" s="199"/>
      <c r="BI54" s="199"/>
      <c r="BJ54" s="200"/>
      <c r="BK54" s="199"/>
      <c r="BL54" s="199"/>
      <c r="BM54" s="200"/>
      <c r="BN54" s="199"/>
      <c r="BO54" s="199"/>
      <c r="BP54" s="200"/>
      <c r="BQ54" s="199"/>
      <c r="BR54" s="199"/>
      <c r="BS54" s="200"/>
      <c r="BT54" s="199"/>
      <c r="BU54" s="199"/>
      <c r="BV54" s="200"/>
      <c r="BW54" s="199"/>
      <c r="BX54" s="199"/>
      <c r="BY54" s="200"/>
      <c r="BZ54" s="199"/>
      <c r="CA54" s="199"/>
      <c r="CB54" s="200"/>
      <c r="CC54" s="199"/>
      <c r="CD54" s="199"/>
      <c r="CE54" s="200"/>
      <c r="CF54" s="199"/>
      <c r="CG54" s="199"/>
      <c r="CH54" s="200"/>
      <c r="CI54" s="199"/>
      <c r="CJ54" s="199"/>
      <c r="CK54" s="200"/>
      <c r="CL54" s="199"/>
      <c r="CM54" s="199"/>
      <c r="CN54" s="200"/>
      <c r="CO54" s="199"/>
      <c r="CP54" s="199"/>
      <c r="CQ54" s="200"/>
      <c r="CR54" s="199"/>
      <c r="CS54" s="199"/>
      <c r="CT54" s="200"/>
      <c r="CU54" s="199"/>
      <c r="CV54" s="199"/>
      <c r="CW54" s="200"/>
      <c r="CX54" s="199"/>
      <c r="CY54" s="199"/>
      <c r="CZ54" s="200"/>
      <c r="DA54" s="199"/>
      <c r="DB54" s="199"/>
      <c r="DC54" s="200"/>
      <c r="DD54" s="199"/>
      <c r="DE54" s="199"/>
      <c r="DF54" s="200"/>
      <c r="DG54" s="199"/>
      <c r="DH54" s="199"/>
      <c r="DI54" s="200"/>
      <c r="DJ54" s="199"/>
      <c r="DK54" s="199"/>
      <c r="DL54" s="200"/>
      <c r="DM54" s="199"/>
      <c r="DN54" s="199"/>
      <c r="DO54" s="200"/>
      <c r="DP54" s="199"/>
      <c r="DQ54" s="199"/>
      <c r="DR54" s="200"/>
      <c r="DS54" s="199"/>
      <c r="DT54" s="199"/>
      <c r="DU54" s="200"/>
      <c r="DV54" s="200"/>
      <c r="DW54" s="200"/>
      <c r="DX54" s="200"/>
      <c r="DY54" s="199"/>
      <c r="DZ54" s="199"/>
      <c r="EA54" s="200"/>
      <c r="EB54" s="199"/>
      <c r="EC54" s="199"/>
      <c r="ED54" s="200"/>
      <c r="EE54" s="199"/>
      <c r="EF54" s="199"/>
      <c r="EG54" s="200"/>
      <c r="EH54" s="125">
        <f t="shared" si="5"/>
        <v>0</v>
      </c>
      <c r="EI54" s="125">
        <f t="shared" si="4"/>
        <v>0</v>
      </c>
      <c r="EJ54" s="200"/>
    </row>
    <row r="55" spans="1:140" s="172" customFormat="1" ht="15.75" hidden="1" customHeight="1">
      <c r="A55" s="173"/>
      <c r="B55" s="178"/>
      <c r="C55" s="179"/>
      <c r="D55" s="184"/>
      <c r="E55" s="198"/>
      <c r="F55" s="178"/>
      <c r="G55" s="178"/>
      <c r="H55" s="125">
        <f t="shared" si="9"/>
        <v>0</v>
      </c>
      <c r="I55" s="125">
        <f t="shared" si="10"/>
        <v>0</v>
      </c>
      <c r="J55" s="125">
        <f t="shared" si="11"/>
        <v>0</v>
      </c>
      <c r="K55" s="174">
        <f t="shared" si="12"/>
        <v>0</v>
      </c>
      <c r="L55" s="199"/>
      <c r="M55" s="199"/>
      <c r="N55" s="200"/>
      <c r="O55" s="199"/>
      <c r="P55" s="199"/>
      <c r="Q55" s="200"/>
      <c r="R55" s="199"/>
      <c r="S55" s="199"/>
      <c r="T55" s="200"/>
      <c r="U55" s="199"/>
      <c r="V55" s="199"/>
      <c r="W55" s="200"/>
      <c r="X55" s="199"/>
      <c r="Y55" s="199"/>
      <c r="Z55" s="200"/>
      <c r="AA55" s="199"/>
      <c r="AB55" s="199"/>
      <c r="AC55" s="200"/>
      <c r="AD55" s="199"/>
      <c r="AE55" s="199"/>
      <c r="AF55" s="200"/>
      <c r="AG55" s="199"/>
      <c r="AH55" s="199"/>
      <c r="AI55" s="200"/>
      <c r="AJ55" s="199"/>
      <c r="AK55" s="199"/>
      <c r="AL55" s="200"/>
      <c r="AM55" s="199"/>
      <c r="AN55" s="199"/>
      <c r="AO55" s="200"/>
      <c r="AP55" s="199"/>
      <c r="AQ55" s="199"/>
      <c r="AR55" s="200"/>
      <c r="AS55" s="199"/>
      <c r="AT55" s="199"/>
      <c r="AU55" s="200"/>
      <c r="AV55" s="199"/>
      <c r="AW55" s="199"/>
      <c r="AX55" s="200"/>
      <c r="AY55" s="199"/>
      <c r="AZ55" s="199"/>
      <c r="BA55" s="200"/>
      <c r="BB55" s="199"/>
      <c r="BC55" s="199"/>
      <c r="BD55" s="200"/>
      <c r="BE55" s="199"/>
      <c r="BF55" s="199"/>
      <c r="BG55" s="200"/>
      <c r="BH55" s="199"/>
      <c r="BI55" s="199"/>
      <c r="BJ55" s="200"/>
      <c r="BK55" s="199"/>
      <c r="BL55" s="199"/>
      <c r="BM55" s="200"/>
      <c r="BN55" s="199"/>
      <c r="BO55" s="199"/>
      <c r="BP55" s="200"/>
      <c r="BQ55" s="199"/>
      <c r="BR55" s="199"/>
      <c r="BS55" s="200"/>
      <c r="BT55" s="199"/>
      <c r="BU55" s="199"/>
      <c r="BV55" s="200"/>
      <c r="BW55" s="199"/>
      <c r="BX55" s="199"/>
      <c r="BY55" s="200"/>
      <c r="BZ55" s="199"/>
      <c r="CA55" s="199"/>
      <c r="CB55" s="200"/>
      <c r="CC55" s="199"/>
      <c r="CD55" s="199"/>
      <c r="CE55" s="200"/>
      <c r="CF55" s="199"/>
      <c r="CG55" s="199"/>
      <c r="CH55" s="200"/>
      <c r="CI55" s="199"/>
      <c r="CJ55" s="199"/>
      <c r="CK55" s="200"/>
      <c r="CL55" s="199"/>
      <c r="CM55" s="199"/>
      <c r="CN55" s="200"/>
      <c r="CO55" s="199"/>
      <c r="CP55" s="199"/>
      <c r="CQ55" s="200"/>
      <c r="CR55" s="199"/>
      <c r="CS55" s="199"/>
      <c r="CT55" s="200"/>
      <c r="CU55" s="199"/>
      <c r="CV55" s="199"/>
      <c r="CW55" s="200"/>
      <c r="CX55" s="199"/>
      <c r="CY55" s="199"/>
      <c r="CZ55" s="200"/>
      <c r="DA55" s="199"/>
      <c r="DB55" s="199"/>
      <c r="DC55" s="200"/>
      <c r="DD55" s="199"/>
      <c r="DE55" s="199"/>
      <c r="DF55" s="200"/>
      <c r="DG55" s="199"/>
      <c r="DH55" s="199"/>
      <c r="DI55" s="200"/>
      <c r="DJ55" s="199"/>
      <c r="DK55" s="199"/>
      <c r="DL55" s="200"/>
      <c r="DM55" s="199"/>
      <c r="DN55" s="199"/>
      <c r="DO55" s="200"/>
      <c r="DP55" s="199"/>
      <c r="DQ55" s="199"/>
      <c r="DR55" s="200"/>
      <c r="DS55" s="199"/>
      <c r="DT55" s="199"/>
      <c r="DU55" s="200"/>
      <c r="DV55" s="200"/>
      <c r="DW55" s="200"/>
      <c r="DX55" s="200"/>
      <c r="DY55" s="199"/>
      <c r="DZ55" s="199"/>
      <c r="EA55" s="200"/>
      <c r="EB55" s="199"/>
      <c r="EC55" s="199"/>
      <c r="ED55" s="200"/>
      <c r="EE55" s="199"/>
      <c r="EF55" s="199"/>
      <c r="EG55" s="200"/>
      <c r="EH55" s="125">
        <f t="shared" si="5"/>
        <v>0</v>
      </c>
      <c r="EI55" s="125">
        <f t="shared" si="4"/>
        <v>0</v>
      </c>
      <c r="EJ55" s="200"/>
    </row>
    <row r="56" spans="1:140" s="172" customFormat="1" ht="15" customHeight="1">
      <c r="A56" s="173"/>
      <c r="B56" s="178"/>
      <c r="C56" s="179"/>
      <c r="D56" s="184"/>
      <c r="E56" s="102">
        <v>3</v>
      </c>
      <c r="F56" s="92" t="s">
        <v>48</v>
      </c>
      <c r="G56" s="81" t="s">
        <v>49</v>
      </c>
      <c r="H56" s="125">
        <f t="shared" si="9"/>
        <v>0</v>
      </c>
      <c r="I56" s="125">
        <f t="shared" si="10"/>
        <v>0</v>
      </c>
      <c r="J56" s="125">
        <f t="shared" si="11"/>
        <v>0</v>
      </c>
      <c r="K56" s="174">
        <f t="shared" si="12"/>
        <v>0</v>
      </c>
      <c r="L56" s="110"/>
      <c r="M56" s="110"/>
      <c r="N56" s="111"/>
      <c r="O56" s="110"/>
      <c r="P56" s="110"/>
      <c r="Q56" s="111"/>
      <c r="R56" s="110"/>
      <c r="S56" s="110"/>
      <c r="T56" s="111"/>
      <c r="U56" s="110"/>
      <c r="V56" s="110"/>
      <c r="W56" s="111"/>
      <c r="X56" s="110"/>
      <c r="Y56" s="110"/>
      <c r="Z56" s="111"/>
      <c r="AA56" s="110"/>
      <c r="AB56" s="110"/>
      <c r="AC56" s="111"/>
      <c r="AD56" s="110"/>
      <c r="AE56" s="110"/>
      <c r="AF56" s="111"/>
      <c r="AG56" s="110"/>
      <c r="AH56" s="110"/>
      <c r="AI56" s="111"/>
      <c r="AJ56" s="110"/>
      <c r="AK56" s="110"/>
      <c r="AL56" s="111"/>
      <c r="AM56" s="110"/>
      <c r="AN56" s="110"/>
      <c r="AO56" s="111"/>
      <c r="AP56" s="110"/>
      <c r="AQ56" s="110"/>
      <c r="AR56" s="111"/>
      <c r="AS56" s="110"/>
      <c r="AT56" s="110"/>
      <c r="AU56" s="111"/>
      <c r="AV56" s="110"/>
      <c r="AW56" s="110"/>
      <c r="AX56" s="111"/>
      <c r="AY56" s="110"/>
      <c r="AZ56" s="110"/>
      <c r="BA56" s="111"/>
      <c r="BB56" s="110"/>
      <c r="BC56" s="110"/>
      <c r="BD56" s="111"/>
      <c r="BE56" s="110"/>
      <c r="BF56" s="110"/>
      <c r="BG56" s="111"/>
      <c r="BH56" s="110"/>
      <c r="BI56" s="110"/>
      <c r="BJ56" s="111"/>
      <c r="BK56" s="110"/>
      <c r="BL56" s="110"/>
      <c r="BM56" s="111"/>
      <c r="BN56" s="110"/>
      <c r="BO56" s="110"/>
      <c r="BP56" s="111"/>
      <c r="BQ56" s="110"/>
      <c r="BR56" s="110"/>
      <c r="BS56" s="111"/>
      <c r="BT56" s="110"/>
      <c r="BU56" s="110"/>
      <c r="BV56" s="111"/>
      <c r="BW56" s="110"/>
      <c r="BX56" s="110"/>
      <c r="BY56" s="111"/>
      <c r="BZ56" s="110"/>
      <c r="CA56" s="110"/>
      <c r="CB56" s="111"/>
      <c r="CC56" s="110"/>
      <c r="CD56" s="110"/>
      <c r="CE56" s="111"/>
      <c r="CF56" s="110"/>
      <c r="CG56" s="110"/>
      <c r="CH56" s="111"/>
      <c r="CI56" s="110"/>
      <c r="CJ56" s="110"/>
      <c r="CK56" s="111"/>
      <c r="CL56" s="110"/>
      <c r="CM56" s="110"/>
      <c r="CN56" s="111"/>
      <c r="CO56" s="110"/>
      <c r="CP56" s="110"/>
      <c r="CQ56" s="111"/>
      <c r="CR56" s="110"/>
      <c r="CS56" s="110"/>
      <c r="CT56" s="111"/>
      <c r="CU56" s="110"/>
      <c r="CV56" s="110"/>
      <c r="CW56" s="111"/>
      <c r="CX56" s="110"/>
      <c r="CY56" s="110"/>
      <c r="CZ56" s="111"/>
      <c r="DA56" s="110"/>
      <c r="DB56" s="110"/>
      <c r="DC56" s="111"/>
      <c r="DD56" s="110"/>
      <c r="DE56" s="110"/>
      <c r="DF56" s="111"/>
      <c r="DG56" s="110"/>
      <c r="DH56" s="110"/>
      <c r="DI56" s="111"/>
      <c r="DJ56" s="110"/>
      <c r="DK56" s="110"/>
      <c r="DL56" s="111"/>
      <c r="DM56" s="110"/>
      <c r="DN56" s="110"/>
      <c r="DO56" s="111"/>
      <c r="DP56" s="110"/>
      <c r="DQ56" s="110"/>
      <c r="DR56" s="111"/>
      <c r="DS56" s="110"/>
      <c r="DT56" s="110"/>
      <c r="DU56" s="111"/>
      <c r="DV56" s="111"/>
      <c r="DW56" s="111"/>
      <c r="DX56" s="111"/>
      <c r="DY56" s="110"/>
      <c r="DZ56" s="110"/>
      <c r="EA56" s="111"/>
      <c r="EB56" s="110"/>
      <c r="EC56" s="110"/>
      <c r="ED56" s="111"/>
      <c r="EE56" s="110"/>
      <c r="EF56" s="110"/>
      <c r="EG56" s="111"/>
      <c r="EH56" s="125">
        <f t="shared" si="5"/>
        <v>0</v>
      </c>
      <c r="EI56" s="125">
        <f t="shared" si="4"/>
        <v>0</v>
      </c>
      <c r="EJ56" s="111"/>
    </row>
    <row r="57" spans="1:140" s="172" customFormat="1" ht="15" customHeight="1">
      <c r="A57" s="173"/>
      <c r="B57" s="178"/>
      <c r="C57" s="179"/>
      <c r="D57" s="184">
        <v>2</v>
      </c>
      <c r="E57" s="81" t="s">
        <v>50</v>
      </c>
      <c r="F57" s="107"/>
      <c r="G57" s="107" t="s">
        <v>51</v>
      </c>
      <c r="H57" s="125">
        <f t="shared" si="9"/>
        <v>0</v>
      </c>
      <c r="I57" s="125">
        <f t="shared" si="10"/>
        <v>0</v>
      </c>
      <c r="J57" s="125">
        <f t="shared" si="11"/>
        <v>0</v>
      </c>
      <c r="K57" s="174">
        <f t="shared" si="12"/>
        <v>0</v>
      </c>
      <c r="L57" s="108"/>
      <c r="M57" s="108"/>
      <c r="N57" s="109"/>
      <c r="O57" s="108"/>
      <c r="P57" s="108"/>
      <c r="Q57" s="109"/>
      <c r="R57" s="108"/>
      <c r="S57" s="108"/>
      <c r="T57" s="109"/>
      <c r="U57" s="108"/>
      <c r="V57" s="108"/>
      <c r="W57" s="109"/>
      <c r="X57" s="108"/>
      <c r="Y57" s="108"/>
      <c r="Z57" s="109"/>
      <c r="AA57" s="108"/>
      <c r="AB57" s="108"/>
      <c r="AC57" s="109"/>
      <c r="AD57" s="108"/>
      <c r="AE57" s="108"/>
      <c r="AF57" s="109"/>
      <c r="AG57" s="108"/>
      <c r="AH57" s="108"/>
      <c r="AI57" s="109"/>
      <c r="AJ57" s="108"/>
      <c r="AK57" s="108"/>
      <c r="AL57" s="109"/>
      <c r="AM57" s="108"/>
      <c r="AN57" s="108"/>
      <c r="AO57" s="109"/>
      <c r="AP57" s="108"/>
      <c r="AQ57" s="108"/>
      <c r="AR57" s="109"/>
      <c r="AS57" s="108"/>
      <c r="AT57" s="108"/>
      <c r="AU57" s="109"/>
      <c r="AV57" s="108"/>
      <c r="AW57" s="108"/>
      <c r="AX57" s="109"/>
      <c r="AY57" s="108"/>
      <c r="AZ57" s="108"/>
      <c r="BA57" s="109"/>
      <c r="BB57" s="108"/>
      <c r="BC57" s="108"/>
      <c r="BD57" s="109"/>
      <c r="BE57" s="108"/>
      <c r="BF57" s="108"/>
      <c r="BG57" s="109"/>
      <c r="BH57" s="108"/>
      <c r="BI57" s="108"/>
      <c r="BJ57" s="109"/>
      <c r="BK57" s="108"/>
      <c r="BL57" s="108"/>
      <c r="BM57" s="109"/>
      <c r="BN57" s="108"/>
      <c r="BO57" s="108"/>
      <c r="BP57" s="109"/>
      <c r="BQ57" s="108"/>
      <c r="BR57" s="108"/>
      <c r="BS57" s="109"/>
      <c r="BT57" s="108"/>
      <c r="BU57" s="108"/>
      <c r="BV57" s="109"/>
      <c r="BW57" s="108"/>
      <c r="BX57" s="108"/>
      <c r="BY57" s="109"/>
      <c r="BZ57" s="108"/>
      <c r="CA57" s="108"/>
      <c r="CB57" s="109"/>
      <c r="CC57" s="108"/>
      <c r="CD57" s="108"/>
      <c r="CE57" s="109"/>
      <c r="CF57" s="108"/>
      <c r="CG57" s="108"/>
      <c r="CH57" s="109"/>
      <c r="CI57" s="108"/>
      <c r="CJ57" s="108"/>
      <c r="CK57" s="109"/>
      <c r="CL57" s="108"/>
      <c r="CM57" s="108"/>
      <c r="CN57" s="109"/>
      <c r="CO57" s="108"/>
      <c r="CP57" s="108"/>
      <c r="CQ57" s="109"/>
      <c r="CR57" s="108"/>
      <c r="CS57" s="108"/>
      <c r="CT57" s="109"/>
      <c r="CU57" s="108"/>
      <c r="CV57" s="108"/>
      <c r="CW57" s="109"/>
      <c r="CX57" s="108"/>
      <c r="CY57" s="108"/>
      <c r="CZ57" s="109"/>
      <c r="DA57" s="108"/>
      <c r="DB57" s="108"/>
      <c r="DC57" s="109"/>
      <c r="DD57" s="108"/>
      <c r="DE57" s="108"/>
      <c r="DF57" s="109"/>
      <c r="DG57" s="108"/>
      <c r="DH57" s="108"/>
      <c r="DI57" s="109"/>
      <c r="DJ57" s="108"/>
      <c r="DK57" s="108"/>
      <c r="DL57" s="109"/>
      <c r="DM57" s="108"/>
      <c r="DN57" s="108"/>
      <c r="DO57" s="109"/>
      <c r="DP57" s="108"/>
      <c r="DQ57" s="108"/>
      <c r="DR57" s="109"/>
      <c r="DS57" s="108"/>
      <c r="DT57" s="108"/>
      <c r="DU57" s="109"/>
      <c r="DV57" s="109"/>
      <c r="DW57" s="109"/>
      <c r="DX57" s="109"/>
      <c r="DY57" s="108"/>
      <c r="DZ57" s="108"/>
      <c r="EA57" s="109"/>
      <c r="EB57" s="108"/>
      <c r="EC57" s="108"/>
      <c r="ED57" s="109"/>
      <c r="EE57" s="108"/>
      <c r="EF57" s="108"/>
      <c r="EG57" s="109"/>
      <c r="EH57" s="125">
        <f t="shared" si="5"/>
        <v>0</v>
      </c>
      <c r="EI57" s="125">
        <f t="shared" si="4"/>
        <v>0</v>
      </c>
      <c r="EJ57" s="109"/>
    </row>
    <row r="58" spans="1:140" s="172" customFormat="1" ht="15" customHeight="1">
      <c r="A58" s="173"/>
      <c r="B58" s="178"/>
      <c r="C58" s="179"/>
      <c r="D58" s="184">
        <v>3</v>
      </c>
      <c r="E58" s="81" t="s">
        <v>52</v>
      </c>
      <c r="F58" s="107"/>
      <c r="G58" s="107" t="s">
        <v>53</v>
      </c>
      <c r="H58" s="125">
        <f t="shared" si="9"/>
        <v>92764</v>
      </c>
      <c r="I58" s="125">
        <f t="shared" si="10"/>
        <v>0</v>
      </c>
      <c r="J58" s="125">
        <f t="shared" si="11"/>
        <v>0</v>
      </c>
      <c r="K58" s="174">
        <f t="shared" si="12"/>
        <v>92764</v>
      </c>
      <c r="L58" s="108"/>
      <c r="M58" s="108"/>
      <c r="N58" s="109"/>
      <c r="O58" s="108"/>
      <c r="P58" s="108"/>
      <c r="Q58" s="109"/>
      <c r="R58" s="108"/>
      <c r="S58" s="108"/>
      <c r="T58" s="109"/>
      <c r="U58" s="108"/>
      <c r="V58" s="108"/>
      <c r="W58" s="109"/>
      <c r="X58" s="108"/>
      <c r="Y58" s="108"/>
      <c r="Z58" s="109"/>
      <c r="AA58" s="108"/>
      <c r="AB58" s="108"/>
      <c r="AC58" s="109"/>
      <c r="AD58" s="108"/>
      <c r="AE58" s="108"/>
      <c r="AF58" s="109"/>
      <c r="AG58" s="108"/>
      <c r="AH58" s="108"/>
      <c r="AI58" s="109"/>
      <c r="AJ58" s="108"/>
      <c r="AK58" s="108"/>
      <c r="AL58" s="109"/>
      <c r="AM58" s="108"/>
      <c r="AN58" s="108"/>
      <c r="AO58" s="109"/>
      <c r="AP58" s="108"/>
      <c r="AQ58" s="108"/>
      <c r="AR58" s="109"/>
      <c r="AS58" s="108"/>
      <c r="AT58" s="108"/>
      <c r="AU58" s="109"/>
      <c r="AV58" s="108"/>
      <c r="AW58" s="108"/>
      <c r="AX58" s="109"/>
      <c r="AY58" s="108"/>
      <c r="AZ58" s="108"/>
      <c r="BA58" s="109"/>
      <c r="BB58" s="108"/>
      <c r="BC58" s="108"/>
      <c r="BD58" s="109"/>
      <c r="BE58" s="108"/>
      <c r="BF58" s="108"/>
      <c r="BG58" s="109"/>
      <c r="BH58" s="108"/>
      <c r="BI58" s="108"/>
      <c r="BJ58" s="109"/>
      <c r="BK58" s="108"/>
      <c r="BL58" s="108"/>
      <c r="BM58" s="109"/>
      <c r="BN58" s="108"/>
      <c r="BO58" s="108"/>
      <c r="BP58" s="109"/>
      <c r="BQ58" s="108"/>
      <c r="BR58" s="108"/>
      <c r="BS58" s="109"/>
      <c r="BT58" s="108"/>
      <c r="BU58" s="108"/>
      <c r="BV58" s="109"/>
      <c r="BW58" s="108"/>
      <c r="BX58" s="108"/>
      <c r="BY58" s="109"/>
      <c r="BZ58" s="108"/>
      <c r="CA58" s="108"/>
      <c r="CB58" s="109"/>
      <c r="CC58" s="108"/>
      <c r="CD58" s="108"/>
      <c r="CE58" s="109"/>
      <c r="CF58" s="108"/>
      <c r="CG58" s="108"/>
      <c r="CH58" s="109"/>
      <c r="CI58" s="108"/>
      <c r="CJ58" s="108"/>
      <c r="CK58" s="109"/>
      <c r="CL58" s="108"/>
      <c r="CM58" s="108"/>
      <c r="CN58" s="109"/>
      <c r="CO58" s="108">
        <v>92764</v>
      </c>
      <c r="CP58" s="108"/>
      <c r="CQ58" s="109"/>
      <c r="CR58" s="108"/>
      <c r="CS58" s="108"/>
      <c r="CT58" s="109"/>
      <c r="CU58" s="108"/>
      <c r="CV58" s="108"/>
      <c r="CW58" s="109"/>
      <c r="CX58" s="108"/>
      <c r="CY58" s="108"/>
      <c r="CZ58" s="109"/>
      <c r="DA58" s="108"/>
      <c r="DB58" s="108"/>
      <c r="DC58" s="109"/>
      <c r="DD58" s="108"/>
      <c r="DE58" s="108"/>
      <c r="DF58" s="109"/>
      <c r="DG58" s="108"/>
      <c r="DH58" s="108"/>
      <c r="DI58" s="109"/>
      <c r="DJ58" s="108"/>
      <c r="DK58" s="108"/>
      <c r="DL58" s="109"/>
      <c r="DM58" s="108"/>
      <c r="DN58" s="108"/>
      <c r="DO58" s="109"/>
      <c r="DP58" s="108"/>
      <c r="DQ58" s="108"/>
      <c r="DR58" s="109"/>
      <c r="DS58" s="108"/>
      <c r="DT58" s="108"/>
      <c r="DU58" s="109"/>
      <c r="DV58" s="109"/>
      <c r="DW58" s="109"/>
      <c r="DX58" s="109"/>
      <c r="DY58" s="108"/>
      <c r="DZ58" s="108"/>
      <c r="EA58" s="109"/>
      <c r="EB58" s="108"/>
      <c r="EC58" s="108"/>
      <c r="ED58" s="109"/>
      <c r="EE58" s="108"/>
      <c r="EF58" s="108"/>
      <c r="EG58" s="109"/>
      <c r="EH58" s="125">
        <f t="shared" si="5"/>
        <v>92764</v>
      </c>
      <c r="EI58" s="125">
        <f t="shared" si="4"/>
        <v>0</v>
      </c>
      <c r="EJ58" s="109"/>
    </row>
    <row r="59" spans="1:140" s="172" customFormat="1" ht="15" customHeight="1">
      <c r="A59" s="173"/>
      <c r="B59" s="178"/>
      <c r="C59" s="179"/>
      <c r="D59" s="184">
        <v>4</v>
      </c>
      <c r="E59" s="81" t="s">
        <v>54</v>
      </c>
      <c r="F59" s="107"/>
      <c r="G59" s="107" t="s">
        <v>55</v>
      </c>
      <c r="H59" s="125">
        <f t="shared" si="9"/>
        <v>0</v>
      </c>
      <c r="I59" s="125">
        <f t="shared" si="10"/>
        <v>0</v>
      </c>
      <c r="J59" s="125">
        <f t="shared" si="11"/>
        <v>0</v>
      </c>
      <c r="K59" s="174">
        <f t="shared" si="12"/>
        <v>0</v>
      </c>
      <c r="L59" s="108"/>
      <c r="M59" s="108"/>
      <c r="N59" s="109"/>
      <c r="O59" s="108"/>
      <c r="P59" s="108"/>
      <c r="Q59" s="109"/>
      <c r="R59" s="108"/>
      <c r="S59" s="108"/>
      <c r="T59" s="109"/>
      <c r="U59" s="108"/>
      <c r="V59" s="108"/>
      <c r="W59" s="109"/>
      <c r="X59" s="108"/>
      <c r="Y59" s="108"/>
      <c r="Z59" s="109"/>
      <c r="AA59" s="108"/>
      <c r="AB59" s="108"/>
      <c r="AC59" s="109"/>
      <c r="AD59" s="108"/>
      <c r="AE59" s="108"/>
      <c r="AF59" s="109"/>
      <c r="AG59" s="108"/>
      <c r="AH59" s="108"/>
      <c r="AI59" s="109"/>
      <c r="AJ59" s="108"/>
      <c r="AK59" s="108"/>
      <c r="AL59" s="109"/>
      <c r="AM59" s="108"/>
      <c r="AN59" s="108"/>
      <c r="AO59" s="109"/>
      <c r="AP59" s="108"/>
      <c r="AQ59" s="108"/>
      <c r="AR59" s="109"/>
      <c r="AS59" s="108"/>
      <c r="AT59" s="108"/>
      <c r="AU59" s="109"/>
      <c r="AV59" s="108"/>
      <c r="AW59" s="108"/>
      <c r="AX59" s="109"/>
      <c r="AY59" s="108"/>
      <c r="AZ59" s="108"/>
      <c r="BA59" s="109"/>
      <c r="BB59" s="108"/>
      <c r="BC59" s="108"/>
      <c r="BD59" s="109"/>
      <c r="BE59" s="108"/>
      <c r="BF59" s="108"/>
      <c r="BG59" s="109"/>
      <c r="BH59" s="108"/>
      <c r="BI59" s="108"/>
      <c r="BJ59" s="109"/>
      <c r="BK59" s="108"/>
      <c r="BL59" s="108"/>
      <c r="BM59" s="109"/>
      <c r="BN59" s="108"/>
      <c r="BO59" s="108"/>
      <c r="BP59" s="109"/>
      <c r="BQ59" s="108"/>
      <c r="BR59" s="108"/>
      <c r="BS59" s="109"/>
      <c r="BT59" s="108"/>
      <c r="BU59" s="108"/>
      <c r="BV59" s="109"/>
      <c r="BW59" s="108"/>
      <c r="BX59" s="108"/>
      <c r="BY59" s="109"/>
      <c r="BZ59" s="108"/>
      <c r="CA59" s="108"/>
      <c r="CB59" s="109"/>
      <c r="CC59" s="108"/>
      <c r="CD59" s="108"/>
      <c r="CE59" s="109"/>
      <c r="CF59" s="108"/>
      <c r="CG59" s="108"/>
      <c r="CH59" s="109"/>
      <c r="CI59" s="108"/>
      <c r="CJ59" s="108"/>
      <c r="CK59" s="109"/>
      <c r="CL59" s="108"/>
      <c r="CM59" s="108"/>
      <c r="CN59" s="109"/>
      <c r="CO59" s="108"/>
      <c r="CP59" s="108"/>
      <c r="CQ59" s="109"/>
      <c r="CR59" s="108"/>
      <c r="CS59" s="108"/>
      <c r="CT59" s="109"/>
      <c r="CU59" s="108"/>
      <c r="CV59" s="108"/>
      <c r="CW59" s="109"/>
      <c r="CX59" s="108"/>
      <c r="CY59" s="108"/>
      <c r="CZ59" s="109"/>
      <c r="DA59" s="108"/>
      <c r="DB59" s="108"/>
      <c r="DC59" s="109"/>
      <c r="DD59" s="108"/>
      <c r="DE59" s="108"/>
      <c r="DF59" s="109"/>
      <c r="DG59" s="108"/>
      <c r="DH59" s="108"/>
      <c r="DI59" s="109"/>
      <c r="DJ59" s="108"/>
      <c r="DK59" s="108"/>
      <c r="DL59" s="109"/>
      <c r="DM59" s="108"/>
      <c r="DN59" s="108"/>
      <c r="DO59" s="109"/>
      <c r="DP59" s="108"/>
      <c r="DQ59" s="108"/>
      <c r="DR59" s="109"/>
      <c r="DS59" s="108"/>
      <c r="DT59" s="108"/>
      <c r="DU59" s="109"/>
      <c r="DV59" s="109"/>
      <c r="DW59" s="109"/>
      <c r="DX59" s="109"/>
      <c r="DY59" s="108"/>
      <c r="DZ59" s="108"/>
      <c r="EA59" s="109"/>
      <c r="EB59" s="108"/>
      <c r="EC59" s="108"/>
      <c r="ED59" s="109"/>
      <c r="EE59" s="108"/>
      <c r="EF59" s="108"/>
      <c r="EG59" s="109"/>
      <c r="EH59" s="125">
        <f t="shared" si="5"/>
        <v>0</v>
      </c>
      <c r="EI59" s="125">
        <f t="shared" si="4"/>
        <v>0</v>
      </c>
      <c r="EJ59" s="109"/>
    </row>
    <row r="60" spans="1:140" s="172" customFormat="1" ht="15" customHeight="1">
      <c r="A60" s="173"/>
      <c r="B60" s="178"/>
      <c r="C60" s="201">
        <v>2</v>
      </c>
      <c r="D60" s="94" t="s">
        <v>56</v>
      </c>
      <c r="E60" s="194"/>
      <c r="F60" s="194"/>
      <c r="G60" s="194" t="s">
        <v>57</v>
      </c>
      <c r="H60" s="168">
        <f t="shared" si="9"/>
        <v>0</v>
      </c>
      <c r="I60" s="168">
        <f t="shared" si="10"/>
        <v>0</v>
      </c>
      <c r="J60" s="168">
        <f t="shared" si="11"/>
        <v>0</v>
      </c>
      <c r="K60" s="169">
        <f t="shared" si="12"/>
        <v>0</v>
      </c>
      <c r="L60" s="195"/>
      <c r="M60" s="195"/>
      <c r="N60" s="196"/>
      <c r="O60" s="195"/>
      <c r="P60" s="195"/>
      <c r="Q60" s="196"/>
      <c r="R60" s="195"/>
      <c r="S60" s="195"/>
      <c r="T60" s="196"/>
      <c r="U60" s="195"/>
      <c r="V60" s="195"/>
      <c r="W60" s="196"/>
      <c r="X60" s="195"/>
      <c r="Y60" s="195"/>
      <c r="Z60" s="196"/>
      <c r="AA60" s="195"/>
      <c r="AB60" s="195"/>
      <c r="AC60" s="196"/>
      <c r="AD60" s="168">
        <f>AA60+X60+U60</f>
        <v>0</v>
      </c>
      <c r="AE60" s="195"/>
      <c r="AF60" s="196"/>
      <c r="AG60" s="195"/>
      <c r="AH60" s="195"/>
      <c r="AI60" s="196"/>
      <c r="AJ60" s="195"/>
      <c r="AK60" s="195"/>
      <c r="AL60" s="196"/>
      <c r="AM60" s="195"/>
      <c r="AN60" s="195"/>
      <c r="AO60" s="196"/>
      <c r="AP60" s="195"/>
      <c r="AQ60" s="195"/>
      <c r="AR60" s="196"/>
      <c r="AS60" s="195"/>
      <c r="AT60" s="195"/>
      <c r="AU60" s="196"/>
      <c r="AV60" s="195"/>
      <c r="AW60" s="195"/>
      <c r="AX60" s="196"/>
      <c r="AY60" s="195"/>
      <c r="AZ60" s="195"/>
      <c r="BA60" s="196"/>
      <c r="BB60" s="195"/>
      <c r="BC60" s="195"/>
      <c r="BD60" s="196"/>
      <c r="BE60" s="195"/>
      <c r="BF60" s="195"/>
      <c r="BG60" s="196"/>
      <c r="BH60" s="195"/>
      <c r="BI60" s="195"/>
      <c r="BJ60" s="196"/>
      <c r="BK60" s="195"/>
      <c r="BL60" s="195"/>
      <c r="BM60" s="196"/>
      <c r="BN60" s="195"/>
      <c r="BO60" s="195"/>
      <c r="BP60" s="196"/>
      <c r="BQ60" s="195"/>
      <c r="BR60" s="195"/>
      <c r="BS60" s="196"/>
      <c r="BT60" s="195"/>
      <c r="BU60" s="195"/>
      <c r="BV60" s="196"/>
      <c r="BW60" s="195"/>
      <c r="BX60" s="195"/>
      <c r="BY60" s="196"/>
      <c r="BZ60" s="195"/>
      <c r="CA60" s="195"/>
      <c r="CB60" s="196"/>
      <c r="CC60" s="195"/>
      <c r="CD60" s="195"/>
      <c r="CE60" s="196"/>
      <c r="CF60" s="195"/>
      <c r="CG60" s="195"/>
      <c r="CH60" s="196"/>
      <c r="CI60" s="195"/>
      <c r="CJ60" s="195"/>
      <c r="CK60" s="196"/>
      <c r="CL60" s="195"/>
      <c r="CM60" s="195"/>
      <c r="CN60" s="196"/>
      <c r="CO60" s="195"/>
      <c r="CP60" s="195"/>
      <c r="CQ60" s="196"/>
      <c r="CR60" s="195"/>
      <c r="CS60" s="195"/>
      <c r="CT60" s="196"/>
      <c r="CU60" s="195"/>
      <c r="CV60" s="195"/>
      <c r="CW60" s="196"/>
      <c r="CX60" s="195"/>
      <c r="CY60" s="195"/>
      <c r="CZ60" s="196"/>
      <c r="DA60" s="195"/>
      <c r="DB60" s="195"/>
      <c r="DC60" s="196"/>
      <c r="DD60" s="195"/>
      <c r="DE60" s="195"/>
      <c r="DF60" s="196"/>
      <c r="DG60" s="195"/>
      <c r="DH60" s="195"/>
      <c r="DI60" s="196"/>
      <c r="DJ60" s="195"/>
      <c r="DK60" s="195"/>
      <c r="DL60" s="196"/>
      <c r="DM60" s="195"/>
      <c r="DN60" s="195"/>
      <c r="DO60" s="196"/>
      <c r="DP60" s="195"/>
      <c r="DQ60" s="195"/>
      <c r="DR60" s="196"/>
      <c r="DS60" s="195"/>
      <c r="DT60" s="195"/>
      <c r="DU60" s="196"/>
      <c r="DV60" s="196"/>
      <c r="DW60" s="196"/>
      <c r="DX60" s="196"/>
      <c r="DY60" s="195"/>
      <c r="DZ60" s="195"/>
      <c r="EA60" s="196"/>
      <c r="EB60" s="195"/>
      <c r="EC60" s="195"/>
      <c r="ED60" s="196"/>
      <c r="EE60" s="195"/>
      <c r="EF60" s="195"/>
      <c r="EG60" s="196"/>
      <c r="EH60" s="168">
        <f t="shared" si="5"/>
        <v>0</v>
      </c>
      <c r="EI60" s="168">
        <f t="shared" si="4"/>
        <v>0</v>
      </c>
      <c r="EJ60" s="196"/>
    </row>
    <row r="61" spans="1:140" s="172" customFormat="1" ht="15" customHeight="1">
      <c r="A61" s="173"/>
      <c r="B61" s="178"/>
      <c r="C61" s="201">
        <v>3</v>
      </c>
      <c r="D61" s="1180" t="s">
        <v>58</v>
      </c>
      <c r="E61" s="1181"/>
      <c r="F61" s="1182"/>
      <c r="G61" s="194" t="s">
        <v>59</v>
      </c>
      <c r="H61" s="168">
        <f t="shared" si="9"/>
        <v>0</v>
      </c>
      <c r="I61" s="168">
        <f t="shared" si="10"/>
        <v>0</v>
      </c>
      <c r="J61" s="168">
        <f t="shared" si="11"/>
        <v>0</v>
      </c>
      <c r="K61" s="169">
        <f t="shared" si="12"/>
        <v>0</v>
      </c>
      <c r="L61" s="195"/>
      <c r="M61" s="195"/>
      <c r="N61" s="196"/>
      <c r="O61" s="195"/>
      <c r="P61" s="195"/>
      <c r="Q61" s="196"/>
      <c r="R61" s="195"/>
      <c r="S61" s="195"/>
      <c r="T61" s="196"/>
      <c r="U61" s="195"/>
      <c r="V61" s="195"/>
      <c r="W61" s="196"/>
      <c r="X61" s="195"/>
      <c r="Y61" s="195"/>
      <c r="Z61" s="196"/>
      <c r="AA61" s="195"/>
      <c r="AB61" s="195"/>
      <c r="AC61" s="196"/>
      <c r="AD61" s="168">
        <f>AA61+X61+U61</f>
        <v>0</v>
      </c>
      <c r="AE61" s="195"/>
      <c r="AF61" s="196"/>
      <c r="AG61" s="195"/>
      <c r="AH61" s="195"/>
      <c r="AI61" s="196"/>
      <c r="AJ61" s="195"/>
      <c r="AK61" s="195"/>
      <c r="AL61" s="196"/>
      <c r="AM61" s="195"/>
      <c r="AN61" s="195"/>
      <c r="AO61" s="196"/>
      <c r="AP61" s="195"/>
      <c r="AQ61" s="195"/>
      <c r="AR61" s="196"/>
      <c r="AS61" s="195"/>
      <c r="AT61" s="195"/>
      <c r="AU61" s="196"/>
      <c r="AV61" s="195"/>
      <c r="AW61" s="195"/>
      <c r="AX61" s="196"/>
      <c r="AY61" s="195"/>
      <c r="AZ61" s="195"/>
      <c r="BA61" s="196"/>
      <c r="BB61" s="195"/>
      <c r="BC61" s="195"/>
      <c r="BD61" s="196"/>
      <c r="BE61" s="195"/>
      <c r="BF61" s="195"/>
      <c r="BG61" s="196"/>
      <c r="BH61" s="195"/>
      <c r="BI61" s="195"/>
      <c r="BJ61" s="196"/>
      <c r="BK61" s="195"/>
      <c r="BL61" s="195"/>
      <c r="BM61" s="196"/>
      <c r="BN61" s="195"/>
      <c r="BO61" s="195"/>
      <c r="BP61" s="196"/>
      <c r="BQ61" s="195"/>
      <c r="BR61" s="195"/>
      <c r="BS61" s="196"/>
      <c r="BT61" s="195"/>
      <c r="BU61" s="195"/>
      <c r="BV61" s="196"/>
      <c r="BW61" s="195"/>
      <c r="BX61" s="195"/>
      <c r="BY61" s="196"/>
      <c r="BZ61" s="195"/>
      <c r="CA61" s="195"/>
      <c r="CB61" s="196"/>
      <c r="CC61" s="195"/>
      <c r="CD61" s="195"/>
      <c r="CE61" s="196"/>
      <c r="CF61" s="195"/>
      <c r="CG61" s="195"/>
      <c r="CH61" s="196"/>
      <c r="CI61" s="195"/>
      <c r="CJ61" s="195"/>
      <c r="CK61" s="196"/>
      <c r="CL61" s="195"/>
      <c r="CM61" s="195"/>
      <c r="CN61" s="196"/>
      <c r="CO61" s="195"/>
      <c r="CP61" s="195"/>
      <c r="CQ61" s="196"/>
      <c r="CR61" s="195"/>
      <c r="CS61" s="195"/>
      <c r="CT61" s="196"/>
      <c r="CU61" s="195"/>
      <c r="CV61" s="195"/>
      <c r="CW61" s="196"/>
      <c r="CX61" s="195"/>
      <c r="CY61" s="195"/>
      <c r="CZ61" s="196"/>
      <c r="DA61" s="195"/>
      <c r="DB61" s="195"/>
      <c r="DC61" s="196"/>
      <c r="DD61" s="195"/>
      <c r="DE61" s="195"/>
      <c r="DF61" s="196"/>
      <c r="DG61" s="195"/>
      <c r="DH61" s="195"/>
      <c r="DI61" s="196"/>
      <c r="DJ61" s="195"/>
      <c r="DK61" s="195"/>
      <c r="DL61" s="196"/>
      <c r="DM61" s="195"/>
      <c r="DN61" s="195"/>
      <c r="DO61" s="196"/>
      <c r="DP61" s="195"/>
      <c r="DQ61" s="195"/>
      <c r="DR61" s="196"/>
      <c r="DS61" s="195"/>
      <c r="DT61" s="195"/>
      <c r="DU61" s="196"/>
      <c r="DV61" s="196"/>
      <c r="DW61" s="196"/>
      <c r="DX61" s="196"/>
      <c r="DY61" s="195"/>
      <c r="DZ61" s="195"/>
      <c r="EA61" s="196"/>
      <c r="EB61" s="195"/>
      <c r="EC61" s="195"/>
      <c r="ED61" s="196"/>
      <c r="EE61" s="195"/>
      <c r="EF61" s="195"/>
      <c r="EG61" s="196"/>
      <c r="EH61" s="168">
        <f t="shared" si="5"/>
        <v>0</v>
      </c>
      <c r="EI61" s="168">
        <f t="shared" si="4"/>
        <v>0</v>
      </c>
      <c r="EJ61" s="196"/>
    </row>
    <row r="62" spans="1:140" s="160" customFormat="1" ht="27" customHeight="1">
      <c r="A62" s="1214" t="s">
        <v>60</v>
      </c>
      <c r="B62" s="1215"/>
      <c r="C62" s="1215"/>
      <c r="D62" s="1215"/>
      <c r="E62" s="1215"/>
      <c r="F62" s="1215"/>
      <c r="G62" s="1216"/>
      <c r="H62" s="563">
        <f t="shared" si="9"/>
        <v>1748819</v>
      </c>
      <c r="I62" s="563">
        <f t="shared" si="10"/>
        <v>15531</v>
      </c>
      <c r="J62" s="563">
        <f t="shared" si="11"/>
        <v>0</v>
      </c>
      <c r="K62" s="564">
        <f t="shared" si="12"/>
        <v>1764350</v>
      </c>
      <c r="L62" s="560">
        <f>L41+L42</f>
        <v>145340</v>
      </c>
      <c r="M62" s="560">
        <f>M41+M42</f>
        <v>0</v>
      </c>
      <c r="N62" s="565"/>
      <c r="O62" s="560">
        <f>O41+O42</f>
        <v>8330</v>
      </c>
      <c r="P62" s="560">
        <f>P41+P42</f>
        <v>0</v>
      </c>
      <c r="Q62" s="565"/>
      <c r="R62" s="560">
        <f>R41+R42</f>
        <v>153670</v>
      </c>
      <c r="S62" s="560">
        <f>S41+S42</f>
        <v>0</v>
      </c>
      <c r="T62" s="565"/>
      <c r="U62" s="560">
        <f>U41+U42</f>
        <v>6672</v>
      </c>
      <c r="V62" s="560">
        <f>V41+V42</f>
        <v>0</v>
      </c>
      <c r="W62" s="565"/>
      <c r="X62" s="560">
        <f>X41+X42</f>
        <v>32124</v>
      </c>
      <c r="Y62" s="560">
        <f>Y41+Y42</f>
        <v>0</v>
      </c>
      <c r="Z62" s="565"/>
      <c r="AA62" s="560">
        <f>AA41+AA42</f>
        <v>25168</v>
      </c>
      <c r="AB62" s="560">
        <f>AB41+AB42</f>
        <v>0</v>
      </c>
      <c r="AC62" s="565"/>
      <c r="AD62" s="560">
        <f>AD41+AD42</f>
        <v>63964</v>
      </c>
      <c r="AE62" s="560">
        <f>AE41+AE42</f>
        <v>0</v>
      </c>
      <c r="AF62" s="565"/>
      <c r="AG62" s="560">
        <f>AG41+AG42</f>
        <v>1204</v>
      </c>
      <c r="AH62" s="560">
        <f>AH41+AH42</f>
        <v>0</v>
      </c>
      <c r="AI62" s="565"/>
      <c r="AJ62" s="560">
        <f>AJ41+AJ42</f>
        <v>1204</v>
      </c>
      <c r="AK62" s="560">
        <f>AK41+AK42</f>
        <v>0</v>
      </c>
      <c r="AL62" s="565"/>
      <c r="AM62" s="560">
        <f>AM41+AM42</f>
        <v>19249</v>
      </c>
      <c r="AN62" s="560">
        <f>AN41+AN42</f>
        <v>0</v>
      </c>
      <c r="AO62" s="565"/>
      <c r="AP62" s="560">
        <f>AP41+AP42</f>
        <v>9651</v>
      </c>
      <c r="AQ62" s="560">
        <f>AQ41+AQ42</f>
        <v>0</v>
      </c>
      <c r="AR62" s="565"/>
      <c r="AS62" s="560">
        <f>AS41+AS42</f>
        <v>0</v>
      </c>
      <c r="AT62" s="560">
        <f>AT41+AT42</f>
        <v>960</v>
      </c>
      <c r="AU62" s="565"/>
      <c r="AV62" s="560">
        <f>AV41+AV42</f>
        <v>1204</v>
      </c>
      <c r="AW62" s="560">
        <f>AW41+AW42</f>
        <v>0</v>
      </c>
      <c r="AX62" s="565"/>
      <c r="AY62" s="560">
        <f>AY41+AY42</f>
        <v>695</v>
      </c>
      <c r="AZ62" s="560">
        <f>AZ41+AZ42</f>
        <v>0</v>
      </c>
      <c r="BA62" s="565"/>
      <c r="BB62" s="560">
        <f>BB41+BB42</f>
        <v>48541</v>
      </c>
      <c r="BC62" s="560">
        <f>BC41+BC42</f>
        <v>0</v>
      </c>
      <c r="BD62" s="565"/>
      <c r="BE62" s="560">
        <f>BE41+BE42</f>
        <v>8000</v>
      </c>
      <c r="BF62" s="560">
        <f>BF41+BF42</f>
        <v>0</v>
      </c>
      <c r="BG62" s="565"/>
      <c r="BH62" s="560">
        <f>BH41+BH42</f>
        <v>31310</v>
      </c>
      <c r="BI62" s="560">
        <f>BI41+BI42</f>
        <v>0</v>
      </c>
      <c r="BJ62" s="565"/>
      <c r="BK62" s="560">
        <f>BK41+BK42</f>
        <v>575</v>
      </c>
      <c r="BL62" s="560">
        <f>BL41+BL42</f>
        <v>0</v>
      </c>
      <c r="BM62" s="565"/>
      <c r="BN62" s="560">
        <f>BN41+BN42</f>
        <v>10873</v>
      </c>
      <c r="BO62" s="560">
        <f>BO41+BO42</f>
        <v>0</v>
      </c>
      <c r="BP62" s="565"/>
      <c r="BQ62" s="560">
        <f>BQ41+BQ42</f>
        <v>770</v>
      </c>
      <c r="BR62" s="560">
        <f>BR41+BR42</f>
        <v>0</v>
      </c>
      <c r="BS62" s="565"/>
      <c r="BT62" s="560">
        <f>BT41+BT42</f>
        <v>209168</v>
      </c>
      <c r="BU62" s="560">
        <f>BU41+BU42</f>
        <v>0</v>
      </c>
      <c r="BV62" s="565"/>
      <c r="BW62" s="560">
        <f>BW41+BW42</f>
        <v>2133</v>
      </c>
      <c r="BX62" s="560">
        <f>BX41+BX42</f>
        <v>0</v>
      </c>
      <c r="BY62" s="565"/>
      <c r="BZ62" s="560">
        <f>BZ41+BZ42</f>
        <v>580433</v>
      </c>
      <c r="CA62" s="560">
        <f>CA41+CA42</f>
        <v>0</v>
      </c>
      <c r="CB62" s="565"/>
      <c r="CC62" s="560">
        <f>CC41+CC42</f>
        <v>23000</v>
      </c>
      <c r="CD62" s="560">
        <f>CD41+CD42</f>
        <v>0</v>
      </c>
      <c r="CE62" s="565"/>
      <c r="CF62" s="560">
        <f>CF41+CF42</f>
        <v>188370</v>
      </c>
      <c r="CG62" s="560">
        <f>CG41+CG42</f>
        <v>0</v>
      </c>
      <c r="CH62" s="565"/>
      <c r="CI62" s="560">
        <f>CI41+CI42</f>
        <v>22758</v>
      </c>
      <c r="CJ62" s="560">
        <f>CJ41+CJ42</f>
        <v>0</v>
      </c>
      <c r="CK62" s="565"/>
      <c r="CL62" s="560">
        <f>CL41+CL42</f>
        <v>0</v>
      </c>
      <c r="CM62" s="560">
        <f>CM41+CM42</f>
        <v>0</v>
      </c>
      <c r="CN62" s="565"/>
      <c r="CO62" s="560">
        <f>CO41+CO42</f>
        <v>213495</v>
      </c>
      <c r="CP62" s="560">
        <f>CP41+CP42</f>
        <v>0</v>
      </c>
      <c r="CQ62" s="565"/>
      <c r="CR62" s="560">
        <f>CR41+CR42</f>
        <v>3500</v>
      </c>
      <c r="CS62" s="560">
        <f>CS41+CS42</f>
        <v>0</v>
      </c>
      <c r="CT62" s="565"/>
      <c r="CU62" s="560">
        <f>CU41+CU42</f>
        <v>3900</v>
      </c>
      <c r="CV62" s="560">
        <f>CV41+CV42</f>
        <v>0</v>
      </c>
      <c r="CW62" s="565"/>
      <c r="CX62" s="560">
        <f>CX41+CX42</f>
        <v>5263</v>
      </c>
      <c r="CY62" s="560">
        <f>CY41+CY42</f>
        <v>0</v>
      </c>
      <c r="CZ62" s="565"/>
      <c r="DA62" s="560">
        <f>DA41+DA42</f>
        <v>0</v>
      </c>
      <c r="DB62" s="560">
        <f>DB41+DB42</f>
        <v>0</v>
      </c>
      <c r="DC62" s="565"/>
      <c r="DD62" s="560">
        <f>DD41+DD42</f>
        <v>0</v>
      </c>
      <c r="DE62" s="560">
        <f>DE41+DE42</f>
        <v>0</v>
      </c>
      <c r="DF62" s="565"/>
      <c r="DG62" s="560">
        <f>DG41+DG42</f>
        <v>64119</v>
      </c>
      <c r="DH62" s="560">
        <f>DH41+DH42</f>
        <v>0</v>
      </c>
      <c r="DI62" s="565"/>
      <c r="DJ62" s="560">
        <f>DJ41+DJ42</f>
        <v>0</v>
      </c>
      <c r="DK62" s="560">
        <f>DK41+DK42</f>
        <v>0</v>
      </c>
      <c r="DL62" s="565"/>
      <c r="DM62" s="560">
        <f>DM41+DM42</f>
        <v>0</v>
      </c>
      <c r="DN62" s="560">
        <f>DN41+DN42</f>
        <v>10900</v>
      </c>
      <c r="DO62" s="565"/>
      <c r="DP62" s="560">
        <f>DP41+DP42</f>
        <v>1800</v>
      </c>
      <c r="DQ62" s="560">
        <f>DQ41+DQ42</f>
        <v>0</v>
      </c>
      <c r="DR62" s="565"/>
      <c r="DS62" s="560">
        <f>DS41+DS42</f>
        <v>28720</v>
      </c>
      <c r="DT62" s="560">
        <f>DT41+DT42</f>
        <v>0</v>
      </c>
      <c r="DU62" s="560">
        <f>DU41+DU42</f>
        <v>0</v>
      </c>
      <c r="DV62" s="560">
        <f>DV41+DV42</f>
        <v>13242</v>
      </c>
      <c r="DW62" s="560">
        <f>DW41+DW42</f>
        <v>0</v>
      </c>
      <c r="DX62" s="565"/>
      <c r="DY62" s="560">
        <f>DY41+DY42</f>
        <v>38008</v>
      </c>
      <c r="DZ62" s="560">
        <f>DZ41+DZ42</f>
        <v>0</v>
      </c>
      <c r="EA62" s="565"/>
      <c r="EB62" s="560">
        <f>EB41+EB42</f>
        <v>0</v>
      </c>
      <c r="EC62" s="560">
        <f>EC41+EC42</f>
        <v>2638</v>
      </c>
      <c r="ED62" s="565"/>
      <c r="EE62" s="560">
        <f>EE41+EE42</f>
        <v>0</v>
      </c>
      <c r="EF62" s="560">
        <f>EF41+EF42</f>
        <v>1033</v>
      </c>
      <c r="EG62" s="565"/>
      <c r="EH62" s="563">
        <f t="shared" si="5"/>
        <v>1531185</v>
      </c>
      <c r="EI62" s="563">
        <f t="shared" si="4"/>
        <v>15531</v>
      </c>
      <c r="EJ62" s="565"/>
    </row>
    <row r="63" spans="1:140" s="160" customFormat="1" ht="27" customHeight="1">
      <c r="A63" s="1214" t="s">
        <v>61</v>
      </c>
      <c r="B63" s="1215"/>
      <c r="C63" s="1215"/>
      <c r="D63" s="1215"/>
      <c r="E63" s="1215"/>
      <c r="F63" s="1215"/>
      <c r="G63" s="1216"/>
      <c r="H63" s="563">
        <f t="shared" si="9"/>
        <v>92764</v>
      </c>
      <c r="I63" s="563">
        <f t="shared" si="10"/>
        <v>0</v>
      </c>
      <c r="J63" s="563">
        <f t="shared" si="11"/>
        <v>0</v>
      </c>
      <c r="K63" s="564">
        <f t="shared" si="12"/>
        <v>92764</v>
      </c>
      <c r="L63" s="560">
        <f>L58</f>
        <v>0</v>
      </c>
      <c r="M63" s="560">
        <f>M58</f>
        <v>0</v>
      </c>
      <c r="N63" s="565"/>
      <c r="O63" s="560">
        <f>O58</f>
        <v>0</v>
      </c>
      <c r="P63" s="560">
        <f>P58</f>
        <v>0</v>
      </c>
      <c r="Q63" s="565"/>
      <c r="R63" s="560">
        <f>R58</f>
        <v>0</v>
      </c>
      <c r="S63" s="560">
        <f>S58</f>
        <v>0</v>
      </c>
      <c r="T63" s="565"/>
      <c r="U63" s="560">
        <f>U58</f>
        <v>0</v>
      </c>
      <c r="V63" s="560">
        <f>V58</f>
        <v>0</v>
      </c>
      <c r="W63" s="565"/>
      <c r="X63" s="560">
        <f>X58</f>
        <v>0</v>
      </c>
      <c r="Y63" s="560">
        <f>Y58</f>
        <v>0</v>
      </c>
      <c r="Z63" s="565"/>
      <c r="AA63" s="560">
        <f>AA58</f>
        <v>0</v>
      </c>
      <c r="AB63" s="560">
        <f>AB58</f>
        <v>0</v>
      </c>
      <c r="AC63" s="565"/>
      <c r="AD63" s="560">
        <f>AD58</f>
        <v>0</v>
      </c>
      <c r="AE63" s="560">
        <f>AE58</f>
        <v>0</v>
      </c>
      <c r="AF63" s="565"/>
      <c r="AG63" s="560">
        <f>AG58</f>
        <v>0</v>
      </c>
      <c r="AH63" s="560">
        <f>AH58</f>
        <v>0</v>
      </c>
      <c r="AI63" s="565"/>
      <c r="AJ63" s="560">
        <f>AJ58</f>
        <v>0</v>
      </c>
      <c r="AK63" s="560">
        <f>AK58</f>
        <v>0</v>
      </c>
      <c r="AL63" s="565"/>
      <c r="AM63" s="560">
        <f>AM58</f>
        <v>0</v>
      </c>
      <c r="AN63" s="560">
        <f>AN58</f>
        <v>0</v>
      </c>
      <c r="AO63" s="565"/>
      <c r="AP63" s="560">
        <f>AP58</f>
        <v>0</v>
      </c>
      <c r="AQ63" s="560">
        <f>AQ58</f>
        <v>0</v>
      </c>
      <c r="AR63" s="565"/>
      <c r="AS63" s="560">
        <f>AS58</f>
        <v>0</v>
      </c>
      <c r="AT63" s="560">
        <f>AT58</f>
        <v>0</v>
      </c>
      <c r="AU63" s="565"/>
      <c r="AV63" s="560">
        <f>AV58</f>
        <v>0</v>
      </c>
      <c r="AW63" s="560">
        <f>AW58</f>
        <v>0</v>
      </c>
      <c r="AX63" s="565"/>
      <c r="AY63" s="560">
        <f>AY58</f>
        <v>0</v>
      </c>
      <c r="AZ63" s="560">
        <f>AZ58</f>
        <v>0</v>
      </c>
      <c r="BA63" s="565"/>
      <c r="BB63" s="560">
        <f>BB58</f>
        <v>0</v>
      </c>
      <c r="BC63" s="560">
        <f>BC58</f>
        <v>0</v>
      </c>
      <c r="BD63" s="565"/>
      <c r="BE63" s="560">
        <f>BE58</f>
        <v>0</v>
      </c>
      <c r="BF63" s="560">
        <f>BF58</f>
        <v>0</v>
      </c>
      <c r="BG63" s="565"/>
      <c r="BH63" s="560">
        <f>BH58</f>
        <v>0</v>
      </c>
      <c r="BI63" s="560">
        <f>BI58</f>
        <v>0</v>
      </c>
      <c r="BJ63" s="565"/>
      <c r="BK63" s="560">
        <f>BK58</f>
        <v>0</v>
      </c>
      <c r="BL63" s="560">
        <f>BL58</f>
        <v>0</v>
      </c>
      <c r="BM63" s="565"/>
      <c r="BN63" s="560">
        <f>BN58</f>
        <v>0</v>
      </c>
      <c r="BO63" s="560">
        <f>BO58</f>
        <v>0</v>
      </c>
      <c r="BP63" s="565"/>
      <c r="BQ63" s="560">
        <f>BQ58</f>
        <v>0</v>
      </c>
      <c r="BR63" s="560">
        <f>BR58</f>
        <v>0</v>
      </c>
      <c r="BS63" s="565"/>
      <c r="BT63" s="560">
        <f>BT58</f>
        <v>0</v>
      </c>
      <c r="BU63" s="560">
        <f>BU58</f>
        <v>0</v>
      </c>
      <c r="BV63" s="565"/>
      <c r="BW63" s="560">
        <f>BW58</f>
        <v>0</v>
      </c>
      <c r="BX63" s="560">
        <f>BX58</f>
        <v>0</v>
      </c>
      <c r="BY63" s="565"/>
      <c r="BZ63" s="560">
        <f>BZ58</f>
        <v>0</v>
      </c>
      <c r="CA63" s="560">
        <f>CA58</f>
        <v>0</v>
      </c>
      <c r="CB63" s="565"/>
      <c r="CC63" s="560">
        <f>CC58</f>
        <v>0</v>
      </c>
      <c r="CD63" s="560">
        <f>CD58</f>
        <v>0</v>
      </c>
      <c r="CE63" s="565"/>
      <c r="CF63" s="560">
        <f>CF58</f>
        <v>0</v>
      </c>
      <c r="CG63" s="560">
        <f>CG58</f>
        <v>0</v>
      </c>
      <c r="CH63" s="565"/>
      <c r="CI63" s="560">
        <f>CI58</f>
        <v>0</v>
      </c>
      <c r="CJ63" s="560">
        <f>CJ58</f>
        <v>0</v>
      </c>
      <c r="CK63" s="565"/>
      <c r="CL63" s="560">
        <f>CL58</f>
        <v>0</v>
      </c>
      <c r="CM63" s="560">
        <f>CM58</f>
        <v>0</v>
      </c>
      <c r="CN63" s="565"/>
      <c r="CO63" s="560">
        <f>CO58</f>
        <v>92764</v>
      </c>
      <c r="CP63" s="560">
        <f>CP58</f>
        <v>0</v>
      </c>
      <c r="CQ63" s="565"/>
      <c r="CR63" s="560">
        <f>CR58</f>
        <v>0</v>
      </c>
      <c r="CS63" s="560">
        <f>CS58</f>
        <v>0</v>
      </c>
      <c r="CT63" s="565"/>
      <c r="CU63" s="560">
        <f>CU58</f>
        <v>0</v>
      </c>
      <c r="CV63" s="560">
        <f>CV58</f>
        <v>0</v>
      </c>
      <c r="CW63" s="565"/>
      <c r="CX63" s="560">
        <f>CX58</f>
        <v>0</v>
      </c>
      <c r="CY63" s="560">
        <f>CY58</f>
        <v>0</v>
      </c>
      <c r="CZ63" s="565"/>
      <c r="DA63" s="560">
        <f>DA58</f>
        <v>0</v>
      </c>
      <c r="DB63" s="560">
        <f>DB58</f>
        <v>0</v>
      </c>
      <c r="DC63" s="565"/>
      <c r="DD63" s="560">
        <f>DD58</f>
        <v>0</v>
      </c>
      <c r="DE63" s="560">
        <f>DE58</f>
        <v>0</v>
      </c>
      <c r="DF63" s="565"/>
      <c r="DG63" s="560">
        <f>DG58</f>
        <v>0</v>
      </c>
      <c r="DH63" s="560">
        <f>DH58</f>
        <v>0</v>
      </c>
      <c r="DI63" s="565"/>
      <c r="DJ63" s="560">
        <f>DJ58</f>
        <v>0</v>
      </c>
      <c r="DK63" s="560">
        <f>DK58</f>
        <v>0</v>
      </c>
      <c r="DL63" s="565"/>
      <c r="DM63" s="560">
        <f>DM58</f>
        <v>0</v>
      </c>
      <c r="DN63" s="560">
        <f>DN58</f>
        <v>0</v>
      </c>
      <c r="DO63" s="565"/>
      <c r="DP63" s="560">
        <f>DP58</f>
        <v>0</v>
      </c>
      <c r="DQ63" s="560">
        <f>DQ58</f>
        <v>0</v>
      </c>
      <c r="DR63" s="565"/>
      <c r="DS63" s="560">
        <f>DS58</f>
        <v>0</v>
      </c>
      <c r="DT63" s="560">
        <f>DT58</f>
        <v>0</v>
      </c>
      <c r="DU63" s="560">
        <f>DU58</f>
        <v>0</v>
      </c>
      <c r="DV63" s="560">
        <f>DV58</f>
        <v>0</v>
      </c>
      <c r="DW63" s="560">
        <f>DW58</f>
        <v>0</v>
      </c>
      <c r="DX63" s="565"/>
      <c r="DY63" s="560">
        <f>DY58</f>
        <v>0</v>
      </c>
      <c r="DZ63" s="560">
        <f>DZ58</f>
        <v>0</v>
      </c>
      <c r="EA63" s="565"/>
      <c r="EB63" s="560">
        <f>EB58</f>
        <v>0</v>
      </c>
      <c r="EC63" s="560">
        <f>EC58</f>
        <v>0</v>
      </c>
      <c r="ED63" s="565"/>
      <c r="EE63" s="560">
        <f>EE58</f>
        <v>0</v>
      </c>
      <c r="EF63" s="560">
        <f>EF58</f>
        <v>0</v>
      </c>
      <c r="EG63" s="565"/>
      <c r="EH63" s="563">
        <f t="shared" si="5"/>
        <v>92764</v>
      </c>
      <c r="EI63" s="563">
        <f t="shared" si="4"/>
        <v>0</v>
      </c>
      <c r="EJ63" s="565"/>
    </row>
    <row r="64" spans="1:140" s="160" customFormat="1" ht="27" customHeight="1" thickBot="1">
      <c r="A64" s="1220" t="s">
        <v>62</v>
      </c>
      <c r="B64" s="1221"/>
      <c r="C64" s="1221"/>
      <c r="D64" s="1221"/>
      <c r="E64" s="1221"/>
      <c r="F64" s="1221"/>
      <c r="G64" s="1222"/>
      <c r="H64" s="563">
        <f t="shared" si="9"/>
        <v>1656055</v>
      </c>
      <c r="I64" s="563">
        <f t="shared" si="10"/>
        <v>15531</v>
      </c>
      <c r="J64" s="563">
        <f t="shared" si="11"/>
        <v>0</v>
      </c>
      <c r="K64" s="564">
        <f t="shared" si="12"/>
        <v>1671586</v>
      </c>
      <c r="L64" s="561">
        <f>L62-L63</f>
        <v>145340</v>
      </c>
      <c r="M64" s="561">
        <f>M62-M63</f>
        <v>0</v>
      </c>
      <c r="N64" s="566"/>
      <c r="O64" s="561">
        <f>O62-O63</f>
        <v>8330</v>
      </c>
      <c r="P64" s="561">
        <f>P62-P63</f>
        <v>0</v>
      </c>
      <c r="Q64" s="566"/>
      <c r="R64" s="561">
        <f>R62-R63</f>
        <v>153670</v>
      </c>
      <c r="S64" s="561">
        <f>S62-S63</f>
        <v>0</v>
      </c>
      <c r="T64" s="566"/>
      <c r="U64" s="561">
        <f>U62-U63</f>
        <v>6672</v>
      </c>
      <c r="V64" s="561">
        <f>V62-V63</f>
        <v>0</v>
      </c>
      <c r="W64" s="566"/>
      <c r="X64" s="561">
        <f>X62-X63</f>
        <v>32124</v>
      </c>
      <c r="Y64" s="561">
        <f>Y62-Y63</f>
        <v>0</v>
      </c>
      <c r="Z64" s="566"/>
      <c r="AA64" s="561">
        <f>AA62-AA63</f>
        <v>25168</v>
      </c>
      <c r="AB64" s="561">
        <f>AB62-AB63</f>
        <v>0</v>
      </c>
      <c r="AC64" s="566"/>
      <c r="AD64" s="561">
        <f>AD62-AD63</f>
        <v>63964</v>
      </c>
      <c r="AE64" s="561">
        <f>AE62-AE63</f>
        <v>0</v>
      </c>
      <c r="AF64" s="566"/>
      <c r="AG64" s="561">
        <f>AG62-AG63</f>
        <v>1204</v>
      </c>
      <c r="AH64" s="561">
        <f>AH62-AH63</f>
        <v>0</v>
      </c>
      <c r="AI64" s="566"/>
      <c r="AJ64" s="561">
        <f>AJ62-AJ63</f>
        <v>1204</v>
      </c>
      <c r="AK64" s="561">
        <f>AK62-AK63</f>
        <v>0</v>
      </c>
      <c r="AL64" s="566"/>
      <c r="AM64" s="561">
        <f>AM62-AM63</f>
        <v>19249</v>
      </c>
      <c r="AN64" s="561">
        <f>AN62-AN63</f>
        <v>0</v>
      </c>
      <c r="AO64" s="566"/>
      <c r="AP64" s="561">
        <f>AP62-AP63</f>
        <v>9651</v>
      </c>
      <c r="AQ64" s="561">
        <f>AQ62-AQ63</f>
        <v>0</v>
      </c>
      <c r="AR64" s="566"/>
      <c r="AS64" s="561">
        <f>AS62-AS63</f>
        <v>0</v>
      </c>
      <c r="AT64" s="561">
        <f>AT62-AT63</f>
        <v>960</v>
      </c>
      <c r="AU64" s="566"/>
      <c r="AV64" s="561">
        <f>AV62-AV63</f>
        <v>1204</v>
      </c>
      <c r="AW64" s="561">
        <f>AW62-AW63</f>
        <v>0</v>
      </c>
      <c r="AX64" s="566"/>
      <c r="AY64" s="561">
        <f>AY62-AY63</f>
        <v>695</v>
      </c>
      <c r="AZ64" s="561">
        <f>AZ62-AZ63</f>
        <v>0</v>
      </c>
      <c r="BA64" s="566"/>
      <c r="BB64" s="561">
        <f>BB62-BB63</f>
        <v>48541</v>
      </c>
      <c r="BC64" s="561">
        <f>BC62-BC63</f>
        <v>0</v>
      </c>
      <c r="BD64" s="566"/>
      <c r="BE64" s="561">
        <f>BE62-BE63</f>
        <v>8000</v>
      </c>
      <c r="BF64" s="561">
        <f>BF62-BF63</f>
        <v>0</v>
      </c>
      <c r="BG64" s="566"/>
      <c r="BH64" s="561">
        <f>BH62-BH63</f>
        <v>31310</v>
      </c>
      <c r="BI64" s="561">
        <f>BI62-BI63</f>
        <v>0</v>
      </c>
      <c r="BJ64" s="566"/>
      <c r="BK64" s="561">
        <f>BK62-BK63</f>
        <v>575</v>
      </c>
      <c r="BL64" s="561">
        <f>BL62-BL63</f>
        <v>0</v>
      </c>
      <c r="BM64" s="566"/>
      <c r="BN64" s="561">
        <f>BN62-BN63</f>
        <v>10873</v>
      </c>
      <c r="BO64" s="561">
        <f>BO62-BO63</f>
        <v>0</v>
      </c>
      <c r="BP64" s="566"/>
      <c r="BQ64" s="561">
        <f>BQ62-BQ63</f>
        <v>770</v>
      </c>
      <c r="BR64" s="561">
        <f>BR62-BR63</f>
        <v>0</v>
      </c>
      <c r="BS64" s="566"/>
      <c r="BT64" s="561">
        <f>BT62-BT63</f>
        <v>209168</v>
      </c>
      <c r="BU64" s="561">
        <f>BU62-BU63</f>
        <v>0</v>
      </c>
      <c r="BV64" s="566"/>
      <c r="BW64" s="561">
        <f>BW62-BW63</f>
        <v>2133</v>
      </c>
      <c r="BX64" s="561">
        <f>BX62-BX63</f>
        <v>0</v>
      </c>
      <c r="BY64" s="566"/>
      <c r="BZ64" s="561">
        <f>BZ62-BZ63</f>
        <v>580433</v>
      </c>
      <c r="CA64" s="561">
        <f>CA62-CA63</f>
        <v>0</v>
      </c>
      <c r="CB64" s="566"/>
      <c r="CC64" s="561">
        <f>CC62-CC63</f>
        <v>23000</v>
      </c>
      <c r="CD64" s="561">
        <f>CD62-CD63</f>
        <v>0</v>
      </c>
      <c r="CE64" s="566"/>
      <c r="CF64" s="561">
        <f>CF62-CF63</f>
        <v>188370</v>
      </c>
      <c r="CG64" s="561">
        <f>CG62-CG63</f>
        <v>0</v>
      </c>
      <c r="CH64" s="566"/>
      <c r="CI64" s="561">
        <f>CI62-CI63</f>
        <v>22758</v>
      </c>
      <c r="CJ64" s="561">
        <f>CJ62-CJ63</f>
        <v>0</v>
      </c>
      <c r="CK64" s="566"/>
      <c r="CL64" s="561">
        <f>CL62-CL63</f>
        <v>0</v>
      </c>
      <c r="CM64" s="561">
        <f>CM62-CM63</f>
        <v>0</v>
      </c>
      <c r="CN64" s="566"/>
      <c r="CO64" s="561">
        <f>CO62-CO63</f>
        <v>120731</v>
      </c>
      <c r="CP64" s="561">
        <f>CP62-CP63</f>
        <v>0</v>
      </c>
      <c r="CQ64" s="566"/>
      <c r="CR64" s="561">
        <f>CR62-CR63</f>
        <v>3500</v>
      </c>
      <c r="CS64" s="561">
        <f>CS62-CS63</f>
        <v>0</v>
      </c>
      <c r="CT64" s="566"/>
      <c r="CU64" s="561">
        <f>CU62-CU63</f>
        <v>3900</v>
      </c>
      <c r="CV64" s="561">
        <f>CV62-CV63</f>
        <v>0</v>
      </c>
      <c r="CW64" s="566"/>
      <c r="CX64" s="561">
        <f>CX62-CX63</f>
        <v>5263</v>
      </c>
      <c r="CY64" s="561">
        <f>CY62-CY63</f>
        <v>0</v>
      </c>
      <c r="CZ64" s="566"/>
      <c r="DA64" s="561">
        <f>DA62-DA63</f>
        <v>0</v>
      </c>
      <c r="DB64" s="561">
        <f>DB62-DB63</f>
        <v>0</v>
      </c>
      <c r="DC64" s="566"/>
      <c r="DD64" s="561">
        <f>DD62-DD63</f>
        <v>0</v>
      </c>
      <c r="DE64" s="561">
        <f>DE62-DE63</f>
        <v>0</v>
      </c>
      <c r="DF64" s="566"/>
      <c r="DG64" s="561">
        <f>DG62-DG63</f>
        <v>64119</v>
      </c>
      <c r="DH64" s="561">
        <f>DH62-DH63</f>
        <v>0</v>
      </c>
      <c r="DI64" s="566"/>
      <c r="DJ64" s="561">
        <f>DJ62-DJ63</f>
        <v>0</v>
      </c>
      <c r="DK64" s="561">
        <f>DK62-DK63</f>
        <v>0</v>
      </c>
      <c r="DL64" s="566"/>
      <c r="DM64" s="561">
        <f>DM62-DM63</f>
        <v>0</v>
      </c>
      <c r="DN64" s="561">
        <f>DN62-DN63</f>
        <v>10900</v>
      </c>
      <c r="DO64" s="566"/>
      <c r="DP64" s="561">
        <f>DP62-DP63</f>
        <v>1800</v>
      </c>
      <c r="DQ64" s="561">
        <f>DQ62-DQ63</f>
        <v>0</v>
      </c>
      <c r="DR64" s="566"/>
      <c r="DS64" s="561">
        <f>DS62-DS63</f>
        <v>28720</v>
      </c>
      <c r="DT64" s="561">
        <f>DT62-DT63</f>
        <v>0</v>
      </c>
      <c r="DU64" s="561">
        <f>DU62-DU63</f>
        <v>0</v>
      </c>
      <c r="DV64" s="561">
        <f>DV62-DV63</f>
        <v>13242</v>
      </c>
      <c r="DW64" s="561">
        <f>DW62-DW63</f>
        <v>0</v>
      </c>
      <c r="DX64" s="566"/>
      <c r="DY64" s="561">
        <f>DY62-DY63</f>
        <v>38008</v>
      </c>
      <c r="DZ64" s="561">
        <f>DZ62-DZ63</f>
        <v>0</v>
      </c>
      <c r="EA64" s="566"/>
      <c r="EB64" s="561">
        <f>EB62-EB63</f>
        <v>0</v>
      </c>
      <c r="EC64" s="561">
        <f>EC62-EC63</f>
        <v>2638</v>
      </c>
      <c r="ED64" s="566"/>
      <c r="EE64" s="561">
        <f>EE62-EE63</f>
        <v>0</v>
      </c>
      <c r="EF64" s="561">
        <f>EF62-EF63</f>
        <v>1033</v>
      </c>
      <c r="EG64" s="566"/>
      <c r="EH64" s="563">
        <f t="shared" si="5"/>
        <v>1438421</v>
      </c>
      <c r="EI64" s="563">
        <f t="shared" si="4"/>
        <v>15531</v>
      </c>
      <c r="EJ64" s="566"/>
    </row>
    <row r="65" spans="1:140" s="160" customFormat="1" ht="15">
      <c r="A65" s="1186" t="s">
        <v>63</v>
      </c>
      <c r="B65" s="1187"/>
      <c r="C65" s="1187"/>
      <c r="D65" s="1187"/>
      <c r="E65" s="1187"/>
      <c r="F65" s="1187"/>
      <c r="G65" s="1188"/>
      <c r="H65" s="304">
        <f t="shared" si="9"/>
        <v>83</v>
      </c>
      <c r="I65" s="304">
        <f t="shared" si="10"/>
        <v>0</v>
      </c>
      <c r="J65" s="304">
        <f t="shared" si="11"/>
        <v>0</v>
      </c>
      <c r="K65" s="305">
        <f>SUM(H65:J65)</f>
        <v>83</v>
      </c>
      <c r="L65" s="208">
        <v>26</v>
      </c>
      <c r="M65" s="208"/>
      <c r="N65" s="208"/>
      <c r="O65" s="208">
        <v>4</v>
      </c>
      <c r="P65" s="208"/>
      <c r="Q65" s="208"/>
      <c r="R65" s="208">
        <f>L65+O65</f>
        <v>30</v>
      </c>
      <c r="S65" s="208"/>
      <c r="T65" s="208"/>
      <c r="U65" s="208">
        <v>2</v>
      </c>
      <c r="V65" s="208"/>
      <c r="W65" s="208"/>
      <c r="X65" s="208">
        <v>6</v>
      </c>
      <c r="Y65" s="208"/>
      <c r="Z65" s="208"/>
      <c r="AA65" s="208">
        <v>3</v>
      </c>
      <c r="AB65" s="208"/>
      <c r="AC65" s="208"/>
      <c r="AD65" s="208">
        <f>AA65+X65+U65</f>
        <v>11</v>
      </c>
      <c r="AE65" s="208"/>
      <c r="AF65" s="208"/>
      <c r="AG65" s="208">
        <v>1</v>
      </c>
      <c r="AH65" s="208"/>
      <c r="AI65" s="208"/>
      <c r="AJ65" s="208"/>
      <c r="AK65" s="208"/>
      <c r="AL65" s="208"/>
      <c r="AM65" s="208"/>
      <c r="AN65" s="208"/>
      <c r="AO65" s="208"/>
      <c r="AP65" s="208">
        <v>2</v>
      </c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>
        <v>5</v>
      </c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>
        <v>1</v>
      </c>
      <c r="BX65" s="208"/>
      <c r="BY65" s="208"/>
      <c r="BZ65" s="208">
        <v>2</v>
      </c>
      <c r="CA65" s="208"/>
      <c r="CB65" s="208"/>
      <c r="CC65" s="208"/>
      <c r="CD65" s="208"/>
      <c r="CE65" s="208"/>
      <c r="CF65" s="208">
        <v>13</v>
      </c>
      <c r="CG65" s="208"/>
      <c r="CH65" s="208"/>
      <c r="CI65" s="208">
        <v>4.75</v>
      </c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>
        <v>0.75</v>
      </c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208"/>
      <c r="DL65" s="208"/>
      <c r="DM65" s="208"/>
      <c r="DN65" s="208"/>
      <c r="DO65" s="208"/>
      <c r="DP65" s="208"/>
      <c r="DQ65" s="208"/>
      <c r="DR65" s="208"/>
      <c r="DS65" s="208">
        <v>2.5</v>
      </c>
      <c r="DT65" s="208"/>
      <c r="DU65" s="208"/>
      <c r="DV65" s="208">
        <v>3</v>
      </c>
      <c r="DW65" s="208"/>
      <c r="DX65" s="208"/>
      <c r="DY65" s="208">
        <v>7</v>
      </c>
      <c r="DZ65" s="208"/>
      <c r="EA65" s="208"/>
      <c r="EB65" s="208"/>
      <c r="EC65" s="208"/>
      <c r="ED65" s="208"/>
      <c r="EE65" s="208"/>
      <c r="EF65" s="208"/>
      <c r="EG65" s="208"/>
      <c r="EH65" s="304">
        <f t="shared" si="5"/>
        <v>42</v>
      </c>
      <c r="EI65" s="125">
        <f t="shared" si="4"/>
        <v>0</v>
      </c>
      <c r="EJ65" s="208"/>
    </row>
    <row r="66" spans="1:140" s="197" customFormat="1" ht="15">
      <c r="A66" s="1183" t="s">
        <v>64</v>
      </c>
      <c r="B66" s="1184"/>
      <c r="C66" s="1184"/>
      <c r="D66" s="1184"/>
      <c r="E66" s="1184"/>
      <c r="F66" s="1184"/>
      <c r="G66" s="1185"/>
      <c r="H66" s="125">
        <f>SUMIF($L$5:$EJ$5,"Kötelező feladatok",L66:EJ66)-R66-AD66-EH66</f>
        <v>45</v>
      </c>
      <c r="I66" s="125">
        <f t="shared" si="10"/>
        <v>0</v>
      </c>
      <c r="J66" s="125">
        <f t="shared" si="11"/>
        <v>0</v>
      </c>
      <c r="K66" s="174">
        <f t="shared" si="12"/>
        <v>45</v>
      </c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>
        <v>45</v>
      </c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304">
        <f t="shared" si="5"/>
        <v>45</v>
      </c>
      <c r="EI66" s="125">
        <f t="shared" si="4"/>
        <v>0</v>
      </c>
      <c r="EJ66" s="178"/>
    </row>
    <row r="67" spans="1:140" s="197" customFormat="1" ht="15">
      <c r="A67" s="178"/>
      <c r="B67" s="178"/>
      <c r="C67" s="178"/>
      <c r="D67" s="178"/>
      <c r="E67" s="178"/>
      <c r="F67" s="178"/>
      <c r="G67" s="178"/>
      <c r="H67" s="178"/>
      <c r="I67" s="178"/>
      <c r="J67" s="178"/>
      <c r="K67" s="209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</row>
    <row r="68" spans="1:140" s="197" customFormat="1" ht="15">
      <c r="A68" s="178"/>
      <c r="B68" s="178"/>
      <c r="C68" s="178"/>
      <c r="D68" s="178"/>
      <c r="E68" s="178"/>
      <c r="F68" s="133"/>
      <c r="G68" s="133"/>
      <c r="H68" s="133"/>
      <c r="I68" s="133"/>
      <c r="J68" s="133"/>
      <c r="K68" s="100"/>
      <c r="L68" s="133">
        <v>800</v>
      </c>
      <c r="M68" s="133">
        <v>216</v>
      </c>
      <c r="N68" s="133">
        <f>SUM(L68:M68)</f>
        <v>1016</v>
      </c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</row>
    <row r="69" spans="1:140" s="197" customFormat="1" ht="15">
      <c r="A69" s="178"/>
      <c r="B69" s="178"/>
      <c r="C69" s="178"/>
      <c r="D69" s="178"/>
      <c r="E69" s="178"/>
      <c r="F69" s="178"/>
      <c r="G69" s="178"/>
      <c r="H69" s="178"/>
      <c r="I69" s="178"/>
      <c r="J69" s="178"/>
      <c r="K69" s="154">
        <v>1671586</v>
      </c>
      <c r="L69" s="178">
        <v>3229</v>
      </c>
      <c r="M69" s="178">
        <v>872</v>
      </c>
      <c r="N69" s="178">
        <f>SUM(L69:M69)</f>
        <v>4101</v>
      </c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  <c r="DH69" s="178"/>
      <c r="DI69" s="178"/>
      <c r="DJ69" s="178"/>
      <c r="DK69" s="178"/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</row>
    <row r="70" spans="1:140" s="197" customFormat="1" ht="15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54">
        <f>K69-K64</f>
        <v>0</v>
      </c>
      <c r="L70" s="178">
        <f>SUM(L68:L69)</f>
        <v>4029</v>
      </c>
      <c r="M70" s="178">
        <f>SUM(M68:M69)</f>
        <v>1088</v>
      </c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>
        <v>6500</v>
      </c>
      <c r="BH70" s="178">
        <v>15000</v>
      </c>
      <c r="BI70" s="178">
        <v>21500</v>
      </c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</row>
    <row r="71" spans="1:140" s="197" customFormat="1" ht="15">
      <c r="A71" s="178"/>
      <c r="B71" s="178"/>
      <c r="C71" s="178"/>
      <c r="D71" s="178"/>
      <c r="E71" s="178"/>
      <c r="F71" s="178"/>
      <c r="G71" s="178"/>
      <c r="H71" s="178"/>
      <c r="I71" s="178"/>
      <c r="J71" s="178"/>
      <c r="K71" s="155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>
        <v>5760</v>
      </c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>
        <v>5800</v>
      </c>
      <c r="BH71" s="178"/>
      <c r="BI71" s="178">
        <v>5800</v>
      </c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</row>
    <row r="72" spans="1:140" s="197" customFormat="1" ht="15">
      <c r="A72" s="178"/>
      <c r="B72" s="178"/>
      <c r="C72" s="178"/>
      <c r="D72" s="178"/>
      <c r="E72" s="178"/>
      <c r="F72" s="178"/>
      <c r="G72" s="178"/>
      <c r="H72" s="178"/>
      <c r="I72" s="178"/>
      <c r="J72" s="178"/>
      <c r="K72" s="155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>
        <v>5683</v>
      </c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>
        <v>1000</v>
      </c>
      <c r="BH72" s="178">
        <v>-910</v>
      </c>
      <c r="BI72" s="178">
        <v>3385</v>
      </c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178"/>
      <c r="DH72" s="178"/>
      <c r="DI72" s="178"/>
      <c r="DJ72" s="178"/>
      <c r="DK72" s="178"/>
      <c r="DL72" s="178"/>
      <c r="DM72" s="178"/>
      <c r="DN72" s="178"/>
      <c r="DO72" s="178"/>
      <c r="DP72" s="178"/>
      <c r="DQ72" s="178"/>
      <c r="DR72" s="178"/>
      <c r="DS72" s="178"/>
      <c r="DT72" s="178"/>
      <c r="DU72" s="178"/>
      <c r="DV72" s="178"/>
      <c r="DW72" s="178"/>
      <c r="DX72" s="178"/>
      <c r="DY72" s="178"/>
      <c r="DZ72" s="178"/>
      <c r="EA72" s="178"/>
      <c r="EB72" s="178"/>
      <c r="EC72" s="178"/>
      <c r="ED72" s="178"/>
      <c r="EE72" s="178"/>
      <c r="EF72" s="178"/>
      <c r="EG72" s="178"/>
      <c r="EH72" s="178"/>
      <c r="EI72" s="178"/>
      <c r="EJ72" s="178"/>
    </row>
    <row r="73" spans="1:140" s="172" customFormat="1" ht="15.75" customHeight="1">
      <c r="A73" s="178"/>
      <c r="B73" s="178"/>
      <c r="C73" s="178"/>
      <c r="D73" s="178"/>
      <c r="E73" s="178"/>
      <c r="F73" s="178"/>
      <c r="G73" s="178"/>
      <c r="H73" s="178"/>
      <c r="I73" s="178"/>
      <c r="J73" s="178"/>
      <c r="K73" s="210"/>
      <c r="L73" s="178">
        <v>53096</v>
      </c>
      <c r="M73" s="178"/>
      <c r="N73" s="178">
        <v>3017</v>
      </c>
      <c r="O73" s="178">
        <f>2376*0.27</f>
        <v>641.5200000000001</v>
      </c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>
        <f>Z71-Z72</f>
        <v>77</v>
      </c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>
        <f>SUM(BG70:BG72)</f>
        <v>13300</v>
      </c>
      <c r="BH73" s="178">
        <f>SUM(BH70:BH72)</f>
        <v>14090</v>
      </c>
      <c r="BI73" s="178">
        <f>SUM(BI70:BI72)</f>
        <v>30685</v>
      </c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  <c r="DH73" s="178"/>
      <c r="DI73" s="178"/>
      <c r="DJ73" s="178"/>
      <c r="DK73" s="178"/>
      <c r="DL73" s="178"/>
      <c r="DM73" s="178"/>
      <c r="DN73" s="178"/>
      <c r="DO73" s="178"/>
      <c r="DP73" s="178"/>
      <c r="DQ73" s="178"/>
      <c r="DR73" s="178"/>
      <c r="DS73" s="178"/>
      <c r="DT73" s="178"/>
      <c r="DU73" s="178"/>
      <c r="DV73" s="178"/>
      <c r="DW73" s="178"/>
      <c r="DX73" s="178"/>
      <c r="DY73" s="178"/>
      <c r="DZ73" s="178"/>
      <c r="EA73" s="178"/>
      <c r="EB73" s="178"/>
      <c r="EC73" s="178"/>
      <c r="ED73" s="178"/>
      <c r="EE73" s="178"/>
      <c r="EF73" s="178"/>
      <c r="EG73" s="178"/>
      <c r="EH73" s="178"/>
      <c r="EI73" s="178"/>
      <c r="EJ73" s="178"/>
    </row>
    <row r="74" spans="1:140" s="211" customFormat="1" ht="14.25">
      <c r="K74" s="212"/>
      <c r="L74" s="211">
        <v>46707</v>
      </c>
      <c r="N74" s="211">
        <f>N73/1.27</f>
        <v>2375.5905511811025</v>
      </c>
      <c r="Z74" s="211">
        <f>Z73-44</f>
        <v>33</v>
      </c>
    </row>
    <row r="75" spans="1:140" ht="15">
      <c r="L75" s="159">
        <f>L73-L74</f>
        <v>6389</v>
      </c>
      <c r="N75" s="159">
        <f>N73-2376</f>
        <v>641</v>
      </c>
      <c r="V75" s="159">
        <v>5760</v>
      </c>
    </row>
    <row r="76" spans="1:140" ht="15">
      <c r="L76" s="159">
        <v>3372</v>
      </c>
      <c r="V76" s="159">
        <v>5673</v>
      </c>
    </row>
    <row r="77" spans="1:140" ht="15" hidden="1" customHeight="1"/>
    <row r="78" spans="1:140" ht="15" hidden="1" customHeight="1"/>
    <row r="79" spans="1:140" ht="15" hidden="1" customHeight="1"/>
    <row r="80" spans="1:140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spans="12:22" ht="15" hidden="1" customHeight="1"/>
    <row r="98" spans="12:22" ht="15" hidden="1" customHeight="1"/>
    <row r="99" spans="12:22" ht="15" hidden="1" customHeight="1"/>
    <row r="100" spans="12:22" ht="15" hidden="1" customHeight="1"/>
    <row r="101" spans="12:22" ht="15" hidden="1" customHeight="1"/>
    <row r="102" spans="12:22" ht="15" hidden="1" customHeight="1"/>
    <row r="103" spans="12:22" ht="15" hidden="1" customHeight="1"/>
    <row r="104" spans="12:22" ht="15" hidden="1" customHeight="1"/>
    <row r="105" spans="12:22" ht="15" hidden="1" customHeight="1"/>
    <row r="106" spans="12:22" ht="15" hidden="1" customHeight="1"/>
    <row r="107" spans="12:22" ht="15" hidden="1" customHeight="1"/>
    <row r="108" spans="12:22" ht="15" hidden="1" customHeight="1"/>
    <row r="109" spans="12:22" ht="15">
      <c r="L109" s="159">
        <f>L75-L76</f>
        <v>3017</v>
      </c>
      <c r="V109" s="159">
        <f>V75-V76</f>
        <v>87</v>
      </c>
    </row>
    <row r="110" spans="12:22" ht="15">
      <c r="L110" s="159">
        <f>SUM(L76:L109)</f>
        <v>6389</v>
      </c>
      <c r="V110" s="159">
        <f>V109/2</f>
        <v>43.5</v>
      </c>
    </row>
    <row r="111" spans="12:22" ht="15"/>
    <row r="112" spans="12:22" ht="28.5" customHeight="1"/>
    <row r="113" ht="15"/>
  </sheetData>
  <mergeCells count="140">
    <mergeCell ref="A64:G64"/>
    <mergeCell ref="A65:G65"/>
    <mergeCell ref="A66:G66"/>
    <mergeCell ref="E10:F10"/>
    <mergeCell ref="C28:G28"/>
    <mergeCell ref="A41:G41"/>
    <mergeCell ref="C42:G42"/>
    <mergeCell ref="D61:F61"/>
    <mergeCell ref="A62:G62"/>
    <mergeCell ref="D8:F8"/>
    <mergeCell ref="DD4:DF4"/>
    <mergeCell ref="DG4:DI4"/>
    <mergeCell ref="DJ4:DL4"/>
    <mergeCell ref="DM4:DO4"/>
    <mergeCell ref="A63:G63"/>
    <mergeCell ref="CX4:CZ4"/>
    <mergeCell ref="CC4:CE4"/>
    <mergeCell ref="CF4:CH4"/>
    <mergeCell ref="CI4:CK4"/>
    <mergeCell ref="C6:G6"/>
    <mergeCell ref="BT4:BV4"/>
    <mergeCell ref="BW4:BY4"/>
    <mergeCell ref="BZ4:CB4"/>
    <mergeCell ref="CL4:CN4"/>
    <mergeCell ref="CO4:CQ4"/>
    <mergeCell ref="BB4:BD4"/>
    <mergeCell ref="BE4:BG4"/>
    <mergeCell ref="L4:N4"/>
    <mergeCell ref="O4:Q4"/>
    <mergeCell ref="R4:T4"/>
    <mergeCell ref="U4:W4"/>
    <mergeCell ref="X4:Z4"/>
    <mergeCell ref="AA4:AC4"/>
    <mergeCell ref="AD4:AF4"/>
    <mergeCell ref="AG4:AI4"/>
    <mergeCell ref="BH4:BJ4"/>
    <mergeCell ref="BK4:BM4"/>
    <mergeCell ref="BN4:BP4"/>
    <mergeCell ref="BQ4:BS4"/>
    <mergeCell ref="AJ4:AL4"/>
    <mergeCell ref="AM4:AO4"/>
    <mergeCell ref="AP4:AR4"/>
    <mergeCell ref="AS4:AU4"/>
    <mergeCell ref="AV4:AX4"/>
    <mergeCell ref="AY4:BA4"/>
    <mergeCell ref="DV3:DX3"/>
    <mergeCell ref="DY3:EA3"/>
    <mergeCell ref="EB3:ED3"/>
    <mergeCell ref="EE3:EG3"/>
    <mergeCell ref="EH3:EJ4"/>
    <mergeCell ref="DV4:DX4"/>
    <mergeCell ref="DY4:EA4"/>
    <mergeCell ref="EB4:ED4"/>
    <mergeCell ref="EE4:EG4"/>
    <mergeCell ref="DJ3:DL3"/>
    <mergeCell ref="DM3:DO3"/>
    <mergeCell ref="DP3:DR3"/>
    <mergeCell ref="DS3:DU3"/>
    <mergeCell ref="CL3:CN3"/>
    <mergeCell ref="CO3:CQ3"/>
    <mergeCell ref="CR3:CT4"/>
    <mergeCell ref="CU3:CW4"/>
    <mergeCell ref="CX3:CZ3"/>
    <mergeCell ref="DA3:DC3"/>
    <mergeCell ref="DA4:DC4"/>
    <mergeCell ref="DD3:DF3"/>
    <mergeCell ref="DG3:DI3"/>
    <mergeCell ref="DP4:DR4"/>
    <mergeCell ref="DS4:DU4"/>
    <mergeCell ref="BZ3:CB3"/>
    <mergeCell ref="CC3:CE3"/>
    <mergeCell ref="CF3:CH3"/>
    <mergeCell ref="CI3:CK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BW3:BY3"/>
    <mergeCell ref="EB2:ED2"/>
    <mergeCell ref="EE2:EG2"/>
    <mergeCell ref="EH2:EJ2"/>
    <mergeCell ref="DD2:DF2"/>
    <mergeCell ref="DV2:DX2"/>
    <mergeCell ref="DY2:EA2"/>
    <mergeCell ref="DG2:DI2"/>
    <mergeCell ref="A3:A5"/>
    <mergeCell ref="B3:B5"/>
    <mergeCell ref="C3:C5"/>
    <mergeCell ref="D3:D5"/>
    <mergeCell ref="E3:F5"/>
    <mergeCell ref="DA2:DC2"/>
    <mergeCell ref="G3:G5"/>
    <mergeCell ref="H3:K3"/>
    <mergeCell ref="L3:N3"/>
    <mergeCell ref="O3:Q3"/>
    <mergeCell ref="DM2:DO2"/>
    <mergeCell ref="DP2:DR2"/>
    <mergeCell ref="DS2:DU2"/>
    <mergeCell ref="R3:T3"/>
    <mergeCell ref="U3:W3"/>
    <mergeCell ref="X3:Z3"/>
    <mergeCell ref="AA3:AC3"/>
    <mergeCell ref="BT2:BV2"/>
    <mergeCell ref="BW2:BY2"/>
    <mergeCell ref="BZ2:CB2"/>
    <mergeCell ref="CC2:CE2"/>
    <mergeCell ref="CF2:CH2"/>
    <mergeCell ref="CI2:CK2"/>
    <mergeCell ref="CL2:CN2"/>
    <mergeCell ref="CO2:CQ2"/>
    <mergeCell ref="CX2:CZ2"/>
    <mergeCell ref="AS2:AU2"/>
    <mergeCell ref="AV2:AX2"/>
    <mergeCell ref="AY2:BA2"/>
    <mergeCell ref="BB2:BD2"/>
    <mergeCell ref="BE2:BG2"/>
    <mergeCell ref="BH2:BJ2"/>
    <mergeCell ref="BK2:BM2"/>
    <mergeCell ref="BN2:BP2"/>
    <mergeCell ref="BQ2:BS2"/>
    <mergeCell ref="L2:N2"/>
    <mergeCell ref="O2:Q2"/>
    <mergeCell ref="U2:W2"/>
    <mergeCell ref="X2:Z2"/>
    <mergeCell ref="AA2:AC2"/>
    <mergeCell ref="AG2:AI2"/>
    <mergeCell ref="AJ2:AL2"/>
    <mergeCell ref="AM2:AO2"/>
    <mergeCell ref="AP2:AR2"/>
  </mergeCells>
  <pageMargins left="0.70866141732283472" right="0.70866141732283472" top="0.74803149606299213" bottom="0.74803149606299213" header="0.31496062992125984" footer="0.31496062992125984"/>
  <pageSetup paperSize="8" scale="68" orientation="landscape" r:id="rId1"/>
  <headerFooter>
    <oddHeader>&amp;L2/2016. (II.26.) sz. rendelet a 19/2016.(X.12.) számú módosítással egységes szerkezetben&amp;C&amp;12Harkány Város Önkormányzat 2016. költségvetésének módosított kiadási előirányzata kormányzati funkciónkénti részletezettségben&amp;R&amp;12 5/a sz. melléklet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YS113"/>
  <sheetViews>
    <sheetView view="pageBreakPreview" topLeftCell="C1" zoomScale="80" zoomScaleNormal="95" zoomScaleSheetLayoutView="80" workbookViewId="0">
      <pane xSplit="5" ySplit="5" topLeftCell="GE59" activePane="bottomRight" state="frozen"/>
      <selection activeCell="C1" sqref="C1"/>
      <selection pane="topRight" activeCell="H1" sqref="H1"/>
      <selection pane="bottomLeft" activeCell="C6" sqref="C6"/>
      <selection pane="bottomRight" activeCell="C1" sqref="A1:GG71"/>
    </sheetView>
  </sheetViews>
  <sheetFormatPr defaultRowHeight="15.75" zeroHeight="1"/>
  <cols>
    <col min="1" max="1" width="3" style="676" customWidth="1"/>
    <col min="2" max="2" width="3.42578125" style="676" customWidth="1"/>
    <col min="3" max="3" width="4.42578125" style="676" customWidth="1"/>
    <col min="4" max="4" width="4.7109375" style="676" customWidth="1"/>
    <col min="5" max="5" width="5.140625" style="676" customWidth="1"/>
    <col min="6" max="6" width="59" style="676" customWidth="1"/>
    <col min="7" max="7" width="6.85546875" style="676" customWidth="1"/>
    <col min="8" max="185" width="11.140625" style="676" customWidth="1"/>
    <col min="186" max="186" width="12.28515625" style="676" customWidth="1"/>
    <col min="187" max="187" width="10.140625" style="831" bestFit="1" customWidth="1"/>
    <col min="188" max="1345" width="9.140625" style="839"/>
    <col min="1346" max="16384" width="9.140625" style="676"/>
  </cols>
  <sheetData>
    <row r="1" spans="1:1345" ht="16.5" thickBot="1">
      <c r="A1" s="673" t="s">
        <v>507</v>
      </c>
      <c r="B1" s="674"/>
      <c r="C1" s="674"/>
      <c r="D1" s="674"/>
      <c r="E1" s="674"/>
      <c r="F1" s="674"/>
      <c r="G1" s="674"/>
      <c r="H1" s="674"/>
      <c r="I1" s="674"/>
      <c r="J1" s="674"/>
      <c r="K1" s="675"/>
    </row>
    <row r="2" spans="1:1345" s="681" customFormat="1" ht="15" customHeight="1">
      <c r="A2" s="677"/>
      <c r="B2" s="678"/>
      <c r="C2" s="678"/>
      <c r="D2" s="678"/>
      <c r="E2" s="678"/>
      <c r="F2" s="678"/>
      <c r="G2" s="678"/>
      <c r="H2" s="678"/>
      <c r="I2" s="678"/>
      <c r="J2" s="679"/>
      <c r="K2" s="680"/>
      <c r="L2" s="1280" t="s">
        <v>428</v>
      </c>
      <c r="M2" s="1275"/>
      <c r="N2" s="1276"/>
      <c r="O2" s="1274" t="s">
        <v>414</v>
      </c>
      <c r="P2" s="1275"/>
      <c r="Q2" s="1276"/>
      <c r="R2" s="1274" t="s">
        <v>937</v>
      </c>
      <c r="S2" s="1275"/>
      <c r="T2" s="1276"/>
      <c r="U2" s="678"/>
      <c r="V2" s="678"/>
      <c r="W2" s="679"/>
      <c r="X2" s="1274" t="s">
        <v>437</v>
      </c>
      <c r="Y2" s="1275"/>
      <c r="Z2" s="1276"/>
      <c r="AA2" s="1274" t="s">
        <v>939</v>
      </c>
      <c r="AB2" s="1275"/>
      <c r="AC2" s="1276"/>
      <c r="AD2" s="1274" t="s">
        <v>438</v>
      </c>
      <c r="AE2" s="1275"/>
      <c r="AF2" s="1276"/>
      <c r="AG2" s="1274" t="s">
        <v>983</v>
      </c>
      <c r="AH2" s="1275"/>
      <c r="AI2" s="1276"/>
      <c r="AJ2" s="678"/>
      <c r="AK2" s="678"/>
      <c r="AL2" s="679"/>
      <c r="AM2" s="1274" t="s">
        <v>417</v>
      </c>
      <c r="AN2" s="1275"/>
      <c r="AO2" s="1276"/>
      <c r="AP2" s="1274" t="s">
        <v>417</v>
      </c>
      <c r="AQ2" s="1275"/>
      <c r="AR2" s="1276"/>
      <c r="AS2" s="1274" t="s">
        <v>418</v>
      </c>
      <c r="AT2" s="1275"/>
      <c r="AU2" s="1276"/>
      <c r="AV2" s="1274" t="s">
        <v>419</v>
      </c>
      <c r="AW2" s="1275"/>
      <c r="AX2" s="1276"/>
      <c r="AY2" s="1274" t="s">
        <v>420</v>
      </c>
      <c r="AZ2" s="1275"/>
      <c r="BA2" s="1276"/>
      <c r="BB2" s="1274" t="s">
        <v>417</v>
      </c>
      <c r="BC2" s="1275"/>
      <c r="BD2" s="1276"/>
      <c r="BE2" s="1274" t="s">
        <v>984</v>
      </c>
      <c r="BF2" s="1275"/>
      <c r="BG2" s="1276"/>
      <c r="BH2" s="1274" t="s">
        <v>421</v>
      </c>
      <c r="BI2" s="1275"/>
      <c r="BJ2" s="1276"/>
      <c r="BK2" s="1274" t="s">
        <v>422</v>
      </c>
      <c r="BL2" s="1275"/>
      <c r="BM2" s="1276"/>
      <c r="BN2" s="1274" t="s">
        <v>423</v>
      </c>
      <c r="BO2" s="1275"/>
      <c r="BP2" s="1276"/>
      <c r="BQ2" s="1274" t="s">
        <v>424</v>
      </c>
      <c r="BR2" s="1275"/>
      <c r="BS2" s="1276"/>
      <c r="BT2" s="1274" t="s">
        <v>425</v>
      </c>
      <c r="BU2" s="1275"/>
      <c r="BV2" s="1276"/>
      <c r="BW2" s="1274" t="s">
        <v>426</v>
      </c>
      <c r="BX2" s="1275"/>
      <c r="BY2" s="1276"/>
      <c r="BZ2" s="1274" t="s">
        <v>427</v>
      </c>
      <c r="CA2" s="1275"/>
      <c r="CB2" s="1276"/>
      <c r="CC2" s="1274" t="s">
        <v>427</v>
      </c>
      <c r="CD2" s="1275"/>
      <c r="CE2" s="1276"/>
      <c r="CF2" s="1274" t="s">
        <v>427</v>
      </c>
      <c r="CG2" s="1275"/>
      <c r="CH2" s="1276"/>
      <c r="CI2" s="1274" t="s">
        <v>439</v>
      </c>
      <c r="CJ2" s="1275"/>
      <c r="CK2" s="1276"/>
      <c r="CL2" s="1274" t="s">
        <v>428</v>
      </c>
      <c r="CM2" s="1275"/>
      <c r="CN2" s="1276"/>
      <c r="CO2" s="1274" t="s">
        <v>440</v>
      </c>
      <c r="CP2" s="1275"/>
      <c r="CQ2" s="1276"/>
      <c r="CR2" s="1274" t="s">
        <v>429</v>
      </c>
      <c r="CS2" s="1275"/>
      <c r="CT2" s="1276"/>
      <c r="CU2" s="1274" t="s">
        <v>429</v>
      </c>
      <c r="CV2" s="1275"/>
      <c r="CW2" s="1276"/>
      <c r="CX2" s="1274" t="s">
        <v>431</v>
      </c>
      <c r="CY2" s="1275"/>
      <c r="CZ2" s="1276"/>
      <c r="DA2" s="1274" t="s">
        <v>441</v>
      </c>
      <c r="DB2" s="1275"/>
      <c r="DC2" s="1276"/>
      <c r="DD2" s="678"/>
      <c r="DE2" s="678"/>
      <c r="DF2" s="679"/>
      <c r="DG2" s="678"/>
      <c r="DH2" s="678"/>
      <c r="DI2" s="679"/>
      <c r="DJ2" s="1274" t="s">
        <v>432</v>
      </c>
      <c r="DK2" s="1275"/>
      <c r="DL2" s="1276"/>
      <c r="DM2" s="1274" t="s">
        <v>433</v>
      </c>
      <c r="DN2" s="1275"/>
      <c r="DO2" s="1276"/>
      <c r="DP2" s="1274" t="s">
        <v>433</v>
      </c>
      <c r="DQ2" s="1275"/>
      <c r="DR2" s="1276"/>
      <c r="DS2" s="1274" t="s">
        <v>434</v>
      </c>
      <c r="DT2" s="1275"/>
      <c r="DU2" s="1276"/>
      <c r="DV2" s="678"/>
      <c r="DW2" s="678"/>
      <c r="DX2" s="679"/>
      <c r="DY2" s="1274" t="s">
        <v>987</v>
      </c>
      <c r="DZ2" s="1275"/>
      <c r="EA2" s="1276"/>
      <c r="EB2" s="1274" t="s">
        <v>442</v>
      </c>
      <c r="EC2" s="1275"/>
      <c r="ED2" s="1276"/>
      <c r="EE2" s="1274" t="s">
        <v>427</v>
      </c>
      <c r="EF2" s="1275"/>
      <c r="EG2" s="1276"/>
      <c r="EH2" s="1274" t="s">
        <v>988</v>
      </c>
      <c r="EI2" s="1275"/>
      <c r="EJ2" s="1276"/>
      <c r="EK2" s="1274" t="s">
        <v>435</v>
      </c>
      <c r="EL2" s="1275"/>
      <c r="EM2" s="1276"/>
      <c r="EN2" s="1274" t="s">
        <v>990</v>
      </c>
      <c r="EO2" s="1275"/>
      <c r="EP2" s="1276"/>
      <c r="EQ2" s="1274" t="s">
        <v>435</v>
      </c>
      <c r="ER2" s="1275"/>
      <c r="ES2" s="1276"/>
      <c r="ET2" s="1274" t="s">
        <v>435</v>
      </c>
      <c r="EU2" s="1275"/>
      <c r="EV2" s="1276"/>
      <c r="EW2" s="1274" t="s">
        <v>436</v>
      </c>
      <c r="EX2" s="1275"/>
      <c r="EY2" s="1276"/>
      <c r="EZ2" s="1274" t="s">
        <v>992</v>
      </c>
      <c r="FA2" s="1275"/>
      <c r="FB2" s="1276"/>
      <c r="FC2" s="1274" t="s">
        <v>994</v>
      </c>
      <c r="FD2" s="1275"/>
      <c r="FE2" s="1276"/>
      <c r="FF2" s="1274" t="s">
        <v>996</v>
      </c>
      <c r="FG2" s="1275"/>
      <c r="FH2" s="1276"/>
      <c r="FI2" s="1274" t="s">
        <v>998</v>
      </c>
      <c r="FJ2" s="1275"/>
      <c r="FK2" s="1276"/>
      <c r="FL2" s="1274" t="s">
        <v>430</v>
      </c>
      <c r="FM2" s="1275"/>
      <c r="FN2" s="1276"/>
      <c r="FO2" s="1274" t="s">
        <v>1002</v>
      </c>
      <c r="FP2" s="1275"/>
      <c r="FQ2" s="1276"/>
      <c r="FR2" s="1274" t="s">
        <v>1004</v>
      </c>
      <c r="FS2" s="1275"/>
      <c r="FT2" s="1276"/>
      <c r="FU2" s="1274" t="s">
        <v>1006</v>
      </c>
      <c r="FV2" s="1275"/>
      <c r="FW2" s="1276"/>
      <c r="FX2" s="1274" t="s">
        <v>1008</v>
      </c>
      <c r="FY2" s="1275"/>
      <c r="FZ2" s="1276"/>
      <c r="GA2" s="1277" t="s">
        <v>503</v>
      </c>
      <c r="GB2" s="1278"/>
      <c r="GC2" s="1279"/>
      <c r="GE2" s="832"/>
      <c r="GF2" s="840"/>
      <c r="GG2" s="840"/>
      <c r="GH2" s="840"/>
      <c r="GI2" s="840"/>
      <c r="GJ2" s="840"/>
      <c r="GK2" s="840"/>
      <c r="GL2" s="840"/>
      <c r="GM2" s="840"/>
      <c r="GN2" s="840"/>
      <c r="GO2" s="840"/>
      <c r="GP2" s="840"/>
      <c r="GQ2" s="840"/>
      <c r="GR2" s="840"/>
      <c r="GS2" s="840"/>
      <c r="GT2" s="840"/>
      <c r="GU2" s="840"/>
      <c r="GV2" s="840"/>
      <c r="GW2" s="840"/>
      <c r="GX2" s="840"/>
      <c r="GY2" s="840"/>
      <c r="GZ2" s="840"/>
      <c r="HA2" s="840"/>
      <c r="HB2" s="840"/>
      <c r="HC2" s="840"/>
      <c r="HD2" s="840"/>
      <c r="HE2" s="840"/>
      <c r="HF2" s="840"/>
      <c r="HG2" s="840"/>
      <c r="HH2" s="840"/>
      <c r="HI2" s="840"/>
      <c r="HJ2" s="840"/>
      <c r="HK2" s="840"/>
      <c r="HL2" s="840"/>
      <c r="HM2" s="840"/>
      <c r="HN2" s="840"/>
      <c r="HO2" s="840"/>
      <c r="HP2" s="840"/>
      <c r="HQ2" s="840"/>
      <c r="HR2" s="840"/>
      <c r="HS2" s="840"/>
      <c r="HT2" s="840"/>
      <c r="HU2" s="840"/>
      <c r="HV2" s="840"/>
      <c r="HW2" s="840"/>
      <c r="HX2" s="840"/>
      <c r="HY2" s="840"/>
      <c r="HZ2" s="840"/>
      <c r="IA2" s="840"/>
      <c r="IB2" s="840"/>
      <c r="IC2" s="840"/>
      <c r="ID2" s="840"/>
      <c r="IE2" s="840"/>
      <c r="IF2" s="840"/>
      <c r="IG2" s="840"/>
      <c r="IH2" s="840"/>
      <c r="II2" s="840"/>
      <c r="IJ2" s="840"/>
      <c r="IK2" s="840"/>
      <c r="IL2" s="840"/>
      <c r="IM2" s="840"/>
      <c r="IN2" s="840"/>
      <c r="IO2" s="840"/>
      <c r="IP2" s="840"/>
      <c r="IQ2" s="840"/>
      <c r="IR2" s="840"/>
      <c r="IS2" s="840"/>
      <c r="IT2" s="840"/>
      <c r="IU2" s="840"/>
      <c r="IV2" s="840"/>
      <c r="IW2" s="840"/>
      <c r="IX2" s="840"/>
      <c r="IY2" s="840"/>
      <c r="IZ2" s="840"/>
      <c r="JA2" s="840"/>
      <c r="JB2" s="840"/>
      <c r="JC2" s="840"/>
      <c r="JD2" s="840"/>
      <c r="JE2" s="840"/>
      <c r="JF2" s="840"/>
      <c r="JG2" s="840"/>
      <c r="JH2" s="840"/>
      <c r="JI2" s="840"/>
      <c r="JJ2" s="840"/>
      <c r="JK2" s="840"/>
      <c r="JL2" s="840"/>
      <c r="JM2" s="840"/>
      <c r="JN2" s="840"/>
      <c r="JO2" s="840"/>
      <c r="JP2" s="840"/>
      <c r="JQ2" s="840"/>
      <c r="JR2" s="840"/>
      <c r="JS2" s="840"/>
      <c r="JT2" s="840"/>
      <c r="JU2" s="840"/>
      <c r="JV2" s="840"/>
      <c r="JW2" s="840"/>
      <c r="JX2" s="840"/>
      <c r="JY2" s="840"/>
      <c r="JZ2" s="840"/>
      <c r="KA2" s="840"/>
      <c r="KB2" s="840"/>
      <c r="KC2" s="840"/>
      <c r="KD2" s="840"/>
      <c r="KE2" s="840"/>
      <c r="KF2" s="840"/>
      <c r="KG2" s="840"/>
      <c r="KH2" s="840"/>
      <c r="KI2" s="840"/>
      <c r="KJ2" s="840"/>
      <c r="KK2" s="840"/>
      <c r="KL2" s="840"/>
      <c r="KM2" s="840"/>
      <c r="KN2" s="840"/>
      <c r="KO2" s="840"/>
      <c r="KP2" s="840"/>
      <c r="KQ2" s="840"/>
      <c r="KR2" s="840"/>
      <c r="KS2" s="840"/>
      <c r="KT2" s="840"/>
      <c r="KU2" s="840"/>
      <c r="KV2" s="840"/>
      <c r="KW2" s="840"/>
      <c r="KX2" s="840"/>
      <c r="KY2" s="840"/>
      <c r="KZ2" s="840"/>
      <c r="LA2" s="840"/>
      <c r="LB2" s="840"/>
      <c r="LC2" s="840"/>
      <c r="LD2" s="840"/>
      <c r="LE2" s="840"/>
      <c r="LF2" s="840"/>
      <c r="LG2" s="840"/>
      <c r="LH2" s="840"/>
      <c r="LI2" s="840"/>
      <c r="LJ2" s="840"/>
      <c r="LK2" s="840"/>
      <c r="LL2" s="840"/>
      <c r="LM2" s="840"/>
      <c r="LN2" s="840"/>
      <c r="LO2" s="840"/>
      <c r="LP2" s="840"/>
      <c r="LQ2" s="840"/>
      <c r="LR2" s="840"/>
      <c r="LS2" s="840"/>
      <c r="LT2" s="840"/>
      <c r="LU2" s="840"/>
      <c r="LV2" s="840"/>
      <c r="LW2" s="840"/>
      <c r="LX2" s="840"/>
      <c r="LY2" s="840"/>
      <c r="LZ2" s="840"/>
      <c r="MA2" s="840"/>
      <c r="MB2" s="840"/>
      <c r="MC2" s="840"/>
      <c r="MD2" s="840"/>
      <c r="ME2" s="840"/>
      <c r="MF2" s="840"/>
      <c r="MG2" s="840"/>
      <c r="MH2" s="840"/>
      <c r="MI2" s="840"/>
      <c r="MJ2" s="840"/>
      <c r="MK2" s="840"/>
      <c r="ML2" s="840"/>
      <c r="MM2" s="840"/>
      <c r="MN2" s="840"/>
      <c r="MO2" s="840"/>
      <c r="MP2" s="840"/>
      <c r="MQ2" s="840"/>
      <c r="MR2" s="840"/>
      <c r="MS2" s="840"/>
      <c r="MT2" s="840"/>
      <c r="MU2" s="840"/>
      <c r="MV2" s="840"/>
      <c r="MW2" s="840"/>
      <c r="MX2" s="840"/>
      <c r="MY2" s="840"/>
      <c r="MZ2" s="840"/>
      <c r="NA2" s="840"/>
      <c r="NB2" s="840"/>
      <c r="NC2" s="840"/>
      <c r="ND2" s="840"/>
      <c r="NE2" s="840"/>
      <c r="NF2" s="840"/>
      <c r="NG2" s="840"/>
      <c r="NH2" s="840"/>
      <c r="NI2" s="840"/>
      <c r="NJ2" s="840"/>
      <c r="NK2" s="840"/>
      <c r="NL2" s="840"/>
      <c r="NM2" s="840"/>
      <c r="NN2" s="840"/>
      <c r="NO2" s="840"/>
      <c r="NP2" s="840"/>
      <c r="NQ2" s="840"/>
      <c r="NR2" s="840"/>
      <c r="NS2" s="840"/>
      <c r="NT2" s="840"/>
      <c r="NU2" s="840"/>
      <c r="NV2" s="840"/>
      <c r="NW2" s="840"/>
      <c r="NX2" s="840"/>
      <c r="NY2" s="840"/>
      <c r="NZ2" s="840"/>
      <c r="OA2" s="840"/>
      <c r="OB2" s="840"/>
      <c r="OC2" s="840"/>
      <c r="OD2" s="840"/>
      <c r="OE2" s="840"/>
      <c r="OF2" s="840"/>
      <c r="OG2" s="840"/>
      <c r="OH2" s="840"/>
      <c r="OI2" s="840"/>
      <c r="OJ2" s="840"/>
      <c r="OK2" s="840"/>
      <c r="OL2" s="840"/>
      <c r="OM2" s="840"/>
      <c r="ON2" s="840"/>
      <c r="OO2" s="840"/>
      <c r="OP2" s="840"/>
      <c r="OQ2" s="840"/>
      <c r="OR2" s="840"/>
      <c r="OS2" s="840"/>
      <c r="OT2" s="840"/>
      <c r="OU2" s="840"/>
      <c r="OV2" s="840"/>
      <c r="OW2" s="840"/>
      <c r="OX2" s="840"/>
      <c r="OY2" s="840"/>
      <c r="OZ2" s="840"/>
      <c r="PA2" s="840"/>
      <c r="PB2" s="840"/>
      <c r="PC2" s="840"/>
      <c r="PD2" s="840"/>
      <c r="PE2" s="840"/>
      <c r="PF2" s="840"/>
      <c r="PG2" s="840"/>
      <c r="PH2" s="840"/>
      <c r="PI2" s="840"/>
      <c r="PJ2" s="840"/>
      <c r="PK2" s="840"/>
      <c r="PL2" s="840"/>
      <c r="PM2" s="840"/>
      <c r="PN2" s="840"/>
      <c r="PO2" s="840"/>
      <c r="PP2" s="840"/>
      <c r="PQ2" s="840"/>
      <c r="PR2" s="840"/>
      <c r="PS2" s="840"/>
      <c r="PT2" s="840"/>
      <c r="PU2" s="840"/>
      <c r="PV2" s="840"/>
      <c r="PW2" s="840"/>
      <c r="PX2" s="840"/>
      <c r="PY2" s="840"/>
      <c r="PZ2" s="840"/>
      <c r="QA2" s="840"/>
      <c r="QB2" s="840"/>
      <c r="QC2" s="840"/>
      <c r="QD2" s="840"/>
      <c r="QE2" s="840"/>
      <c r="QF2" s="840"/>
      <c r="QG2" s="840"/>
      <c r="QH2" s="840"/>
      <c r="QI2" s="840"/>
      <c r="QJ2" s="840"/>
      <c r="QK2" s="840"/>
      <c r="QL2" s="840"/>
      <c r="QM2" s="840"/>
      <c r="QN2" s="840"/>
      <c r="QO2" s="840"/>
      <c r="QP2" s="840"/>
      <c r="QQ2" s="840"/>
      <c r="QR2" s="840"/>
      <c r="QS2" s="840"/>
      <c r="QT2" s="840"/>
      <c r="QU2" s="840"/>
      <c r="QV2" s="840"/>
      <c r="QW2" s="840"/>
      <c r="QX2" s="840"/>
      <c r="QY2" s="840"/>
      <c r="QZ2" s="840"/>
      <c r="RA2" s="840"/>
      <c r="RB2" s="840"/>
      <c r="RC2" s="840"/>
      <c r="RD2" s="840"/>
      <c r="RE2" s="840"/>
      <c r="RF2" s="840"/>
      <c r="RG2" s="840"/>
      <c r="RH2" s="840"/>
      <c r="RI2" s="840"/>
      <c r="RJ2" s="840"/>
      <c r="RK2" s="840"/>
      <c r="RL2" s="840"/>
      <c r="RM2" s="840"/>
      <c r="RN2" s="840"/>
      <c r="RO2" s="840"/>
      <c r="RP2" s="840"/>
      <c r="RQ2" s="840"/>
      <c r="RR2" s="840"/>
      <c r="RS2" s="840"/>
      <c r="RT2" s="840"/>
      <c r="RU2" s="840"/>
      <c r="RV2" s="840"/>
      <c r="RW2" s="840"/>
      <c r="RX2" s="840"/>
      <c r="RY2" s="840"/>
      <c r="RZ2" s="840"/>
      <c r="SA2" s="840"/>
      <c r="SB2" s="840"/>
      <c r="SC2" s="840"/>
      <c r="SD2" s="840"/>
      <c r="SE2" s="840"/>
      <c r="SF2" s="840"/>
      <c r="SG2" s="840"/>
      <c r="SH2" s="840"/>
      <c r="SI2" s="840"/>
      <c r="SJ2" s="840"/>
      <c r="SK2" s="840"/>
      <c r="SL2" s="840"/>
      <c r="SM2" s="840"/>
      <c r="SN2" s="840"/>
      <c r="SO2" s="840"/>
      <c r="SP2" s="840"/>
      <c r="SQ2" s="840"/>
      <c r="SR2" s="840"/>
      <c r="SS2" s="840"/>
      <c r="ST2" s="840"/>
      <c r="SU2" s="840"/>
      <c r="SV2" s="840"/>
      <c r="SW2" s="840"/>
      <c r="SX2" s="840"/>
      <c r="SY2" s="840"/>
      <c r="SZ2" s="840"/>
      <c r="TA2" s="840"/>
      <c r="TB2" s="840"/>
      <c r="TC2" s="840"/>
      <c r="TD2" s="840"/>
      <c r="TE2" s="840"/>
      <c r="TF2" s="840"/>
      <c r="TG2" s="840"/>
      <c r="TH2" s="840"/>
      <c r="TI2" s="840"/>
      <c r="TJ2" s="840"/>
      <c r="TK2" s="840"/>
      <c r="TL2" s="840"/>
      <c r="TM2" s="840"/>
      <c r="TN2" s="840"/>
      <c r="TO2" s="840"/>
      <c r="TP2" s="840"/>
      <c r="TQ2" s="840"/>
      <c r="TR2" s="840"/>
      <c r="TS2" s="840"/>
      <c r="TT2" s="840"/>
      <c r="TU2" s="840"/>
      <c r="TV2" s="840"/>
      <c r="TW2" s="840"/>
      <c r="TX2" s="840"/>
      <c r="TY2" s="840"/>
      <c r="TZ2" s="840"/>
      <c r="UA2" s="840"/>
      <c r="UB2" s="840"/>
      <c r="UC2" s="840"/>
      <c r="UD2" s="840"/>
      <c r="UE2" s="840"/>
      <c r="UF2" s="840"/>
      <c r="UG2" s="840"/>
      <c r="UH2" s="840"/>
      <c r="UI2" s="840"/>
      <c r="UJ2" s="840"/>
      <c r="UK2" s="840"/>
      <c r="UL2" s="840"/>
      <c r="UM2" s="840"/>
      <c r="UN2" s="840"/>
      <c r="UO2" s="840"/>
      <c r="UP2" s="840"/>
      <c r="UQ2" s="840"/>
      <c r="UR2" s="840"/>
      <c r="US2" s="840"/>
      <c r="UT2" s="840"/>
      <c r="UU2" s="840"/>
      <c r="UV2" s="840"/>
      <c r="UW2" s="840"/>
      <c r="UX2" s="840"/>
      <c r="UY2" s="840"/>
      <c r="UZ2" s="840"/>
      <c r="VA2" s="840"/>
      <c r="VB2" s="840"/>
      <c r="VC2" s="840"/>
      <c r="VD2" s="840"/>
      <c r="VE2" s="840"/>
      <c r="VF2" s="840"/>
      <c r="VG2" s="840"/>
      <c r="VH2" s="840"/>
      <c r="VI2" s="840"/>
      <c r="VJ2" s="840"/>
      <c r="VK2" s="840"/>
      <c r="VL2" s="840"/>
      <c r="VM2" s="840"/>
      <c r="VN2" s="840"/>
      <c r="VO2" s="840"/>
      <c r="VP2" s="840"/>
      <c r="VQ2" s="840"/>
      <c r="VR2" s="840"/>
      <c r="VS2" s="840"/>
      <c r="VT2" s="840"/>
      <c r="VU2" s="840"/>
      <c r="VV2" s="840"/>
      <c r="VW2" s="840"/>
      <c r="VX2" s="840"/>
      <c r="VY2" s="840"/>
      <c r="VZ2" s="840"/>
      <c r="WA2" s="840"/>
      <c r="WB2" s="840"/>
      <c r="WC2" s="840"/>
      <c r="WD2" s="840"/>
      <c r="WE2" s="840"/>
      <c r="WF2" s="840"/>
      <c r="WG2" s="840"/>
      <c r="WH2" s="840"/>
      <c r="WI2" s="840"/>
      <c r="WJ2" s="840"/>
      <c r="WK2" s="840"/>
      <c r="WL2" s="840"/>
      <c r="WM2" s="840"/>
      <c r="WN2" s="840"/>
      <c r="WO2" s="840"/>
      <c r="WP2" s="840"/>
      <c r="WQ2" s="840"/>
      <c r="WR2" s="840"/>
      <c r="WS2" s="840"/>
      <c r="WT2" s="840"/>
      <c r="WU2" s="840"/>
      <c r="WV2" s="840"/>
      <c r="WW2" s="840"/>
      <c r="WX2" s="840"/>
      <c r="WY2" s="840"/>
      <c r="WZ2" s="840"/>
      <c r="XA2" s="840"/>
      <c r="XB2" s="840"/>
      <c r="XC2" s="840"/>
      <c r="XD2" s="840"/>
      <c r="XE2" s="840"/>
      <c r="XF2" s="840"/>
      <c r="XG2" s="840"/>
      <c r="XH2" s="840"/>
      <c r="XI2" s="840"/>
      <c r="XJ2" s="840"/>
      <c r="XK2" s="840"/>
      <c r="XL2" s="840"/>
      <c r="XM2" s="840"/>
      <c r="XN2" s="840"/>
      <c r="XO2" s="840"/>
      <c r="XP2" s="840"/>
      <c r="XQ2" s="840"/>
      <c r="XR2" s="840"/>
      <c r="XS2" s="840"/>
      <c r="XT2" s="840"/>
      <c r="XU2" s="840"/>
      <c r="XV2" s="840"/>
      <c r="XW2" s="840"/>
      <c r="XX2" s="840"/>
      <c r="XY2" s="840"/>
      <c r="XZ2" s="840"/>
      <c r="YA2" s="840"/>
      <c r="YB2" s="840"/>
      <c r="YC2" s="840"/>
      <c r="YD2" s="840"/>
      <c r="YE2" s="840"/>
      <c r="YF2" s="840"/>
      <c r="YG2" s="840"/>
      <c r="YH2" s="840"/>
      <c r="YI2" s="840"/>
      <c r="YJ2" s="840"/>
      <c r="YK2" s="840"/>
      <c r="YL2" s="840"/>
      <c r="YM2" s="840"/>
      <c r="YN2" s="840"/>
      <c r="YO2" s="840"/>
      <c r="YP2" s="840"/>
      <c r="YQ2" s="840"/>
      <c r="YR2" s="840"/>
      <c r="YS2" s="840"/>
      <c r="YT2" s="840"/>
      <c r="YU2" s="840"/>
      <c r="YV2" s="840"/>
      <c r="YW2" s="840"/>
      <c r="YX2" s="840"/>
      <c r="YY2" s="840"/>
      <c r="YZ2" s="840"/>
      <c r="ZA2" s="840"/>
      <c r="ZB2" s="840"/>
      <c r="ZC2" s="840"/>
      <c r="ZD2" s="840"/>
      <c r="ZE2" s="840"/>
      <c r="ZF2" s="840"/>
      <c r="ZG2" s="840"/>
      <c r="ZH2" s="840"/>
      <c r="ZI2" s="840"/>
      <c r="ZJ2" s="840"/>
      <c r="ZK2" s="840"/>
      <c r="ZL2" s="840"/>
      <c r="ZM2" s="840"/>
      <c r="ZN2" s="840"/>
      <c r="ZO2" s="840"/>
      <c r="ZP2" s="840"/>
      <c r="ZQ2" s="840"/>
      <c r="ZR2" s="840"/>
      <c r="ZS2" s="840"/>
      <c r="ZT2" s="840"/>
      <c r="ZU2" s="840"/>
      <c r="ZV2" s="840"/>
      <c r="ZW2" s="840"/>
      <c r="ZX2" s="840"/>
      <c r="ZY2" s="840"/>
      <c r="ZZ2" s="840"/>
      <c r="AAA2" s="840"/>
      <c r="AAB2" s="840"/>
      <c r="AAC2" s="840"/>
      <c r="AAD2" s="840"/>
      <c r="AAE2" s="840"/>
      <c r="AAF2" s="840"/>
      <c r="AAG2" s="840"/>
      <c r="AAH2" s="840"/>
      <c r="AAI2" s="840"/>
      <c r="AAJ2" s="840"/>
      <c r="AAK2" s="840"/>
      <c r="AAL2" s="840"/>
      <c r="AAM2" s="840"/>
      <c r="AAN2" s="840"/>
      <c r="AAO2" s="840"/>
      <c r="AAP2" s="840"/>
      <c r="AAQ2" s="840"/>
      <c r="AAR2" s="840"/>
      <c r="AAS2" s="840"/>
      <c r="AAT2" s="840"/>
      <c r="AAU2" s="840"/>
      <c r="AAV2" s="840"/>
      <c r="AAW2" s="840"/>
      <c r="AAX2" s="840"/>
      <c r="AAY2" s="840"/>
      <c r="AAZ2" s="840"/>
      <c r="ABA2" s="840"/>
      <c r="ABB2" s="840"/>
      <c r="ABC2" s="840"/>
      <c r="ABD2" s="840"/>
      <c r="ABE2" s="840"/>
      <c r="ABF2" s="840"/>
      <c r="ABG2" s="840"/>
      <c r="ABH2" s="840"/>
      <c r="ABI2" s="840"/>
      <c r="ABJ2" s="840"/>
      <c r="ABK2" s="840"/>
      <c r="ABL2" s="840"/>
      <c r="ABM2" s="840"/>
      <c r="ABN2" s="840"/>
      <c r="ABO2" s="840"/>
      <c r="ABP2" s="840"/>
      <c r="ABQ2" s="840"/>
      <c r="ABR2" s="840"/>
      <c r="ABS2" s="840"/>
      <c r="ABT2" s="840"/>
      <c r="ABU2" s="840"/>
      <c r="ABV2" s="840"/>
      <c r="ABW2" s="840"/>
      <c r="ABX2" s="840"/>
      <c r="ABY2" s="840"/>
      <c r="ABZ2" s="840"/>
      <c r="ACA2" s="840"/>
      <c r="ACB2" s="840"/>
      <c r="ACC2" s="840"/>
      <c r="ACD2" s="840"/>
      <c r="ACE2" s="840"/>
      <c r="ACF2" s="840"/>
      <c r="ACG2" s="840"/>
      <c r="ACH2" s="840"/>
      <c r="ACI2" s="840"/>
      <c r="ACJ2" s="840"/>
      <c r="ACK2" s="840"/>
      <c r="ACL2" s="840"/>
      <c r="ACM2" s="840"/>
      <c r="ACN2" s="840"/>
      <c r="ACO2" s="840"/>
      <c r="ACP2" s="840"/>
      <c r="ACQ2" s="840"/>
      <c r="ACR2" s="840"/>
      <c r="ACS2" s="840"/>
      <c r="ACT2" s="840"/>
      <c r="ACU2" s="840"/>
      <c r="ACV2" s="840"/>
      <c r="ACW2" s="840"/>
      <c r="ACX2" s="840"/>
      <c r="ACY2" s="840"/>
      <c r="ACZ2" s="840"/>
      <c r="ADA2" s="840"/>
      <c r="ADB2" s="840"/>
      <c r="ADC2" s="840"/>
      <c r="ADD2" s="840"/>
      <c r="ADE2" s="840"/>
      <c r="ADF2" s="840"/>
      <c r="ADG2" s="840"/>
      <c r="ADH2" s="840"/>
      <c r="ADI2" s="840"/>
      <c r="ADJ2" s="840"/>
      <c r="ADK2" s="840"/>
      <c r="ADL2" s="840"/>
      <c r="ADM2" s="840"/>
      <c r="ADN2" s="840"/>
      <c r="ADO2" s="840"/>
      <c r="ADP2" s="840"/>
      <c r="ADQ2" s="840"/>
      <c r="ADR2" s="840"/>
      <c r="ADS2" s="840"/>
      <c r="ADT2" s="840"/>
      <c r="ADU2" s="840"/>
      <c r="ADV2" s="840"/>
      <c r="ADW2" s="840"/>
      <c r="ADX2" s="840"/>
      <c r="ADY2" s="840"/>
      <c r="ADZ2" s="840"/>
      <c r="AEA2" s="840"/>
      <c r="AEB2" s="840"/>
      <c r="AEC2" s="840"/>
      <c r="AED2" s="840"/>
      <c r="AEE2" s="840"/>
      <c r="AEF2" s="840"/>
      <c r="AEG2" s="840"/>
      <c r="AEH2" s="840"/>
      <c r="AEI2" s="840"/>
      <c r="AEJ2" s="840"/>
      <c r="AEK2" s="840"/>
      <c r="AEL2" s="840"/>
      <c r="AEM2" s="840"/>
      <c r="AEN2" s="840"/>
      <c r="AEO2" s="840"/>
      <c r="AEP2" s="840"/>
      <c r="AEQ2" s="840"/>
      <c r="AER2" s="840"/>
      <c r="AES2" s="840"/>
      <c r="AET2" s="840"/>
      <c r="AEU2" s="840"/>
      <c r="AEV2" s="840"/>
      <c r="AEW2" s="840"/>
      <c r="AEX2" s="840"/>
      <c r="AEY2" s="840"/>
      <c r="AEZ2" s="840"/>
      <c r="AFA2" s="840"/>
      <c r="AFB2" s="840"/>
      <c r="AFC2" s="840"/>
      <c r="AFD2" s="840"/>
      <c r="AFE2" s="840"/>
      <c r="AFF2" s="840"/>
      <c r="AFG2" s="840"/>
      <c r="AFH2" s="840"/>
      <c r="AFI2" s="840"/>
      <c r="AFJ2" s="840"/>
      <c r="AFK2" s="840"/>
      <c r="AFL2" s="840"/>
      <c r="AFM2" s="840"/>
      <c r="AFN2" s="840"/>
      <c r="AFO2" s="840"/>
      <c r="AFP2" s="840"/>
      <c r="AFQ2" s="840"/>
      <c r="AFR2" s="840"/>
      <c r="AFS2" s="840"/>
      <c r="AFT2" s="840"/>
      <c r="AFU2" s="840"/>
      <c r="AFV2" s="840"/>
      <c r="AFW2" s="840"/>
      <c r="AFX2" s="840"/>
      <c r="AFY2" s="840"/>
      <c r="AFZ2" s="840"/>
      <c r="AGA2" s="840"/>
      <c r="AGB2" s="840"/>
      <c r="AGC2" s="840"/>
      <c r="AGD2" s="840"/>
      <c r="AGE2" s="840"/>
      <c r="AGF2" s="840"/>
      <c r="AGG2" s="840"/>
      <c r="AGH2" s="840"/>
      <c r="AGI2" s="840"/>
      <c r="AGJ2" s="840"/>
      <c r="AGK2" s="840"/>
      <c r="AGL2" s="840"/>
      <c r="AGM2" s="840"/>
      <c r="AGN2" s="840"/>
      <c r="AGO2" s="840"/>
      <c r="AGP2" s="840"/>
      <c r="AGQ2" s="840"/>
      <c r="AGR2" s="840"/>
      <c r="AGS2" s="840"/>
      <c r="AGT2" s="840"/>
      <c r="AGU2" s="840"/>
      <c r="AGV2" s="840"/>
      <c r="AGW2" s="840"/>
      <c r="AGX2" s="840"/>
      <c r="AGY2" s="840"/>
      <c r="AGZ2" s="840"/>
      <c r="AHA2" s="840"/>
      <c r="AHB2" s="840"/>
      <c r="AHC2" s="840"/>
      <c r="AHD2" s="840"/>
      <c r="AHE2" s="840"/>
      <c r="AHF2" s="840"/>
      <c r="AHG2" s="840"/>
      <c r="AHH2" s="840"/>
      <c r="AHI2" s="840"/>
      <c r="AHJ2" s="840"/>
      <c r="AHK2" s="840"/>
      <c r="AHL2" s="840"/>
      <c r="AHM2" s="840"/>
      <c r="AHN2" s="840"/>
      <c r="AHO2" s="840"/>
      <c r="AHP2" s="840"/>
      <c r="AHQ2" s="840"/>
      <c r="AHR2" s="840"/>
      <c r="AHS2" s="840"/>
      <c r="AHT2" s="840"/>
      <c r="AHU2" s="840"/>
      <c r="AHV2" s="840"/>
      <c r="AHW2" s="840"/>
      <c r="AHX2" s="840"/>
      <c r="AHY2" s="840"/>
      <c r="AHZ2" s="840"/>
      <c r="AIA2" s="840"/>
      <c r="AIB2" s="840"/>
      <c r="AIC2" s="840"/>
      <c r="AID2" s="840"/>
      <c r="AIE2" s="840"/>
      <c r="AIF2" s="840"/>
      <c r="AIG2" s="840"/>
      <c r="AIH2" s="840"/>
      <c r="AII2" s="840"/>
      <c r="AIJ2" s="840"/>
      <c r="AIK2" s="840"/>
      <c r="AIL2" s="840"/>
      <c r="AIM2" s="840"/>
      <c r="AIN2" s="840"/>
      <c r="AIO2" s="840"/>
      <c r="AIP2" s="840"/>
      <c r="AIQ2" s="840"/>
      <c r="AIR2" s="840"/>
      <c r="AIS2" s="840"/>
      <c r="AIT2" s="840"/>
      <c r="AIU2" s="840"/>
      <c r="AIV2" s="840"/>
      <c r="AIW2" s="840"/>
      <c r="AIX2" s="840"/>
      <c r="AIY2" s="840"/>
      <c r="AIZ2" s="840"/>
      <c r="AJA2" s="840"/>
      <c r="AJB2" s="840"/>
      <c r="AJC2" s="840"/>
      <c r="AJD2" s="840"/>
      <c r="AJE2" s="840"/>
      <c r="AJF2" s="840"/>
      <c r="AJG2" s="840"/>
      <c r="AJH2" s="840"/>
      <c r="AJI2" s="840"/>
      <c r="AJJ2" s="840"/>
      <c r="AJK2" s="840"/>
      <c r="AJL2" s="840"/>
      <c r="AJM2" s="840"/>
      <c r="AJN2" s="840"/>
      <c r="AJO2" s="840"/>
      <c r="AJP2" s="840"/>
      <c r="AJQ2" s="840"/>
      <c r="AJR2" s="840"/>
      <c r="AJS2" s="840"/>
      <c r="AJT2" s="840"/>
      <c r="AJU2" s="840"/>
      <c r="AJV2" s="840"/>
      <c r="AJW2" s="840"/>
      <c r="AJX2" s="840"/>
      <c r="AJY2" s="840"/>
      <c r="AJZ2" s="840"/>
      <c r="AKA2" s="840"/>
      <c r="AKB2" s="840"/>
      <c r="AKC2" s="840"/>
      <c r="AKD2" s="840"/>
      <c r="AKE2" s="840"/>
      <c r="AKF2" s="840"/>
      <c r="AKG2" s="840"/>
      <c r="AKH2" s="840"/>
      <c r="AKI2" s="840"/>
      <c r="AKJ2" s="840"/>
      <c r="AKK2" s="840"/>
      <c r="AKL2" s="840"/>
      <c r="AKM2" s="840"/>
      <c r="AKN2" s="840"/>
      <c r="AKO2" s="840"/>
      <c r="AKP2" s="840"/>
      <c r="AKQ2" s="840"/>
      <c r="AKR2" s="840"/>
      <c r="AKS2" s="840"/>
      <c r="AKT2" s="840"/>
      <c r="AKU2" s="840"/>
      <c r="AKV2" s="840"/>
      <c r="AKW2" s="840"/>
      <c r="AKX2" s="840"/>
      <c r="AKY2" s="840"/>
      <c r="AKZ2" s="840"/>
      <c r="ALA2" s="840"/>
      <c r="ALB2" s="840"/>
      <c r="ALC2" s="840"/>
      <c r="ALD2" s="840"/>
      <c r="ALE2" s="840"/>
      <c r="ALF2" s="840"/>
      <c r="ALG2" s="840"/>
      <c r="ALH2" s="840"/>
      <c r="ALI2" s="840"/>
      <c r="ALJ2" s="840"/>
      <c r="ALK2" s="840"/>
      <c r="ALL2" s="840"/>
      <c r="ALM2" s="840"/>
      <c r="ALN2" s="840"/>
      <c r="ALO2" s="840"/>
      <c r="ALP2" s="840"/>
      <c r="ALQ2" s="840"/>
      <c r="ALR2" s="840"/>
      <c r="ALS2" s="840"/>
      <c r="ALT2" s="840"/>
      <c r="ALU2" s="840"/>
      <c r="ALV2" s="840"/>
      <c r="ALW2" s="840"/>
      <c r="ALX2" s="840"/>
      <c r="ALY2" s="840"/>
      <c r="ALZ2" s="840"/>
      <c r="AMA2" s="840"/>
      <c r="AMB2" s="840"/>
      <c r="AMC2" s="840"/>
      <c r="AMD2" s="840"/>
      <c r="AME2" s="840"/>
      <c r="AMF2" s="840"/>
      <c r="AMG2" s="840"/>
      <c r="AMH2" s="840"/>
      <c r="AMI2" s="840"/>
      <c r="AMJ2" s="840"/>
      <c r="AMK2" s="840"/>
      <c r="AML2" s="840"/>
      <c r="AMM2" s="840"/>
      <c r="AMN2" s="840"/>
      <c r="AMO2" s="840"/>
      <c r="AMP2" s="840"/>
      <c r="AMQ2" s="840"/>
      <c r="AMR2" s="840"/>
      <c r="AMS2" s="840"/>
      <c r="AMT2" s="840"/>
      <c r="AMU2" s="840"/>
      <c r="AMV2" s="840"/>
      <c r="AMW2" s="840"/>
      <c r="AMX2" s="840"/>
      <c r="AMY2" s="840"/>
      <c r="AMZ2" s="840"/>
      <c r="ANA2" s="840"/>
      <c r="ANB2" s="840"/>
      <c r="ANC2" s="840"/>
      <c r="AND2" s="840"/>
      <c r="ANE2" s="840"/>
      <c r="ANF2" s="840"/>
      <c r="ANG2" s="840"/>
      <c r="ANH2" s="840"/>
      <c r="ANI2" s="840"/>
      <c r="ANJ2" s="840"/>
      <c r="ANK2" s="840"/>
      <c r="ANL2" s="840"/>
      <c r="ANM2" s="840"/>
      <c r="ANN2" s="840"/>
      <c r="ANO2" s="840"/>
      <c r="ANP2" s="840"/>
      <c r="ANQ2" s="840"/>
      <c r="ANR2" s="840"/>
      <c r="ANS2" s="840"/>
      <c r="ANT2" s="840"/>
      <c r="ANU2" s="840"/>
      <c r="ANV2" s="840"/>
      <c r="ANW2" s="840"/>
      <c r="ANX2" s="840"/>
      <c r="ANY2" s="840"/>
      <c r="ANZ2" s="840"/>
      <c r="AOA2" s="840"/>
      <c r="AOB2" s="840"/>
      <c r="AOC2" s="840"/>
      <c r="AOD2" s="840"/>
      <c r="AOE2" s="840"/>
      <c r="AOF2" s="840"/>
      <c r="AOG2" s="840"/>
      <c r="AOH2" s="840"/>
      <c r="AOI2" s="840"/>
      <c r="AOJ2" s="840"/>
      <c r="AOK2" s="840"/>
      <c r="AOL2" s="840"/>
      <c r="AOM2" s="840"/>
      <c r="AON2" s="840"/>
      <c r="AOO2" s="840"/>
      <c r="AOP2" s="840"/>
      <c r="AOQ2" s="840"/>
      <c r="AOR2" s="840"/>
      <c r="AOS2" s="840"/>
      <c r="AOT2" s="840"/>
      <c r="AOU2" s="840"/>
      <c r="AOV2" s="840"/>
      <c r="AOW2" s="840"/>
      <c r="AOX2" s="840"/>
      <c r="AOY2" s="840"/>
      <c r="AOZ2" s="840"/>
      <c r="APA2" s="840"/>
      <c r="APB2" s="840"/>
      <c r="APC2" s="840"/>
      <c r="APD2" s="840"/>
      <c r="APE2" s="840"/>
      <c r="APF2" s="840"/>
      <c r="APG2" s="840"/>
      <c r="APH2" s="840"/>
      <c r="API2" s="840"/>
      <c r="APJ2" s="840"/>
      <c r="APK2" s="840"/>
      <c r="APL2" s="840"/>
      <c r="APM2" s="840"/>
      <c r="APN2" s="840"/>
      <c r="APO2" s="840"/>
      <c r="APP2" s="840"/>
      <c r="APQ2" s="840"/>
      <c r="APR2" s="840"/>
      <c r="APS2" s="840"/>
      <c r="APT2" s="840"/>
      <c r="APU2" s="840"/>
      <c r="APV2" s="840"/>
      <c r="APW2" s="840"/>
      <c r="APX2" s="840"/>
      <c r="APY2" s="840"/>
      <c r="APZ2" s="840"/>
      <c r="AQA2" s="840"/>
      <c r="AQB2" s="840"/>
      <c r="AQC2" s="840"/>
      <c r="AQD2" s="840"/>
      <c r="AQE2" s="840"/>
      <c r="AQF2" s="840"/>
      <c r="AQG2" s="840"/>
      <c r="AQH2" s="840"/>
      <c r="AQI2" s="840"/>
      <c r="AQJ2" s="840"/>
      <c r="AQK2" s="840"/>
      <c r="AQL2" s="840"/>
      <c r="AQM2" s="840"/>
      <c r="AQN2" s="840"/>
      <c r="AQO2" s="840"/>
      <c r="AQP2" s="840"/>
      <c r="AQQ2" s="840"/>
      <c r="AQR2" s="840"/>
      <c r="AQS2" s="840"/>
      <c r="AQT2" s="840"/>
      <c r="AQU2" s="840"/>
      <c r="AQV2" s="840"/>
      <c r="AQW2" s="840"/>
      <c r="AQX2" s="840"/>
      <c r="AQY2" s="840"/>
      <c r="AQZ2" s="840"/>
      <c r="ARA2" s="840"/>
      <c r="ARB2" s="840"/>
      <c r="ARC2" s="840"/>
      <c r="ARD2" s="840"/>
      <c r="ARE2" s="840"/>
      <c r="ARF2" s="840"/>
      <c r="ARG2" s="840"/>
      <c r="ARH2" s="840"/>
      <c r="ARI2" s="840"/>
      <c r="ARJ2" s="840"/>
      <c r="ARK2" s="840"/>
      <c r="ARL2" s="840"/>
      <c r="ARM2" s="840"/>
      <c r="ARN2" s="840"/>
      <c r="ARO2" s="840"/>
      <c r="ARP2" s="840"/>
      <c r="ARQ2" s="840"/>
      <c r="ARR2" s="840"/>
      <c r="ARS2" s="840"/>
      <c r="ART2" s="840"/>
      <c r="ARU2" s="840"/>
      <c r="ARV2" s="840"/>
      <c r="ARW2" s="840"/>
      <c r="ARX2" s="840"/>
      <c r="ARY2" s="840"/>
      <c r="ARZ2" s="840"/>
      <c r="ASA2" s="840"/>
      <c r="ASB2" s="840"/>
      <c r="ASC2" s="840"/>
      <c r="ASD2" s="840"/>
      <c r="ASE2" s="840"/>
      <c r="ASF2" s="840"/>
      <c r="ASG2" s="840"/>
      <c r="ASH2" s="840"/>
      <c r="ASI2" s="840"/>
      <c r="ASJ2" s="840"/>
      <c r="ASK2" s="840"/>
      <c r="ASL2" s="840"/>
      <c r="ASM2" s="840"/>
      <c r="ASN2" s="840"/>
      <c r="ASO2" s="840"/>
      <c r="ASP2" s="840"/>
      <c r="ASQ2" s="840"/>
      <c r="ASR2" s="840"/>
      <c r="ASS2" s="840"/>
      <c r="AST2" s="840"/>
      <c r="ASU2" s="840"/>
      <c r="ASV2" s="840"/>
      <c r="ASW2" s="840"/>
      <c r="ASX2" s="840"/>
      <c r="ASY2" s="840"/>
      <c r="ASZ2" s="840"/>
      <c r="ATA2" s="840"/>
      <c r="ATB2" s="840"/>
      <c r="ATC2" s="840"/>
      <c r="ATD2" s="840"/>
      <c r="ATE2" s="840"/>
      <c r="ATF2" s="840"/>
      <c r="ATG2" s="840"/>
      <c r="ATH2" s="840"/>
      <c r="ATI2" s="840"/>
      <c r="ATJ2" s="840"/>
      <c r="ATK2" s="840"/>
      <c r="ATL2" s="840"/>
      <c r="ATM2" s="840"/>
      <c r="ATN2" s="840"/>
      <c r="ATO2" s="840"/>
      <c r="ATP2" s="840"/>
      <c r="ATQ2" s="840"/>
      <c r="ATR2" s="840"/>
      <c r="ATS2" s="840"/>
      <c r="ATT2" s="840"/>
      <c r="ATU2" s="840"/>
      <c r="ATV2" s="840"/>
      <c r="ATW2" s="840"/>
      <c r="ATX2" s="840"/>
      <c r="ATY2" s="840"/>
      <c r="ATZ2" s="840"/>
      <c r="AUA2" s="840"/>
      <c r="AUB2" s="840"/>
      <c r="AUC2" s="840"/>
      <c r="AUD2" s="840"/>
      <c r="AUE2" s="840"/>
      <c r="AUF2" s="840"/>
      <c r="AUG2" s="840"/>
      <c r="AUH2" s="840"/>
      <c r="AUI2" s="840"/>
      <c r="AUJ2" s="840"/>
      <c r="AUK2" s="840"/>
      <c r="AUL2" s="840"/>
      <c r="AUM2" s="840"/>
      <c r="AUN2" s="840"/>
      <c r="AUO2" s="840"/>
      <c r="AUP2" s="840"/>
      <c r="AUQ2" s="840"/>
      <c r="AUR2" s="840"/>
      <c r="AUS2" s="840"/>
      <c r="AUT2" s="840"/>
      <c r="AUU2" s="840"/>
      <c r="AUV2" s="840"/>
      <c r="AUW2" s="840"/>
      <c r="AUX2" s="840"/>
      <c r="AUY2" s="840"/>
      <c r="AUZ2" s="840"/>
      <c r="AVA2" s="840"/>
      <c r="AVB2" s="840"/>
      <c r="AVC2" s="840"/>
      <c r="AVD2" s="840"/>
      <c r="AVE2" s="840"/>
      <c r="AVF2" s="840"/>
      <c r="AVG2" s="840"/>
      <c r="AVH2" s="840"/>
      <c r="AVI2" s="840"/>
      <c r="AVJ2" s="840"/>
      <c r="AVK2" s="840"/>
      <c r="AVL2" s="840"/>
      <c r="AVM2" s="840"/>
      <c r="AVN2" s="840"/>
      <c r="AVO2" s="840"/>
      <c r="AVP2" s="840"/>
      <c r="AVQ2" s="840"/>
      <c r="AVR2" s="840"/>
      <c r="AVS2" s="840"/>
      <c r="AVT2" s="840"/>
      <c r="AVU2" s="840"/>
      <c r="AVV2" s="840"/>
      <c r="AVW2" s="840"/>
      <c r="AVX2" s="840"/>
      <c r="AVY2" s="840"/>
      <c r="AVZ2" s="840"/>
      <c r="AWA2" s="840"/>
      <c r="AWB2" s="840"/>
      <c r="AWC2" s="840"/>
      <c r="AWD2" s="840"/>
      <c r="AWE2" s="840"/>
      <c r="AWF2" s="840"/>
      <c r="AWG2" s="840"/>
      <c r="AWH2" s="840"/>
      <c r="AWI2" s="840"/>
      <c r="AWJ2" s="840"/>
      <c r="AWK2" s="840"/>
      <c r="AWL2" s="840"/>
      <c r="AWM2" s="840"/>
      <c r="AWN2" s="840"/>
      <c r="AWO2" s="840"/>
      <c r="AWP2" s="840"/>
      <c r="AWQ2" s="840"/>
      <c r="AWR2" s="840"/>
      <c r="AWS2" s="840"/>
      <c r="AWT2" s="840"/>
      <c r="AWU2" s="840"/>
      <c r="AWV2" s="840"/>
      <c r="AWW2" s="840"/>
      <c r="AWX2" s="840"/>
      <c r="AWY2" s="840"/>
      <c r="AWZ2" s="840"/>
      <c r="AXA2" s="840"/>
      <c r="AXB2" s="840"/>
      <c r="AXC2" s="840"/>
      <c r="AXD2" s="840"/>
      <c r="AXE2" s="840"/>
      <c r="AXF2" s="840"/>
      <c r="AXG2" s="840"/>
      <c r="AXH2" s="840"/>
      <c r="AXI2" s="840"/>
      <c r="AXJ2" s="840"/>
      <c r="AXK2" s="840"/>
      <c r="AXL2" s="840"/>
      <c r="AXM2" s="840"/>
      <c r="AXN2" s="840"/>
      <c r="AXO2" s="840"/>
      <c r="AXP2" s="840"/>
      <c r="AXQ2" s="840"/>
      <c r="AXR2" s="840"/>
      <c r="AXS2" s="840"/>
      <c r="AXT2" s="840"/>
      <c r="AXU2" s="840"/>
      <c r="AXV2" s="840"/>
      <c r="AXW2" s="840"/>
      <c r="AXX2" s="840"/>
      <c r="AXY2" s="840"/>
      <c r="AXZ2" s="840"/>
      <c r="AYA2" s="840"/>
      <c r="AYB2" s="840"/>
      <c r="AYC2" s="840"/>
      <c r="AYD2" s="840"/>
      <c r="AYE2" s="840"/>
      <c r="AYF2" s="840"/>
      <c r="AYG2" s="840"/>
      <c r="AYH2" s="840"/>
      <c r="AYI2" s="840"/>
      <c r="AYJ2" s="840"/>
      <c r="AYK2" s="840"/>
      <c r="AYL2" s="840"/>
      <c r="AYM2" s="840"/>
      <c r="AYN2" s="840"/>
      <c r="AYO2" s="840"/>
      <c r="AYP2" s="840"/>
      <c r="AYQ2" s="840"/>
      <c r="AYR2" s="840"/>
      <c r="AYS2" s="840"/>
    </row>
    <row r="3" spans="1:1345" ht="15" customHeight="1">
      <c r="A3" s="1281" t="s">
        <v>508</v>
      </c>
      <c r="B3" s="1284" t="s">
        <v>509</v>
      </c>
      <c r="C3" s="1284" t="s">
        <v>510</v>
      </c>
      <c r="D3" s="1284" t="s">
        <v>511</v>
      </c>
      <c r="E3" s="1287" t="s">
        <v>512</v>
      </c>
      <c r="F3" s="1288"/>
      <c r="G3" s="1293" t="s">
        <v>513</v>
      </c>
      <c r="H3" s="1296" t="s">
        <v>936</v>
      </c>
      <c r="I3" s="1297"/>
      <c r="J3" s="1297"/>
      <c r="K3" s="1298"/>
      <c r="L3" s="1264"/>
      <c r="M3" s="1250"/>
      <c r="N3" s="1251"/>
      <c r="O3" s="1249"/>
      <c r="P3" s="1250"/>
      <c r="Q3" s="1251"/>
      <c r="R3" s="1249"/>
      <c r="S3" s="1250"/>
      <c r="T3" s="1251"/>
      <c r="U3" s="1265"/>
      <c r="V3" s="1266"/>
      <c r="W3" s="1267"/>
      <c r="X3" s="1249"/>
      <c r="Y3" s="1250"/>
      <c r="Z3" s="1251"/>
      <c r="AA3" s="1249"/>
      <c r="AB3" s="1250"/>
      <c r="AC3" s="1251"/>
      <c r="AD3" s="1249"/>
      <c r="AE3" s="1250"/>
      <c r="AF3" s="1251"/>
      <c r="AG3" s="1249"/>
      <c r="AH3" s="1250"/>
      <c r="AI3" s="1251"/>
      <c r="AJ3" s="1265"/>
      <c r="AK3" s="1266"/>
      <c r="AL3" s="1267"/>
      <c r="AM3" s="1249">
        <v>862101</v>
      </c>
      <c r="AN3" s="1250"/>
      <c r="AO3" s="1251"/>
      <c r="AP3" s="1249">
        <v>862101</v>
      </c>
      <c r="AQ3" s="1250"/>
      <c r="AR3" s="1251"/>
      <c r="AS3" s="1249">
        <v>862102</v>
      </c>
      <c r="AT3" s="1250"/>
      <c r="AU3" s="1251"/>
      <c r="AV3" s="1249">
        <v>869041</v>
      </c>
      <c r="AW3" s="1250"/>
      <c r="AX3" s="1251"/>
      <c r="AY3" s="1249">
        <v>862211</v>
      </c>
      <c r="AZ3" s="1250"/>
      <c r="BA3" s="1251"/>
      <c r="BB3" s="1249">
        <v>862101</v>
      </c>
      <c r="BC3" s="1250"/>
      <c r="BD3" s="1251"/>
      <c r="BE3" s="1249"/>
      <c r="BF3" s="1250"/>
      <c r="BG3" s="1251"/>
      <c r="BH3" s="1249">
        <v>360000</v>
      </c>
      <c r="BI3" s="1250"/>
      <c r="BJ3" s="1251"/>
      <c r="BK3" s="1249">
        <v>370000</v>
      </c>
      <c r="BL3" s="1250"/>
      <c r="BM3" s="1251"/>
      <c r="BN3" s="1249">
        <v>381103</v>
      </c>
      <c r="BO3" s="1250"/>
      <c r="BP3" s="1251"/>
      <c r="BQ3" s="1249">
        <v>421100</v>
      </c>
      <c r="BR3" s="1250"/>
      <c r="BS3" s="1251"/>
      <c r="BT3" s="1249">
        <v>5220011</v>
      </c>
      <c r="BU3" s="1250"/>
      <c r="BV3" s="1251"/>
      <c r="BW3" s="1249">
        <v>522003</v>
      </c>
      <c r="BX3" s="1250"/>
      <c r="BY3" s="1251"/>
      <c r="BZ3" s="1249">
        <v>680001</v>
      </c>
      <c r="CA3" s="1250"/>
      <c r="CB3" s="1251"/>
      <c r="CC3" s="1249">
        <v>680002</v>
      </c>
      <c r="CD3" s="1250"/>
      <c r="CE3" s="1251"/>
      <c r="CF3" s="1249"/>
      <c r="CG3" s="1250"/>
      <c r="CH3" s="1251"/>
      <c r="CI3" s="1249">
        <v>813000</v>
      </c>
      <c r="CJ3" s="1250"/>
      <c r="CK3" s="1251"/>
      <c r="CL3" s="1249">
        <v>841112</v>
      </c>
      <c r="CM3" s="1250"/>
      <c r="CN3" s="1251"/>
      <c r="CO3" s="1249">
        <v>841402</v>
      </c>
      <c r="CP3" s="1250"/>
      <c r="CQ3" s="1251"/>
      <c r="CR3" s="1249">
        <v>841403</v>
      </c>
      <c r="CS3" s="1250"/>
      <c r="CT3" s="1251"/>
      <c r="CU3" s="1249">
        <v>841403</v>
      </c>
      <c r="CV3" s="1250"/>
      <c r="CW3" s="1251"/>
      <c r="CX3" s="1249">
        <v>841906</v>
      </c>
      <c r="CY3" s="1250"/>
      <c r="CZ3" s="1251"/>
      <c r="DA3" s="1249">
        <v>841907</v>
      </c>
      <c r="DB3" s="1250"/>
      <c r="DC3" s="1251"/>
      <c r="DD3" s="1255" t="s">
        <v>699</v>
      </c>
      <c r="DE3" s="1256"/>
      <c r="DF3" s="1257"/>
      <c r="DG3" s="1255" t="s">
        <v>700</v>
      </c>
      <c r="DH3" s="1256"/>
      <c r="DI3" s="1257"/>
      <c r="DJ3" s="1249">
        <v>889921</v>
      </c>
      <c r="DK3" s="1250"/>
      <c r="DL3" s="1251"/>
      <c r="DM3" s="1249">
        <v>889942</v>
      </c>
      <c r="DN3" s="1250"/>
      <c r="DO3" s="1251"/>
      <c r="DP3" s="1249">
        <v>889943</v>
      </c>
      <c r="DQ3" s="1250"/>
      <c r="DR3" s="1251"/>
      <c r="DS3" s="1249" t="s">
        <v>517</v>
      </c>
      <c r="DT3" s="1250"/>
      <c r="DU3" s="1251"/>
      <c r="DV3" s="1249">
        <v>900400</v>
      </c>
      <c r="DW3" s="1250"/>
      <c r="DX3" s="1251"/>
      <c r="DY3" s="1249">
        <v>931201</v>
      </c>
      <c r="DZ3" s="1250"/>
      <c r="EA3" s="1251"/>
      <c r="EB3" s="1249">
        <v>960302</v>
      </c>
      <c r="EC3" s="1250"/>
      <c r="ED3" s="1251"/>
      <c r="EE3" s="1249">
        <v>6800022</v>
      </c>
      <c r="EF3" s="1250"/>
      <c r="EG3" s="1251"/>
      <c r="EH3" s="1249"/>
      <c r="EI3" s="1250"/>
      <c r="EJ3" s="1251"/>
      <c r="EK3" s="1249">
        <v>562912</v>
      </c>
      <c r="EL3" s="1250"/>
      <c r="EM3" s="1251"/>
      <c r="EN3" s="1249"/>
      <c r="EO3" s="1250"/>
      <c r="EP3" s="1251"/>
      <c r="EQ3" s="1249">
        <v>562913</v>
      </c>
      <c r="ER3" s="1250"/>
      <c r="ES3" s="1251"/>
      <c r="ET3" s="1249">
        <v>562917</v>
      </c>
      <c r="EU3" s="1250"/>
      <c r="EV3" s="1251"/>
      <c r="EW3" s="1249">
        <v>5610000</v>
      </c>
      <c r="EX3" s="1250"/>
      <c r="EY3" s="1251"/>
      <c r="EZ3" s="1249"/>
      <c r="FA3" s="1250"/>
      <c r="FB3" s="1251"/>
      <c r="FC3" s="1249"/>
      <c r="FD3" s="1250"/>
      <c r="FE3" s="1251"/>
      <c r="FF3" s="1249"/>
      <c r="FG3" s="1250"/>
      <c r="FH3" s="1251"/>
      <c r="FI3" s="1249"/>
      <c r="FJ3" s="1250"/>
      <c r="FK3" s="1251"/>
      <c r="FL3" s="1249"/>
      <c r="FM3" s="1250"/>
      <c r="FN3" s="1251"/>
      <c r="FO3" s="1249"/>
      <c r="FP3" s="1250"/>
      <c r="FQ3" s="1251"/>
      <c r="FR3" s="1249"/>
      <c r="FS3" s="1250"/>
      <c r="FT3" s="1251"/>
      <c r="FU3" s="1249"/>
      <c r="FV3" s="1250"/>
      <c r="FW3" s="1251"/>
      <c r="FX3" s="1249"/>
      <c r="FY3" s="1250"/>
      <c r="FZ3" s="1251"/>
      <c r="GA3" s="1268" t="s">
        <v>199</v>
      </c>
      <c r="GB3" s="1269"/>
      <c r="GC3" s="1270"/>
    </row>
    <row r="4" spans="1:1345" ht="30.75" customHeight="1">
      <c r="A4" s="1282"/>
      <c r="B4" s="1285"/>
      <c r="C4" s="1285"/>
      <c r="D4" s="1285"/>
      <c r="E4" s="1289"/>
      <c r="F4" s="1290"/>
      <c r="G4" s="1294"/>
      <c r="H4" s="683"/>
      <c r="I4" s="683"/>
      <c r="J4" s="682"/>
      <c r="K4" s="684"/>
      <c r="L4" s="1264" t="s">
        <v>872</v>
      </c>
      <c r="M4" s="1250"/>
      <c r="N4" s="1251"/>
      <c r="O4" s="1249" t="s">
        <v>196</v>
      </c>
      <c r="P4" s="1250"/>
      <c r="Q4" s="1251"/>
      <c r="R4" s="1249" t="s">
        <v>938</v>
      </c>
      <c r="S4" s="1250"/>
      <c r="T4" s="1251"/>
      <c r="U4" s="1265" t="s">
        <v>660</v>
      </c>
      <c r="V4" s="1266"/>
      <c r="W4" s="1267"/>
      <c r="X4" s="1249" t="s">
        <v>197</v>
      </c>
      <c r="Y4" s="1250"/>
      <c r="Z4" s="1251"/>
      <c r="AA4" s="1249" t="s">
        <v>275</v>
      </c>
      <c r="AB4" s="1250"/>
      <c r="AC4" s="1251"/>
      <c r="AD4" s="1249" t="s">
        <v>198</v>
      </c>
      <c r="AE4" s="1250"/>
      <c r="AF4" s="1251"/>
      <c r="AG4" s="1299" t="s">
        <v>1015</v>
      </c>
      <c r="AH4" s="1300"/>
      <c r="AI4" s="1301"/>
      <c r="AJ4" s="1265" t="s">
        <v>661</v>
      </c>
      <c r="AK4" s="1266"/>
      <c r="AL4" s="1267"/>
      <c r="AM4" s="1249" t="s">
        <v>648</v>
      </c>
      <c r="AN4" s="1250"/>
      <c r="AO4" s="1251"/>
      <c r="AP4" s="1249" t="s">
        <v>648</v>
      </c>
      <c r="AQ4" s="1250"/>
      <c r="AR4" s="1251"/>
      <c r="AS4" s="1249" t="s">
        <v>649</v>
      </c>
      <c r="AT4" s="1250"/>
      <c r="AU4" s="1251"/>
      <c r="AV4" s="1249" t="s">
        <v>201</v>
      </c>
      <c r="AW4" s="1250"/>
      <c r="AX4" s="1251"/>
      <c r="AY4" s="1249" t="s">
        <v>202</v>
      </c>
      <c r="AZ4" s="1250"/>
      <c r="BA4" s="1251"/>
      <c r="BB4" s="1249" t="s">
        <v>650</v>
      </c>
      <c r="BC4" s="1250"/>
      <c r="BD4" s="1251"/>
      <c r="BE4" s="1249" t="s">
        <v>985</v>
      </c>
      <c r="BF4" s="1250"/>
      <c r="BG4" s="1251"/>
      <c r="BH4" s="1249" t="s">
        <v>213</v>
      </c>
      <c r="BI4" s="1250"/>
      <c r="BJ4" s="1251"/>
      <c r="BK4" s="1249" t="s">
        <v>211</v>
      </c>
      <c r="BL4" s="1250"/>
      <c r="BM4" s="1251"/>
      <c r="BN4" s="1249" t="s">
        <v>212</v>
      </c>
      <c r="BO4" s="1250"/>
      <c r="BP4" s="1251"/>
      <c r="BQ4" s="1249" t="s">
        <v>206</v>
      </c>
      <c r="BR4" s="1250"/>
      <c r="BS4" s="1251"/>
      <c r="BT4" s="1249" t="s">
        <v>652</v>
      </c>
      <c r="BU4" s="1250"/>
      <c r="BV4" s="1251"/>
      <c r="BW4" s="1249" t="s">
        <v>374</v>
      </c>
      <c r="BX4" s="1250"/>
      <c r="BY4" s="1251"/>
      <c r="BZ4" s="1249" t="s">
        <v>204</v>
      </c>
      <c r="CA4" s="1250"/>
      <c r="CB4" s="1251"/>
      <c r="CC4" s="1249" t="s">
        <v>205</v>
      </c>
      <c r="CD4" s="1250"/>
      <c r="CE4" s="1251"/>
      <c r="CF4" s="1252" t="s">
        <v>986</v>
      </c>
      <c r="CG4" s="1253"/>
      <c r="CH4" s="1254"/>
      <c r="CI4" s="1249" t="s">
        <v>653</v>
      </c>
      <c r="CJ4" s="1250"/>
      <c r="CK4" s="1251"/>
      <c r="CL4" s="1261" t="s">
        <v>216</v>
      </c>
      <c r="CM4" s="1262"/>
      <c r="CN4" s="1263"/>
      <c r="CO4" s="1249" t="s">
        <v>209</v>
      </c>
      <c r="CP4" s="1250"/>
      <c r="CQ4" s="1251"/>
      <c r="CR4" s="1249" t="s">
        <v>207</v>
      </c>
      <c r="CS4" s="1250"/>
      <c r="CT4" s="1251"/>
      <c r="CU4" s="1249" t="s">
        <v>208</v>
      </c>
      <c r="CV4" s="1250"/>
      <c r="CW4" s="1251"/>
      <c r="CX4" s="1249" t="s">
        <v>214</v>
      </c>
      <c r="CY4" s="1250"/>
      <c r="CZ4" s="1251"/>
      <c r="DA4" s="1252" t="s">
        <v>659</v>
      </c>
      <c r="DB4" s="1253"/>
      <c r="DC4" s="1254"/>
      <c r="DD4" s="1258"/>
      <c r="DE4" s="1259"/>
      <c r="DF4" s="1260"/>
      <c r="DG4" s="1258"/>
      <c r="DH4" s="1259"/>
      <c r="DI4" s="1260"/>
      <c r="DJ4" s="1249" t="s">
        <v>344</v>
      </c>
      <c r="DK4" s="1250"/>
      <c r="DL4" s="1251"/>
      <c r="DM4" s="1249" t="s">
        <v>210</v>
      </c>
      <c r="DN4" s="1250"/>
      <c r="DO4" s="1251"/>
      <c r="DP4" s="1249" t="s">
        <v>346</v>
      </c>
      <c r="DQ4" s="1250"/>
      <c r="DR4" s="1251"/>
      <c r="DS4" s="1249" t="s">
        <v>345</v>
      </c>
      <c r="DT4" s="1250"/>
      <c r="DU4" s="1251"/>
      <c r="DV4" s="1249" t="s">
        <v>356</v>
      </c>
      <c r="DW4" s="1250"/>
      <c r="DX4" s="1251"/>
      <c r="DY4" s="1249" t="s">
        <v>203</v>
      </c>
      <c r="DZ4" s="1250"/>
      <c r="EA4" s="1251"/>
      <c r="EB4" s="1249" t="s">
        <v>395</v>
      </c>
      <c r="EC4" s="1250"/>
      <c r="ED4" s="1251"/>
      <c r="EE4" s="1249" t="s">
        <v>357</v>
      </c>
      <c r="EF4" s="1250"/>
      <c r="EG4" s="1251"/>
      <c r="EH4" s="1252" t="s">
        <v>989</v>
      </c>
      <c r="EI4" s="1253"/>
      <c r="EJ4" s="1254"/>
      <c r="EK4" s="1249" t="s">
        <v>98</v>
      </c>
      <c r="EL4" s="1250"/>
      <c r="EM4" s="1251"/>
      <c r="EN4" s="1252" t="s">
        <v>991</v>
      </c>
      <c r="EO4" s="1253"/>
      <c r="EP4" s="1254"/>
      <c r="EQ4" s="1249" t="s">
        <v>657</v>
      </c>
      <c r="ER4" s="1250"/>
      <c r="ES4" s="1251"/>
      <c r="ET4" s="1249" t="s">
        <v>193</v>
      </c>
      <c r="EU4" s="1250"/>
      <c r="EV4" s="1251"/>
      <c r="EW4" s="1249" t="s">
        <v>194</v>
      </c>
      <c r="EX4" s="1250"/>
      <c r="EY4" s="1251"/>
      <c r="EZ4" s="1249" t="s">
        <v>993</v>
      </c>
      <c r="FA4" s="1250"/>
      <c r="FB4" s="1251"/>
      <c r="FC4" s="1252" t="s">
        <v>995</v>
      </c>
      <c r="FD4" s="1253"/>
      <c r="FE4" s="1254"/>
      <c r="FF4" s="1252" t="s">
        <v>997</v>
      </c>
      <c r="FG4" s="1253"/>
      <c r="FH4" s="1254"/>
      <c r="FI4" s="1252" t="s">
        <v>999</v>
      </c>
      <c r="FJ4" s="1253"/>
      <c r="FK4" s="1254"/>
      <c r="FL4" s="1252" t="s">
        <v>1000</v>
      </c>
      <c r="FM4" s="1253"/>
      <c r="FN4" s="1254"/>
      <c r="FO4" s="1252" t="s">
        <v>1003</v>
      </c>
      <c r="FP4" s="1253"/>
      <c r="FQ4" s="1254"/>
      <c r="FR4" s="1252" t="s">
        <v>1005</v>
      </c>
      <c r="FS4" s="1253"/>
      <c r="FT4" s="1254"/>
      <c r="FU4" s="1252" t="s">
        <v>1007</v>
      </c>
      <c r="FV4" s="1253"/>
      <c r="FW4" s="1254"/>
      <c r="FX4" s="1252" t="s">
        <v>1009</v>
      </c>
      <c r="FY4" s="1253"/>
      <c r="FZ4" s="1254"/>
      <c r="GA4" s="1271"/>
      <c r="GB4" s="1272"/>
      <c r="GC4" s="1273"/>
    </row>
    <row r="5" spans="1:1345" s="687" customFormat="1" ht="47.25">
      <c r="A5" s="1283"/>
      <c r="B5" s="1286"/>
      <c r="C5" s="1286"/>
      <c r="D5" s="1286"/>
      <c r="E5" s="1291"/>
      <c r="F5" s="1292"/>
      <c r="G5" s="1295"/>
      <c r="H5" s="685" t="s">
        <v>518</v>
      </c>
      <c r="I5" s="685" t="s">
        <v>519</v>
      </c>
      <c r="J5" s="685" t="s">
        <v>520</v>
      </c>
      <c r="K5" s="686" t="s">
        <v>217</v>
      </c>
      <c r="L5" s="685" t="s">
        <v>518</v>
      </c>
      <c r="M5" s="685" t="s">
        <v>519</v>
      </c>
      <c r="N5" s="685" t="s">
        <v>520</v>
      </c>
      <c r="O5" s="685" t="s">
        <v>518</v>
      </c>
      <c r="P5" s="685" t="s">
        <v>519</v>
      </c>
      <c r="Q5" s="685" t="s">
        <v>520</v>
      </c>
      <c r="R5" s="685" t="s">
        <v>518</v>
      </c>
      <c r="S5" s="685" t="s">
        <v>519</v>
      </c>
      <c r="T5" s="685" t="s">
        <v>520</v>
      </c>
      <c r="U5" s="685" t="s">
        <v>518</v>
      </c>
      <c r="V5" s="685" t="s">
        <v>519</v>
      </c>
      <c r="W5" s="685" t="s">
        <v>520</v>
      </c>
      <c r="X5" s="685" t="s">
        <v>518</v>
      </c>
      <c r="Y5" s="685" t="s">
        <v>519</v>
      </c>
      <c r="Z5" s="685" t="s">
        <v>520</v>
      </c>
      <c r="AA5" s="685" t="s">
        <v>518</v>
      </c>
      <c r="AB5" s="685" t="s">
        <v>519</v>
      </c>
      <c r="AC5" s="685" t="s">
        <v>520</v>
      </c>
      <c r="AD5" s="685" t="s">
        <v>518</v>
      </c>
      <c r="AE5" s="685" t="s">
        <v>519</v>
      </c>
      <c r="AF5" s="685" t="s">
        <v>520</v>
      </c>
      <c r="AG5" s="685" t="s">
        <v>518</v>
      </c>
      <c r="AH5" s="685" t="s">
        <v>519</v>
      </c>
      <c r="AI5" s="685" t="s">
        <v>520</v>
      </c>
      <c r="AJ5" s="685" t="s">
        <v>518</v>
      </c>
      <c r="AK5" s="685" t="s">
        <v>519</v>
      </c>
      <c r="AL5" s="685" t="s">
        <v>520</v>
      </c>
      <c r="AM5" s="685" t="s">
        <v>518</v>
      </c>
      <c r="AN5" s="685" t="s">
        <v>519</v>
      </c>
      <c r="AO5" s="685" t="s">
        <v>520</v>
      </c>
      <c r="AP5" s="685" t="s">
        <v>518</v>
      </c>
      <c r="AQ5" s="685" t="s">
        <v>519</v>
      </c>
      <c r="AR5" s="685" t="s">
        <v>520</v>
      </c>
      <c r="AS5" s="685" t="s">
        <v>518</v>
      </c>
      <c r="AT5" s="685" t="s">
        <v>519</v>
      </c>
      <c r="AU5" s="685" t="s">
        <v>520</v>
      </c>
      <c r="AV5" s="685" t="s">
        <v>518</v>
      </c>
      <c r="AW5" s="685" t="s">
        <v>519</v>
      </c>
      <c r="AX5" s="685" t="s">
        <v>520</v>
      </c>
      <c r="AY5" s="685" t="s">
        <v>518</v>
      </c>
      <c r="AZ5" s="685" t="s">
        <v>519</v>
      </c>
      <c r="BA5" s="685" t="s">
        <v>520</v>
      </c>
      <c r="BB5" s="685" t="s">
        <v>518</v>
      </c>
      <c r="BC5" s="685" t="s">
        <v>519</v>
      </c>
      <c r="BD5" s="685" t="s">
        <v>520</v>
      </c>
      <c r="BE5" s="685" t="s">
        <v>518</v>
      </c>
      <c r="BF5" s="685" t="s">
        <v>519</v>
      </c>
      <c r="BG5" s="685" t="s">
        <v>520</v>
      </c>
      <c r="BH5" s="685" t="s">
        <v>518</v>
      </c>
      <c r="BI5" s="685" t="s">
        <v>519</v>
      </c>
      <c r="BJ5" s="685" t="s">
        <v>520</v>
      </c>
      <c r="BK5" s="685" t="s">
        <v>518</v>
      </c>
      <c r="BL5" s="685" t="s">
        <v>519</v>
      </c>
      <c r="BM5" s="685" t="s">
        <v>520</v>
      </c>
      <c r="BN5" s="685" t="s">
        <v>518</v>
      </c>
      <c r="BO5" s="685" t="s">
        <v>519</v>
      </c>
      <c r="BP5" s="685" t="s">
        <v>520</v>
      </c>
      <c r="BQ5" s="685" t="s">
        <v>518</v>
      </c>
      <c r="BR5" s="685" t="s">
        <v>519</v>
      </c>
      <c r="BS5" s="685" t="s">
        <v>520</v>
      </c>
      <c r="BT5" s="685" t="s">
        <v>518</v>
      </c>
      <c r="BU5" s="685" t="s">
        <v>519</v>
      </c>
      <c r="BV5" s="685" t="s">
        <v>520</v>
      </c>
      <c r="BW5" s="685" t="s">
        <v>518</v>
      </c>
      <c r="BX5" s="685" t="s">
        <v>519</v>
      </c>
      <c r="BY5" s="685" t="s">
        <v>520</v>
      </c>
      <c r="BZ5" s="685" t="s">
        <v>518</v>
      </c>
      <c r="CA5" s="685" t="s">
        <v>519</v>
      </c>
      <c r="CB5" s="685" t="s">
        <v>520</v>
      </c>
      <c r="CC5" s="685" t="s">
        <v>518</v>
      </c>
      <c r="CD5" s="685" t="s">
        <v>519</v>
      </c>
      <c r="CE5" s="685" t="s">
        <v>520</v>
      </c>
      <c r="CF5" s="685" t="s">
        <v>518</v>
      </c>
      <c r="CG5" s="685" t="s">
        <v>519</v>
      </c>
      <c r="CH5" s="685" t="s">
        <v>520</v>
      </c>
      <c r="CI5" s="685" t="s">
        <v>518</v>
      </c>
      <c r="CJ5" s="685" t="s">
        <v>519</v>
      </c>
      <c r="CK5" s="685" t="s">
        <v>520</v>
      </c>
      <c r="CL5" s="685" t="s">
        <v>518</v>
      </c>
      <c r="CM5" s="685" t="s">
        <v>519</v>
      </c>
      <c r="CN5" s="685" t="s">
        <v>520</v>
      </c>
      <c r="CO5" s="685" t="s">
        <v>518</v>
      </c>
      <c r="CP5" s="685" t="s">
        <v>519</v>
      </c>
      <c r="CQ5" s="685" t="s">
        <v>520</v>
      </c>
      <c r="CR5" s="685" t="s">
        <v>518</v>
      </c>
      <c r="CS5" s="685" t="s">
        <v>519</v>
      </c>
      <c r="CT5" s="685" t="s">
        <v>520</v>
      </c>
      <c r="CU5" s="685" t="s">
        <v>518</v>
      </c>
      <c r="CV5" s="685" t="s">
        <v>519</v>
      </c>
      <c r="CW5" s="685" t="s">
        <v>520</v>
      </c>
      <c r="CX5" s="685" t="s">
        <v>518</v>
      </c>
      <c r="CY5" s="685" t="s">
        <v>519</v>
      </c>
      <c r="CZ5" s="685" t="s">
        <v>520</v>
      </c>
      <c r="DA5" s="685" t="s">
        <v>518</v>
      </c>
      <c r="DB5" s="685" t="s">
        <v>519</v>
      </c>
      <c r="DC5" s="685" t="s">
        <v>520</v>
      </c>
      <c r="DD5" s="685" t="s">
        <v>518</v>
      </c>
      <c r="DE5" s="685" t="s">
        <v>519</v>
      </c>
      <c r="DF5" s="685" t="s">
        <v>520</v>
      </c>
      <c r="DG5" s="685" t="s">
        <v>518</v>
      </c>
      <c r="DH5" s="685" t="s">
        <v>519</v>
      </c>
      <c r="DI5" s="685" t="s">
        <v>520</v>
      </c>
      <c r="DJ5" s="685" t="s">
        <v>518</v>
      </c>
      <c r="DK5" s="685" t="s">
        <v>519</v>
      </c>
      <c r="DL5" s="685" t="s">
        <v>520</v>
      </c>
      <c r="DM5" s="685" t="s">
        <v>518</v>
      </c>
      <c r="DN5" s="685" t="s">
        <v>519</v>
      </c>
      <c r="DO5" s="685" t="s">
        <v>520</v>
      </c>
      <c r="DP5" s="685" t="s">
        <v>518</v>
      </c>
      <c r="DQ5" s="685" t="s">
        <v>519</v>
      </c>
      <c r="DR5" s="685" t="s">
        <v>520</v>
      </c>
      <c r="DS5" s="685" t="s">
        <v>518</v>
      </c>
      <c r="DT5" s="685" t="s">
        <v>519</v>
      </c>
      <c r="DU5" s="685" t="s">
        <v>520</v>
      </c>
      <c r="DV5" s="685" t="s">
        <v>518</v>
      </c>
      <c r="DW5" s="685" t="s">
        <v>519</v>
      </c>
      <c r="DX5" s="685" t="s">
        <v>520</v>
      </c>
      <c r="DY5" s="685" t="s">
        <v>518</v>
      </c>
      <c r="DZ5" s="685" t="s">
        <v>519</v>
      </c>
      <c r="EA5" s="685" t="s">
        <v>520</v>
      </c>
      <c r="EB5" s="685" t="s">
        <v>518</v>
      </c>
      <c r="EC5" s="685" t="s">
        <v>519</v>
      </c>
      <c r="ED5" s="685" t="s">
        <v>520</v>
      </c>
      <c r="EE5" s="685" t="s">
        <v>518</v>
      </c>
      <c r="EF5" s="685" t="s">
        <v>519</v>
      </c>
      <c r="EG5" s="685" t="s">
        <v>520</v>
      </c>
      <c r="EH5" s="685" t="s">
        <v>518</v>
      </c>
      <c r="EI5" s="685" t="s">
        <v>519</v>
      </c>
      <c r="EJ5" s="685" t="s">
        <v>520</v>
      </c>
      <c r="EK5" s="685" t="s">
        <v>518</v>
      </c>
      <c r="EL5" s="685" t="s">
        <v>519</v>
      </c>
      <c r="EM5" s="685" t="s">
        <v>520</v>
      </c>
      <c r="EN5" s="685" t="s">
        <v>518</v>
      </c>
      <c r="EO5" s="685" t="s">
        <v>519</v>
      </c>
      <c r="EP5" s="685" t="s">
        <v>520</v>
      </c>
      <c r="EQ5" s="685" t="s">
        <v>518</v>
      </c>
      <c r="ER5" s="685" t="s">
        <v>519</v>
      </c>
      <c r="ES5" s="685" t="s">
        <v>520</v>
      </c>
      <c r="ET5" s="685" t="s">
        <v>518</v>
      </c>
      <c r="EU5" s="685" t="s">
        <v>519</v>
      </c>
      <c r="EV5" s="685" t="s">
        <v>520</v>
      </c>
      <c r="EW5" s="685" t="s">
        <v>518</v>
      </c>
      <c r="EX5" s="685" t="s">
        <v>519</v>
      </c>
      <c r="EY5" s="685" t="s">
        <v>520</v>
      </c>
      <c r="EZ5" s="685" t="s">
        <v>518</v>
      </c>
      <c r="FA5" s="685" t="s">
        <v>519</v>
      </c>
      <c r="FB5" s="685" t="s">
        <v>520</v>
      </c>
      <c r="FC5" s="685" t="s">
        <v>518</v>
      </c>
      <c r="FD5" s="685" t="s">
        <v>519</v>
      </c>
      <c r="FE5" s="685" t="s">
        <v>520</v>
      </c>
      <c r="FF5" s="685" t="s">
        <v>518</v>
      </c>
      <c r="FG5" s="685" t="s">
        <v>519</v>
      </c>
      <c r="FH5" s="685" t="s">
        <v>520</v>
      </c>
      <c r="FI5" s="685" t="s">
        <v>518</v>
      </c>
      <c r="FJ5" s="685" t="s">
        <v>519</v>
      </c>
      <c r="FK5" s="685" t="s">
        <v>520</v>
      </c>
      <c r="FL5" s="685" t="s">
        <v>518</v>
      </c>
      <c r="FM5" s="685" t="s">
        <v>519</v>
      </c>
      <c r="FN5" s="685" t="s">
        <v>520</v>
      </c>
      <c r="FO5" s="685" t="s">
        <v>518</v>
      </c>
      <c r="FP5" s="685" t="s">
        <v>519</v>
      </c>
      <c r="FQ5" s="685" t="s">
        <v>520</v>
      </c>
      <c r="FR5" s="685" t="s">
        <v>518</v>
      </c>
      <c r="FS5" s="685" t="s">
        <v>519</v>
      </c>
      <c r="FT5" s="685" t="s">
        <v>520</v>
      </c>
      <c r="FU5" s="685" t="s">
        <v>518</v>
      </c>
      <c r="FV5" s="685" t="s">
        <v>519</v>
      </c>
      <c r="FW5" s="685" t="s">
        <v>520</v>
      </c>
      <c r="FX5" s="685" t="s">
        <v>518</v>
      </c>
      <c r="FY5" s="685" t="s">
        <v>519</v>
      </c>
      <c r="FZ5" s="685" t="s">
        <v>520</v>
      </c>
      <c r="GA5" s="685" t="s">
        <v>518</v>
      </c>
      <c r="GB5" s="685" t="s">
        <v>519</v>
      </c>
      <c r="GC5" s="685" t="s">
        <v>520</v>
      </c>
      <c r="GE5" s="833"/>
      <c r="GF5" s="841"/>
      <c r="GG5" s="841"/>
      <c r="GH5" s="841"/>
      <c r="GI5" s="841"/>
      <c r="GJ5" s="841"/>
      <c r="GK5" s="841"/>
      <c r="GL5" s="841"/>
      <c r="GM5" s="841"/>
      <c r="GN5" s="841"/>
      <c r="GO5" s="841"/>
      <c r="GP5" s="841"/>
      <c r="GQ5" s="841"/>
      <c r="GR5" s="841"/>
      <c r="GS5" s="841"/>
      <c r="GT5" s="841"/>
      <c r="GU5" s="841"/>
      <c r="GV5" s="841"/>
      <c r="GW5" s="841"/>
      <c r="GX5" s="841"/>
      <c r="GY5" s="841"/>
      <c r="GZ5" s="841"/>
      <c r="HA5" s="841"/>
      <c r="HB5" s="841"/>
      <c r="HC5" s="841"/>
      <c r="HD5" s="841"/>
      <c r="HE5" s="841"/>
      <c r="HF5" s="841"/>
      <c r="HG5" s="841"/>
      <c r="HH5" s="841"/>
      <c r="HI5" s="841"/>
      <c r="HJ5" s="841"/>
      <c r="HK5" s="841"/>
      <c r="HL5" s="841"/>
      <c r="HM5" s="841"/>
      <c r="HN5" s="841"/>
      <c r="HO5" s="841"/>
      <c r="HP5" s="841"/>
      <c r="HQ5" s="841"/>
      <c r="HR5" s="841"/>
      <c r="HS5" s="841"/>
      <c r="HT5" s="841"/>
      <c r="HU5" s="841"/>
      <c r="HV5" s="841"/>
      <c r="HW5" s="841"/>
      <c r="HX5" s="841"/>
      <c r="HY5" s="841"/>
      <c r="HZ5" s="841"/>
      <c r="IA5" s="841"/>
      <c r="IB5" s="841"/>
      <c r="IC5" s="841"/>
      <c r="ID5" s="841"/>
      <c r="IE5" s="841"/>
      <c r="IF5" s="841"/>
      <c r="IG5" s="841"/>
      <c r="IH5" s="841"/>
      <c r="II5" s="841"/>
      <c r="IJ5" s="841"/>
      <c r="IK5" s="841"/>
      <c r="IL5" s="841"/>
      <c r="IM5" s="841"/>
      <c r="IN5" s="841"/>
      <c r="IO5" s="841"/>
      <c r="IP5" s="841"/>
      <c r="IQ5" s="841"/>
      <c r="IR5" s="841"/>
      <c r="IS5" s="841"/>
      <c r="IT5" s="841"/>
      <c r="IU5" s="841"/>
      <c r="IV5" s="841"/>
      <c r="IW5" s="841"/>
      <c r="IX5" s="841"/>
      <c r="IY5" s="841"/>
      <c r="IZ5" s="841"/>
      <c r="JA5" s="841"/>
      <c r="JB5" s="841"/>
      <c r="JC5" s="841"/>
      <c r="JD5" s="841"/>
      <c r="JE5" s="841"/>
      <c r="JF5" s="841"/>
      <c r="JG5" s="841"/>
      <c r="JH5" s="841"/>
      <c r="JI5" s="841"/>
      <c r="JJ5" s="841"/>
      <c r="JK5" s="841"/>
      <c r="JL5" s="841"/>
      <c r="JM5" s="841"/>
      <c r="JN5" s="841"/>
      <c r="JO5" s="841"/>
      <c r="JP5" s="841"/>
      <c r="JQ5" s="841"/>
      <c r="JR5" s="841"/>
      <c r="JS5" s="841"/>
      <c r="JT5" s="841"/>
      <c r="JU5" s="841"/>
      <c r="JV5" s="841"/>
      <c r="JW5" s="841"/>
      <c r="JX5" s="841"/>
      <c r="JY5" s="841"/>
      <c r="JZ5" s="841"/>
      <c r="KA5" s="841"/>
      <c r="KB5" s="841"/>
      <c r="KC5" s="841"/>
      <c r="KD5" s="841"/>
      <c r="KE5" s="841"/>
      <c r="KF5" s="841"/>
      <c r="KG5" s="841"/>
      <c r="KH5" s="841"/>
      <c r="KI5" s="841"/>
      <c r="KJ5" s="841"/>
      <c r="KK5" s="841"/>
      <c r="KL5" s="841"/>
      <c r="KM5" s="841"/>
      <c r="KN5" s="841"/>
      <c r="KO5" s="841"/>
      <c r="KP5" s="841"/>
      <c r="KQ5" s="841"/>
      <c r="KR5" s="841"/>
      <c r="KS5" s="841"/>
      <c r="KT5" s="841"/>
      <c r="KU5" s="841"/>
      <c r="KV5" s="841"/>
      <c r="KW5" s="841"/>
      <c r="KX5" s="841"/>
      <c r="KY5" s="841"/>
      <c r="KZ5" s="841"/>
      <c r="LA5" s="841"/>
      <c r="LB5" s="841"/>
      <c r="LC5" s="841"/>
      <c r="LD5" s="841"/>
      <c r="LE5" s="841"/>
      <c r="LF5" s="841"/>
      <c r="LG5" s="841"/>
      <c r="LH5" s="841"/>
      <c r="LI5" s="841"/>
      <c r="LJ5" s="841"/>
      <c r="LK5" s="841"/>
      <c r="LL5" s="841"/>
      <c r="LM5" s="841"/>
      <c r="LN5" s="841"/>
      <c r="LO5" s="841"/>
      <c r="LP5" s="841"/>
      <c r="LQ5" s="841"/>
      <c r="LR5" s="841"/>
      <c r="LS5" s="841"/>
      <c r="LT5" s="841"/>
      <c r="LU5" s="841"/>
      <c r="LV5" s="841"/>
      <c r="LW5" s="841"/>
      <c r="LX5" s="841"/>
      <c r="LY5" s="841"/>
      <c r="LZ5" s="841"/>
      <c r="MA5" s="841"/>
      <c r="MB5" s="841"/>
      <c r="MC5" s="841"/>
      <c r="MD5" s="841"/>
      <c r="ME5" s="841"/>
      <c r="MF5" s="841"/>
      <c r="MG5" s="841"/>
      <c r="MH5" s="841"/>
      <c r="MI5" s="841"/>
      <c r="MJ5" s="841"/>
      <c r="MK5" s="841"/>
      <c r="ML5" s="841"/>
      <c r="MM5" s="841"/>
      <c r="MN5" s="841"/>
      <c r="MO5" s="841"/>
      <c r="MP5" s="841"/>
      <c r="MQ5" s="841"/>
      <c r="MR5" s="841"/>
      <c r="MS5" s="841"/>
      <c r="MT5" s="841"/>
      <c r="MU5" s="841"/>
      <c r="MV5" s="841"/>
      <c r="MW5" s="841"/>
      <c r="MX5" s="841"/>
      <c r="MY5" s="841"/>
      <c r="MZ5" s="841"/>
      <c r="NA5" s="841"/>
      <c r="NB5" s="841"/>
      <c r="NC5" s="841"/>
      <c r="ND5" s="841"/>
      <c r="NE5" s="841"/>
      <c r="NF5" s="841"/>
      <c r="NG5" s="841"/>
      <c r="NH5" s="841"/>
      <c r="NI5" s="841"/>
      <c r="NJ5" s="841"/>
      <c r="NK5" s="841"/>
      <c r="NL5" s="841"/>
      <c r="NM5" s="841"/>
      <c r="NN5" s="841"/>
      <c r="NO5" s="841"/>
      <c r="NP5" s="841"/>
      <c r="NQ5" s="841"/>
      <c r="NR5" s="841"/>
      <c r="NS5" s="841"/>
      <c r="NT5" s="841"/>
      <c r="NU5" s="841"/>
      <c r="NV5" s="841"/>
      <c r="NW5" s="841"/>
      <c r="NX5" s="841"/>
      <c r="NY5" s="841"/>
      <c r="NZ5" s="841"/>
      <c r="OA5" s="841"/>
      <c r="OB5" s="841"/>
      <c r="OC5" s="841"/>
      <c r="OD5" s="841"/>
      <c r="OE5" s="841"/>
      <c r="OF5" s="841"/>
      <c r="OG5" s="841"/>
      <c r="OH5" s="841"/>
      <c r="OI5" s="841"/>
      <c r="OJ5" s="841"/>
      <c r="OK5" s="841"/>
      <c r="OL5" s="841"/>
      <c r="OM5" s="841"/>
      <c r="ON5" s="841"/>
      <c r="OO5" s="841"/>
      <c r="OP5" s="841"/>
      <c r="OQ5" s="841"/>
      <c r="OR5" s="841"/>
      <c r="OS5" s="841"/>
      <c r="OT5" s="841"/>
      <c r="OU5" s="841"/>
      <c r="OV5" s="841"/>
      <c r="OW5" s="841"/>
      <c r="OX5" s="841"/>
      <c r="OY5" s="841"/>
      <c r="OZ5" s="841"/>
      <c r="PA5" s="841"/>
      <c r="PB5" s="841"/>
      <c r="PC5" s="841"/>
      <c r="PD5" s="841"/>
      <c r="PE5" s="841"/>
      <c r="PF5" s="841"/>
      <c r="PG5" s="841"/>
      <c r="PH5" s="841"/>
      <c r="PI5" s="841"/>
      <c r="PJ5" s="841"/>
      <c r="PK5" s="841"/>
      <c r="PL5" s="841"/>
      <c r="PM5" s="841"/>
      <c r="PN5" s="841"/>
      <c r="PO5" s="841"/>
      <c r="PP5" s="841"/>
      <c r="PQ5" s="841"/>
      <c r="PR5" s="841"/>
      <c r="PS5" s="841"/>
      <c r="PT5" s="841"/>
      <c r="PU5" s="841"/>
      <c r="PV5" s="841"/>
      <c r="PW5" s="841"/>
      <c r="PX5" s="841"/>
      <c r="PY5" s="841"/>
      <c r="PZ5" s="841"/>
      <c r="QA5" s="841"/>
      <c r="QB5" s="841"/>
      <c r="QC5" s="841"/>
      <c r="QD5" s="841"/>
      <c r="QE5" s="841"/>
      <c r="QF5" s="841"/>
      <c r="QG5" s="841"/>
      <c r="QH5" s="841"/>
      <c r="QI5" s="841"/>
      <c r="QJ5" s="841"/>
      <c r="QK5" s="841"/>
      <c r="QL5" s="841"/>
      <c r="QM5" s="841"/>
      <c r="QN5" s="841"/>
      <c r="QO5" s="841"/>
      <c r="QP5" s="841"/>
      <c r="QQ5" s="841"/>
      <c r="QR5" s="841"/>
      <c r="QS5" s="841"/>
      <c r="QT5" s="841"/>
      <c r="QU5" s="841"/>
      <c r="QV5" s="841"/>
      <c r="QW5" s="841"/>
      <c r="QX5" s="841"/>
      <c r="QY5" s="841"/>
      <c r="QZ5" s="841"/>
      <c r="RA5" s="841"/>
      <c r="RB5" s="841"/>
      <c r="RC5" s="841"/>
      <c r="RD5" s="841"/>
      <c r="RE5" s="841"/>
      <c r="RF5" s="841"/>
      <c r="RG5" s="841"/>
      <c r="RH5" s="841"/>
      <c r="RI5" s="841"/>
      <c r="RJ5" s="841"/>
      <c r="RK5" s="841"/>
      <c r="RL5" s="841"/>
      <c r="RM5" s="841"/>
      <c r="RN5" s="841"/>
      <c r="RO5" s="841"/>
      <c r="RP5" s="841"/>
      <c r="RQ5" s="841"/>
      <c r="RR5" s="841"/>
      <c r="RS5" s="841"/>
      <c r="RT5" s="841"/>
      <c r="RU5" s="841"/>
      <c r="RV5" s="841"/>
      <c r="RW5" s="841"/>
      <c r="RX5" s="841"/>
      <c r="RY5" s="841"/>
      <c r="RZ5" s="841"/>
      <c r="SA5" s="841"/>
      <c r="SB5" s="841"/>
      <c r="SC5" s="841"/>
      <c r="SD5" s="841"/>
      <c r="SE5" s="841"/>
      <c r="SF5" s="841"/>
      <c r="SG5" s="841"/>
      <c r="SH5" s="841"/>
      <c r="SI5" s="841"/>
      <c r="SJ5" s="841"/>
      <c r="SK5" s="841"/>
      <c r="SL5" s="841"/>
      <c r="SM5" s="841"/>
      <c r="SN5" s="841"/>
      <c r="SO5" s="841"/>
      <c r="SP5" s="841"/>
      <c r="SQ5" s="841"/>
      <c r="SR5" s="841"/>
      <c r="SS5" s="841"/>
      <c r="ST5" s="841"/>
      <c r="SU5" s="841"/>
      <c r="SV5" s="841"/>
      <c r="SW5" s="841"/>
      <c r="SX5" s="841"/>
      <c r="SY5" s="841"/>
      <c r="SZ5" s="841"/>
      <c r="TA5" s="841"/>
      <c r="TB5" s="841"/>
      <c r="TC5" s="841"/>
      <c r="TD5" s="841"/>
      <c r="TE5" s="841"/>
      <c r="TF5" s="841"/>
      <c r="TG5" s="841"/>
      <c r="TH5" s="841"/>
      <c r="TI5" s="841"/>
      <c r="TJ5" s="841"/>
      <c r="TK5" s="841"/>
      <c r="TL5" s="841"/>
      <c r="TM5" s="841"/>
      <c r="TN5" s="841"/>
      <c r="TO5" s="841"/>
      <c r="TP5" s="841"/>
      <c r="TQ5" s="841"/>
      <c r="TR5" s="841"/>
      <c r="TS5" s="841"/>
      <c r="TT5" s="841"/>
      <c r="TU5" s="841"/>
      <c r="TV5" s="841"/>
      <c r="TW5" s="841"/>
      <c r="TX5" s="841"/>
      <c r="TY5" s="841"/>
      <c r="TZ5" s="841"/>
      <c r="UA5" s="841"/>
      <c r="UB5" s="841"/>
      <c r="UC5" s="841"/>
      <c r="UD5" s="841"/>
      <c r="UE5" s="841"/>
      <c r="UF5" s="841"/>
      <c r="UG5" s="841"/>
      <c r="UH5" s="841"/>
      <c r="UI5" s="841"/>
      <c r="UJ5" s="841"/>
      <c r="UK5" s="841"/>
      <c r="UL5" s="841"/>
      <c r="UM5" s="841"/>
      <c r="UN5" s="841"/>
      <c r="UO5" s="841"/>
      <c r="UP5" s="841"/>
      <c r="UQ5" s="841"/>
      <c r="UR5" s="841"/>
      <c r="US5" s="841"/>
      <c r="UT5" s="841"/>
      <c r="UU5" s="841"/>
      <c r="UV5" s="841"/>
      <c r="UW5" s="841"/>
      <c r="UX5" s="841"/>
      <c r="UY5" s="841"/>
      <c r="UZ5" s="841"/>
      <c r="VA5" s="841"/>
      <c r="VB5" s="841"/>
      <c r="VC5" s="841"/>
      <c r="VD5" s="841"/>
      <c r="VE5" s="841"/>
      <c r="VF5" s="841"/>
      <c r="VG5" s="841"/>
      <c r="VH5" s="841"/>
      <c r="VI5" s="841"/>
      <c r="VJ5" s="841"/>
      <c r="VK5" s="841"/>
      <c r="VL5" s="841"/>
      <c r="VM5" s="841"/>
      <c r="VN5" s="841"/>
      <c r="VO5" s="841"/>
      <c r="VP5" s="841"/>
      <c r="VQ5" s="841"/>
      <c r="VR5" s="841"/>
      <c r="VS5" s="841"/>
      <c r="VT5" s="841"/>
      <c r="VU5" s="841"/>
      <c r="VV5" s="841"/>
      <c r="VW5" s="841"/>
      <c r="VX5" s="841"/>
      <c r="VY5" s="841"/>
      <c r="VZ5" s="841"/>
      <c r="WA5" s="841"/>
      <c r="WB5" s="841"/>
      <c r="WC5" s="841"/>
      <c r="WD5" s="841"/>
      <c r="WE5" s="841"/>
      <c r="WF5" s="841"/>
      <c r="WG5" s="841"/>
      <c r="WH5" s="841"/>
      <c r="WI5" s="841"/>
      <c r="WJ5" s="841"/>
      <c r="WK5" s="841"/>
      <c r="WL5" s="841"/>
      <c r="WM5" s="841"/>
      <c r="WN5" s="841"/>
      <c r="WO5" s="841"/>
      <c r="WP5" s="841"/>
      <c r="WQ5" s="841"/>
      <c r="WR5" s="841"/>
      <c r="WS5" s="841"/>
      <c r="WT5" s="841"/>
      <c r="WU5" s="841"/>
      <c r="WV5" s="841"/>
      <c r="WW5" s="841"/>
      <c r="WX5" s="841"/>
      <c r="WY5" s="841"/>
      <c r="WZ5" s="841"/>
      <c r="XA5" s="841"/>
      <c r="XB5" s="841"/>
      <c r="XC5" s="841"/>
      <c r="XD5" s="841"/>
      <c r="XE5" s="841"/>
      <c r="XF5" s="841"/>
      <c r="XG5" s="841"/>
      <c r="XH5" s="841"/>
      <c r="XI5" s="841"/>
      <c r="XJ5" s="841"/>
      <c r="XK5" s="841"/>
      <c r="XL5" s="841"/>
      <c r="XM5" s="841"/>
      <c r="XN5" s="841"/>
      <c r="XO5" s="841"/>
      <c r="XP5" s="841"/>
      <c r="XQ5" s="841"/>
      <c r="XR5" s="841"/>
      <c r="XS5" s="841"/>
      <c r="XT5" s="841"/>
      <c r="XU5" s="841"/>
      <c r="XV5" s="841"/>
      <c r="XW5" s="841"/>
      <c r="XX5" s="841"/>
      <c r="XY5" s="841"/>
      <c r="XZ5" s="841"/>
      <c r="YA5" s="841"/>
      <c r="YB5" s="841"/>
      <c r="YC5" s="841"/>
      <c r="YD5" s="841"/>
      <c r="YE5" s="841"/>
      <c r="YF5" s="841"/>
      <c r="YG5" s="841"/>
      <c r="YH5" s="841"/>
      <c r="YI5" s="841"/>
      <c r="YJ5" s="841"/>
      <c r="YK5" s="841"/>
      <c r="YL5" s="841"/>
      <c r="YM5" s="841"/>
      <c r="YN5" s="841"/>
      <c r="YO5" s="841"/>
      <c r="YP5" s="841"/>
      <c r="YQ5" s="841"/>
      <c r="YR5" s="841"/>
      <c r="YS5" s="841"/>
      <c r="YT5" s="841"/>
      <c r="YU5" s="841"/>
      <c r="YV5" s="841"/>
      <c r="YW5" s="841"/>
      <c r="YX5" s="841"/>
      <c r="YY5" s="841"/>
      <c r="YZ5" s="841"/>
      <c r="ZA5" s="841"/>
      <c r="ZB5" s="841"/>
      <c r="ZC5" s="841"/>
      <c r="ZD5" s="841"/>
      <c r="ZE5" s="841"/>
      <c r="ZF5" s="841"/>
      <c r="ZG5" s="841"/>
      <c r="ZH5" s="841"/>
      <c r="ZI5" s="841"/>
      <c r="ZJ5" s="841"/>
      <c r="ZK5" s="841"/>
      <c r="ZL5" s="841"/>
      <c r="ZM5" s="841"/>
      <c r="ZN5" s="841"/>
      <c r="ZO5" s="841"/>
      <c r="ZP5" s="841"/>
      <c r="ZQ5" s="841"/>
      <c r="ZR5" s="841"/>
      <c r="ZS5" s="841"/>
      <c r="ZT5" s="841"/>
      <c r="ZU5" s="841"/>
      <c r="ZV5" s="841"/>
      <c r="ZW5" s="841"/>
      <c r="ZX5" s="841"/>
      <c r="ZY5" s="841"/>
      <c r="ZZ5" s="841"/>
      <c r="AAA5" s="841"/>
      <c r="AAB5" s="841"/>
      <c r="AAC5" s="841"/>
      <c r="AAD5" s="841"/>
      <c r="AAE5" s="841"/>
      <c r="AAF5" s="841"/>
      <c r="AAG5" s="841"/>
      <c r="AAH5" s="841"/>
      <c r="AAI5" s="841"/>
      <c r="AAJ5" s="841"/>
      <c r="AAK5" s="841"/>
      <c r="AAL5" s="841"/>
      <c r="AAM5" s="841"/>
      <c r="AAN5" s="841"/>
      <c r="AAO5" s="841"/>
      <c r="AAP5" s="841"/>
      <c r="AAQ5" s="841"/>
      <c r="AAR5" s="841"/>
      <c r="AAS5" s="841"/>
      <c r="AAT5" s="841"/>
      <c r="AAU5" s="841"/>
      <c r="AAV5" s="841"/>
      <c r="AAW5" s="841"/>
      <c r="AAX5" s="841"/>
      <c r="AAY5" s="841"/>
      <c r="AAZ5" s="841"/>
      <c r="ABA5" s="841"/>
      <c r="ABB5" s="841"/>
      <c r="ABC5" s="841"/>
      <c r="ABD5" s="841"/>
      <c r="ABE5" s="841"/>
      <c r="ABF5" s="841"/>
      <c r="ABG5" s="841"/>
      <c r="ABH5" s="841"/>
      <c r="ABI5" s="841"/>
      <c r="ABJ5" s="841"/>
      <c r="ABK5" s="841"/>
      <c r="ABL5" s="841"/>
      <c r="ABM5" s="841"/>
      <c r="ABN5" s="841"/>
      <c r="ABO5" s="841"/>
      <c r="ABP5" s="841"/>
      <c r="ABQ5" s="841"/>
      <c r="ABR5" s="841"/>
      <c r="ABS5" s="841"/>
      <c r="ABT5" s="841"/>
      <c r="ABU5" s="841"/>
      <c r="ABV5" s="841"/>
      <c r="ABW5" s="841"/>
      <c r="ABX5" s="841"/>
      <c r="ABY5" s="841"/>
      <c r="ABZ5" s="841"/>
      <c r="ACA5" s="841"/>
      <c r="ACB5" s="841"/>
      <c r="ACC5" s="841"/>
      <c r="ACD5" s="841"/>
      <c r="ACE5" s="841"/>
      <c r="ACF5" s="841"/>
      <c r="ACG5" s="841"/>
      <c r="ACH5" s="841"/>
      <c r="ACI5" s="841"/>
      <c r="ACJ5" s="841"/>
      <c r="ACK5" s="841"/>
      <c r="ACL5" s="841"/>
      <c r="ACM5" s="841"/>
      <c r="ACN5" s="841"/>
      <c r="ACO5" s="841"/>
      <c r="ACP5" s="841"/>
      <c r="ACQ5" s="841"/>
      <c r="ACR5" s="841"/>
      <c r="ACS5" s="841"/>
      <c r="ACT5" s="841"/>
      <c r="ACU5" s="841"/>
      <c r="ACV5" s="841"/>
      <c r="ACW5" s="841"/>
      <c r="ACX5" s="841"/>
      <c r="ACY5" s="841"/>
      <c r="ACZ5" s="841"/>
      <c r="ADA5" s="841"/>
      <c r="ADB5" s="841"/>
      <c r="ADC5" s="841"/>
      <c r="ADD5" s="841"/>
      <c r="ADE5" s="841"/>
      <c r="ADF5" s="841"/>
      <c r="ADG5" s="841"/>
      <c r="ADH5" s="841"/>
      <c r="ADI5" s="841"/>
      <c r="ADJ5" s="841"/>
      <c r="ADK5" s="841"/>
      <c r="ADL5" s="841"/>
      <c r="ADM5" s="841"/>
      <c r="ADN5" s="841"/>
      <c r="ADO5" s="841"/>
      <c r="ADP5" s="841"/>
      <c r="ADQ5" s="841"/>
      <c r="ADR5" s="841"/>
      <c r="ADS5" s="841"/>
      <c r="ADT5" s="841"/>
      <c r="ADU5" s="841"/>
      <c r="ADV5" s="841"/>
      <c r="ADW5" s="841"/>
      <c r="ADX5" s="841"/>
      <c r="ADY5" s="841"/>
      <c r="ADZ5" s="841"/>
      <c r="AEA5" s="841"/>
      <c r="AEB5" s="841"/>
      <c r="AEC5" s="841"/>
      <c r="AED5" s="841"/>
      <c r="AEE5" s="841"/>
      <c r="AEF5" s="841"/>
      <c r="AEG5" s="841"/>
      <c r="AEH5" s="841"/>
      <c r="AEI5" s="841"/>
      <c r="AEJ5" s="841"/>
      <c r="AEK5" s="841"/>
      <c r="AEL5" s="841"/>
      <c r="AEM5" s="841"/>
      <c r="AEN5" s="841"/>
      <c r="AEO5" s="841"/>
      <c r="AEP5" s="841"/>
      <c r="AEQ5" s="841"/>
      <c r="AER5" s="841"/>
      <c r="AES5" s="841"/>
      <c r="AET5" s="841"/>
      <c r="AEU5" s="841"/>
      <c r="AEV5" s="841"/>
      <c r="AEW5" s="841"/>
      <c r="AEX5" s="841"/>
      <c r="AEY5" s="841"/>
      <c r="AEZ5" s="841"/>
      <c r="AFA5" s="841"/>
      <c r="AFB5" s="841"/>
      <c r="AFC5" s="841"/>
      <c r="AFD5" s="841"/>
      <c r="AFE5" s="841"/>
      <c r="AFF5" s="841"/>
      <c r="AFG5" s="841"/>
      <c r="AFH5" s="841"/>
      <c r="AFI5" s="841"/>
      <c r="AFJ5" s="841"/>
      <c r="AFK5" s="841"/>
      <c r="AFL5" s="841"/>
      <c r="AFM5" s="841"/>
      <c r="AFN5" s="841"/>
      <c r="AFO5" s="841"/>
      <c r="AFP5" s="841"/>
      <c r="AFQ5" s="841"/>
      <c r="AFR5" s="841"/>
      <c r="AFS5" s="841"/>
      <c r="AFT5" s="841"/>
      <c r="AFU5" s="841"/>
      <c r="AFV5" s="841"/>
      <c r="AFW5" s="841"/>
      <c r="AFX5" s="841"/>
      <c r="AFY5" s="841"/>
      <c r="AFZ5" s="841"/>
      <c r="AGA5" s="841"/>
      <c r="AGB5" s="841"/>
      <c r="AGC5" s="841"/>
      <c r="AGD5" s="841"/>
      <c r="AGE5" s="841"/>
      <c r="AGF5" s="841"/>
      <c r="AGG5" s="841"/>
      <c r="AGH5" s="841"/>
      <c r="AGI5" s="841"/>
      <c r="AGJ5" s="841"/>
      <c r="AGK5" s="841"/>
      <c r="AGL5" s="841"/>
      <c r="AGM5" s="841"/>
      <c r="AGN5" s="841"/>
      <c r="AGO5" s="841"/>
      <c r="AGP5" s="841"/>
      <c r="AGQ5" s="841"/>
      <c r="AGR5" s="841"/>
      <c r="AGS5" s="841"/>
      <c r="AGT5" s="841"/>
      <c r="AGU5" s="841"/>
      <c r="AGV5" s="841"/>
      <c r="AGW5" s="841"/>
      <c r="AGX5" s="841"/>
      <c r="AGY5" s="841"/>
      <c r="AGZ5" s="841"/>
      <c r="AHA5" s="841"/>
      <c r="AHB5" s="841"/>
      <c r="AHC5" s="841"/>
      <c r="AHD5" s="841"/>
      <c r="AHE5" s="841"/>
      <c r="AHF5" s="841"/>
      <c r="AHG5" s="841"/>
      <c r="AHH5" s="841"/>
      <c r="AHI5" s="841"/>
      <c r="AHJ5" s="841"/>
      <c r="AHK5" s="841"/>
      <c r="AHL5" s="841"/>
      <c r="AHM5" s="841"/>
      <c r="AHN5" s="841"/>
      <c r="AHO5" s="841"/>
      <c r="AHP5" s="841"/>
      <c r="AHQ5" s="841"/>
      <c r="AHR5" s="841"/>
      <c r="AHS5" s="841"/>
      <c r="AHT5" s="841"/>
      <c r="AHU5" s="841"/>
      <c r="AHV5" s="841"/>
      <c r="AHW5" s="841"/>
      <c r="AHX5" s="841"/>
      <c r="AHY5" s="841"/>
      <c r="AHZ5" s="841"/>
      <c r="AIA5" s="841"/>
      <c r="AIB5" s="841"/>
      <c r="AIC5" s="841"/>
      <c r="AID5" s="841"/>
      <c r="AIE5" s="841"/>
      <c r="AIF5" s="841"/>
      <c r="AIG5" s="841"/>
      <c r="AIH5" s="841"/>
      <c r="AII5" s="841"/>
      <c r="AIJ5" s="841"/>
      <c r="AIK5" s="841"/>
      <c r="AIL5" s="841"/>
      <c r="AIM5" s="841"/>
      <c r="AIN5" s="841"/>
      <c r="AIO5" s="841"/>
      <c r="AIP5" s="841"/>
      <c r="AIQ5" s="841"/>
      <c r="AIR5" s="841"/>
      <c r="AIS5" s="841"/>
      <c r="AIT5" s="841"/>
      <c r="AIU5" s="841"/>
      <c r="AIV5" s="841"/>
      <c r="AIW5" s="841"/>
      <c r="AIX5" s="841"/>
      <c r="AIY5" s="841"/>
      <c r="AIZ5" s="841"/>
      <c r="AJA5" s="841"/>
      <c r="AJB5" s="841"/>
      <c r="AJC5" s="841"/>
      <c r="AJD5" s="841"/>
      <c r="AJE5" s="841"/>
      <c r="AJF5" s="841"/>
      <c r="AJG5" s="841"/>
      <c r="AJH5" s="841"/>
      <c r="AJI5" s="841"/>
      <c r="AJJ5" s="841"/>
      <c r="AJK5" s="841"/>
      <c r="AJL5" s="841"/>
      <c r="AJM5" s="841"/>
      <c r="AJN5" s="841"/>
      <c r="AJO5" s="841"/>
      <c r="AJP5" s="841"/>
      <c r="AJQ5" s="841"/>
      <c r="AJR5" s="841"/>
      <c r="AJS5" s="841"/>
      <c r="AJT5" s="841"/>
      <c r="AJU5" s="841"/>
      <c r="AJV5" s="841"/>
      <c r="AJW5" s="841"/>
      <c r="AJX5" s="841"/>
      <c r="AJY5" s="841"/>
      <c r="AJZ5" s="841"/>
      <c r="AKA5" s="841"/>
      <c r="AKB5" s="841"/>
      <c r="AKC5" s="841"/>
      <c r="AKD5" s="841"/>
      <c r="AKE5" s="841"/>
      <c r="AKF5" s="841"/>
      <c r="AKG5" s="841"/>
      <c r="AKH5" s="841"/>
      <c r="AKI5" s="841"/>
      <c r="AKJ5" s="841"/>
      <c r="AKK5" s="841"/>
      <c r="AKL5" s="841"/>
      <c r="AKM5" s="841"/>
      <c r="AKN5" s="841"/>
      <c r="AKO5" s="841"/>
      <c r="AKP5" s="841"/>
      <c r="AKQ5" s="841"/>
      <c r="AKR5" s="841"/>
      <c r="AKS5" s="841"/>
      <c r="AKT5" s="841"/>
      <c r="AKU5" s="841"/>
      <c r="AKV5" s="841"/>
      <c r="AKW5" s="841"/>
      <c r="AKX5" s="841"/>
      <c r="AKY5" s="841"/>
      <c r="AKZ5" s="841"/>
      <c r="ALA5" s="841"/>
      <c r="ALB5" s="841"/>
      <c r="ALC5" s="841"/>
      <c r="ALD5" s="841"/>
      <c r="ALE5" s="841"/>
      <c r="ALF5" s="841"/>
      <c r="ALG5" s="841"/>
      <c r="ALH5" s="841"/>
      <c r="ALI5" s="841"/>
      <c r="ALJ5" s="841"/>
      <c r="ALK5" s="841"/>
      <c r="ALL5" s="841"/>
      <c r="ALM5" s="841"/>
      <c r="ALN5" s="841"/>
      <c r="ALO5" s="841"/>
      <c r="ALP5" s="841"/>
      <c r="ALQ5" s="841"/>
      <c r="ALR5" s="841"/>
      <c r="ALS5" s="841"/>
      <c r="ALT5" s="841"/>
      <c r="ALU5" s="841"/>
      <c r="ALV5" s="841"/>
      <c r="ALW5" s="841"/>
      <c r="ALX5" s="841"/>
      <c r="ALY5" s="841"/>
      <c r="ALZ5" s="841"/>
      <c r="AMA5" s="841"/>
      <c r="AMB5" s="841"/>
      <c r="AMC5" s="841"/>
      <c r="AMD5" s="841"/>
      <c r="AME5" s="841"/>
      <c r="AMF5" s="841"/>
      <c r="AMG5" s="841"/>
      <c r="AMH5" s="841"/>
      <c r="AMI5" s="841"/>
      <c r="AMJ5" s="841"/>
      <c r="AMK5" s="841"/>
      <c r="AML5" s="841"/>
      <c r="AMM5" s="841"/>
      <c r="AMN5" s="841"/>
      <c r="AMO5" s="841"/>
      <c r="AMP5" s="841"/>
      <c r="AMQ5" s="841"/>
      <c r="AMR5" s="841"/>
      <c r="AMS5" s="841"/>
      <c r="AMT5" s="841"/>
      <c r="AMU5" s="841"/>
      <c r="AMV5" s="841"/>
      <c r="AMW5" s="841"/>
      <c r="AMX5" s="841"/>
      <c r="AMY5" s="841"/>
      <c r="AMZ5" s="841"/>
      <c r="ANA5" s="841"/>
      <c r="ANB5" s="841"/>
      <c r="ANC5" s="841"/>
      <c r="AND5" s="841"/>
      <c r="ANE5" s="841"/>
      <c r="ANF5" s="841"/>
      <c r="ANG5" s="841"/>
      <c r="ANH5" s="841"/>
      <c r="ANI5" s="841"/>
      <c r="ANJ5" s="841"/>
      <c r="ANK5" s="841"/>
      <c r="ANL5" s="841"/>
      <c r="ANM5" s="841"/>
      <c r="ANN5" s="841"/>
      <c r="ANO5" s="841"/>
      <c r="ANP5" s="841"/>
      <c r="ANQ5" s="841"/>
      <c r="ANR5" s="841"/>
      <c r="ANS5" s="841"/>
      <c r="ANT5" s="841"/>
      <c r="ANU5" s="841"/>
      <c r="ANV5" s="841"/>
      <c r="ANW5" s="841"/>
      <c r="ANX5" s="841"/>
      <c r="ANY5" s="841"/>
      <c r="ANZ5" s="841"/>
      <c r="AOA5" s="841"/>
      <c r="AOB5" s="841"/>
      <c r="AOC5" s="841"/>
      <c r="AOD5" s="841"/>
      <c r="AOE5" s="841"/>
      <c r="AOF5" s="841"/>
      <c r="AOG5" s="841"/>
      <c r="AOH5" s="841"/>
      <c r="AOI5" s="841"/>
      <c r="AOJ5" s="841"/>
      <c r="AOK5" s="841"/>
      <c r="AOL5" s="841"/>
      <c r="AOM5" s="841"/>
      <c r="AON5" s="841"/>
      <c r="AOO5" s="841"/>
      <c r="AOP5" s="841"/>
      <c r="AOQ5" s="841"/>
      <c r="AOR5" s="841"/>
      <c r="AOS5" s="841"/>
      <c r="AOT5" s="841"/>
      <c r="AOU5" s="841"/>
      <c r="AOV5" s="841"/>
      <c r="AOW5" s="841"/>
      <c r="AOX5" s="841"/>
      <c r="AOY5" s="841"/>
      <c r="AOZ5" s="841"/>
      <c r="APA5" s="841"/>
      <c r="APB5" s="841"/>
      <c r="APC5" s="841"/>
      <c r="APD5" s="841"/>
      <c r="APE5" s="841"/>
      <c r="APF5" s="841"/>
      <c r="APG5" s="841"/>
      <c r="APH5" s="841"/>
      <c r="API5" s="841"/>
      <c r="APJ5" s="841"/>
      <c r="APK5" s="841"/>
      <c r="APL5" s="841"/>
      <c r="APM5" s="841"/>
      <c r="APN5" s="841"/>
      <c r="APO5" s="841"/>
      <c r="APP5" s="841"/>
      <c r="APQ5" s="841"/>
      <c r="APR5" s="841"/>
      <c r="APS5" s="841"/>
      <c r="APT5" s="841"/>
      <c r="APU5" s="841"/>
      <c r="APV5" s="841"/>
      <c r="APW5" s="841"/>
      <c r="APX5" s="841"/>
      <c r="APY5" s="841"/>
      <c r="APZ5" s="841"/>
      <c r="AQA5" s="841"/>
      <c r="AQB5" s="841"/>
      <c r="AQC5" s="841"/>
      <c r="AQD5" s="841"/>
      <c r="AQE5" s="841"/>
      <c r="AQF5" s="841"/>
      <c r="AQG5" s="841"/>
      <c r="AQH5" s="841"/>
      <c r="AQI5" s="841"/>
      <c r="AQJ5" s="841"/>
      <c r="AQK5" s="841"/>
      <c r="AQL5" s="841"/>
      <c r="AQM5" s="841"/>
      <c r="AQN5" s="841"/>
      <c r="AQO5" s="841"/>
      <c r="AQP5" s="841"/>
      <c r="AQQ5" s="841"/>
      <c r="AQR5" s="841"/>
      <c r="AQS5" s="841"/>
      <c r="AQT5" s="841"/>
      <c r="AQU5" s="841"/>
      <c r="AQV5" s="841"/>
      <c r="AQW5" s="841"/>
      <c r="AQX5" s="841"/>
      <c r="AQY5" s="841"/>
      <c r="AQZ5" s="841"/>
      <c r="ARA5" s="841"/>
      <c r="ARB5" s="841"/>
      <c r="ARC5" s="841"/>
      <c r="ARD5" s="841"/>
      <c r="ARE5" s="841"/>
      <c r="ARF5" s="841"/>
      <c r="ARG5" s="841"/>
      <c r="ARH5" s="841"/>
      <c r="ARI5" s="841"/>
      <c r="ARJ5" s="841"/>
      <c r="ARK5" s="841"/>
      <c r="ARL5" s="841"/>
      <c r="ARM5" s="841"/>
      <c r="ARN5" s="841"/>
      <c r="ARO5" s="841"/>
      <c r="ARP5" s="841"/>
      <c r="ARQ5" s="841"/>
      <c r="ARR5" s="841"/>
      <c r="ARS5" s="841"/>
      <c r="ART5" s="841"/>
      <c r="ARU5" s="841"/>
      <c r="ARV5" s="841"/>
      <c r="ARW5" s="841"/>
      <c r="ARX5" s="841"/>
      <c r="ARY5" s="841"/>
      <c r="ARZ5" s="841"/>
      <c r="ASA5" s="841"/>
      <c r="ASB5" s="841"/>
      <c r="ASC5" s="841"/>
      <c r="ASD5" s="841"/>
      <c r="ASE5" s="841"/>
      <c r="ASF5" s="841"/>
      <c r="ASG5" s="841"/>
      <c r="ASH5" s="841"/>
      <c r="ASI5" s="841"/>
      <c r="ASJ5" s="841"/>
      <c r="ASK5" s="841"/>
      <c r="ASL5" s="841"/>
      <c r="ASM5" s="841"/>
      <c r="ASN5" s="841"/>
      <c r="ASO5" s="841"/>
      <c r="ASP5" s="841"/>
      <c r="ASQ5" s="841"/>
      <c r="ASR5" s="841"/>
      <c r="ASS5" s="841"/>
      <c r="AST5" s="841"/>
      <c r="ASU5" s="841"/>
      <c r="ASV5" s="841"/>
      <c r="ASW5" s="841"/>
      <c r="ASX5" s="841"/>
      <c r="ASY5" s="841"/>
      <c r="ASZ5" s="841"/>
      <c r="ATA5" s="841"/>
      <c r="ATB5" s="841"/>
      <c r="ATC5" s="841"/>
      <c r="ATD5" s="841"/>
      <c r="ATE5" s="841"/>
      <c r="ATF5" s="841"/>
      <c r="ATG5" s="841"/>
      <c r="ATH5" s="841"/>
      <c r="ATI5" s="841"/>
      <c r="ATJ5" s="841"/>
      <c r="ATK5" s="841"/>
      <c r="ATL5" s="841"/>
      <c r="ATM5" s="841"/>
      <c r="ATN5" s="841"/>
      <c r="ATO5" s="841"/>
      <c r="ATP5" s="841"/>
      <c r="ATQ5" s="841"/>
      <c r="ATR5" s="841"/>
      <c r="ATS5" s="841"/>
      <c r="ATT5" s="841"/>
      <c r="ATU5" s="841"/>
      <c r="ATV5" s="841"/>
      <c r="ATW5" s="841"/>
      <c r="ATX5" s="841"/>
      <c r="ATY5" s="841"/>
      <c r="ATZ5" s="841"/>
      <c r="AUA5" s="841"/>
      <c r="AUB5" s="841"/>
      <c r="AUC5" s="841"/>
      <c r="AUD5" s="841"/>
      <c r="AUE5" s="841"/>
      <c r="AUF5" s="841"/>
      <c r="AUG5" s="841"/>
      <c r="AUH5" s="841"/>
      <c r="AUI5" s="841"/>
      <c r="AUJ5" s="841"/>
      <c r="AUK5" s="841"/>
      <c r="AUL5" s="841"/>
      <c r="AUM5" s="841"/>
      <c r="AUN5" s="841"/>
      <c r="AUO5" s="841"/>
      <c r="AUP5" s="841"/>
      <c r="AUQ5" s="841"/>
      <c r="AUR5" s="841"/>
      <c r="AUS5" s="841"/>
      <c r="AUT5" s="841"/>
      <c r="AUU5" s="841"/>
      <c r="AUV5" s="841"/>
      <c r="AUW5" s="841"/>
      <c r="AUX5" s="841"/>
      <c r="AUY5" s="841"/>
      <c r="AUZ5" s="841"/>
      <c r="AVA5" s="841"/>
      <c r="AVB5" s="841"/>
      <c r="AVC5" s="841"/>
      <c r="AVD5" s="841"/>
      <c r="AVE5" s="841"/>
      <c r="AVF5" s="841"/>
      <c r="AVG5" s="841"/>
      <c r="AVH5" s="841"/>
      <c r="AVI5" s="841"/>
      <c r="AVJ5" s="841"/>
      <c r="AVK5" s="841"/>
      <c r="AVL5" s="841"/>
      <c r="AVM5" s="841"/>
      <c r="AVN5" s="841"/>
      <c r="AVO5" s="841"/>
      <c r="AVP5" s="841"/>
      <c r="AVQ5" s="841"/>
      <c r="AVR5" s="841"/>
      <c r="AVS5" s="841"/>
      <c r="AVT5" s="841"/>
      <c r="AVU5" s="841"/>
      <c r="AVV5" s="841"/>
      <c r="AVW5" s="841"/>
      <c r="AVX5" s="841"/>
      <c r="AVY5" s="841"/>
      <c r="AVZ5" s="841"/>
      <c r="AWA5" s="841"/>
      <c r="AWB5" s="841"/>
      <c r="AWC5" s="841"/>
      <c r="AWD5" s="841"/>
      <c r="AWE5" s="841"/>
      <c r="AWF5" s="841"/>
      <c r="AWG5" s="841"/>
      <c r="AWH5" s="841"/>
      <c r="AWI5" s="841"/>
      <c r="AWJ5" s="841"/>
      <c r="AWK5" s="841"/>
      <c r="AWL5" s="841"/>
      <c r="AWM5" s="841"/>
      <c r="AWN5" s="841"/>
      <c r="AWO5" s="841"/>
      <c r="AWP5" s="841"/>
      <c r="AWQ5" s="841"/>
      <c r="AWR5" s="841"/>
      <c r="AWS5" s="841"/>
      <c r="AWT5" s="841"/>
      <c r="AWU5" s="841"/>
      <c r="AWV5" s="841"/>
      <c r="AWW5" s="841"/>
      <c r="AWX5" s="841"/>
      <c r="AWY5" s="841"/>
      <c r="AWZ5" s="841"/>
      <c r="AXA5" s="841"/>
      <c r="AXB5" s="841"/>
      <c r="AXC5" s="841"/>
      <c r="AXD5" s="841"/>
      <c r="AXE5" s="841"/>
      <c r="AXF5" s="841"/>
      <c r="AXG5" s="841"/>
      <c r="AXH5" s="841"/>
      <c r="AXI5" s="841"/>
      <c r="AXJ5" s="841"/>
      <c r="AXK5" s="841"/>
      <c r="AXL5" s="841"/>
      <c r="AXM5" s="841"/>
      <c r="AXN5" s="841"/>
      <c r="AXO5" s="841"/>
      <c r="AXP5" s="841"/>
      <c r="AXQ5" s="841"/>
      <c r="AXR5" s="841"/>
      <c r="AXS5" s="841"/>
      <c r="AXT5" s="841"/>
      <c r="AXU5" s="841"/>
      <c r="AXV5" s="841"/>
      <c r="AXW5" s="841"/>
      <c r="AXX5" s="841"/>
      <c r="AXY5" s="841"/>
      <c r="AXZ5" s="841"/>
      <c r="AYA5" s="841"/>
      <c r="AYB5" s="841"/>
      <c r="AYC5" s="841"/>
      <c r="AYD5" s="841"/>
      <c r="AYE5" s="841"/>
      <c r="AYF5" s="841"/>
      <c r="AYG5" s="841"/>
      <c r="AYH5" s="841"/>
      <c r="AYI5" s="841"/>
      <c r="AYJ5" s="841"/>
      <c r="AYK5" s="841"/>
      <c r="AYL5" s="841"/>
      <c r="AYM5" s="841"/>
      <c r="AYN5" s="841"/>
      <c r="AYO5" s="841"/>
      <c r="AYP5" s="841"/>
      <c r="AYQ5" s="841"/>
      <c r="AYR5" s="841"/>
      <c r="AYS5" s="841"/>
    </row>
    <row r="6" spans="1:1345" s="687" customFormat="1" ht="24.75" customHeight="1">
      <c r="A6" s="688">
        <v>101</v>
      </c>
      <c r="B6" s="689">
        <v>1</v>
      </c>
      <c r="C6" s="690" t="s">
        <v>701</v>
      </c>
      <c r="D6" s="691"/>
      <c r="E6" s="691"/>
      <c r="F6" s="691"/>
      <c r="G6" s="692"/>
      <c r="H6" s="693">
        <f>H7+H8+H9+H11+H12</f>
        <v>1064719</v>
      </c>
      <c r="I6" s="693">
        <f>I7+I8+I9+I11+I12</f>
        <v>30748</v>
      </c>
      <c r="J6" s="694"/>
      <c r="K6" s="695">
        <f>K7+K8+K9+K11+K12</f>
        <v>1095467</v>
      </c>
      <c r="L6" s="693">
        <f>L7+L8+L9+L11+L12</f>
        <v>132632</v>
      </c>
      <c r="M6" s="693">
        <f>M7+M8+M9+M11+M12</f>
        <v>0</v>
      </c>
      <c r="N6" s="694"/>
      <c r="O6" s="693">
        <f>O7+O8+O9+O11+O12</f>
        <v>9845</v>
      </c>
      <c r="P6" s="693">
        <f>P7+P8+P9+P11+P12</f>
        <v>0</v>
      </c>
      <c r="Q6" s="694"/>
      <c r="R6" s="693">
        <f>R7+R8+R9+R11+R12</f>
        <v>1720</v>
      </c>
      <c r="S6" s="693">
        <f>S7+S8+S9+S11+S12</f>
        <v>0</v>
      </c>
      <c r="T6" s="694"/>
      <c r="U6" s="693">
        <f>L6+O6+R6</f>
        <v>144197</v>
      </c>
      <c r="V6" s="693">
        <f>V7+V8+V9+V11+V12</f>
        <v>0</v>
      </c>
      <c r="W6" s="694"/>
      <c r="X6" s="693">
        <f>X7+X8+X9+X11+X12</f>
        <v>8809</v>
      </c>
      <c r="Y6" s="693">
        <f>Y7+Y8+Y9+Y11+Y12</f>
        <v>0</v>
      </c>
      <c r="Z6" s="694"/>
      <c r="AA6" s="693">
        <f>AA7+AA8+AA9+AA11+AA12</f>
        <v>35484</v>
      </c>
      <c r="AB6" s="693">
        <f>AB7+AB8+AB9+AB11+AB12</f>
        <v>0</v>
      </c>
      <c r="AC6" s="694"/>
      <c r="AD6" s="693">
        <f>AD7+AD8+AD9+AD11+AD12</f>
        <v>16163</v>
      </c>
      <c r="AE6" s="693">
        <f>AE7+AE8+AE9+AE11+AE12</f>
        <v>0</v>
      </c>
      <c r="AF6" s="694"/>
      <c r="AG6" s="693">
        <f>AG7+AG8+AG9+AG11+AG12</f>
        <v>0</v>
      </c>
      <c r="AH6" s="693">
        <f>AH7+AH8+AH9+AH11+AH12</f>
        <v>0</v>
      </c>
      <c r="AI6" s="694"/>
      <c r="AJ6" s="693">
        <f>AJ7+AJ8+AJ9+AJ11+AJ12</f>
        <v>60456</v>
      </c>
      <c r="AK6" s="693">
        <f>AK7+AK8+AK9+AK11+AK12</f>
        <v>0</v>
      </c>
      <c r="AL6" s="694"/>
      <c r="AM6" s="693">
        <f>AM7+AM8+AM9+AM11+AM12</f>
        <v>1220</v>
      </c>
      <c r="AN6" s="693">
        <f>AN7+AN8+AN9+AN11+AN12</f>
        <v>0</v>
      </c>
      <c r="AO6" s="694"/>
      <c r="AP6" s="693">
        <f>AP7+AP8+AP9+AP11+AP12</f>
        <v>1219</v>
      </c>
      <c r="AQ6" s="693">
        <f>AQ7+AQ8+AQ9+AQ11+AQ12</f>
        <v>0</v>
      </c>
      <c r="AR6" s="694"/>
      <c r="AS6" s="693">
        <f>AS7+AS8+AS9+AS11+AS12</f>
        <v>18392</v>
      </c>
      <c r="AT6" s="693">
        <f>AT7+AT8+AT9+AT11+AT12</f>
        <v>0</v>
      </c>
      <c r="AU6" s="694"/>
      <c r="AV6" s="693">
        <f>AV7+AV8+AV9+AV11+AV12</f>
        <v>9693</v>
      </c>
      <c r="AW6" s="693">
        <f>AW7+AW8+AW9+AW11+AW12</f>
        <v>0</v>
      </c>
      <c r="AX6" s="694"/>
      <c r="AY6" s="693">
        <f>AY7+AY8+AY9+AY11+AY12</f>
        <v>0</v>
      </c>
      <c r="AZ6" s="693">
        <f>AZ7+AZ8+AZ9+AZ11+AZ12</f>
        <v>1118</v>
      </c>
      <c r="BA6" s="694"/>
      <c r="BB6" s="693">
        <f>BB7+BB8+BB9+BB11+BB12</f>
        <v>1219</v>
      </c>
      <c r="BC6" s="693">
        <f>BC7+BC8+BC9+BC11+BC12</f>
        <v>0</v>
      </c>
      <c r="BD6" s="694"/>
      <c r="BE6" s="693">
        <f>BE7+BE8+BE9+BE11+BE12</f>
        <v>540</v>
      </c>
      <c r="BF6" s="693">
        <f>BF7+BF8+BF9+BF11+BF12</f>
        <v>0</v>
      </c>
      <c r="BG6" s="694"/>
      <c r="BH6" s="693">
        <f>BH7+BH8+BH9+BH11+BH12</f>
        <v>0</v>
      </c>
      <c r="BI6" s="693">
        <f>BI7+BI8+BI9+BI11+BI12</f>
        <v>0</v>
      </c>
      <c r="BJ6" s="694"/>
      <c r="BK6" s="693">
        <f>BK7+BK8+BK9+BK11+BK12</f>
        <v>90</v>
      </c>
      <c r="BL6" s="693">
        <f>BL7+BL8+BL9+BL11+BL12</f>
        <v>0</v>
      </c>
      <c r="BM6" s="694"/>
      <c r="BN6" s="693">
        <f>BN7+BN8+BN9+BN11+BN12</f>
        <v>9037</v>
      </c>
      <c r="BO6" s="693">
        <f>BO7+BO8+BO9+BO11+BO12</f>
        <v>0</v>
      </c>
      <c r="BP6" s="694"/>
      <c r="BQ6" s="693">
        <f>BQ7+BQ8+BQ9+BQ11+BQ12</f>
        <v>0</v>
      </c>
      <c r="BR6" s="693">
        <f>BR7+BR8+BR9+BR11+BR12</f>
        <v>0</v>
      </c>
      <c r="BS6" s="694"/>
      <c r="BT6" s="693">
        <f>BT7+BT8+BT9+BT11+BT12</f>
        <v>8230</v>
      </c>
      <c r="BU6" s="693">
        <f>BU7+BU8+BU9+BU11+BU12</f>
        <v>0</v>
      </c>
      <c r="BV6" s="694"/>
      <c r="BW6" s="693">
        <f>BW7+BW8+BW9+BW11+BW12</f>
        <v>18555</v>
      </c>
      <c r="BX6" s="693">
        <f>BX7+BX8+BX9+BX11+BX12</f>
        <v>0</v>
      </c>
      <c r="BY6" s="694"/>
      <c r="BZ6" s="693">
        <f>BZ7+BZ8+BZ9+BZ11+BZ12</f>
        <v>37</v>
      </c>
      <c r="CA6" s="693">
        <f>CA7+CA8+CA9+CA11+CA12</f>
        <v>0</v>
      </c>
      <c r="CB6" s="694"/>
      <c r="CC6" s="693">
        <f>CC7+CC8+CC9+CC11+CC12</f>
        <v>0</v>
      </c>
      <c r="CD6" s="693">
        <f>CD7+CD8+CD9+CD11+CD12</f>
        <v>0</v>
      </c>
      <c r="CE6" s="694"/>
      <c r="CF6" s="693">
        <f>CF7+CF8+CF9+CF11+CF12</f>
        <v>8605</v>
      </c>
      <c r="CG6" s="693">
        <f>CG7+CG8+CG9+CG11+CG12</f>
        <v>0</v>
      </c>
      <c r="CH6" s="694"/>
      <c r="CI6" s="693">
        <f>CI7+CI8+CI9+CI11+CI12</f>
        <v>3709</v>
      </c>
      <c r="CJ6" s="693">
        <f>CJ7+CJ8+CJ9+CJ11+CJ12</f>
        <v>0</v>
      </c>
      <c r="CK6" s="694"/>
      <c r="CL6" s="693">
        <f>CL7+CL8+CL9+CL11+CL12</f>
        <v>352103</v>
      </c>
      <c r="CM6" s="693">
        <f>CM7+CM8+CM9+CM11+CM12</f>
        <v>0</v>
      </c>
      <c r="CN6" s="694"/>
      <c r="CO6" s="693">
        <f>CO7+CO8+CO9+CO11+CO12</f>
        <v>30422</v>
      </c>
      <c r="CP6" s="693">
        <f>CP7+CP8+CP9+CP11+CP12</f>
        <v>0</v>
      </c>
      <c r="CQ6" s="694"/>
      <c r="CR6" s="693">
        <f>CR7+CR8+CR9+CR11+CR12</f>
        <v>71613</v>
      </c>
      <c r="CS6" s="693">
        <f>CS7+CS8+CS9+CS11+CS12</f>
        <v>0</v>
      </c>
      <c r="CT6" s="694"/>
      <c r="CU6" s="693">
        <f>CU7+CU8+CU9+CU11+CU12</f>
        <v>0</v>
      </c>
      <c r="CV6" s="693">
        <f>CV7+CV8+CV9+CV11+CV12</f>
        <v>20979</v>
      </c>
      <c r="CW6" s="694"/>
      <c r="CX6" s="693">
        <f>CX7+CX8+CX9+CX11+CX12</f>
        <v>0</v>
      </c>
      <c r="CY6" s="693">
        <f>CY7+CY8+CY9+CY11+CY12</f>
        <v>0</v>
      </c>
      <c r="CZ6" s="694"/>
      <c r="DA6" s="693">
        <f>DA7+DA8+DA9+DA11+DA12</f>
        <v>120430</v>
      </c>
      <c r="DB6" s="693">
        <f>DB7+DB8+DB9+DB11+DB12</f>
        <v>0</v>
      </c>
      <c r="DC6" s="694"/>
      <c r="DD6" s="693">
        <f>DD7+DD8+DD9+DD11+DD12</f>
        <v>2877</v>
      </c>
      <c r="DE6" s="693">
        <f>DE7+DE8+DE9+DE11+DE12</f>
        <v>0</v>
      </c>
      <c r="DF6" s="694"/>
      <c r="DG6" s="693">
        <f>DG7+DG8+DG9+DG11+DG12</f>
        <v>6101</v>
      </c>
      <c r="DH6" s="693">
        <f>DH7+DH8+DH9+DH11+DH12</f>
        <v>0</v>
      </c>
      <c r="DI6" s="694"/>
      <c r="DJ6" s="693">
        <f>DJ7+DJ8+DJ9+DJ11+DJ12</f>
        <v>6552</v>
      </c>
      <c r="DK6" s="693">
        <f>DK7+DK8+DK9+DK11+DK12</f>
        <v>0</v>
      </c>
      <c r="DL6" s="694"/>
      <c r="DM6" s="693">
        <f>DM7+DM8+DM9+DM11+DM12</f>
        <v>0</v>
      </c>
      <c r="DN6" s="693">
        <f>DN7+DN8+DN9+DN11+DN12</f>
        <v>0</v>
      </c>
      <c r="DO6" s="694"/>
      <c r="DP6" s="693">
        <f>DP7+DP8+DP9+DP11+DP12</f>
        <v>0</v>
      </c>
      <c r="DQ6" s="693">
        <f>DQ7+DQ8+DQ9+DQ11+DQ12</f>
        <v>0</v>
      </c>
      <c r="DR6" s="694"/>
      <c r="DS6" s="693">
        <f>DS7+DS8+DS9+DS11+DS12</f>
        <v>59186</v>
      </c>
      <c r="DT6" s="693">
        <f>DT7+DT8+DT9+DT11+DT12</f>
        <v>0</v>
      </c>
      <c r="DU6" s="694"/>
      <c r="DV6" s="693">
        <f>DV7+DV8+DV9+DV11+DV12</f>
        <v>0</v>
      </c>
      <c r="DW6" s="693">
        <f>DW7+DW8+DW9+DW11+DW12</f>
        <v>0</v>
      </c>
      <c r="DX6" s="694"/>
      <c r="DY6" s="693">
        <f>DY7+DY8+DY9+DY11+DY12</f>
        <v>8405</v>
      </c>
      <c r="DZ6" s="693">
        <f>DZ7+DZ8+DZ9+DZ11+DZ12</f>
        <v>0</v>
      </c>
      <c r="EA6" s="694"/>
      <c r="EB6" s="693">
        <f>EB7+EB8+EB9+EB11+EB12</f>
        <v>1580</v>
      </c>
      <c r="EC6" s="693">
        <f>EC7+EC8+EC9+EC11+EC12</f>
        <v>0</v>
      </c>
      <c r="ED6" s="694"/>
      <c r="EE6" s="693">
        <f t="shared" ref="EE6:EL6" si="0">EE7+EE8+EE9+EE11+EE12</f>
        <v>0</v>
      </c>
      <c r="EF6" s="693">
        <f t="shared" si="0"/>
        <v>0</v>
      </c>
      <c r="EG6" s="693">
        <f t="shared" si="0"/>
        <v>0</v>
      </c>
      <c r="EH6" s="693">
        <f t="shared" si="0"/>
        <v>23598</v>
      </c>
      <c r="EI6" s="693">
        <f t="shared" si="0"/>
        <v>0</v>
      </c>
      <c r="EJ6" s="693">
        <f t="shared" si="0"/>
        <v>0</v>
      </c>
      <c r="EK6" s="693">
        <f t="shared" si="0"/>
        <v>0</v>
      </c>
      <c r="EL6" s="693">
        <f t="shared" si="0"/>
        <v>0</v>
      </c>
      <c r="EM6" s="694"/>
      <c r="EN6" s="693">
        <f>EN7+EN8+EN9+EN11+EN12</f>
        <v>3984</v>
      </c>
      <c r="EO6" s="693">
        <f>EO7+EO8+EO9+EO11+EO12</f>
        <v>0</v>
      </c>
      <c r="EP6" s="694"/>
      <c r="EQ6" s="693">
        <f>EQ7+EQ8+EQ9+EQ11+EQ12</f>
        <v>0</v>
      </c>
      <c r="ER6" s="693">
        <f>ER7+ER8+ER9+ER11+ER12</f>
        <v>0</v>
      </c>
      <c r="ES6" s="694"/>
      <c r="ET6" s="693">
        <f>ET7+ET8+ET9+ET11+ET12</f>
        <v>0</v>
      </c>
      <c r="EU6" s="693">
        <f>EU7+EU8+EU9+EU11+EU12</f>
        <v>3950</v>
      </c>
      <c r="EV6" s="694"/>
      <c r="EW6" s="693">
        <f>EW7+EW8+EW9+EW11+EW12</f>
        <v>0</v>
      </c>
      <c r="EX6" s="693">
        <f>EX7+EX8+EX9+EX11+EX12</f>
        <v>0</v>
      </c>
      <c r="EY6" s="694"/>
      <c r="EZ6" s="693">
        <f>EZ7+EZ8+EZ9+EZ11+EZ12</f>
        <v>0</v>
      </c>
      <c r="FA6" s="693">
        <f>FA7+FA8+FA9+FA11+FA12</f>
        <v>4177</v>
      </c>
      <c r="FB6" s="694"/>
      <c r="FC6" s="693">
        <f>FC7+FC8+FC9+FC11+FC12</f>
        <v>326</v>
      </c>
      <c r="FD6" s="693">
        <f>FD7+FD8+FD9+FD11+FD12</f>
        <v>0</v>
      </c>
      <c r="FE6" s="694"/>
      <c r="FF6" s="693">
        <f>FF7+FF8+FF9+FF11+FF12</f>
        <v>46634</v>
      </c>
      <c r="FG6" s="693">
        <f>FG7+FG8+FG9+FG11+FG12</f>
        <v>0</v>
      </c>
      <c r="FH6" s="694"/>
      <c r="FI6" s="693">
        <f>FI7+FI8+FI9+FI11+FI12</f>
        <v>0</v>
      </c>
      <c r="FJ6" s="693">
        <f>FJ7+FJ8+FJ9+FJ11+FJ12</f>
        <v>9</v>
      </c>
      <c r="FK6" s="694"/>
      <c r="FL6" s="693">
        <f>FL7+FL8+FL9+FL11+FL12</f>
        <v>3725</v>
      </c>
      <c r="FM6" s="693">
        <f>FM7+FM8+FM9+FM11+FM12</f>
        <v>0</v>
      </c>
      <c r="FN6" s="694"/>
      <c r="FO6" s="693">
        <f>FO7+FO8+FO9+FO11+FO12</f>
        <v>40408</v>
      </c>
      <c r="FP6" s="693">
        <f>FP7+FP8+FP9+FP11+FP12</f>
        <v>0</v>
      </c>
      <c r="FQ6" s="694"/>
      <c r="FR6" s="693">
        <f>FR7+FR8+FR9+FR11+FR12</f>
        <v>0</v>
      </c>
      <c r="FS6" s="693">
        <f>FS7+FS8+FS9+FS11+FS12</f>
        <v>515</v>
      </c>
      <c r="FT6" s="694"/>
      <c r="FU6" s="693">
        <f>FU7+FU8+FU9+FU11+FU12</f>
        <v>824</v>
      </c>
      <c r="FV6" s="693">
        <f>FV7+FV8+FV9+FV11+FV12</f>
        <v>0</v>
      </c>
      <c r="FW6" s="694"/>
      <c r="FX6" s="693">
        <f>FX7+FX8+FX9+FX11+FX12</f>
        <v>752</v>
      </c>
      <c r="FY6" s="693">
        <f>FY7+FY8+FY9+FY11+FY12</f>
        <v>0</v>
      </c>
      <c r="FZ6" s="694"/>
      <c r="GA6" s="693">
        <f>GA7+GA8+GA9+GA11+GA12</f>
        <v>860066</v>
      </c>
      <c r="GB6" s="693">
        <f>GB7+GB8+GB9+GB11+GB12</f>
        <v>30748</v>
      </c>
      <c r="GC6" s="694"/>
      <c r="GE6" s="833"/>
      <c r="GF6" s="841"/>
      <c r="GG6" s="841"/>
      <c r="GH6" s="841"/>
      <c r="GI6" s="841"/>
      <c r="GJ6" s="841"/>
      <c r="GK6" s="841"/>
      <c r="GL6" s="841"/>
      <c r="GM6" s="841"/>
      <c r="GN6" s="841"/>
      <c r="GO6" s="841"/>
      <c r="GP6" s="841"/>
      <c r="GQ6" s="841"/>
      <c r="GR6" s="841"/>
      <c r="GS6" s="841"/>
      <c r="GT6" s="841"/>
      <c r="GU6" s="841"/>
      <c r="GV6" s="841"/>
      <c r="GW6" s="841"/>
      <c r="GX6" s="841"/>
      <c r="GY6" s="841"/>
      <c r="GZ6" s="841"/>
      <c r="HA6" s="841"/>
      <c r="HB6" s="841"/>
      <c r="HC6" s="841"/>
      <c r="HD6" s="841"/>
      <c r="HE6" s="841"/>
      <c r="HF6" s="841"/>
      <c r="HG6" s="841"/>
      <c r="HH6" s="841"/>
      <c r="HI6" s="841"/>
      <c r="HJ6" s="841"/>
      <c r="HK6" s="841"/>
      <c r="HL6" s="841"/>
      <c r="HM6" s="841"/>
      <c r="HN6" s="841"/>
      <c r="HO6" s="841"/>
      <c r="HP6" s="841"/>
      <c r="HQ6" s="841"/>
      <c r="HR6" s="841"/>
      <c r="HS6" s="841"/>
      <c r="HT6" s="841"/>
      <c r="HU6" s="841"/>
      <c r="HV6" s="841"/>
      <c r="HW6" s="841"/>
      <c r="HX6" s="841"/>
      <c r="HY6" s="841"/>
      <c r="HZ6" s="841"/>
      <c r="IA6" s="841"/>
      <c r="IB6" s="841"/>
      <c r="IC6" s="841"/>
      <c r="ID6" s="841"/>
      <c r="IE6" s="841"/>
      <c r="IF6" s="841"/>
      <c r="IG6" s="841"/>
      <c r="IH6" s="841"/>
      <c r="II6" s="841"/>
      <c r="IJ6" s="841"/>
      <c r="IK6" s="841"/>
      <c r="IL6" s="841"/>
      <c r="IM6" s="841"/>
      <c r="IN6" s="841"/>
      <c r="IO6" s="841"/>
      <c r="IP6" s="841"/>
      <c r="IQ6" s="841"/>
      <c r="IR6" s="841"/>
      <c r="IS6" s="841"/>
      <c r="IT6" s="841"/>
      <c r="IU6" s="841"/>
      <c r="IV6" s="841"/>
      <c r="IW6" s="841"/>
      <c r="IX6" s="841"/>
      <c r="IY6" s="841"/>
      <c r="IZ6" s="841"/>
      <c r="JA6" s="841"/>
      <c r="JB6" s="841"/>
      <c r="JC6" s="841"/>
      <c r="JD6" s="841"/>
      <c r="JE6" s="841"/>
      <c r="JF6" s="841"/>
      <c r="JG6" s="841"/>
      <c r="JH6" s="841"/>
      <c r="JI6" s="841"/>
      <c r="JJ6" s="841"/>
      <c r="JK6" s="841"/>
      <c r="JL6" s="841"/>
      <c r="JM6" s="841"/>
      <c r="JN6" s="841"/>
      <c r="JO6" s="841"/>
      <c r="JP6" s="841"/>
      <c r="JQ6" s="841"/>
      <c r="JR6" s="841"/>
      <c r="JS6" s="841"/>
      <c r="JT6" s="841"/>
      <c r="JU6" s="841"/>
      <c r="JV6" s="841"/>
      <c r="JW6" s="841"/>
      <c r="JX6" s="841"/>
      <c r="JY6" s="841"/>
      <c r="JZ6" s="841"/>
      <c r="KA6" s="841"/>
      <c r="KB6" s="841"/>
      <c r="KC6" s="841"/>
      <c r="KD6" s="841"/>
      <c r="KE6" s="841"/>
      <c r="KF6" s="841"/>
      <c r="KG6" s="841"/>
      <c r="KH6" s="841"/>
      <c r="KI6" s="841"/>
      <c r="KJ6" s="841"/>
      <c r="KK6" s="841"/>
      <c r="KL6" s="841"/>
      <c r="KM6" s="841"/>
      <c r="KN6" s="841"/>
      <c r="KO6" s="841"/>
      <c r="KP6" s="841"/>
      <c r="KQ6" s="841"/>
      <c r="KR6" s="841"/>
      <c r="KS6" s="841"/>
      <c r="KT6" s="841"/>
      <c r="KU6" s="841"/>
      <c r="KV6" s="841"/>
      <c r="KW6" s="841"/>
      <c r="KX6" s="841"/>
      <c r="KY6" s="841"/>
      <c r="KZ6" s="841"/>
      <c r="LA6" s="841"/>
      <c r="LB6" s="841"/>
      <c r="LC6" s="841"/>
      <c r="LD6" s="841"/>
      <c r="LE6" s="841"/>
      <c r="LF6" s="841"/>
      <c r="LG6" s="841"/>
      <c r="LH6" s="841"/>
      <c r="LI6" s="841"/>
      <c r="LJ6" s="841"/>
      <c r="LK6" s="841"/>
      <c r="LL6" s="841"/>
      <c r="LM6" s="841"/>
      <c r="LN6" s="841"/>
      <c r="LO6" s="841"/>
      <c r="LP6" s="841"/>
      <c r="LQ6" s="841"/>
      <c r="LR6" s="841"/>
      <c r="LS6" s="841"/>
      <c r="LT6" s="841"/>
      <c r="LU6" s="841"/>
      <c r="LV6" s="841"/>
      <c r="LW6" s="841"/>
      <c r="LX6" s="841"/>
      <c r="LY6" s="841"/>
      <c r="LZ6" s="841"/>
      <c r="MA6" s="841"/>
      <c r="MB6" s="841"/>
      <c r="MC6" s="841"/>
      <c r="MD6" s="841"/>
      <c r="ME6" s="841"/>
      <c r="MF6" s="841"/>
      <c r="MG6" s="841"/>
      <c r="MH6" s="841"/>
      <c r="MI6" s="841"/>
      <c r="MJ6" s="841"/>
      <c r="MK6" s="841"/>
      <c r="ML6" s="841"/>
      <c r="MM6" s="841"/>
      <c r="MN6" s="841"/>
      <c r="MO6" s="841"/>
      <c r="MP6" s="841"/>
      <c r="MQ6" s="841"/>
      <c r="MR6" s="841"/>
      <c r="MS6" s="841"/>
      <c r="MT6" s="841"/>
      <c r="MU6" s="841"/>
      <c r="MV6" s="841"/>
      <c r="MW6" s="841"/>
      <c r="MX6" s="841"/>
      <c r="MY6" s="841"/>
      <c r="MZ6" s="841"/>
      <c r="NA6" s="841"/>
      <c r="NB6" s="841"/>
      <c r="NC6" s="841"/>
      <c r="ND6" s="841"/>
      <c r="NE6" s="841"/>
      <c r="NF6" s="841"/>
      <c r="NG6" s="841"/>
      <c r="NH6" s="841"/>
      <c r="NI6" s="841"/>
      <c r="NJ6" s="841"/>
      <c r="NK6" s="841"/>
      <c r="NL6" s="841"/>
      <c r="NM6" s="841"/>
      <c r="NN6" s="841"/>
      <c r="NO6" s="841"/>
      <c r="NP6" s="841"/>
      <c r="NQ6" s="841"/>
      <c r="NR6" s="841"/>
      <c r="NS6" s="841"/>
      <c r="NT6" s="841"/>
      <c r="NU6" s="841"/>
      <c r="NV6" s="841"/>
      <c r="NW6" s="841"/>
      <c r="NX6" s="841"/>
      <c r="NY6" s="841"/>
      <c r="NZ6" s="841"/>
      <c r="OA6" s="841"/>
      <c r="OB6" s="841"/>
      <c r="OC6" s="841"/>
      <c r="OD6" s="841"/>
      <c r="OE6" s="841"/>
      <c r="OF6" s="841"/>
      <c r="OG6" s="841"/>
      <c r="OH6" s="841"/>
      <c r="OI6" s="841"/>
      <c r="OJ6" s="841"/>
      <c r="OK6" s="841"/>
      <c r="OL6" s="841"/>
      <c r="OM6" s="841"/>
      <c r="ON6" s="841"/>
      <c r="OO6" s="841"/>
      <c r="OP6" s="841"/>
      <c r="OQ6" s="841"/>
      <c r="OR6" s="841"/>
      <c r="OS6" s="841"/>
      <c r="OT6" s="841"/>
      <c r="OU6" s="841"/>
      <c r="OV6" s="841"/>
      <c r="OW6" s="841"/>
      <c r="OX6" s="841"/>
      <c r="OY6" s="841"/>
      <c r="OZ6" s="841"/>
      <c r="PA6" s="841"/>
      <c r="PB6" s="841"/>
      <c r="PC6" s="841"/>
      <c r="PD6" s="841"/>
      <c r="PE6" s="841"/>
      <c r="PF6" s="841"/>
      <c r="PG6" s="841"/>
      <c r="PH6" s="841"/>
      <c r="PI6" s="841"/>
      <c r="PJ6" s="841"/>
      <c r="PK6" s="841"/>
      <c r="PL6" s="841"/>
      <c r="PM6" s="841"/>
      <c r="PN6" s="841"/>
      <c r="PO6" s="841"/>
      <c r="PP6" s="841"/>
      <c r="PQ6" s="841"/>
      <c r="PR6" s="841"/>
      <c r="PS6" s="841"/>
      <c r="PT6" s="841"/>
      <c r="PU6" s="841"/>
      <c r="PV6" s="841"/>
      <c r="PW6" s="841"/>
      <c r="PX6" s="841"/>
      <c r="PY6" s="841"/>
      <c r="PZ6" s="841"/>
      <c r="QA6" s="841"/>
      <c r="QB6" s="841"/>
      <c r="QC6" s="841"/>
      <c r="QD6" s="841"/>
      <c r="QE6" s="841"/>
      <c r="QF6" s="841"/>
      <c r="QG6" s="841"/>
      <c r="QH6" s="841"/>
      <c r="QI6" s="841"/>
      <c r="QJ6" s="841"/>
      <c r="QK6" s="841"/>
      <c r="QL6" s="841"/>
      <c r="QM6" s="841"/>
      <c r="QN6" s="841"/>
      <c r="QO6" s="841"/>
      <c r="QP6" s="841"/>
      <c r="QQ6" s="841"/>
      <c r="QR6" s="841"/>
      <c r="QS6" s="841"/>
      <c r="QT6" s="841"/>
      <c r="QU6" s="841"/>
      <c r="QV6" s="841"/>
      <c r="QW6" s="841"/>
      <c r="QX6" s="841"/>
      <c r="QY6" s="841"/>
      <c r="QZ6" s="841"/>
      <c r="RA6" s="841"/>
      <c r="RB6" s="841"/>
      <c r="RC6" s="841"/>
      <c r="RD6" s="841"/>
      <c r="RE6" s="841"/>
      <c r="RF6" s="841"/>
      <c r="RG6" s="841"/>
      <c r="RH6" s="841"/>
      <c r="RI6" s="841"/>
      <c r="RJ6" s="841"/>
      <c r="RK6" s="841"/>
      <c r="RL6" s="841"/>
      <c r="RM6" s="841"/>
      <c r="RN6" s="841"/>
      <c r="RO6" s="841"/>
      <c r="RP6" s="841"/>
      <c r="RQ6" s="841"/>
      <c r="RR6" s="841"/>
      <c r="RS6" s="841"/>
      <c r="RT6" s="841"/>
      <c r="RU6" s="841"/>
      <c r="RV6" s="841"/>
      <c r="RW6" s="841"/>
      <c r="RX6" s="841"/>
      <c r="RY6" s="841"/>
      <c r="RZ6" s="841"/>
      <c r="SA6" s="841"/>
      <c r="SB6" s="841"/>
      <c r="SC6" s="841"/>
      <c r="SD6" s="841"/>
      <c r="SE6" s="841"/>
      <c r="SF6" s="841"/>
      <c r="SG6" s="841"/>
      <c r="SH6" s="841"/>
      <c r="SI6" s="841"/>
      <c r="SJ6" s="841"/>
      <c r="SK6" s="841"/>
      <c r="SL6" s="841"/>
      <c r="SM6" s="841"/>
      <c r="SN6" s="841"/>
      <c r="SO6" s="841"/>
      <c r="SP6" s="841"/>
      <c r="SQ6" s="841"/>
      <c r="SR6" s="841"/>
      <c r="SS6" s="841"/>
      <c r="ST6" s="841"/>
      <c r="SU6" s="841"/>
      <c r="SV6" s="841"/>
      <c r="SW6" s="841"/>
      <c r="SX6" s="841"/>
      <c r="SY6" s="841"/>
      <c r="SZ6" s="841"/>
      <c r="TA6" s="841"/>
      <c r="TB6" s="841"/>
      <c r="TC6" s="841"/>
      <c r="TD6" s="841"/>
      <c r="TE6" s="841"/>
      <c r="TF6" s="841"/>
      <c r="TG6" s="841"/>
      <c r="TH6" s="841"/>
      <c r="TI6" s="841"/>
      <c r="TJ6" s="841"/>
      <c r="TK6" s="841"/>
      <c r="TL6" s="841"/>
      <c r="TM6" s="841"/>
      <c r="TN6" s="841"/>
      <c r="TO6" s="841"/>
      <c r="TP6" s="841"/>
      <c r="TQ6" s="841"/>
      <c r="TR6" s="841"/>
      <c r="TS6" s="841"/>
      <c r="TT6" s="841"/>
      <c r="TU6" s="841"/>
      <c r="TV6" s="841"/>
      <c r="TW6" s="841"/>
      <c r="TX6" s="841"/>
      <c r="TY6" s="841"/>
      <c r="TZ6" s="841"/>
      <c r="UA6" s="841"/>
      <c r="UB6" s="841"/>
      <c r="UC6" s="841"/>
      <c r="UD6" s="841"/>
      <c r="UE6" s="841"/>
      <c r="UF6" s="841"/>
      <c r="UG6" s="841"/>
      <c r="UH6" s="841"/>
      <c r="UI6" s="841"/>
      <c r="UJ6" s="841"/>
      <c r="UK6" s="841"/>
      <c r="UL6" s="841"/>
      <c r="UM6" s="841"/>
      <c r="UN6" s="841"/>
      <c r="UO6" s="841"/>
      <c r="UP6" s="841"/>
      <c r="UQ6" s="841"/>
      <c r="UR6" s="841"/>
      <c r="US6" s="841"/>
      <c r="UT6" s="841"/>
      <c r="UU6" s="841"/>
      <c r="UV6" s="841"/>
      <c r="UW6" s="841"/>
      <c r="UX6" s="841"/>
      <c r="UY6" s="841"/>
      <c r="UZ6" s="841"/>
      <c r="VA6" s="841"/>
      <c r="VB6" s="841"/>
      <c r="VC6" s="841"/>
      <c r="VD6" s="841"/>
      <c r="VE6" s="841"/>
      <c r="VF6" s="841"/>
      <c r="VG6" s="841"/>
      <c r="VH6" s="841"/>
      <c r="VI6" s="841"/>
      <c r="VJ6" s="841"/>
      <c r="VK6" s="841"/>
      <c r="VL6" s="841"/>
      <c r="VM6" s="841"/>
      <c r="VN6" s="841"/>
      <c r="VO6" s="841"/>
      <c r="VP6" s="841"/>
      <c r="VQ6" s="841"/>
      <c r="VR6" s="841"/>
      <c r="VS6" s="841"/>
      <c r="VT6" s="841"/>
      <c r="VU6" s="841"/>
      <c r="VV6" s="841"/>
      <c r="VW6" s="841"/>
      <c r="VX6" s="841"/>
      <c r="VY6" s="841"/>
      <c r="VZ6" s="841"/>
      <c r="WA6" s="841"/>
      <c r="WB6" s="841"/>
      <c r="WC6" s="841"/>
      <c r="WD6" s="841"/>
      <c r="WE6" s="841"/>
      <c r="WF6" s="841"/>
      <c r="WG6" s="841"/>
      <c r="WH6" s="841"/>
      <c r="WI6" s="841"/>
      <c r="WJ6" s="841"/>
      <c r="WK6" s="841"/>
      <c r="WL6" s="841"/>
      <c r="WM6" s="841"/>
      <c r="WN6" s="841"/>
      <c r="WO6" s="841"/>
      <c r="WP6" s="841"/>
      <c r="WQ6" s="841"/>
      <c r="WR6" s="841"/>
      <c r="WS6" s="841"/>
      <c r="WT6" s="841"/>
      <c r="WU6" s="841"/>
      <c r="WV6" s="841"/>
      <c r="WW6" s="841"/>
      <c r="WX6" s="841"/>
      <c r="WY6" s="841"/>
      <c r="WZ6" s="841"/>
      <c r="XA6" s="841"/>
      <c r="XB6" s="841"/>
      <c r="XC6" s="841"/>
      <c r="XD6" s="841"/>
      <c r="XE6" s="841"/>
      <c r="XF6" s="841"/>
      <c r="XG6" s="841"/>
      <c r="XH6" s="841"/>
      <c r="XI6" s="841"/>
      <c r="XJ6" s="841"/>
      <c r="XK6" s="841"/>
      <c r="XL6" s="841"/>
      <c r="XM6" s="841"/>
      <c r="XN6" s="841"/>
      <c r="XO6" s="841"/>
      <c r="XP6" s="841"/>
      <c r="XQ6" s="841"/>
      <c r="XR6" s="841"/>
      <c r="XS6" s="841"/>
      <c r="XT6" s="841"/>
      <c r="XU6" s="841"/>
      <c r="XV6" s="841"/>
      <c r="XW6" s="841"/>
      <c r="XX6" s="841"/>
      <c r="XY6" s="841"/>
      <c r="XZ6" s="841"/>
      <c r="YA6" s="841"/>
      <c r="YB6" s="841"/>
      <c r="YC6" s="841"/>
      <c r="YD6" s="841"/>
      <c r="YE6" s="841"/>
      <c r="YF6" s="841"/>
      <c r="YG6" s="841"/>
      <c r="YH6" s="841"/>
      <c r="YI6" s="841"/>
      <c r="YJ6" s="841"/>
      <c r="YK6" s="841"/>
      <c r="YL6" s="841"/>
      <c r="YM6" s="841"/>
      <c r="YN6" s="841"/>
      <c r="YO6" s="841"/>
      <c r="YP6" s="841"/>
      <c r="YQ6" s="841"/>
      <c r="YR6" s="841"/>
      <c r="YS6" s="841"/>
      <c r="YT6" s="841"/>
      <c r="YU6" s="841"/>
      <c r="YV6" s="841"/>
      <c r="YW6" s="841"/>
      <c r="YX6" s="841"/>
      <c r="YY6" s="841"/>
      <c r="YZ6" s="841"/>
      <c r="ZA6" s="841"/>
      <c r="ZB6" s="841"/>
      <c r="ZC6" s="841"/>
      <c r="ZD6" s="841"/>
      <c r="ZE6" s="841"/>
      <c r="ZF6" s="841"/>
      <c r="ZG6" s="841"/>
      <c r="ZH6" s="841"/>
      <c r="ZI6" s="841"/>
      <c r="ZJ6" s="841"/>
      <c r="ZK6" s="841"/>
      <c r="ZL6" s="841"/>
      <c r="ZM6" s="841"/>
      <c r="ZN6" s="841"/>
      <c r="ZO6" s="841"/>
      <c r="ZP6" s="841"/>
      <c r="ZQ6" s="841"/>
      <c r="ZR6" s="841"/>
      <c r="ZS6" s="841"/>
      <c r="ZT6" s="841"/>
      <c r="ZU6" s="841"/>
      <c r="ZV6" s="841"/>
      <c r="ZW6" s="841"/>
      <c r="ZX6" s="841"/>
      <c r="ZY6" s="841"/>
      <c r="ZZ6" s="841"/>
      <c r="AAA6" s="841"/>
      <c r="AAB6" s="841"/>
      <c r="AAC6" s="841"/>
      <c r="AAD6" s="841"/>
      <c r="AAE6" s="841"/>
      <c r="AAF6" s="841"/>
      <c r="AAG6" s="841"/>
      <c r="AAH6" s="841"/>
      <c r="AAI6" s="841"/>
      <c r="AAJ6" s="841"/>
      <c r="AAK6" s="841"/>
      <c r="AAL6" s="841"/>
      <c r="AAM6" s="841"/>
      <c r="AAN6" s="841"/>
      <c r="AAO6" s="841"/>
      <c r="AAP6" s="841"/>
      <c r="AAQ6" s="841"/>
      <c r="AAR6" s="841"/>
      <c r="AAS6" s="841"/>
      <c r="AAT6" s="841"/>
      <c r="AAU6" s="841"/>
      <c r="AAV6" s="841"/>
      <c r="AAW6" s="841"/>
      <c r="AAX6" s="841"/>
      <c r="AAY6" s="841"/>
      <c r="AAZ6" s="841"/>
      <c r="ABA6" s="841"/>
      <c r="ABB6" s="841"/>
      <c r="ABC6" s="841"/>
      <c r="ABD6" s="841"/>
      <c r="ABE6" s="841"/>
      <c r="ABF6" s="841"/>
      <c r="ABG6" s="841"/>
      <c r="ABH6" s="841"/>
      <c r="ABI6" s="841"/>
      <c r="ABJ6" s="841"/>
      <c r="ABK6" s="841"/>
      <c r="ABL6" s="841"/>
      <c r="ABM6" s="841"/>
      <c r="ABN6" s="841"/>
      <c r="ABO6" s="841"/>
      <c r="ABP6" s="841"/>
      <c r="ABQ6" s="841"/>
      <c r="ABR6" s="841"/>
      <c r="ABS6" s="841"/>
      <c r="ABT6" s="841"/>
      <c r="ABU6" s="841"/>
      <c r="ABV6" s="841"/>
      <c r="ABW6" s="841"/>
      <c r="ABX6" s="841"/>
      <c r="ABY6" s="841"/>
      <c r="ABZ6" s="841"/>
      <c r="ACA6" s="841"/>
      <c r="ACB6" s="841"/>
      <c r="ACC6" s="841"/>
      <c r="ACD6" s="841"/>
      <c r="ACE6" s="841"/>
      <c r="ACF6" s="841"/>
      <c r="ACG6" s="841"/>
      <c r="ACH6" s="841"/>
      <c r="ACI6" s="841"/>
      <c r="ACJ6" s="841"/>
      <c r="ACK6" s="841"/>
      <c r="ACL6" s="841"/>
      <c r="ACM6" s="841"/>
      <c r="ACN6" s="841"/>
      <c r="ACO6" s="841"/>
      <c r="ACP6" s="841"/>
      <c r="ACQ6" s="841"/>
      <c r="ACR6" s="841"/>
      <c r="ACS6" s="841"/>
      <c r="ACT6" s="841"/>
      <c r="ACU6" s="841"/>
      <c r="ACV6" s="841"/>
      <c r="ACW6" s="841"/>
      <c r="ACX6" s="841"/>
      <c r="ACY6" s="841"/>
      <c r="ACZ6" s="841"/>
      <c r="ADA6" s="841"/>
      <c r="ADB6" s="841"/>
      <c r="ADC6" s="841"/>
      <c r="ADD6" s="841"/>
      <c r="ADE6" s="841"/>
      <c r="ADF6" s="841"/>
      <c r="ADG6" s="841"/>
      <c r="ADH6" s="841"/>
      <c r="ADI6" s="841"/>
      <c r="ADJ6" s="841"/>
      <c r="ADK6" s="841"/>
      <c r="ADL6" s="841"/>
      <c r="ADM6" s="841"/>
      <c r="ADN6" s="841"/>
      <c r="ADO6" s="841"/>
      <c r="ADP6" s="841"/>
      <c r="ADQ6" s="841"/>
      <c r="ADR6" s="841"/>
      <c r="ADS6" s="841"/>
      <c r="ADT6" s="841"/>
      <c r="ADU6" s="841"/>
      <c r="ADV6" s="841"/>
      <c r="ADW6" s="841"/>
      <c r="ADX6" s="841"/>
      <c r="ADY6" s="841"/>
      <c r="ADZ6" s="841"/>
      <c r="AEA6" s="841"/>
      <c r="AEB6" s="841"/>
      <c r="AEC6" s="841"/>
      <c r="AED6" s="841"/>
      <c r="AEE6" s="841"/>
      <c r="AEF6" s="841"/>
      <c r="AEG6" s="841"/>
      <c r="AEH6" s="841"/>
      <c r="AEI6" s="841"/>
      <c r="AEJ6" s="841"/>
      <c r="AEK6" s="841"/>
      <c r="AEL6" s="841"/>
      <c r="AEM6" s="841"/>
      <c r="AEN6" s="841"/>
      <c r="AEO6" s="841"/>
      <c r="AEP6" s="841"/>
      <c r="AEQ6" s="841"/>
      <c r="AER6" s="841"/>
      <c r="AES6" s="841"/>
      <c r="AET6" s="841"/>
      <c r="AEU6" s="841"/>
      <c r="AEV6" s="841"/>
      <c r="AEW6" s="841"/>
      <c r="AEX6" s="841"/>
      <c r="AEY6" s="841"/>
      <c r="AEZ6" s="841"/>
      <c r="AFA6" s="841"/>
      <c r="AFB6" s="841"/>
      <c r="AFC6" s="841"/>
      <c r="AFD6" s="841"/>
      <c r="AFE6" s="841"/>
      <c r="AFF6" s="841"/>
      <c r="AFG6" s="841"/>
      <c r="AFH6" s="841"/>
      <c r="AFI6" s="841"/>
      <c r="AFJ6" s="841"/>
      <c r="AFK6" s="841"/>
      <c r="AFL6" s="841"/>
      <c r="AFM6" s="841"/>
      <c r="AFN6" s="841"/>
      <c r="AFO6" s="841"/>
      <c r="AFP6" s="841"/>
      <c r="AFQ6" s="841"/>
      <c r="AFR6" s="841"/>
      <c r="AFS6" s="841"/>
      <c r="AFT6" s="841"/>
      <c r="AFU6" s="841"/>
      <c r="AFV6" s="841"/>
      <c r="AFW6" s="841"/>
      <c r="AFX6" s="841"/>
      <c r="AFY6" s="841"/>
      <c r="AFZ6" s="841"/>
      <c r="AGA6" s="841"/>
      <c r="AGB6" s="841"/>
      <c r="AGC6" s="841"/>
      <c r="AGD6" s="841"/>
      <c r="AGE6" s="841"/>
      <c r="AGF6" s="841"/>
      <c r="AGG6" s="841"/>
      <c r="AGH6" s="841"/>
      <c r="AGI6" s="841"/>
      <c r="AGJ6" s="841"/>
      <c r="AGK6" s="841"/>
      <c r="AGL6" s="841"/>
      <c r="AGM6" s="841"/>
      <c r="AGN6" s="841"/>
      <c r="AGO6" s="841"/>
      <c r="AGP6" s="841"/>
      <c r="AGQ6" s="841"/>
      <c r="AGR6" s="841"/>
      <c r="AGS6" s="841"/>
      <c r="AGT6" s="841"/>
      <c r="AGU6" s="841"/>
      <c r="AGV6" s="841"/>
      <c r="AGW6" s="841"/>
      <c r="AGX6" s="841"/>
      <c r="AGY6" s="841"/>
      <c r="AGZ6" s="841"/>
      <c r="AHA6" s="841"/>
      <c r="AHB6" s="841"/>
      <c r="AHC6" s="841"/>
      <c r="AHD6" s="841"/>
      <c r="AHE6" s="841"/>
      <c r="AHF6" s="841"/>
      <c r="AHG6" s="841"/>
      <c r="AHH6" s="841"/>
      <c r="AHI6" s="841"/>
      <c r="AHJ6" s="841"/>
      <c r="AHK6" s="841"/>
      <c r="AHL6" s="841"/>
      <c r="AHM6" s="841"/>
      <c r="AHN6" s="841"/>
      <c r="AHO6" s="841"/>
      <c r="AHP6" s="841"/>
      <c r="AHQ6" s="841"/>
      <c r="AHR6" s="841"/>
      <c r="AHS6" s="841"/>
      <c r="AHT6" s="841"/>
      <c r="AHU6" s="841"/>
      <c r="AHV6" s="841"/>
      <c r="AHW6" s="841"/>
      <c r="AHX6" s="841"/>
      <c r="AHY6" s="841"/>
      <c r="AHZ6" s="841"/>
      <c r="AIA6" s="841"/>
      <c r="AIB6" s="841"/>
      <c r="AIC6" s="841"/>
      <c r="AID6" s="841"/>
      <c r="AIE6" s="841"/>
      <c r="AIF6" s="841"/>
      <c r="AIG6" s="841"/>
      <c r="AIH6" s="841"/>
      <c r="AII6" s="841"/>
      <c r="AIJ6" s="841"/>
      <c r="AIK6" s="841"/>
      <c r="AIL6" s="841"/>
      <c r="AIM6" s="841"/>
      <c r="AIN6" s="841"/>
      <c r="AIO6" s="841"/>
      <c r="AIP6" s="841"/>
      <c r="AIQ6" s="841"/>
      <c r="AIR6" s="841"/>
      <c r="AIS6" s="841"/>
      <c r="AIT6" s="841"/>
      <c r="AIU6" s="841"/>
      <c r="AIV6" s="841"/>
      <c r="AIW6" s="841"/>
      <c r="AIX6" s="841"/>
      <c r="AIY6" s="841"/>
      <c r="AIZ6" s="841"/>
      <c r="AJA6" s="841"/>
      <c r="AJB6" s="841"/>
      <c r="AJC6" s="841"/>
      <c r="AJD6" s="841"/>
      <c r="AJE6" s="841"/>
      <c r="AJF6" s="841"/>
      <c r="AJG6" s="841"/>
      <c r="AJH6" s="841"/>
      <c r="AJI6" s="841"/>
      <c r="AJJ6" s="841"/>
      <c r="AJK6" s="841"/>
      <c r="AJL6" s="841"/>
      <c r="AJM6" s="841"/>
      <c r="AJN6" s="841"/>
      <c r="AJO6" s="841"/>
      <c r="AJP6" s="841"/>
      <c r="AJQ6" s="841"/>
      <c r="AJR6" s="841"/>
      <c r="AJS6" s="841"/>
      <c r="AJT6" s="841"/>
      <c r="AJU6" s="841"/>
      <c r="AJV6" s="841"/>
      <c r="AJW6" s="841"/>
      <c r="AJX6" s="841"/>
      <c r="AJY6" s="841"/>
      <c r="AJZ6" s="841"/>
      <c r="AKA6" s="841"/>
      <c r="AKB6" s="841"/>
      <c r="AKC6" s="841"/>
      <c r="AKD6" s="841"/>
      <c r="AKE6" s="841"/>
      <c r="AKF6" s="841"/>
      <c r="AKG6" s="841"/>
      <c r="AKH6" s="841"/>
      <c r="AKI6" s="841"/>
      <c r="AKJ6" s="841"/>
      <c r="AKK6" s="841"/>
      <c r="AKL6" s="841"/>
      <c r="AKM6" s="841"/>
      <c r="AKN6" s="841"/>
      <c r="AKO6" s="841"/>
      <c r="AKP6" s="841"/>
      <c r="AKQ6" s="841"/>
      <c r="AKR6" s="841"/>
      <c r="AKS6" s="841"/>
      <c r="AKT6" s="841"/>
      <c r="AKU6" s="841"/>
      <c r="AKV6" s="841"/>
      <c r="AKW6" s="841"/>
      <c r="AKX6" s="841"/>
      <c r="AKY6" s="841"/>
      <c r="AKZ6" s="841"/>
      <c r="ALA6" s="841"/>
      <c r="ALB6" s="841"/>
      <c r="ALC6" s="841"/>
      <c r="ALD6" s="841"/>
      <c r="ALE6" s="841"/>
      <c r="ALF6" s="841"/>
      <c r="ALG6" s="841"/>
      <c r="ALH6" s="841"/>
      <c r="ALI6" s="841"/>
      <c r="ALJ6" s="841"/>
      <c r="ALK6" s="841"/>
      <c r="ALL6" s="841"/>
      <c r="ALM6" s="841"/>
      <c r="ALN6" s="841"/>
      <c r="ALO6" s="841"/>
      <c r="ALP6" s="841"/>
      <c r="ALQ6" s="841"/>
      <c r="ALR6" s="841"/>
      <c r="ALS6" s="841"/>
      <c r="ALT6" s="841"/>
      <c r="ALU6" s="841"/>
      <c r="ALV6" s="841"/>
      <c r="ALW6" s="841"/>
      <c r="ALX6" s="841"/>
      <c r="ALY6" s="841"/>
      <c r="ALZ6" s="841"/>
      <c r="AMA6" s="841"/>
      <c r="AMB6" s="841"/>
      <c r="AMC6" s="841"/>
      <c r="AMD6" s="841"/>
      <c r="AME6" s="841"/>
      <c r="AMF6" s="841"/>
      <c r="AMG6" s="841"/>
      <c r="AMH6" s="841"/>
      <c r="AMI6" s="841"/>
      <c r="AMJ6" s="841"/>
      <c r="AMK6" s="841"/>
      <c r="AML6" s="841"/>
      <c r="AMM6" s="841"/>
      <c r="AMN6" s="841"/>
      <c r="AMO6" s="841"/>
      <c r="AMP6" s="841"/>
      <c r="AMQ6" s="841"/>
      <c r="AMR6" s="841"/>
      <c r="AMS6" s="841"/>
      <c r="AMT6" s="841"/>
      <c r="AMU6" s="841"/>
      <c r="AMV6" s="841"/>
      <c r="AMW6" s="841"/>
      <c r="AMX6" s="841"/>
      <c r="AMY6" s="841"/>
      <c r="AMZ6" s="841"/>
      <c r="ANA6" s="841"/>
      <c r="ANB6" s="841"/>
      <c r="ANC6" s="841"/>
      <c r="AND6" s="841"/>
      <c r="ANE6" s="841"/>
      <c r="ANF6" s="841"/>
      <c r="ANG6" s="841"/>
      <c r="ANH6" s="841"/>
      <c r="ANI6" s="841"/>
      <c r="ANJ6" s="841"/>
      <c r="ANK6" s="841"/>
      <c r="ANL6" s="841"/>
      <c r="ANM6" s="841"/>
      <c r="ANN6" s="841"/>
      <c r="ANO6" s="841"/>
      <c r="ANP6" s="841"/>
      <c r="ANQ6" s="841"/>
      <c r="ANR6" s="841"/>
      <c r="ANS6" s="841"/>
      <c r="ANT6" s="841"/>
      <c r="ANU6" s="841"/>
      <c r="ANV6" s="841"/>
      <c r="ANW6" s="841"/>
      <c r="ANX6" s="841"/>
      <c r="ANY6" s="841"/>
      <c r="ANZ6" s="841"/>
      <c r="AOA6" s="841"/>
      <c r="AOB6" s="841"/>
      <c r="AOC6" s="841"/>
      <c r="AOD6" s="841"/>
      <c r="AOE6" s="841"/>
      <c r="AOF6" s="841"/>
      <c r="AOG6" s="841"/>
      <c r="AOH6" s="841"/>
      <c r="AOI6" s="841"/>
      <c r="AOJ6" s="841"/>
      <c r="AOK6" s="841"/>
      <c r="AOL6" s="841"/>
      <c r="AOM6" s="841"/>
      <c r="AON6" s="841"/>
      <c r="AOO6" s="841"/>
      <c r="AOP6" s="841"/>
      <c r="AOQ6" s="841"/>
      <c r="AOR6" s="841"/>
      <c r="AOS6" s="841"/>
      <c r="AOT6" s="841"/>
      <c r="AOU6" s="841"/>
      <c r="AOV6" s="841"/>
      <c r="AOW6" s="841"/>
      <c r="AOX6" s="841"/>
      <c r="AOY6" s="841"/>
      <c r="AOZ6" s="841"/>
      <c r="APA6" s="841"/>
      <c r="APB6" s="841"/>
      <c r="APC6" s="841"/>
      <c r="APD6" s="841"/>
      <c r="APE6" s="841"/>
      <c r="APF6" s="841"/>
      <c r="APG6" s="841"/>
      <c r="APH6" s="841"/>
      <c r="API6" s="841"/>
      <c r="APJ6" s="841"/>
      <c r="APK6" s="841"/>
      <c r="APL6" s="841"/>
      <c r="APM6" s="841"/>
      <c r="APN6" s="841"/>
      <c r="APO6" s="841"/>
      <c r="APP6" s="841"/>
      <c r="APQ6" s="841"/>
      <c r="APR6" s="841"/>
      <c r="APS6" s="841"/>
      <c r="APT6" s="841"/>
      <c r="APU6" s="841"/>
      <c r="APV6" s="841"/>
      <c r="APW6" s="841"/>
      <c r="APX6" s="841"/>
      <c r="APY6" s="841"/>
      <c r="APZ6" s="841"/>
      <c r="AQA6" s="841"/>
      <c r="AQB6" s="841"/>
      <c r="AQC6" s="841"/>
      <c r="AQD6" s="841"/>
      <c r="AQE6" s="841"/>
      <c r="AQF6" s="841"/>
      <c r="AQG6" s="841"/>
      <c r="AQH6" s="841"/>
      <c r="AQI6" s="841"/>
      <c r="AQJ6" s="841"/>
      <c r="AQK6" s="841"/>
      <c r="AQL6" s="841"/>
      <c r="AQM6" s="841"/>
      <c r="AQN6" s="841"/>
      <c r="AQO6" s="841"/>
      <c r="AQP6" s="841"/>
      <c r="AQQ6" s="841"/>
      <c r="AQR6" s="841"/>
      <c r="AQS6" s="841"/>
      <c r="AQT6" s="841"/>
      <c r="AQU6" s="841"/>
      <c r="AQV6" s="841"/>
      <c r="AQW6" s="841"/>
      <c r="AQX6" s="841"/>
      <c r="AQY6" s="841"/>
      <c r="AQZ6" s="841"/>
      <c r="ARA6" s="841"/>
      <c r="ARB6" s="841"/>
      <c r="ARC6" s="841"/>
      <c r="ARD6" s="841"/>
      <c r="ARE6" s="841"/>
      <c r="ARF6" s="841"/>
      <c r="ARG6" s="841"/>
      <c r="ARH6" s="841"/>
      <c r="ARI6" s="841"/>
      <c r="ARJ6" s="841"/>
      <c r="ARK6" s="841"/>
      <c r="ARL6" s="841"/>
      <c r="ARM6" s="841"/>
      <c r="ARN6" s="841"/>
      <c r="ARO6" s="841"/>
      <c r="ARP6" s="841"/>
      <c r="ARQ6" s="841"/>
      <c r="ARR6" s="841"/>
      <c r="ARS6" s="841"/>
      <c r="ART6" s="841"/>
      <c r="ARU6" s="841"/>
      <c r="ARV6" s="841"/>
      <c r="ARW6" s="841"/>
      <c r="ARX6" s="841"/>
      <c r="ARY6" s="841"/>
      <c r="ARZ6" s="841"/>
      <c r="ASA6" s="841"/>
      <c r="ASB6" s="841"/>
      <c r="ASC6" s="841"/>
      <c r="ASD6" s="841"/>
      <c r="ASE6" s="841"/>
      <c r="ASF6" s="841"/>
      <c r="ASG6" s="841"/>
      <c r="ASH6" s="841"/>
      <c r="ASI6" s="841"/>
      <c r="ASJ6" s="841"/>
      <c r="ASK6" s="841"/>
      <c r="ASL6" s="841"/>
      <c r="ASM6" s="841"/>
      <c r="ASN6" s="841"/>
      <c r="ASO6" s="841"/>
      <c r="ASP6" s="841"/>
      <c r="ASQ6" s="841"/>
      <c r="ASR6" s="841"/>
      <c r="ASS6" s="841"/>
      <c r="AST6" s="841"/>
      <c r="ASU6" s="841"/>
      <c r="ASV6" s="841"/>
      <c r="ASW6" s="841"/>
      <c r="ASX6" s="841"/>
      <c r="ASY6" s="841"/>
      <c r="ASZ6" s="841"/>
      <c r="ATA6" s="841"/>
      <c r="ATB6" s="841"/>
      <c r="ATC6" s="841"/>
      <c r="ATD6" s="841"/>
      <c r="ATE6" s="841"/>
      <c r="ATF6" s="841"/>
      <c r="ATG6" s="841"/>
      <c r="ATH6" s="841"/>
      <c r="ATI6" s="841"/>
      <c r="ATJ6" s="841"/>
      <c r="ATK6" s="841"/>
      <c r="ATL6" s="841"/>
      <c r="ATM6" s="841"/>
      <c r="ATN6" s="841"/>
      <c r="ATO6" s="841"/>
      <c r="ATP6" s="841"/>
      <c r="ATQ6" s="841"/>
      <c r="ATR6" s="841"/>
      <c r="ATS6" s="841"/>
      <c r="ATT6" s="841"/>
      <c r="ATU6" s="841"/>
      <c r="ATV6" s="841"/>
      <c r="ATW6" s="841"/>
      <c r="ATX6" s="841"/>
      <c r="ATY6" s="841"/>
      <c r="ATZ6" s="841"/>
      <c r="AUA6" s="841"/>
      <c r="AUB6" s="841"/>
      <c r="AUC6" s="841"/>
      <c r="AUD6" s="841"/>
      <c r="AUE6" s="841"/>
      <c r="AUF6" s="841"/>
      <c r="AUG6" s="841"/>
      <c r="AUH6" s="841"/>
      <c r="AUI6" s="841"/>
      <c r="AUJ6" s="841"/>
      <c r="AUK6" s="841"/>
      <c r="AUL6" s="841"/>
      <c r="AUM6" s="841"/>
      <c r="AUN6" s="841"/>
      <c r="AUO6" s="841"/>
      <c r="AUP6" s="841"/>
      <c r="AUQ6" s="841"/>
      <c r="AUR6" s="841"/>
      <c r="AUS6" s="841"/>
      <c r="AUT6" s="841"/>
      <c r="AUU6" s="841"/>
      <c r="AUV6" s="841"/>
      <c r="AUW6" s="841"/>
      <c r="AUX6" s="841"/>
      <c r="AUY6" s="841"/>
      <c r="AUZ6" s="841"/>
      <c r="AVA6" s="841"/>
      <c r="AVB6" s="841"/>
      <c r="AVC6" s="841"/>
      <c r="AVD6" s="841"/>
      <c r="AVE6" s="841"/>
      <c r="AVF6" s="841"/>
      <c r="AVG6" s="841"/>
      <c r="AVH6" s="841"/>
      <c r="AVI6" s="841"/>
      <c r="AVJ6" s="841"/>
      <c r="AVK6" s="841"/>
      <c r="AVL6" s="841"/>
      <c r="AVM6" s="841"/>
      <c r="AVN6" s="841"/>
      <c r="AVO6" s="841"/>
      <c r="AVP6" s="841"/>
      <c r="AVQ6" s="841"/>
      <c r="AVR6" s="841"/>
      <c r="AVS6" s="841"/>
      <c r="AVT6" s="841"/>
      <c r="AVU6" s="841"/>
      <c r="AVV6" s="841"/>
      <c r="AVW6" s="841"/>
      <c r="AVX6" s="841"/>
      <c r="AVY6" s="841"/>
      <c r="AVZ6" s="841"/>
      <c r="AWA6" s="841"/>
      <c r="AWB6" s="841"/>
      <c r="AWC6" s="841"/>
      <c r="AWD6" s="841"/>
      <c r="AWE6" s="841"/>
      <c r="AWF6" s="841"/>
      <c r="AWG6" s="841"/>
      <c r="AWH6" s="841"/>
      <c r="AWI6" s="841"/>
      <c r="AWJ6" s="841"/>
      <c r="AWK6" s="841"/>
      <c r="AWL6" s="841"/>
      <c r="AWM6" s="841"/>
      <c r="AWN6" s="841"/>
      <c r="AWO6" s="841"/>
      <c r="AWP6" s="841"/>
      <c r="AWQ6" s="841"/>
      <c r="AWR6" s="841"/>
      <c r="AWS6" s="841"/>
      <c r="AWT6" s="841"/>
      <c r="AWU6" s="841"/>
      <c r="AWV6" s="841"/>
      <c r="AWW6" s="841"/>
      <c r="AWX6" s="841"/>
      <c r="AWY6" s="841"/>
      <c r="AWZ6" s="841"/>
      <c r="AXA6" s="841"/>
      <c r="AXB6" s="841"/>
      <c r="AXC6" s="841"/>
      <c r="AXD6" s="841"/>
      <c r="AXE6" s="841"/>
      <c r="AXF6" s="841"/>
      <c r="AXG6" s="841"/>
      <c r="AXH6" s="841"/>
      <c r="AXI6" s="841"/>
      <c r="AXJ6" s="841"/>
      <c r="AXK6" s="841"/>
      <c r="AXL6" s="841"/>
      <c r="AXM6" s="841"/>
      <c r="AXN6" s="841"/>
      <c r="AXO6" s="841"/>
      <c r="AXP6" s="841"/>
      <c r="AXQ6" s="841"/>
      <c r="AXR6" s="841"/>
      <c r="AXS6" s="841"/>
      <c r="AXT6" s="841"/>
      <c r="AXU6" s="841"/>
      <c r="AXV6" s="841"/>
      <c r="AXW6" s="841"/>
      <c r="AXX6" s="841"/>
      <c r="AXY6" s="841"/>
      <c r="AXZ6" s="841"/>
      <c r="AYA6" s="841"/>
      <c r="AYB6" s="841"/>
      <c r="AYC6" s="841"/>
      <c r="AYD6" s="841"/>
      <c r="AYE6" s="841"/>
      <c r="AYF6" s="841"/>
      <c r="AYG6" s="841"/>
      <c r="AYH6" s="841"/>
      <c r="AYI6" s="841"/>
      <c r="AYJ6" s="841"/>
      <c r="AYK6" s="841"/>
      <c r="AYL6" s="841"/>
      <c r="AYM6" s="841"/>
      <c r="AYN6" s="841"/>
      <c r="AYO6" s="841"/>
      <c r="AYP6" s="841"/>
      <c r="AYQ6" s="841"/>
      <c r="AYR6" s="841"/>
      <c r="AYS6" s="841"/>
    </row>
    <row r="7" spans="1:1345" s="706" customFormat="1" ht="17.25" customHeight="1">
      <c r="A7" s="696"/>
      <c r="B7" s="697"/>
      <c r="C7" s="698">
        <v>1</v>
      </c>
      <c r="D7" s="699" t="s">
        <v>151</v>
      </c>
      <c r="E7" s="700"/>
      <c r="F7" s="700"/>
      <c r="G7" s="701" t="s">
        <v>702</v>
      </c>
      <c r="H7" s="702">
        <f>SUMIF($L$5:$GC$5,"Kötelező feladatok",L7:GC7)-U7-AJ7-GA7</f>
        <v>252718</v>
      </c>
      <c r="I7" s="702">
        <f>SUMIF($L$5:$FZ$5,"Önként vállalt feladatok",L7:FZ7)</f>
        <v>9066</v>
      </c>
      <c r="J7" s="702">
        <f t="shared" ref="J7:J40" si="1">SUMIF($L$5:$GE$5,"Államigazgatási feladatok",L7:GE7)</f>
        <v>0</v>
      </c>
      <c r="K7" s="703">
        <f t="shared" ref="K7:K40" si="2">SUM(H7:J7)</f>
        <v>261784</v>
      </c>
      <c r="L7" s="702">
        <v>80549</v>
      </c>
      <c r="M7" s="702"/>
      <c r="N7" s="704"/>
      <c r="O7" s="702">
        <v>7287</v>
      </c>
      <c r="P7" s="702"/>
      <c r="Q7" s="704"/>
      <c r="R7" s="702">
        <v>1278</v>
      </c>
      <c r="S7" s="702"/>
      <c r="T7" s="704"/>
      <c r="U7" s="702">
        <f>L7+O7+R7</f>
        <v>89114</v>
      </c>
      <c r="V7" s="702"/>
      <c r="W7" s="704"/>
      <c r="X7" s="702">
        <v>4937</v>
      </c>
      <c r="Y7" s="702"/>
      <c r="Z7" s="704"/>
      <c r="AA7" s="702">
        <f>12296+334</f>
        <v>12630</v>
      </c>
      <c r="AB7" s="702"/>
      <c r="AC7" s="704"/>
      <c r="AD7" s="702">
        <v>5387</v>
      </c>
      <c r="AE7" s="702"/>
      <c r="AF7" s="704"/>
      <c r="AG7" s="702"/>
      <c r="AH7" s="702"/>
      <c r="AI7" s="704"/>
      <c r="AJ7" s="702">
        <f>AD7+AA7+X7</f>
        <v>22954</v>
      </c>
      <c r="AK7" s="702"/>
      <c r="AL7" s="704"/>
      <c r="AM7" s="702">
        <v>156</v>
      </c>
      <c r="AN7" s="702"/>
      <c r="AO7" s="704"/>
      <c r="AP7" s="702">
        <v>155</v>
      </c>
      <c r="AQ7" s="702"/>
      <c r="AR7" s="704"/>
      <c r="AS7" s="702">
        <v>3823</v>
      </c>
      <c r="AT7" s="702"/>
      <c r="AU7" s="704"/>
      <c r="AV7" s="702">
        <v>6725</v>
      </c>
      <c r="AW7" s="702"/>
      <c r="AX7" s="704"/>
      <c r="AY7" s="702"/>
      <c r="AZ7" s="702"/>
      <c r="BA7" s="704"/>
      <c r="BB7" s="702">
        <v>155</v>
      </c>
      <c r="BC7" s="702"/>
      <c r="BD7" s="704"/>
      <c r="BE7" s="702">
        <v>329</v>
      </c>
      <c r="BF7" s="702"/>
      <c r="BG7" s="704"/>
      <c r="BH7" s="702"/>
      <c r="BI7" s="702"/>
      <c r="BJ7" s="704"/>
      <c r="BK7" s="702"/>
      <c r="BL7" s="702"/>
      <c r="BM7" s="704"/>
      <c r="BN7" s="702"/>
      <c r="BO7" s="702"/>
      <c r="BP7" s="704"/>
      <c r="BQ7" s="702"/>
      <c r="BR7" s="702"/>
      <c r="BS7" s="704"/>
      <c r="BT7" s="702"/>
      <c r="BU7" s="702"/>
      <c r="BV7" s="704"/>
      <c r="BW7" s="702">
        <v>10050</v>
      </c>
      <c r="BX7" s="702"/>
      <c r="BY7" s="704"/>
      <c r="BZ7" s="702"/>
      <c r="CA7" s="702"/>
      <c r="CB7" s="704"/>
      <c r="CC7" s="702"/>
      <c r="CD7" s="702"/>
      <c r="CE7" s="704"/>
      <c r="CF7" s="702"/>
      <c r="CG7" s="702"/>
      <c r="CH7" s="704"/>
      <c r="CI7" s="702">
        <v>1443</v>
      </c>
      <c r="CJ7" s="702"/>
      <c r="CK7" s="704"/>
      <c r="CL7" s="702">
        <v>23038</v>
      </c>
      <c r="CM7" s="702"/>
      <c r="CN7" s="704"/>
      <c r="CO7" s="702"/>
      <c r="CP7" s="702"/>
      <c r="CQ7" s="704"/>
      <c r="CR7" s="702">
        <v>26387</v>
      </c>
      <c r="CS7" s="702"/>
      <c r="CT7" s="704"/>
      <c r="CU7" s="702"/>
      <c r="CV7" s="702">
        <v>7734</v>
      </c>
      <c r="CW7" s="704"/>
      <c r="CX7" s="702"/>
      <c r="CY7" s="702"/>
      <c r="CZ7" s="704"/>
      <c r="DA7" s="702"/>
      <c r="DB7" s="702"/>
      <c r="DC7" s="704"/>
      <c r="DD7" s="702"/>
      <c r="DE7" s="702"/>
      <c r="DF7" s="704"/>
      <c r="DG7" s="702"/>
      <c r="DH7" s="702"/>
      <c r="DI7" s="704"/>
      <c r="DJ7" s="702">
        <v>2593</v>
      </c>
      <c r="DK7" s="702"/>
      <c r="DL7" s="704"/>
      <c r="DM7" s="702"/>
      <c r="DN7" s="702"/>
      <c r="DO7" s="704"/>
      <c r="DP7" s="702"/>
      <c r="DQ7" s="702"/>
      <c r="DR7" s="704"/>
      <c r="DS7" s="702">
        <v>43843</v>
      </c>
      <c r="DT7" s="702"/>
      <c r="DU7" s="704"/>
      <c r="DV7" s="702"/>
      <c r="DW7" s="702"/>
      <c r="DX7" s="704"/>
      <c r="DY7" s="702"/>
      <c r="DZ7" s="702"/>
      <c r="EA7" s="704"/>
      <c r="EB7" s="702"/>
      <c r="EC7" s="702"/>
      <c r="ED7" s="704"/>
      <c r="EE7" s="702"/>
      <c r="EF7" s="702"/>
      <c r="EG7" s="704"/>
      <c r="EH7" s="702">
        <v>5488</v>
      </c>
      <c r="EI7" s="702"/>
      <c r="EJ7" s="704"/>
      <c r="EK7" s="704"/>
      <c r="EL7" s="704"/>
      <c r="EM7" s="704"/>
      <c r="EN7" s="704">
        <v>1298</v>
      </c>
      <c r="EO7" s="704"/>
      <c r="EP7" s="704"/>
      <c r="EQ7" s="702"/>
      <c r="ER7" s="702"/>
      <c r="ES7" s="704"/>
      <c r="ET7" s="702"/>
      <c r="EU7" s="702">
        <v>1272</v>
      </c>
      <c r="EV7" s="704"/>
      <c r="EW7" s="702"/>
      <c r="EX7" s="702"/>
      <c r="EY7" s="704"/>
      <c r="EZ7" s="702"/>
      <c r="FA7" s="702"/>
      <c r="FB7" s="704"/>
      <c r="FC7" s="702"/>
      <c r="FD7" s="702"/>
      <c r="FE7" s="704"/>
      <c r="FF7" s="702">
        <v>15001</v>
      </c>
      <c r="FG7" s="702"/>
      <c r="FH7" s="704"/>
      <c r="FI7" s="702"/>
      <c r="FJ7" s="702"/>
      <c r="FK7" s="704"/>
      <c r="FL7" s="702"/>
      <c r="FM7" s="702"/>
      <c r="FN7" s="704"/>
      <c r="FO7" s="702"/>
      <c r="FP7" s="702"/>
      <c r="FQ7" s="704"/>
      <c r="FR7" s="702"/>
      <c r="FS7" s="702">
        <v>60</v>
      </c>
      <c r="FT7" s="704"/>
      <c r="FU7" s="702">
        <v>166</v>
      </c>
      <c r="FV7" s="702"/>
      <c r="FW7" s="704"/>
      <c r="FX7" s="702"/>
      <c r="FY7" s="702"/>
      <c r="FZ7" s="704"/>
      <c r="GA7" s="702">
        <f>SUMIF($AM$5:$FX$5,"Kötelező feladatok",AM7:FX7)</f>
        <v>140650</v>
      </c>
      <c r="GB7" s="702">
        <f>SUMIF($AM$5:$FY$5,"Önként vállalt feladatok",AM7:FY7)</f>
        <v>9066</v>
      </c>
      <c r="GC7" s="702">
        <f>SUMIF($AM$5:$EY$5,"Kötelező feladatok",AO7:GB7)</f>
        <v>0</v>
      </c>
      <c r="GD7" s="705">
        <f>GA7+GB7</f>
        <v>149716</v>
      </c>
      <c r="GE7" s="834"/>
      <c r="GF7" s="842">
        <f>SUM(L7:FZ7)-U7-AJ7</f>
        <v>261784</v>
      </c>
      <c r="GG7" s="842"/>
      <c r="GH7" s="842"/>
      <c r="GI7" s="842"/>
      <c r="GJ7" s="842"/>
      <c r="GK7" s="842"/>
      <c r="GL7" s="842"/>
      <c r="GM7" s="842"/>
      <c r="GN7" s="842"/>
      <c r="GO7" s="842"/>
      <c r="GP7" s="842"/>
      <c r="GQ7" s="842"/>
      <c r="GR7" s="842"/>
      <c r="GS7" s="842"/>
      <c r="GT7" s="842"/>
      <c r="GU7" s="842"/>
      <c r="GV7" s="842"/>
      <c r="GW7" s="842"/>
      <c r="GX7" s="842"/>
      <c r="GY7" s="842"/>
      <c r="GZ7" s="842"/>
      <c r="HA7" s="842"/>
      <c r="HB7" s="842"/>
      <c r="HC7" s="842"/>
      <c r="HD7" s="842"/>
      <c r="HE7" s="842"/>
      <c r="HF7" s="842"/>
      <c r="HG7" s="842"/>
      <c r="HH7" s="842"/>
      <c r="HI7" s="842"/>
      <c r="HJ7" s="842"/>
      <c r="HK7" s="842"/>
      <c r="HL7" s="842"/>
      <c r="HM7" s="842"/>
      <c r="HN7" s="842"/>
      <c r="HO7" s="842"/>
      <c r="HP7" s="842"/>
      <c r="HQ7" s="842"/>
      <c r="HR7" s="842"/>
      <c r="HS7" s="842"/>
      <c r="HT7" s="842"/>
      <c r="HU7" s="842"/>
      <c r="HV7" s="842"/>
      <c r="HW7" s="842"/>
      <c r="HX7" s="843"/>
      <c r="HY7" s="843"/>
      <c r="HZ7" s="843"/>
      <c r="IA7" s="843"/>
      <c r="IB7" s="843"/>
      <c r="IC7" s="843"/>
      <c r="ID7" s="843"/>
      <c r="IE7" s="843"/>
      <c r="IF7" s="843"/>
      <c r="IG7" s="843"/>
      <c r="IH7" s="843"/>
      <c r="II7" s="843"/>
      <c r="IJ7" s="843"/>
      <c r="IK7" s="843"/>
      <c r="IL7" s="843"/>
      <c r="IM7" s="843"/>
      <c r="IN7" s="843"/>
      <c r="IO7" s="843"/>
      <c r="IP7" s="843"/>
      <c r="IQ7" s="843"/>
      <c r="IR7" s="843"/>
      <c r="IS7" s="843"/>
      <c r="IT7" s="843"/>
      <c r="IU7" s="843"/>
      <c r="IV7" s="843"/>
      <c r="IW7" s="843"/>
      <c r="IX7" s="843"/>
      <c r="IY7" s="843"/>
      <c r="IZ7" s="843"/>
      <c r="JA7" s="843"/>
      <c r="JB7" s="843"/>
      <c r="JC7" s="843"/>
      <c r="JD7" s="843"/>
      <c r="JE7" s="843"/>
      <c r="JF7" s="843"/>
      <c r="JG7" s="843"/>
      <c r="JH7" s="843"/>
      <c r="JI7" s="843"/>
      <c r="JJ7" s="843"/>
      <c r="JK7" s="843"/>
      <c r="JL7" s="843"/>
      <c r="JM7" s="843"/>
      <c r="JN7" s="843"/>
      <c r="JO7" s="843"/>
      <c r="JP7" s="843"/>
      <c r="JQ7" s="843"/>
      <c r="JR7" s="843"/>
      <c r="JS7" s="843"/>
      <c r="JT7" s="843"/>
      <c r="JU7" s="843"/>
      <c r="JV7" s="843"/>
      <c r="JW7" s="843"/>
      <c r="JX7" s="843"/>
      <c r="JY7" s="843"/>
      <c r="JZ7" s="843"/>
      <c r="KA7" s="843"/>
      <c r="KB7" s="843"/>
      <c r="KC7" s="843"/>
      <c r="KD7" s="843"/>
      <c r="KE7" s="843"/>
      <c r="KF7" s="843"/>
      <c r="KG7" s="843"/>
      <c r="KH7" s="843"/>
      <c r="KI7" s="843"/>
      <c r="KJ7" s="843"/>
      <c r="KK7" s="843"/>
      <c r="KL7" s="843"/>
      <c r="KM7" s="843"/>
      <c r="KN7" s="843"/>
      <c r="KO7" s="843"/>
      <c r="KP7" s="843"/>
      <c r="KQ7" s="843"/>
      <c r="KR7" s="843"/>
      <c r="KS7" s="843"/>
      <c r="KT7" s="843"/>
      <c r="KU7" s="843"/>
      <c r="KV7" s="843"/>
      <c r="KW7" s="843"/>
      <c r="KX7" s="843"/>
      <c r="KY7" s="843"/>
      <c r="KZ7" s="843"/>
      <c r="LA7" s="843"/>
      <c r="LB7" s="843"/>
      <c r="LC7" s="843"/>
      <c r="LD7" s="843"/>
      <c r="LE7" s="843"/>
      <c r="LF7" s="843"/>
      <c r="LG7" s="843"/>
      <c r="LH7" s="843"/>
      <c r="LI7" s="843"/>
      <c r="LJ7" s="843"/>
      <c r="LK7" s="843"/>
      <c r="LL7" s="843"/>
      <c r="LM7" s="843"/>
      <c r="LN7" s="843"/>
      <c r="LO7" s="843"/>
      <c r="LP7" s="843"/>
      <c r="LQ7" s="843"/>
      <c r="LR7" s="843"/>
      <c r="LS7" s="843"/>
      <c r="LT7" s="843"/>
      <c r="LU7" s="843"/>
      <c r="LV7" s="843"/>
      <c r="LW7" s="843"/>
      <c r="LX7" s="843"/>
      <c r="LY7" s="843"/>
      <c r="LZ7" s="843"/>
      <c r="MA7" s="843"/>
      <c r="MB7" s="843"/>
      <c r="MC7" s="843"/>
      <c r="MD7" s="843"/>
      <c r="ME7" s="843"/>
      <c r="MF7" s="843"/>
      <c r="MG7" s="843"/>
      <c r="MH7" s="843"/>
      <c r="MI7" s="843"/>
      <c r="MJ7" s="843"/>
      <c r="MK7" s="843"/>
      <c r="ML7" s="843"/>
      <c r="MM7" s="843"/>
      <c r="MN7" s="843"/>
      <c r="MO7" s="843"/>
      <c r="MP7" s="843"/>
      <c r="MQ7" s="843"/>
      <c r="MR7" s="843"/>
      <c r="MS7" s="843"/>
      <c r="MT7" s="843"/>
      <c r="MU7" s="843"/>
      <c r="MV7" s="843"/>
      <c r="MW7" s="843"/>
      <c r="MX7" s="843"/>
      <c r="MY7" s="843"/>
      <c r="MZ7" s="843"/>
      <c r="NA7" s="843"/>
      <c r="NB7" s="843"/>
      <c r="NC7" s="843"/>
      <c r="ND7" s="843"/>
      <c r="NE7" s="843"/>
      <c r="NF7" s="843"/>
      <c r="NG7" s="843"/>
      <c r="NH7" s="843"/>
      <c r="NI7" s="843"/>
      <c r="NJ7" s="843"/>
      <c r="NK7" s="843"/>
      <c r="NL7" s="843"/>
      <c r="NM7" s="843"/>
      <c r="NN7" s="843"/>
      <c r="NO7" s="843"/>
      <c r="NP7" s="843"/>
      <c r="NQ7" s="843"/>
      <c r="NR7" s="843"/>
      <c r="NS7" s="843"/>
      <c r="NT7" s="843"/>
      <c r="NU7" s="843"/>
      <c r="NV7" s="843"/>
      <c r="NW7" s="843"/>
      <c r="NX7" s="843"/>
      <c r="NY7" s="843"/>
      <c r="NZ7" s="843"/>
      <c r="OA7" s="843"/>
      <c r="OB7" s="843"/>
      <c r="OC7" s="843"/>
      <c r="OD7" s="843"/>
      <c r="OE7" s="843"/>
      <c r="OF7" s="843"/>
      <c r="OG7" s="843"/>
      <c r="OH7" s="843"/>
      <c r="OI7" s="843"/>
      <c r="OJ7" s="843"/>
      <c r="OK7" s="843"/>
      <c r="OL7" s="843"/>
      <c r="OM7" s="843"/>
      <c r="ON7" s="843"/>
      <c r="OO7" s="843"/>
      <c r="OP7" s="843"/>
      <c r="OQ7" s="843"/>
      <c r="OR7" s="843"/>
      <c r="OS7" s="843"/>
      <c r="OT7" s="843"/>
      <c r="OU7" s="843"/>
      <c r="OV7" s="843"/>
      <c r="OW7" s="843"/>
      <c r="OX7" s="843"/>
      <c r="OY7" s="843"/>
      <c r="OZ7" s="843"/>
      <c r="PA7" s="843"/>
      <c r="PB7" s="843"/>
      <c r="PC7" s="843"/>
      <c r="PD7" s="843"/>
      <c r="PE7" s="843"/>
      <c r="PF7" s="843"/>
      <c r="PG7" s="843"/>
      <c r="PH7" s="843"/>
      <c r="PI7" s="843"/>
      <c r="PJ7" s="843"/>
      <c r="PK7" s="843"/>
      <c r="PL7" s="843"/>
      <c r="PM7" s="843"/>
      <c r="PN7" s="843"/>
      <c r="PO7" s="843"/>
      <c r="PP7" s="843"/>
      <c r="PQ7" s="843"/>
      <c r="PR7" s="843"/>
      <c r="PS7" s="843"/>
      <c r="PT7" s="843"/>
      <c r="PU7" s="843"/>
      <c r="PV7" s="843"/>
      <c r="PW7" s="843"/>
      <c r="PX7" s="843"/>
      <c r="PY7" s="843"/>
      <c r="PZ7" s="843"/>
      <c r="QA7" s="843"/>
      <c r="QB7" s="843"/>
      <c r="QC7" s="843"/>
      <c r="QD7" s="843"/>
      <c r="QE7" s="843"/>
      <c r="QF7" s="843"/>
      <c r="QG7" s="843"/>
      <c r="QH7" s="843"/>
      <c r="QI7" s="843"/>
      <c r="QJ7" s="843"/>
      <c r="QK7" s="843"/>
      <c r="QL7" s="843"/>
      <c r="QM7" s="843"/>
      <c r="QN7" s="843"/>
      <c r="QO7" s="843"/>
      <c r="QP7" s="843"/>
      <c r="QQ7" s="843"/>
      <c r="QR7" s="843"/>
      <c r="QS7" s="843"/>
      <c r="QT7" s="843"/>
      <c r="QU7" s="843"/>
      <c r="QV7" s="843"/>
      <c r="QW7" s="843"/>
      <c r="QX7" s="843"/>
      <c r="QY7" s="843"/>
      <c r="QZ7" s="843"/>
      <c r="RA7" s="843"/>
      <c r="RB7" s="843"/>
      <c r="RC7" s="843"/>
      <c r="RD7" s="843"/>
      <c r="RE7" s="843"/>
      <c r="RF7" s="843"/>
      <c r="RG7" s="843"/>
      <c r="RH7" s="843"/>
      <c r="RI7" s="843"/>
      <c r="RJ7" s="843"/>
      <c r="RK7" s="843"/>
      <c r="RL7" s="843"/>
      <c r="RM7" s="843"/>
      <c r="RN7" s="843"/>
      <c r="RO7" s="843"/>
      <c r="RP7" s="843"/>
      <c r="RQ7" s="843"/>
      <c r="RR7" s="843"/>
      <c r="RS7" s="843"/>
      <c r="RT7" s="843"/>
      <c r="RU7" s="843"/>
      <c r="RV7" s="843"/>
      <c r="RW7" s="843"/>
      <c r="RX7" s="843"/>
      <c r="RY7" s="843"/>
      <c r="RZ7" s="843"/>
      <c r="SA7" s="843"/>
      <c r="SB7" s="843"/>
      <c r="SC7" s="843"/>
      <c r="SD7" s="843"/>
      <c r="SE7" s="843"/>
      <c r="SF7" s="843"/>
      <c r="SG7" s="843"/>
      <c r="SH7" s="843"/>
      <c r="SI7" s="843"/>
      <c r="SJ7" s="843"/>
      <c r="SK7" s="843"/>
      <c r="SL7" s="843"/>
      <c r="SM7" s="843"/>
      <c r="SN7" s="843"/>
      <c r="SO7" s="843"/>
      <c r="SP7" s="843"/>
      <c r="SQ7" s="843"/>
      <c r="SR7" s="843"/>
      <c r="SS7" s="843"/>
      <c r="ST7" s="843"/>
      <c r="SU7" s="843"/>
      <c r="SV7" s="843"/>
      <c r="SW7" s="843"/>
      <c r="SX7" s="843"/>
      <c r="SY7" s="843"/>
      <c r="SZ7" s="843"/>
      <c r="TA7" s="843"/>
      <c r="TB7" s="843"/>
      <c r="TC7" s="843"/>
      <c r="TD7" s="843"/>
      <c r="TE7" s="843"/>
      <c r="TF7" s="843"/>
      <c r="TG7" s="843"/>
      <c r="TH7" s="843"/>
      <c r="TI7" s="843"/>
      <c r="TJ7" s="843"/>
      <c r="TK7" s="843"/>
      <c r="TL7" s="843"/>
      <c r="TM7" s="843"/>
      <c r="TN7" s="843"/>
      <c r="TO7" s="843"/>
      <c r="TP7" s="843"/>
      <c r="TQ7" s="843"/>
      <c r="TR7" s="843"/>
      <c r="TS7" s="843"/>
      <c r="TT7" s="843"/>
      <c r="TU7" s="843"/>
      <c r="TV7" s="843"/>
      <c r="TW7" s="843"/>
      <c r="TX7" s="843"/>
      <c r="TY7" s="843"/>
      <c r="TZ7" s="843"/>
      <c r="UA7" s="843"/>
      <c r="UB7" s="843"/>
      <c r="UC7" s="843"/>
      <c r="UD7" s="843"/>
      <c r="UE7" s="843"/>
      <c r="UF7" s="843"/>
      <c r="UG7" s="843"/>
      <c r="UH7" s="843"/>
      <c r="UI7" s="843"/>
      <c r="UJ7" s="843"/>
      <c r="UK7" s="843"/>
      <c r="UL7" s="843"/>
      <c r="UM7" s="843"/>
      <c r="UN7" s="843"/>
      <c r="UO7" s="843"/>
      <c r="UP7" s="843"/>
      <c r="UQ7" s="843"/>
      <c r="UR7" s="843"/>
      <c r="US7" s="843"/>
      <c r="UT7" s="843"/>
      <c r="UU7" s="843"/>
      <c r="UV7" s="843"/>
      <c r="UW7" s="843"/>
      <c r="UX7" s="843"/>
      <c r="UY7" s="843"/>
      <c r="UZ7" s="843"/>
      <c r="VA7" s="843"/>
      <c r="VB7" s="843"/>
      <c r="VC7" s="843"/>
      <c r="VD7" s="843"/>
      <c r="VE7" s="843"/>
      <c r="VF7" s="843"/>
      <c r="VG7" s="843"/>
      <c r="VH7" s="843"/>
      <c r="VI7" s="843"/>
      <c r="VJ7" s="843"/>
      <c r="VK7" s="843"/>
      <c r="VL7" s="843"/>
      <c r="VM7" s="843"/>
      <c r="VN7" s="843"/>
      <c r="VO7" s="843"/>
      <c r="VP7" s="843"/>
      <c r="VQ7" s="843"/>
      <c r="VR7" s="843"/>
      <c r="VS7" s="843"/>
      <c r="VT7" s="843"/>
      <c r="VU7" s="843"/>
      <c r="VV7" s="843"/>
      <c r="VW7" s="843"/>
      <c r="VX7" s="843"/>
      <c r="VY7" s="843"/>
      <c r="VZ7" s="843"/>
      <c r="WA7" s="843"/>
      <c r="WB7" s="843"/>
      <c r="WC7" s="843"/>
      <c r="WD7" s="843"/>
      <c r="WE7" s="843"/>
      <c r="WF7" s="843"/>
      <c r="WG7" s="843"/>
      <c r="WH7" s="843"/>
      <c r="WI7" s="843"/>
      <c r="WJ7" s="843"/>
      <c r="WK7" s="843"/>
      <c r="WL7" s="843"/>
      <c r="WM7" s="843"/>
      <c r="WN7" s="843"/>
      <c r="WO7" s="843"/>
      <c r="WP7" s="843"/>
      <c r="WQ7" s="843"/>
      <c r="WR7" s="843"/>
      <c r="WS7" s="843"/>
      <c r="WT7" s="843"/>
      <c r="WU7" s="843"/>
      <c r="WV7" s="843"/>
      <c r="WW7" s="843"/>
      <c r="WX7" s="843"/>
      <c r="WY7" s="843"/>
      <c r="WZ7" s="843"/>
      <c r="XA7" s="843"/>
      <c r="XB7" s="843"/>
      <c r="XC7" s="843"/>
      <c r="XD7" s="843"/>
      <c r="XE7" s="843"/>
      <c r="XF7" s="843"/>
      <c r="XG7" s="843"/>
      <c r="XH7" s="843"/>
      <c r="XI7" s="843"/>
      <c r="XJ7" s="843"/>
      <c r="XK7" s="843"/>
      <c r="XL7" s="843"/>
      <c r="XM7" s="843"/>
      <c r="XN7" s="843"/>
      <c r="XO7" s="843"/>
      <c r="XP7" s="843"/>
      <c r="XQ7" s="843"/>
      <c r="XR7" s="843"/>
      <c r="XS7" s="843"/>
      <c r="XT7" s="843"/>
      <c r="XU7" s="843"/>
      <c r="XV7" s="843"/>
      <c r="XW7" s="843"/>
      <c r="XX7" s="843"/>
      <c r="XY7" s="843"/>
      <c r="XZ7" s="843"/>
      <c r="YA7" s="843"/>
      <c r="YB7" s="843"/>
      <c r="YC7" s="843"/>
      <c r="YD7" s="843"/>
      <c r="YE7" s="843"/>
      <c r="YF7" s="843"/>
      <c r="YG7" s="843"/>
      <c r="YH7" s="843"/>
      <c r="YI7" s="843"/>
      <c r="YJ7" s="843"/>
      <c r="YK7" s="843"/>
      <c r="YL7" s="843"/>
      <c r="YM7" s="843"/>
      <c r="YN7" s="843"/>
      <c r="YO7" s="843"/>
      <c r="YP7" s="843"/>
      <c r="YQ7" s="843"/>
      <c r="YR7" s="843"/>
      <c r="YS7" s="843"/>
      <c r="YT7" s="843"/>
      <c r="YU7" s="843"/>
      <c r="YV7" s="843"/>
      <c r="YW7" s="843"/>
      <c r="YX7" s="843"/>
      <c r="YY7" s="843"/>
      <c r="YZ7" s="843"/>
      <c r="ZA7" s="843"/>
      <c r="ZB7" s="843"/>
      <c r="ZC7" s="843"/>
      <c r="ZD7" s="843"/>
      <c r="ZE7" s="843"/>
      <c r="ZF7" s="843"/>
      <c r="ZG7" s="843"/>
      <c r="ZH7" s="843"/>
      <c r="ZI7" s="843"/>
      <c r="ZJ7" s="843"/>
      <c r="ZK7" s="843"/>
      <c r="ZL7" s="843"/>
      <c r="ZM7" s="843"/>
      <c r="ZN7" s="843"/>
      <c r="ZO7" s="843"/>
      <c r="ZP7" s="843"/>
      <c r="ZQ7" s="843"/>
      <c r="ZR7" s="843"/>
      <c r="ZS7" s="843"/>
      <c r="ZT7" s="843"/>
      <c r="ZU7" s="843"/>
      <c r="ZV7" s="843"/>
      <c r="ZW7" s="843"/>
      <c r="ZX7" s="843"/>
      <c r="ZY7" s="843"/>
      <c r="ZZ7" s="843"/>
      <c r="AAA7" s="843"/>
      <c r="AAB7" s="843"/>
      <c r="AAC7" s="843"/>
      <c r="AAD7" s="843"/>
      <c r="AAE7" s="843"/>
      <c r="AAF7" s="843"/>
      <c r="AAG7" s="843"/>
      <c r="AAH7" s="843"/>
      <c r="AAI7" s="843"/>
      <c r="AAJ7" s="843"/>
      <c r="AAK7" s="843"/>
      <c r="AAL7" s="843"/>
      <c r="AAM7" s="843"/>
      <c r="AAN7" s="843"/>
      <c r="AAO7" s="843"/>
      <c r="AAP7" s="843"/>
      <c r="AAQ7" s="843"/>
      <c r="AAR7" s="843"/>
      <c r="AAS7" s="843"/>
      <c r="AAT7" s="843"/>
      <c r="AAU7" s="843"/>
      <c r="AAV7" s="843"/>
      <c r="AAW7" s="843"/>
      <c r="AAX7" s="843"/>
      <c r="AAY7" s="843"/>
      <c r="AAZ7" s="843"/>
      <c r="ABA7" s="843"/>
      <c r="ABB7" s="843"/>
      <c r="ABC7" s="843"/>
      <c r="ABD7" s="843"/>
      <c r="ABE7" s="843"/>
      <c r="ABF7" s="843"/>
      <c r="ABG7" s="843"/>
      <c r="ABH7" s="843"/>
      <c r="ABI7" s="843"/>
      <c r="ABJ7" s="843"/>
      <c r="ABK7" s="843"/>
      <c r="ABL7" s="843"/>
      <c r="ABM7" s="843"/>
      <c r="ABN7" s="843"/>
      <c r="ABO7" s="843"/>
      <c r="ABP7" s="843"/>
      <c r="ABQ7" s="843"/>
      <c r="ABR7" s="843"/>
      <c r="ABS7" s="843"/>
      <c r="ABT7" s="843"/>
      <c r="ABU7" s="843"/>
      <c r="ABV7" s="843"/>
      <c r="ABW7" s="843"/>
      <c r="ABX7" s="843"/>
      <c r="ABY7" s="843"/>
      <c r="ABZ7" s="843"/>
      <c r="ACA7" s="843"/>
      <c r="ACB7" s="843"/>
      <c r="ACC7" s="843"/>
      <c r="ACD7" s="843"/>
      <c r="ACE7" s="843"/>
      <c r="ACF7" s="843"/>
      <c r="ACG7" s="843"/>
      <c r="ACH7" s="843"/>
      <c r="ACI7" s="843"/>
      <c r="ACJ7" s="843"/>
      <c r="ACK7" s="843"/>
      <c r="ACL7" s="843"/>
      <c r="ACM7" s="843"/>
      <c r="ACN7" s="843"/>
      <c r="ACO7" s="843"/>
      <c r="ACP7" s="843"/>
      <c r="ACQ7" s="843"/>
      <c r="ACR7" s="843"/>
      <c r="ACS7" s="843"/>
      <c r="ACT7" s="843"/>
      <c r="ACU7" s="843"/>
      <c r="ACV7" s="843"/>
      <c r="ACW7" s="843"/>
      <c r="ACX7" s="843"/>
      <c r="ACY7" s="843"/>
      <c r="ACZ7" s="843"/>
      <c r="ADA7" s="843"/>
      <c r="ADB7" s="843"/>
      <c r="ADC7" s="843"/>
      <c r="ADD7" s="843"/>
      <c r="ADE7" s="843"/>
      <c r="ADF7" s="843"/>
      <c r="ADG7" s="843"/>
      <c r="ADH7" s="843"/>
      <c r="ADI7" s="843"/>
      <c r="ADJ7" s="843"/>
      <c r="ADK7" s="843"/>
      <c r="ADL7" s="843"/>
      <c r="ADM7" s="843"/>
      <c r="ADN7" s="843"/>
      <c r="ADO7" s="843"/>
      <c r="ADP7" s="843"/>
      <c r="ADQ7" s="843"/>
      <c r="ADR7" s="843"/>
      <c r="ADS7" s="843"/>
      <c r="ADT7" s="843"/>
      <c r="ADU7" s="843"/>
      <c r="ADV7" s="843"/>
      <c r="ADW7" s="843"/>
      <c r="ADX7" s="843"/>
      <c r="ADY7" s="843"/>
      <c r="ADZ7" s="843"/>
      <c r="AEA7" s="843"/>
      <c r="AEB7" s="843"/>
      <c r="AEC7" s="843"/>
      <c r="AED7" s="843"/>
      <c r="AEE7" s="843"/>
      <c r="AEF7" s="843"/>
      <c r="AEG7" s="843"/>
      <c r="AEH7" s="843"/>
      <c r="AEI7" s="843"/>
      <c r="AEJ7" s="843"/>
      <c r="AEK7" s="843"/>
      <c r="AEL7" s="843"/>
      <c r="AEM7" s="843"/>
      <c r="AEN7" s="843"/>
      <c r="AEO7" s="843"/>
      <c r="AEP7" s="843"/>
      <c r="AEQ7" s="843"/>
      <c r="AER7" s="843"/>
      <c r="AES7" s="843"/>
      <c r="AET7" s="843"/>
      <c r="AEU7" s="843"/>
      <c r="AEV7" s="843"/>
      <c r="AEW7" s="843"/>
      <c r="AEX7" s="843"/>
      <c r="AEY7" s="843"/>
      <c r="AEZ7" s="843"/>
      <c r="AFA7" s="843"/>
      <c r="AFB7" s="843"/>
      <c r="AFC7" s="843"/>
      <c r="AFD7" s="843"/>
      <c r="AFE7" s="843"/>
      <c r="AFF7" s="843"/>
      <c r="AFG7" s="843"/>
      <c r="AFH7" s="843"/>
      <c r="AFI7" s="843"/>
      <c r="AFJ7" s="843"/>
      <c r="AFK7" s="843"/>
      <c r="AFL7" s="843"/>
      <c r="AFM7" s="843"/>
      <c r="AFN7" s="843"/>
      <c r="AFO7" s="843"/>
      <c r="AFP7" s="843"/>
      <c r="AFQ7" s="843"/>
      <c r="AFR7" s="843"/>
      <c r="AFS7" s="843"/>
      <c r="AFT7" s="843"/>
      <c r="AFU7" s="843"/>
      <c r="AFV7" s="843"/>
      <c r="AFW7" s="843"/>
      <c r="AFX7" s="843"/>
      <c r="AFY7" s="843"/>
      <c r="AFZ7" s="843"/>
      <c r="AGA7" s="843"/>
      <c r="AGB7" s="843"/>
      <c r="AGC7" s="843"/>
      <c r="AGD7" s="843"/>
      <c r="AGE7" s="843"/>
      <c r="AGF7" s="843"/>
      <c r="AGG7" s="843"/>
      <c r="AGH7" s="843"/>
      <c r="AGI7" s="843"/>
      <c r="AGJ7" s="843"/>
      <c r="AGK7" s="843"/>
      <c r="AGL7" s="843"/>
      <c r="AGM7" s="843"/>
      <c r="AGN7" s="843"/>
      <c r="AGO7" s="843"/>
      <c r="AGP7" s="843"/>
      <c r="AGQ7" s="843"/>
      <c r="AGR7" s="843"/>
      <c r="AGS7" s="843"/>
      <c r="AGT7" s="843"/>
      <c r="AGU7" s="843"/>
      <c r="AGV7" s="843"/>
      <c r="AGW7" s="843"/>
      <c r="AGX7" s="843"/>
      <c r="AGY7" s="843"/>
      <c r="AGZ7" s="843"/>
      <c r="AHA7" s="843"/>
      <c r="AHB7" s="843"/>
      <c r="AHC7" s="843"/>
      <c r="AHD7" s="843"/>
      <c r="AHE7" s="843"/>
      <c r="AHF7" s="843"/>
      <c r="AHG7" s="843"/>
      <c r="AHH7" s="843"/>
      <c r="AHI7" s="843"/>
      <c r="AHJ7" s="843"/>
      <c r="AHK7" s="843"/>
      <c r="AHL7" s="843"/>
      <c r="AHM7" s="843"/>
      <c r="AHN7" s="843"/>
      <c r="AHO7" s="843"/>
      <c r="AHP7" s="843"/>
      <c r="AHQ7" s="843"/>
      <c r="AHR7" s="843"/>
      <c r="AHS7" s="843"/>
      <c r="AHT7" s="843"/>
      <c r="AHU7" s="843"/>
      <c r="AHV7" s="843"/>
      <c r="AHW7" s="843"/>
      <c r="AHX7" s="843"/>
      <c r="AHY7" s="843"/>
      <c r="AHZ7" s="843"/>
      <c r="AIA7" s="843"/>
      <c r="AIB7" s="843"/>
      <c r="AIC7" s="843"/>
      <c r="AID7" s="843"/>
      <c r="AIE7" s="843"/>
      <c r="AIF7" s="843"/>
      <c r="AIG7" s="843"/>
      <c r="AIH7" s="843"/>
      <c r="AII7" s="843"/>
      <c r="AIJ7" s="843"/>
      <c r="AIK7" s="843"/>
      <c r="AIL7" s="843"/>
      <c r="AIM7" s="843"/>
      <c r="AIN7" s="843"/>
      <c r="AIO7" s="843"/>
      <c r="AIP7" s="843"/>
      <c r="AIQ7" s="843"/>
      <c r="AIR7" s="843"/>
      <c r="AIS7" s="843"/>
      <c r="AIT7" s="843"/>
      <c r="AIU7" s="843"/>
      <c r="AIV7" s="843"/>
      <c r="AIW7" s="843"/>
      <c r="AIX7" s="843"/>
      <c r="AIY7" s="843"/>
      <c r="AIZ7" s="843"/>
      <c r="AJA7" s="843"/>
      <c r="AJB7" s="843"/>
      <c r="AJC7" s="843"/>
      <c r="AJD7" s="843"/>
      <c r="AJE7" s="843"/>
      <c r="AJF7" s="843"/>
      <c r="AJG7" s="843"/>
      <c r="AJH7" s="843"/>
      <c r="AJI7" s="843"/>
      <c r="AJJ7" s="843"/>
      <c r="AJK7" s="843"/>
      <c r="AJL7" s="843"/>
      <c r="AJM7" s="843"/>
      <c r="AJN7" s="843"/>
      <c r="AJO7" s="843"/>
      <c r="AJP7" s="843"/>
      <c r="AJQ7" s="843"/>
      <c r="AJR7" s="843"/>
      <c r="AJS7" s="843"/>
      <c r="AJT7" s="843"/>
      <c r="AJU7" s="843"/>
      <c r="AJV7" s="843"/>
      <c r="AJW7" s="843"/>
      <c r="AJX7" s="843"/>
      <c r="AJY7" s="843"/>
      <c r="AJZ7" s="843"/>
      <c r="AKA7" s="843"/>
      <c r="AKB7" s="843"/>
      <c r="AKC7" s="843"/>
      <c r="AKD7" s="843"/>
      <c r="AKE7" s="843"/>
      <c r="AKF7" s="843"/>
      <c r="AKG7" s="843"/>
      <c r="AKH7" s="843"/>
      <c r="AKI7" s="843"/>
      <c r="AKJ7" s="843"/>
      <c r="AKK7" s="843"/>
      <c r="AKL7" s="843"/>
      <c r="AKM7" s="843"/>
      <c r="AKN7" s="843"/>
      <c r="AKO7" s="843"/>
      <c r="AKP7" s="843"/>
      <c r="AKQ7" s="843"/>
      <c r="AKR7" s="843"/>
      <c r="AKS7" s="843"/>
      <c r="AKT7" s="843"/>
      <c r="AKU7" s="843"/>
      <c r="AKV7" s="843"/>
      <c r="AKW7" s="843"/>
      <c r="AKX7" s="843"/>
      <c r="AKY7" s="843"/>
      <c r="AKZ7" s="843"/>
      <c r="ALA7" s="843"/>
      <c r="ALB7" s="843"/>
      <c r="ALC7" s="843"/>
      <c r="ALD7" s="843"/>
      <c r="ALE7" s="843"/>
      <c r="ALF7" s="843"/>
      <c r="ALG7" s="843"/>
      <c r="ALH7" s="843"/>
      <c r="ALI7" s="843"/>
      <c r="ALJ7" s="843"/>
      <c r="ALK7" s="843"/>
      <c r="ALL7" s="843"/>
      <c r="ALM7" s="843"/>
      <c r="ALN7" s="843"/>
      <c r="ALO7" s="843"/>
      <c r="ALP7" s="843"/>
      <c r="ALQ7" s="843"/>
      <c r="ALR7" s="843"/>
      <c r="ALS7" s="843"/>
      <c r="ALT7" s="843"/>
      <c r="ALU7" s="843"/>
      <c r="ALV7" s="843"/>
      <c r="ALW7" s="843"/>
      <c r="ALX7" s="843"/>
      <c r="ALY7" s="843"/>
      <c r="ALZ7" s="843"/>
      <c r="AMA7" s="843"/>
      <c r="AMB7" s="843"/>
      <c r="AMC7" s="843"/>
      <c r="AMD7" s="843"/>
      <c r="AME7" s="843"/>
      <c r="AMF7" s="843"/>
      <c r="AMG7" s="843"/>
      <c r="AMH7" s="843"/>
      <c r="AMI7" s="843"/>
      <c r="AMJ7" s="843"/>
      <c r="AMK7" s="843"/>
      <c r="AML7" s="843"/>
      <c r="AMM7" s="843"/>
      <c r="AMN7" s="843"/>
      <c r="AMO7" s="843"/>
      <c r="AMP7" s="843"/>
      <c r="AMQ7" s="843"/>
      <c r="AMR7" s="843"/>
      <c r="AMS7" s="843"/>
      <c r="AMT7" s="843"/>
      <c r="AMU7" s="843"/>
      <c r="AMV7" s="843"/>
      <c r="AMW7" s="843"/>
      <c r="AMX7" s="843"/>
      <c r="AMY7" s="843"/>
      <c r="AMZ7" s="843"/>
      <c r="ANA7" s="843"/>
      <c r="ANB7" s="843"/>
      <c r="ANC7" s="843"/>
      <c r="AND7" s="843"/>
      <c r="ANE7" s="843"/>
      <c r="ANF7" s="843"/>
      <c r="ANG7" s="843"/>
      <c r="ANH7" s="843"/>
      <c r="ANI7" s="843"/>
      <c r="ANJ7" s="843"/>
      <c r="ANK7" s="843"/>
      <c r="ANL7" s="843"/>
      <c r="ANM7" s="843"/>
      <c r="ANN7" s="843"/>
      <c r="ANO7" s="843"/>
      <c r="ANP7" s="843"/>
      <c r="ANQ7" s="843"/>
      <c r="ANR7" s="843"/>
      <c r="ANS7" s="843"/>
      <c r="ANT7" s="843"/>
      <c r="ANU7" s="843"/>
      <c r="ANV7" s="843"/>
      <c r="ANW7" s="843"/>
      <c r="ANX7" s="843"/>
      <c r="ANY7" s="843"/>
      <c r="ANZ7" s="843"/>
      <c r="AOA7" s="843"/>
      <c r="AOB7" s="843"/>
      <c r="AOC7" s="843"/>
      <c r="AOD7" s="843"/>
      <c r="AOE7" s="843"/>
      <c r="AOF7" s="843"/>
      <c r="AOG7" s="843"/>
      <c r="AOH7" s="843"/>
      <c r="AOI7" s="843"/>
      <c r="AOJ7" s="843"/>
      <c r="AOK7" s="843"/>
      <c r="AOL7" s="843"/>
      <c r="AOM7" s="843"/>
      <c r="AON7" s="843"/>
      <c r="AOO7" s="843"/>
      <c r="AOP7" s="843"/>
      <c r="AOQ7" s="843"/>
      <c r="AOR7" s="843"/>
      <c r="AOS7" s="843"/>
      <c r="AOT7" s="843"/>
      <c r="AOU7" s="843"/>
      <c r="AOV7" s="843"/>
      <c r="AOW7" s="843"/>
      <c r="AOX7" s="843"/>
      <c r="AOY7" s="843"/>
      <c r="AOZ7" s="843"/>
      <c r="APA7" s="843"/>
      <c r="APB7" s="843"/>
      <c r="APC7" s="843"/>
      <c r="APD7" s="843"/>
      <c r="APE7" s="843"/>
      <c r="APF7" s="843"/>
      <c r="APG7" s="843"/>
      <c r="APH7" s="843"/>
      <c r="API7" s="843"/>
      <c r="APJ7" s="843"/>
      <c r="APK7" s="843"/>
      <c r="APL7" s="843"/>
      <c r="APM7" s="843"/>
      <c r="APN7" s="843"/>
      <c r="APO7" s="843"/>
      <c r="APP7" s="843"/>
      <c r="APQ7" s="843"/>
      <c r="APR7" s="843"/>
      <c r="APS7" s="843"/>
      <c r="APT7" s="843"/>
      <c r="APU7" s="843"/>
      <c r="APV7" s="843"/>
      <c r="APW7" s="843"/>
      <c r="APX7" s="843"/>
      <c r="APY7" s="843"/>
      <c r="APZ7" s="843"/>
      <c r="AQA7" s="843"/>
      <c r="AQB7" s="843"/>
      <c r="AQC7" s="843"/>
      <c r="AQD7" s="843"/>
      <c r="AQE7" s="843"/>
      <c r="AQF7" s="843"/>
      <c r="AQG7" s="843"/>
      <c r="AQH7" s="843"/>
      <c r="AQI7" s="843"/>
      <c r="AQJ7" s="843"/>
      <c r="AQK7" s="843"/>
      <c r="AQL7" s="843"/>
      <c r="AQM7" s="843"/>
      <c r="AQN7" s="843"/>
      <c r="AQO7" s="843"/>
      <c r="AQP7" s="843"/>
      <c r="AQQ7" s="843"/>
      <c r="AQR7" s="843"/>
      <c r="AQS7" s="843"/>
      <c r="AQT7" s="843"/>
      <c r="AQU7" s="843"/>
      <c r="AQV7" s="843"/>
      <c r="AQW7" s="843"/>
      <c r="AQX7" s="843"/>
      <c r="AQY7" s="843"/>
      <c r="AQZ7" s="843"/>
      <c r="ARA7" s="843"/>
      <c r="ARB7" s="843"/>
      <c r="ARC7" s="843"/>
      <c r="ARD7" s="843"/>
      <c r="ARE7" s="843"/>
      <c r="ARF7" s="843"/>
      <c r="ARG7" s="843"/>
      <c r="ARH7" s="843"/>
      <c r="ARI7" s="843"/>
      <c r="ARJ7" s="843"/>
      <c r="ARK7" s="843"/>
      <c r="ARL7" s="843"/>
      <c r="ARM7" s="843"/>
      <c r="ARN7" s="843"/>
      <c r="ARO7" s="843"/>
      <c r="ARP7" s="843"/>
      <c r="ARQ7" s="843"/>
      <c r="ARR7" s="843"/>
      <c r="ARS7" s="843"/>
      <c r="ART7" s="843"/>
      <c r="ARU7" s="843"/>
      <c r="ARV7" s="843"/>
      <c r="ARW7" s="843"/>
      <c r="ARX7" s="843"/>
      <c r="ARY7" s="843"/>
      <c r="ARZ7" s="843"/>
      <c r="ASA7" s="843"/>
      <c r="ASB7" s="843"/>
      <c r="ASC7" s="843"/>
      <c r="ASD7" s="843"/>
      <c r="ASE7" s="843"/>
      <c r="ASF7" s="843"/>
      <c r="ASG7" s="843"/>
      <c r="ASH7" s="843"/>
      <c r="ASI7" s="843"/>
      <c r="ASJ7" s="843"/>
      <c r="ASK7" s="843"/>
      <c r="ASL7" s="843"/>
      <c r="ASM7" s="843"/>
      <c r="ASN7" s="843"/>
      <c r="ASO7" s="843"/>
      <c r="ASP7" s="843"/>
      <c r="ASQ7" s="843"/>
      <c r="ASR7" s="843"/>
      <c r="ASS7" s="843"/>
      <c r="AST7" s="843"/>
      <c r="ASU7" s="843"/>
      <c r="ASV7" s="843"/>
      <c r="ASW7" s="843"/>
      <c r="ASX7" s="843"/>
      <c r="ASY7" s="843"/>
      <c r="ASZ7" s="843"/>
      <c r="ATA7" s="843"/>
      <c r="ATB7" s="843"/>
      <c r="ATC7" s="843"/>
      <c r="ATD7" s="843"/>
      <c r="ATE7" s="843"/>
      <c r="ATF7" s="843"/>
      <c r="ATG7" s="843"/>
      <c r="ATH7" s="843"/>
      <c r="ATI7" s="843"/>
      <c r="ATJ7" s="843"/>
      <c r="ATK7" s="843"/>
      <c r="ATL7" s="843"/>
      <c r="ATM7" s="843"/>
      <c r="ATN7" s="843"/>
      <c r="ATO7" s="843"/>
      <c r="ATP7" s="843"/>
      <c r="ATQ7" s="843"/>
      <c r="ATR7" s="843"/>
      <c r="ATS7" s="843"/>
      <c r="ATT7" s="843"/>
      <c r="ATU7" s="843"/>
      <c r="ATV7" s="843"/>
      <c r="ATW7" s="843"/>
      <c r="ATX7" s="843"/>
      <c r="ATY7" s="843"/>
      <c r="ATZ7" s="843"/>
      <c r="AUA7" s="843"/>
      <c r="AUB7" s="843"/>
      <c r="AUC7" s="843"/>
      <c r="AUD7" s="843"/>
      <c r="AUE7" s="843"/>
      <c r="AUF7" s="843"/>
      <c r="AUG7" s="843"/>
      <c r="AUH7" s="843"/>
      <c r="AUI7" s="843"/>
      <c r="AUJ7" s="843"/>
      <c r="AUK7" s="843"/>
      <c r="AUL7" s="843"/>
      <c r="AUM7" s="843"/>
      <c r="AUN7" s="843"/>
      <c r="AUO7" s="843"/>
      <c r="AUP7" s="843"/>
      <c r="AUQ7" s="843"/>
      <c r="AUR7" s="843"/>
      <c r="AUS7" s="843"/>
      <c r="AUT7" s="843"/>
      <c r="AUU7" s="843"/>
      <c r="AUV7" s="843"/>
      <c r="AUW7" s="843"/>
      <c r="AUX7" s="843"/>
      <c r="AUY7" s="843"/>
      <c r="AUZ7" s="843"/>
      <c r="AVA7" s="843"/>
      <c r="AVB7" s="843"/>
      <c r="AVC7" s="843"/>
      <c r="AVD7" s="843"/>
      <c r="AVE7" s="843"/>
      <c r="AVF7" s="843"/>
      <c r="AVG7" s="843"/>
      <c r="AVH7" s="843"/>
      <c r="AVI7" s="843"/>
      <c r="AVJ7" s="843"/>
      <c r="AVK7" s="843"/>
      <c r="AVL7" s="843"/>
      <c r="AVM7" s="843"/>
      <c r="AVN7" s="843"/>
      <c r="AVO7" s="843"/>
      <c r="AVP7" s="843"/>
      <c r="AVQ7" s="843"/>
      <c r="AVR7" s="843"/>
      <c r="AVS7" s="843"/>
      <c r="AVT7" s="843"/>
      <c r="AVU7" s="843"/>
      <c r="AVV7" s="843"/>
      <c r="AVW7" s="843"/>
      <c r="AVX7" s="843"/>
      <c r="AVY7" s="843"/>
      <c r="AVZ7" s="843"/>
      <c r="AWA7" s="843"/>
      <c r="AWB7" s="843"/>
      <c r="AWC7" s="843"/>
      <c r="AWD7" s="843"/>
      <c r="AWE7" s="843"/>
      <c r="AWF7" s="843"/>
      <c r="AWG7" s="843"/>
      <c r="AWH7" s="843"/>
      <c r="AWI7" s="843"/>
      <c r="AWJ7" s="843"/>
      <c r="AWK7" s="843"/>
      <c r="AWL7" s="843"/>
      <c r="AWM7" s="843"/>
      <c r="AWN7" s="843"/>
      <c r="AWO7" s="843"/>
      <c r="AWP7" s="843"/>
      <c r="AWQ7" s="843"/>
      <c r="AWR7" s="843"/>
      <c r="AWS7" s="843"/>
      <c r="AWT7" s="843"/>
      <c r="AWU7" s="843"/>
      <c r="AWV7" s="843"/>
      <c r="AWW7" s="843"/>
      <c r="AWX7" s="843"/>
      <c r="AWY7" s="843"/>
      <c r="AWZ7" s="843"/>
      <c r="AXA7" s="843"/>
      <c r="AXB7" s="843"/>
      <c r="AXC7" s="843"/>
      <c r="AXD7" s="843"/>
      <c r="AXE7" s="843"/>
      <c r="AXF7" s="843"/>
      <c r="AXG7" s="843"/>
      <c r="AXH7" s="843"/>
      <c r="AXI7" s="843"/>
      <c r="AXJ7" s="843"/>
      <c r="AXK7" s="843"/>
      <c r="AXL7" s="843"/>
      <c r="AXM7" s="843"/>
      <c r="AXN7" s="843"/>
      <c r="AXO7" s="843"/>
      <c r="AXP7" s="843"/>
      <c r="AXQ7" s="843"/>
      <c r="AXR7" s="843"/>
      <c r="AXS7" s="843"/>
      <c r="AXT7" s="843"/>
      <c r="AXU7" s="843"/>
      <c r="AXV7" s="843"/>
      <c r="AXW7" s="843"/>
      <c r="AXX7" s="843"/>
      <c r="AXY7" s="843"/>
      <c r="AXZ7" s="843"/>
      <c r="AYA7" s="843"/>
      <c r="AYB7" s="843"/>
      <c r="AYC7" s="843"/>
      <c r="AYD7" s="843"/>
      <c r="AYE7" s="843"/>
      <c r="AYF7" s="843"/>
      <c r="AYG7" s="843"/>
      <c r="AYH7" s="843"/>
      <c r="AYI7" s="843"/>
      <c r="AYJ7" s="843"/>
      <c r="AYK7" s="843"/>
      <c r="AYL7" s="843"/>
      <c r="AYM7" s="843"/>
      <c r="AYN7" s="843"/>
      <c r="AYO7" s="843"/>
      <c r="AYP7" s="843"/>
      <c r="AYQ7" s="843"/>
      <c r="AYR7" s="843"/>
      <c r="AYS7" s="843"/>
    </row>
    <row r="8" spans="1:1345" s="687" customFormat="1" ht="17.25" customHeight="1">
      <c r="A8" s="707"/>
      <c r="B8" s="697"/>
      <c r="C8" s="700">
        <v>2</v>
      </c>
      <c r="D8" s="1226" t="s">
        <v>703</v>
      </c>
      <c r="E8" s="1227"/>
      <c r="F8" s="1228"/>
      <c r="G8" s="701" t="s">
        <v>704</v>
      </c>
      <c r="H8" s="702">
        <f>SUMIF($L$5:$GC$5,"Kötelező feladatok",L8:GC8)-U8-AJ8-GA8</f>
        <v>66457</v>
      </c>
      <c r="I8" s="702">
        <f>SUMIF($L$5:$FZ$5,"Önként vállalt feladatok",L8:FZ8)</f>
        <v>1776</v>
      </c>
      <c r="J8" s="702">
        <f t="shared" si="1"/>
        <v>0</v>
      </c>
      <c r="K8" s="703">
        <f t="shared" si="2"/>
        <v>68233</v>
      </c>
      <c r="L8" s="702">
        <v>23748</v>
      </c>
      <c r="M8" s="702"/>
      <c r="N8" s="704"/>
      <c r="O8" s="702">
        <v>2058</v>
      </c>
      <c r="P8" s="702"/>
      <c r="Q8" s="704"/>
      <c r="R8" s="702">
        <v>310</v>
      </c>
      <c r="S8" s="702"/>
      <c r="T8" s="704"/>
      <c r="U8" s="702">
        <f>L8+O8+R8</f>
        <v>26116</v>
      </c>
      <c r="V8" s="702"/>
      <c r="W8" s="704"/>
      <c r="X8" s="702">
        <v>1137</v>
      </c>
      <c r="Y8" s="702"/>
      <c r="Z8" s="704"/>
      <c r="AA8" s="702">
        <v>3477</v>
      </c>
      <c r="AB8" s="702"/>
      <c r="AC8" s="704"/>
      <c r="AD8" s="702">
        <v>1803</v>
      </c>
      <c r="AE8" s="702"/>
      <c r="AF8" s="704"/>
      <c r="AG8" s="702"/>
      <c r="AH8" s="702"/>
      <c r="AI8" s="704"/>
      <c r="AJ8" s="702">
        <f>AD8+AA8+X8</f>
        <v>6417</v>
      </c>
      <c r="AK8" s="702"/>
      <c r="AL8" s="704"/>
      <c r="AM8" s="702">
        <v>164</v>
      </c>
      <c r="AN8" s="702"/>
      <c r="AO8" s="704"/>
      <c r="AP8" s="702">
        <v>164</v>
      </c>
      <c r="AQ8" s="702"/>
      <c r="AR8" s="704"/>
      <c r="AS8" s="702">
        <v>1137</v>
      </c>
      <c r="AT8" s="702"/>
      <c r="AU8" s="704"/>
      <c r="AV8" s="702">
        <v>1781</v>
      </c>
      <c r="AW8" s="702"/>
      <c r="AX8" s="704"/>
      <c r="AY8" s="702"/>
      <c r="AZ8" s="702"/>
      <c r="BA8" s="704"/>
      <c r="BB8" s="702">
        <v>164</v>
      </c>
      <c r="BC8" s="702"/>
      <c r="BD8" s="704"/>
      <c r="BE8" s="702">
        <v>211</v>
      </c>
      <c r="BF8" s="702"/>
      <c r="BG8" s="704"/>
      <c r="BH8" s="702"/>
      <c r="BI8" s="702"/>
      <c r="BJ8" s="704"/>
      <c r="BK8" s="702"/>
      <c r="BL8" s="702"/>
      <c r="BM8" s="704"/>
      <c r="BN8" s="702"/>
      <c r="BO8" s="702"/>
      <c r="BP8" s="704"/>
      <c r="BQ8" s="702"/>
      <c r="BR8" s="702"/>
      <c r="BS8" s="704"/>
      <c r="BT8" s="702"/>
      <c r="BU8" s="702"/>
      <c r="BV8" s="704"/>
      <c r="BW8" s="702">
        <v>2749</v>
      </c>
      <c r="BX8" s="702"/>
      <c r="BY8" s="704"/>
      <c r="BZ8" s="702"/>
      <c r="CA8" s="702"/>
      <c r="CB8" s="704"/>
      <c r="CC8" s="702"/>
      <c r="CD8" s="702"/>
      <c r="CE8" s="704"/>
      <c r="CF8" s="702"/>
      <c r="CG8" s="702"/>
      <c r="CH8" s="704"/>
      <c r="CI8" s="702">
        <v>394</v>
      </c>
      <c r="CJ8" s="702"/>
      <c r="CK8" s="704"/>
      <c r="CL8" s="702">
        <v>6456</v>
      </c>
      <c r="CM8" s="702"/>
      <c r="CN8" s="704"/>
      <c r="CO8" s="702"/>
      <c r="CP8" s="702"/>
      <c r="CQ8" s="704"/>
      <c r="CR8" s="702">
        <v>7296</v>
      </c>
      <c r="CS8" s="702"/>
      <c r="CT8" s="704"/>
      <c r="CU8" s="702"/>
      <c r="CV8" s="702">
        <v>1458</v>
      </c>
      <c r="CW8" s="704"/>
      <c r="CX8" s="702"/>
      <c r="CY8" s="702"/>
      <c r="CZ8" s="704"/>
      <c r="DA8" s="702"/>
      <c r="DB8" s="702"/>
      <c r="DC8" s="704"/>
      <c r="DD8" s="702"/>
      <c r="DE8" s="702"/>
      <c r="DF8" s="704"/>
      <c r="DG8" s="702"/>
      <c r="DH8" s="702"/>
      <c r="DI8" s="704"/>
      <c r="DJ8" s="702">
        <v>656</v>
      </c>
      <c r="DK8" s="702"/>
      <c r="DL8" s="704"/>
      <c r="DM8" s="702"/>
      <c r="DN8" s="702"/>
      <c r="DO8" s="704"/>
      <c r="DP8" s="702"/>
      <c r="DQ8" s="702"/>
      <c r="DR8" s="704"/>
      <c r="DS8" s="702">
        <v>7358</v>
      </c>
      <c r="DT8" s="702"/>
      <c r="DU8" s="704"/>
      <c r="DV8" s="702"/>
      <c r="DW8" s="702"/>
      <c r="DX8" s="704"/>
      <c r="DY8" s="702"/>
      <c r="DZ8" s="702"/>
      <c r="EA8" s="704"/>
      <c r="EB8" s="702"/>
      <c r="EC8" s="702"/>
      <c r="ED8" s="704"/>
      <c r="EE8" s="702"/>
      <c r="EF8" s="702"/>
      <c r="EG8" s="704"/>
      <c r="EH8" s="702">
        <v>1386</v>
      </c>
      <c r="EI8" s="702"/>
      <c r="EJ8" s="704"/>
      <c r="EK8" s="704"/>
      <c r="EL8" s="704"/>
      <c r="EM8" s="704"/>
      <c r="EN8" s="704">
        <v>350</v>
      </c>
      <c r="EO8" s="704"/>
      <c r="EP8" s="704"/>
      <c r="EQ8" s="702"/>
      <c r="ER8" s="702"/>
      <c r="ES8" s="704"/>
      <c r="ET8" s="702"/>
      <c r="EU8" s="702">
        <v>303</v>
      </c>
      <c r="EV8" s="704"/>
      <c r="EW8" s="702"/>
      <c r="EX8" s="702"/>
      <c r="EY8" s="704"/>
      <c r="EZ8" s="702"/>
      <c r="FA8" s="702"/>
      <c r="FB8" s="704"/>
      <c r="FC8" s="702"/>
      <c r="FD8" s="702"/>
      <c r="FE8" s="704"/>
      <c r="FF8" s="702">
        <v>3618</v>
      </c>
      <c r="FG8" s="702"/>
      <c r="FH8" s="704"/>
      <c r="FI8" s="702"/>
      <c r="FJ8" s="702"/>
      <c r="FK8" s="704"/>
      <c r="FL8" s="702"/>
      <c r="FM8" s="702"/>
      <c r="FN8" s="704"/>
      <c r="FO8" s="702"/>
      <c r="FP8" s="702"/>
      <c r="FQ8" s="704"/>
      <c r="FR8" s="702"/>
      <c r="FS8" s="702">
        <v>15</v>
      </c>
      <c r="FT8" s="704"/>
      <c r="FU8" s="702">
        <v>40</v>
      </c>
      <c r="FV8" s="702"/>
      <c r="FW8" s="704"/>
      <c r="FX8" s="702"/>
      <c r="FY8" s="702"/>
      <c r="FZ8" s="704"/>
      <c r="GA8" s="702">
        <f>SUMIF($AM$5:$FX$5,"Kötelező feladatok",AM8:FX8)</f>
        <v>33924</v>
      </c>
      <c r="GB8" s="702">
        <f>SUMIF($AM$5:$FY$5,"Önként vállalt feladatok",AM8:FY8)</f>
        <v>1776</v>
      </c>
      <c r="GC8" s="704"/>
      <c r="GD8" s="705">
        <f t="shared" ref="GD8:GD66" si="3">GA8+GB8</f>
        <v>35700</v>
      </c>
      <c r="GE8" s="833"/>
      <c r="GF8" s="842">
        <f t="shared" ref="GF8:GF9" si="4">SUM(L8:FZ8)-U8-AJ8</f>
        <v>68233</v>
      </c>
      <c r="GG8" s="841"/>
      <c r="GH8" s="841"/>
      <c r="GI8" s="841"/>
      <c r="GJ8" s="841"/>
      <c r="GK8" s="841"/>
      <c r="GL8" s="841"/>
      <c r="GM8" s="841"/>
      <c r="GN8" s="841"/>
      <c r="GO8" s="841"/>
      <c r="GP8" s="841"/>
      <c r="GQ8" s="841"/>
      <c r="GR8" s="841"/>
      <c r="GS8" s="841"/>
      <c r="GT8" s="841"/>
      <c r="GU8" s="841"/>
      <c r="GV8" s="841"/>
      <c r="GW8" s="841"/>
      <c r="GX8" s="841"/>
      <c r="GY8" s="841"/>
      <c r="GZ8" s="841"/>
      <c r="HA8" s="841"/>
      <c r="HB8" s="841"/>
      <c r="HC8" s="841"/>
      <c r="HD8" s="841"/>
      <c r="HE8" s="841"/>
      <c r="HF8" s="841"/>
      <c r="HG8" s="841"/>
      <c r="HH8" s="841"/>
      <c r="HI8" s="841"/>
      <c r="HJ8" s="841"/>
      <c r="HK8" s="841"/>
      <c r="HL8" s="841"/>
      <c r="HM8" s="841"/>
      <c r="HN8" s="841"/>
      <c r="HO8" s="841"/>
      <c r="HP8" s="841"/>
      <c r="HQ8" s="841"/>
      <c r="HR8" s="841"/>
      <c r="HS8" s="841"/>
      <c r="HT8" s="841"/>
      <c r="HU8" s="841"/>
      <c r="HV8" s="841"/>
      <c r="HW8" s="841"/>
      <c r="HX8" s="841"/>
      <c r="HY8" s="841"/>
      <c r="HZ8" s="841"/>
      <c r="IA8" s="841"/>
      <c r="IB8" s="841"/>
      <c r="IC8" s="841"/>
      <c r="ID8" s="841"/>
      <c r="IE8" s="841"/>
      <c r="IF8" s="841"/>
      <c r="IG8" s="841"/>
      <c r="IH8" s="841"/>
      <c r="II8" s="841"/>
      <c r="IJ8" s="841"/>
      <c r="IK8" s="841"/>
      <c r="IL8" s="841"/>
      <c r="IM8" s="841"/>
      <c r="IN8" s="841"/>
      <c r="IO8" s="841"/>
      <c r="IP8" s="841"/>
      <c r="IQ8" s="841"/>
      <c r="IR8" s="841"/>
      <c r="IS8" s="841"/>
      <c r="IT8" s="841"/>
      <c r="IU8" s="841"/>
      <c r="IV8" s="841"/>
      <c r="IW8" s="841"/>
      <c r="IX8" s="841"/>
      <c r="IY8" s="841"/>
      <c r="IZ8" s="841"/>
      <c r="JA8" s="841"/>
      <c r="JB8" s="841"/>
      <c r="JC8" s="841"/>
      <c r="JD8" s="841"/>
      <c r="JE8" s="841"/>
      <c r="JF8" s="841"/>
      <c r="JG8" s="841"/>
      <c r="JH8" s="841"/>
      <c r="JI8" s="841"/>
      <c r="JJ8" s="841"/>
      <c r="JK8" s="841"/>
      <c r="JL8" s="841"/>
      <c r="JM8" s="841"/>
      <c r="JN8" s="841"/>
      <c r="JO8" s="841"/>
      <c r="JP8" s="841"/>
      <c r="JQ8" s="841"/>
      <c r="JR8" s="841"/>
      <c r="JS8" s="841"/>
      <c r="JT8" s="841"/>
      <c r="JU8" s="841"/>
      <c r="JV8" s="841"/>
      <c r="JW8" s="841"/>
      <c r="JX8" s="841"/>
      <c r="JY8" s="841"/>
      <c r="JZ8" s="841"/>
      <c r="KA8" s="841"/>
      <c r="KB8" s="841"/>
      <c r="KC8" s="841"/>
      <c r="KD8" s="841"/>
      <c r="KE8" s="841"/>
      <c r="KF8" s="841"/>
      <c r="KG8" s="841"/>
      <c r="KH8" s="841"/>
      <c r="KI8" s="841"/>
      <c r="KJ8" s="841"/>
      <c r="KK8" s="841"/>
      <c r="KL8" s="841"/>
      <c r="KM8" s="841"/>
      <c r="KN8" s="841"/>
      <c r="KO8" s="841"/>
      <c r="KP8" s="841"/>
      <c r="KQ8" s="841"/>
      <c r="KR8" s="841"/>
      <c r="KS8" s="841"/>
      <c r="KT8" s="841"/>
      <c r="KU8" s="841"/>
      <c r="KV8" s="841"/>
      <c r="KW8" s="841"/>
      <c r="KX8" s="841"/>
      <c r="KY8" s="841"/>
      <c r="KZ8" s="841"/>
      <c r="LA8" s="841"/>
      <c r="LB8" s="841"/>
      <c r="LC8" s="841"/>
      <c r="LD8" s="841"/>
      <c r="LE8" s="841"/>
      <c r="LF8" s="841"/>
      <c r="LG8" s="841"/>
      <c r="LH8" s="841"/>
      <c r="LI8" s="841"/>
      <c r="LJ8" s="841"/>
      <c r="LK8" s="841"/>
      <c r="LL8" s="841"/>
      <c r="LM8" s="841"/>
      <c r="LN8" s="841"/>
      <c r="LO8" s="841"/>
      <c r="LP8" s="841"/>
      <c r="LQ8" s="841"/>
      <c r="LR8" s="841"/>
      <c r="LS8" s="841"/>
      <c r="LT8" s="841"/>
      <c r="LU8" s="841"/>
      <c r="LV8" s="841"/>
      <c r="LW8" s="841"/>
      <c r="LX8" s="841"/>
      <c r="LY8" s="841"/>
      <c r="LZ8" s="841"/>
      <c r="MA8" s="841"/>
      <c r="MB8" s="841"/>
      <c r="MC8" s="841"/>
      <c r="MD8" s="841"/>
      <c r="ME8" s="841"/>
      <c r="MF8" s="841"/>
      <c r="MG8" s="841"/>
      <c r="MH8" s="841"/>
      <c r="MI8" s="841"/>
      <c r="MJ8" s="841"/>
      <c r="MK8" s="841"/>
      <c r="ML8" s="841"/>
      <c r="MM8" s="841"/>
      <c r="MN8" s="841"/>
      <c r="MO8" s="841"/>
      <c r="MP8" s="841"/>
      <c r="MQ8" s="841"/>
      <c r="MR8" s="841"/>
      <c r="MS8" s="841"/>
      <c r="MT8" s="841"/>
      <c r="MU8" s="841"/>
      <c r="MV8" s="841"/>
      <c r="MW8" s="841"/>
      <c r="MX8" s="841"/>
      <c r="MY8" s="841"/>
      <c r="MZ8" s="841"/>
      <c r="NA8" s="841"/>
      <c r="NB8" s="841"/>
      <c r="NC8" s="841"/>
      <c r="ND8" s="841"/>
      <c r="NE8" s="841"/>
      <c r="NF8" s="841"/>
      <c r="NG8" s="841"/>
      <c r="NH8" s="841"/>
      <c r="NI8" s="841"/>
      <c r="NJ8" s="841"/>
      <c r="NK8" s="841"/>
      <c r="NL8" s="841"/>
      <c r="NM8" s="841"/>
      <c r="NN8" s="841"/>
      <c r="NO8" s="841"/>
      <c r="NP8" s="841"/>
      <c r="NQ8" s="841"/>
      <c r="NR8" s="841"/>
      <c r="NS8" s="841"/>
      <c r="NT8" s="841"/>
      <c r="NU8" s="841"/>
      <c r="NV8" s="841"/>
      <c r="NW8" s="841"/>
      <c r="NX8" s="841"/>
      <c r="NY8" s="841"/>
      <c r="NZ8" s="841"/>
      <c r="OA8" s="841"/>
      <c r="OB8" s="841"/>
      <c r="OC8" s="841"/>
      <c r="OD8" s="841"/>
      <c r="OE8" s="841"/>
      <c r="OF8" s="841"/>
      <c r="OG8" s="841"/>
      <c r="OH8" s="841"/>
      <c r="OI8" s="841"/>
      <c r="OJ8" s="841"/>
      <c r="OK8" s="841"/>
      <c r="OL8" s="841"/>
      <c r="OM8" s="841"/>
      <c r="ON8" s="841"/>
      <c r="OO8" s="841"/>
      <c r="OP8" s="841"/>
      <c r="OQ8" s="841"/>
      <c r="OR8" s="841"/>
      <c r="OS8" s="841"/>
      <c r="OT8" s="841"/>
      <c r="OU8" s="841"/>
      <c r="OV8" s="841"/>
      <c r="OW8" s="841"/>
      <c r="OX8" s="841"/>
      <c r="OY8" s="841"/>
      <c r="OZ8" s="841"/>
      <c r="PA8" s="841"/>
      <c r="PB8" s="841"/>
      <c r="PC8" s="841"/>
      <c r="PD8" s="841"/>
      <c r="PE8" s="841"/>
      <c r="PF8" s="841"/>
      <c r="PG8" s="841"/>
      <c r="PH8" s="841"/>
      <c r="PI8" s="841"/>
      <c r="PJ8" s="841"/>
      <c r="PK8" s="841"/>
      <c r="PL8" s="841"/>
      <c r="PM8" s="841"/>
      <c r="PN8" s="841"/>
      <c r="PO8" s="841"/>
      <c r="PP8" s="841"/>
      <c r="PQ8" s="841"/>
      <c r="PR8" s="841"/>
      <c r="PS8" s="841"/>
      <c r="PT8" s="841"/>
      <c r="PU8" s="841"/>
      <c r="PV8" s="841"/>
      <c r="PW8" s="841"/>
      <c r="PX8" s="841"/>
      <c r="PY8" s="841"/>
      <c r="PZ8" s="841"/>
      <c r="QA8" s="841"/>
      <c r="QB8" s="841"/>
      <c r="QC8" s="841"/>
      <c r="QD8" s="841"/>
      <c r="QE8" s="841"/>
      <c r="QF8" s="841"/>
      <c r="QG8" s="841"/>
      <c r="QH8" s="841"/>
      <c r="QI8" s="841"/>
      <c r="QJ8" s="841"/>
      <c r="QK8" s="841"/>
      <c r="QL8" s="841"/>
      <c r="QM8" s="841"/>
      <c r="QN8" s="841"/>
      <c r="QO8" s="841"/>
      <c r="QP8" s="841"/>
      <c r="QQ8" s="841"/>
      <c r="QR8" s="841"/>
      <c r="QS8" s="841"/>
      <c r="QT8" s="841"/>
      <c r="QU8" s="841"/>
      <c r="QV8" s="841"/>
      <c r="QW8" s="841"/>
      <c r="QX8" s="841"/>
      <c r="QY8" s="841"/>
      <c r="QZ8" s="841"/>
      <c r="RA8" s="841"/>
      <c r="RB8" s="841"/>
      <c r="RC8" s="841"/>
      <c r="RD8" s="841"/>
      <c r="RE8" s="841"/>
      <c r="RF8" s="841"/>
      <c r="RG8" s="841"/>
      <c r="RH8" s="841"/>
      <c r="RI8" s="841"/>
      <c r="RJ8" s="841"/>
      <c r="RK8" s="841"/>
      <c r="RL8" s="841"/>
      <c r="RM8" s="841"/>
      <c r="RN8" s="841"/>
      <c r="RO8" s="841"/>
      <c r="RP8" s="841"/>
      <c r="RQ8" s="841"/>
      <c r="RR8" s="841"/>
      <c r="RS8" s="841"/>
      <c r="RT8" s="841"/>
      <c r="RU8" s="841"/>
      <c r="RV8" s="841"/>
      <c r="RW8" s="841"/>
      <c r="RX8" s="841"/>
      <c r="RY8" s="841"/>
      <c r="RZ8" s="841"/>
      <c r="SA8" s="841"/>
      <c r="SB8" s="841"/>
      <c r="SC8" s="841"/>
      <c r="SD8" s="841"/>
      <c r="SE8" s="841"/>
      <c r="SF8" s="841"/>
      <c r="SG8" s="841"/>
      <c r="SH8" s="841"/>
      <c r="SI8" s="841"/>
      <c r="SJ8" s="841"/>
      <c r="SK8" s="841"/>
      <c r="SL8" s="841"/>
      <c r="SM8" s="841"/>
      <c r="SN8" s="841"/>
      <c r="SO8" s="841"/>
      <c r="SP8" s="841"/>
      <c r="SQ8" s="841"/>
      <c r="SR8" s="841"/>
      <c r="SS8" s="841"/>
      <c r="ST8" s="841"/>
      <c r="SU8" s="841"/>
      <c r="SV8" s="841"/>
      <c r="SW8" s="841"/>
      <c r="SX8" s="841"/>
      <c r="SY8" s="841"/>
      <c r="SZ8" s="841"/>
      <c r="TA8" s="841"/>
      <c r="TB8" s="841"/>
      <c r="TC8" s="841"/>
      <c r="TD8" s="841"/>
      <c r="TE8" s="841"/>
      <c r="TF8" s="841"/>
      <c r="TG8" s="841"/>
      <c r="TH8" s="841"/>
      <c r="TI8" s="841"/>
      <c r="TJ8" s="841"/>
      <c r="TK8" s="841"/>
      <c r="TL8" s="841"/>
      <c r="TM8" s="841"/>
      <c r="TN8" s="841"/>
      <c r="TO8" s="841"/>
      <c r="TP8" s="841"/>
      <c r="TQ8" s="841"/>
      <c r="TR8" s="841"/>
      <c r="TS8" s="841"/>
      <c r="TT8" s="841"/>
      <c r="TU8" s="841"/>
      <c r="TV8" s="841"/>
      <c r="TW8" s="841"/>
      <c r="TX8" s="841"/>
      <c r="TY8" s="841"/>
      <c r="TZ8" s="841"/>
      <c r="UA8" s="841"/>
      <c r="UB8" s="841"/>
      <c r="UC8" s="841"/>
      <c r="UD8" s="841"/>
      <c r="UE8" s="841"/>
      <c r="UF8" s="841"/>
      <c r="UG8" s="841"/>
      <c r="UH8" s="841"/>
      <c r="UI8" s="841"/>
      <c r="UJ8" s="841"/>
      <c r="UK8" s="841"/>
      <c r="UL8" s="841"/>
      <c r="UM8" s="841"/>
      <c r="UN8" s="841"/>
      <c r="UO8" s="841"/>
      <c r="UP8" s="841"/>
      <c r="UQ8" s="841"/>
      <c r="UR8" s="841"/>
      <c r="US8" s="841"/>
      <c r="UT8" s="841"/>
      <c r="UU8" s="841"/>
      <c r="UV8" s="841"/>
      <c r="UW8" s="841"/>
      <c r="UX8" s="841"/>
      <c r="UY8" s="841"/>
      <c r="UZ8" s="841"/>
      <c r="VA8" s="841"/>
      <c r="VB8" s="841"/>
      <c r="VC8" s="841"/>
      <c r="VD8" s="841"/>
      <c r="VE8" s="841"/>
      <c r="VF8" s="841"/>
      <c r="VG8" s="841"/>
      <c r="VH8" s="841"/>
      <c r="VI8" s="841"/>
      <c r="VJ8" s="841"/>
      <c r="VK8" s="841"/>
      <c r="VL8" s="841"/>
      <c r="VM8" s="841"/>
      <c r="VN8" s="841"/>
      <c r="VO8" s="841"/>
      <c r="VP8" s="841"/>
      <c r="VQ8" s="841"/>
      <c r="VR8" s="841"/>
      <c r="VS8" s="841"/>
      <c r="VT8" s="841"/>
      <c r="VU8" s="841"/>
      <c r="VV8" s="841"/>
      <c r="VW8" s="841"/>
      <c r="VX8" s="841"/>
      <c r="VY8" s="841"/>
      <c r="VZ8" s="841"/>
      <c r="WA8" s="841"/>
      <c r="WB8" s="841"/>
      <c r="WC8" s="841"/>
      <c r="WD8" s="841"/>
      <c r="WE8" s="841"/>
      <c r="WF8" s="841"/>
      <c r="WG8" s="841"/>
      <c r="WH8" s="841"/>
      <c r="WI8" s="841"/>
      <c r="WJ8" s="841"/>
      <c r="WK8" s="841"/>
      <c r="WL8" s="841"/>
      <c r="WM8" s="841"/>
      <c r="WN8" s="841"/>
      <c r="WO8" s="841"/>
      <c r="WP8" s="841"/>
      <c r="WQ8" s="841"/>
      <c r="WR8" s="841"/>
      <c r="WS8" s="841"/>
      <c r="WT8" s="841"/>
      <c r="WU8" s="841"/>
      <c r="WV8" s="841"/>
      <c r="WW8" s="841"/>
      <c r="WX8" s="841"/>
      <c r="WY8" s="841"/>
      <c r="WZ8" s="841"/>
      <c r="XA8" s="841"/>
      <c r="XB8" s="841"/>
      <c r="XC8" s="841"/>
      <c r="XD8" s="841"/>
      <c r="XE8" s="841"/>
      <c r="XF8" s="841"/>
      <c r="XG8" s="841"/>
      <c r="XH8" s="841"/>
      <c r="XI8" s="841"/>
      <c r="XJ8" s="841"/>
      <c r="XK8" s="841"/>
      <c r="XL8" s="841"/>
      <c r="XM8" s="841"/>
      <c r="XN8" s="841"/>
      <c r="XO8" s="841"/>
      <c r="XP8" s="841"/>
      <c r="XQ8" s="841"/>
      <c r="XR8" s="841"/>
      <c r="XS8" s="841"/>
      <c r="XT8" s="841"/>
      <c r="XU8" s="841"/>
      <c r="XV8" s="841"/>
      <c r="XW8" s="841"/>
      <c r="XX8" s="841"/>
      <c r="XY8" s="841"/>
      <c r="XZ8" s="841"/>
      <c r="YA8" s="841"/>
      <c r="YB8" s="841"/>
      <c r="YC8" s="841"/>
      <c r="YD8" s="841"/>
      <c r="YE8" s="841"/>
      <c r="YF8" s="841"/>
      <c r="YG8" s="841"/>
      <c r="YH8" s="841"/>
      <c r="YI8" s="841"/>
      <c r="YJ8" s="841"/>
      <c r="YK8" s="841"/>
      <c r="YL8" s="841"/>
      <c r="YM8" s="841"/>
      <c r="YN8" s="841"/>
      <c r="YO8" s="841"/>
      <c r="YP8" s="841"/>
      <c r="YQ8" s="841"/>
      <c r="YR8" s="841"/>
      <c r="YS8" s="841"/>
      <c r="YT8" s="841"/>
      <c r="YU8" s="841"/>
      <c r="YV8" s="841"/>
      <c r="YW8" s="841"/>
      <c r="YX8" s="841"/>
      <c r="YY8" s="841"/>
      <c r="YZ8" s="841"/>
      <c r="ZA8" s="841"/>
      <c r="ZB8" s="841"/>
      <c r="ZC8" s="841"/>
      <c r="ZD8" s="841"/>
      <c r="ZE8" s="841"/>
      <c r="ZF8" s="841"/>
      <c r="ZG8" s="841"/>
      <c r="ZH8" s="841"/>
      <c r="ZI8" s="841"/>
      <c r="ZJ8" s="841"/>
      <c r="ZK8" s="841"/>
      <c r="ZL8" s="841"/>
      <c r="ZM8" s="841"/>
      <c r="ZN8" s="841"/>
      <c r="ZO8" s="841"/>
      <c r="ZP8" s="841"/>
      <c r="ZQ8" s="841"/>
      <c r="ZR8" s="841"/>
      <c r="ZS8" s="841"/>
      <c r="ZT8" s="841"/>
      <c r="ZU8" s="841"/>
      <c r="ZV8" s="841"/>
      <c r="ZW8" s="841"/>
      <c r="ZX8" s="841"/>
      <c r="ZY8" s="841"/>
      <c r="ZZ8" s="841"/>
      <c r="AAA8" s="841"/>
      <c r="AAB8" s="841"/>
      <c r="AAC8" s="841"/>
      <c r="AAD8" s="841"/>
      <c r="AAE8" s="841"/>
      <c r="AAF8" s="841"/>
      <c r="AAG8" s="841"/>
      <c r="AAH8" s="841"/>
      <c r="AAI8" s="841"/>
      <c r="AAJ8" s="841"/>
      <c r="AAK8" s="841"/>
      <c r="AAL8" s="841"/>
      <c r="AAM8" s="841"/>
      <c r="AAN8" s="841"/>
      <c r="AAO8" s="841"/>
      <c r="AAP8" s="841"/>
      <c r="AAQ8" s="841"/>
      <c r="AAR8" s="841"/>
      <c r="AAS8" s="841"/>
      <c r="AAT8" s="841"/>
      <c r="AAU8" s="841"/>
      <c r="AAV8" s="841"/>
      <c r="AAW8" s="841"/>
      <c r="AAX8" s="841"/>
      <c r="AAY8" s="841"/>
      <c r="AAZ8" s="841"/>
      <c r="ABA8" s="841"/>
      <c r="ABB8" s="841"/>
      <c r="ABC8" s="841"/>
      <c r="ABD8" s="841"/>
      <c r="ABE8" s="841"/>
      <c r="ABF8" s="841"/>
      <c r="ABG8" s="841"/>
      <c r="ABH8" s="841"/>
      <c r="ABI8" s="841"/>
      <c r="ABJ8" s="841"/>
      <c r="ABK8" s="841"/>
      <c r="ABL8" s="841"/>
      <c r="ABM8" s="841"/>
      <c r="ABN8" s="841"/>
      <c r="ABO8" s="841"/>
      <c r="ABP8" s="841"/>
      <c r="ABQ8" s="841"/>
      <c r="ABR8" s="841"/>
      <c r="ABS8" s="841"/>
      <c r="ABT8" s="841"/>
      <c r="ABU8" s="841"/>
      <c r="ABV8" s="841"/>
      <c r="ABW8" s="841"/>
      <c r="ABX8" s="841"/>
      <c r="ABY8" s="841"/>
      <c r="ABZ8" s="841"/>
      <c r="ACA8" s="841"/>
      <c r="ACB8" s="841"/>
      <c r="ACC8" s="841"/>
      <c r="ACD8" s="841"/>
      <c r="ACE8" s="841"/>
      <c r="ACF8" s="841"/>
      <c r="ACG8" s="841"/>
      <c r="ACH8" s="841"/>
      <c r="ACI8" s="841"/>
      <c r="ACJ8" s="841"/>
      <c r="ACK8" s="841"/>
      <c r="ACL8" s="841"/>
      <c r="ACM8" s="841"/>
      <c r="ACN8" s="841"/>
      <c r="ACO8" s="841"/>
      <c r="ACP8" s="841"/>
      <c r="ACQ8" s="841"/>
      <c r="ACR8" s="841"/>
      <c r="ACS8" s="841"/>
      <c r="ACT8" s="841"/>
      <c r="ACU8" s="841"/>
      <c r="ACV8" s="841"/>
      <c r="ACW8" s="841"/>
      <c r="ACX8" s="841"/>
      <c r="ACY8" s="841"/>
      <c r="ACZ8" s="841"/>
      <c r="ADA8" s="841"/>
      <c r="ADB8" s="841"/>
      <c r="ADC8" s="841"/>
      <c r="ADD8" s="841"/>
      <c r="ADE8" s="841"/>
      <c r="ADF8" s="841"/>
      <c r="ADG8" s="841"/>
      <c r="ADH8" s="841"/>
      <c r="ADI8" s="841"/>
      <c r="ADJ8" s="841"/>
      <c r="ADK8" s="841"/>
      <c r="ADL8" s="841"/>
      <c r="ADM8" s="841"/>
      <c r="ADN8" s="841"/>
      <c r="ADO8" s="841"/>
      <c r="ADP8" s="841"/>
      <c r="ADQ8" s="841"/>
      <c r="ADR8" s="841"/>
      <c r="ADS8" s="841"/>
      <c r="ADT8" s="841"/>
      <c r="ADU8" s="841"/>
      <c r="ADV8" s="841"/>
      <c r="ADW8" s="841"/>
      <c r="ADX8" s="841"/>
      <c r="ADY8" s="841"/>
      <c r="ADZ8" s="841"/>
      <c r="AEA8" s="841"/>
      <c r="AEB8" s="841"/>
      <c r="AEC8" s="841"/>
      <c r="AED8" s="841"/>
      <c r="AEE8" s="841"/>
      <c r="AEF8" s="841"/>
      <c r="AEG8" s="841"/>
      <c r="AEH8" s="841"/>
      <c r="AEI8" s="841"/>
      <c r="AEJ8" s="841"/>
      <c r="AEK8" s="841"/>
      <c r="AEL8" s="841"/>
      <c r="AEM8" s="841"/>
      <c r="AEN8" s="841"/>
      <c r="AEO8" s="841"/>
      <c r="AEP8" s="841"/>
      <c r="AEQ8" s="841"/>
      <c r="AER8" s="841"/>
      <c r="AES8" s="841"/>
      <c r="AET8" s="841"/>
      <c r="AEU8" s="841"/>
      <c r="AEV8" s="841"/>
      <c r="AEW8" s="841"/>
      <c r="AEX8" s="841"/>
      <c r="AEY8" s="841"/>
      <c r="AEZ8" s="841"/>
      <c r="AFA8" s="841"/>
      <c r="AFB8" s="841"/>
      <c r="AFC8" s="841"/>
      <c r="AFD8" s="841"/>
      <c r="AFE8" s="841"/>
      <c r="AFF8" s="841"/>
      <c r="AFG8" s="841"/>
      <c r="AFH8" s="841"/>
      <c r="AFI8" s="841"/>
      <c r="AFJ8" s="841"/>
      <c r="AFK8" s="841"/>
      <c r="AFL8" s="841"/>
      <c r="AFM8" s="841"/>
      <c r="AFN8" s="841"/>
      <c r="AFO8" s="841"/>
      <c r="AFP8" s="841"/>
      <c r="AFQ8" s="841"/>
      <c r="AFR8" s="841"/>
      <c r="AFS8" s="841"/>
      <c r="AFT8" s="841"/>
      <c r="AFU8" s="841"/>
      <c r="AFV8" s="841"/>
      <c r="AFW8" s="841"/>
      <c r="AFX8" s="841"/>
      <c r="AFY8" s="841"/>
      <c r="AFZ8" s="841"/>
      <c r="AGA8" s="841"/>
      <c r="AGB8" s="841"/>
      <c r="AGC8" s="841"/>
      <c r="AGD8" s="841"/>
      <c r="AGE8" s="841"/>
      <c r="AGF8" s="841"/>
      <c r="AGG8" s="841"/>
      <c r="AGH8" s="841"/>
      <c r="AGI8" s="841"/>
      <c r="AGJ8" s="841"/>
      <c r="AGK8" s="841"/>
      <c r="AGL8" s="841"/>
      <c r="AGM8" s="841"/>
      <c r="AGN8" s="841"/>
      <c r="AGO8" s="841"/>
      <c r="AGP8" s="841"/>
      <c r="AGQ8" s="841"/>
      <c r="AGR8" s="841"/>
      <c r="AGS8" s="841"/>
      <c r="AGT8" s="841"/>
      <c r="AGU8" s="841"/>
      <c r="AGV8" s="841"/>
      <c r="AGW8" s="841"/>
      <c r="AGX8" s="841"/>
      <c r="AGY8" s="841"/>
      <c r="AGZ8" s="841"/>
      <c r="AHA8" s="841"/>
      <c r="AHB8" s="841"/>
      <c r="AHC8" s="841"/>
      <c r="AHD8" s="841"/>
      <c r="AHE8" s="841"/>
      <c r="AHF8" s="841"/>
      <c r="AHG8" s="841"/>
      <c r="AHH8" s="841"/>
      <c r="AHI8" s="841"/>
      <c r="AHJ8" s="841"/>
      <c r="AHK8" s="841"/>
      <c r="AHL8" s="841"/>
      <c r="AHM8" s="841"/>
      <c r="AHN8" s="841"/>
      <c r="AHO8" s="841"/>
      <c r="AHP8" s="841"/>
      <c r="AHQ8" s="841"/>
      <c r="AHR8" s="841"/>
      <c r="AHS8" s="841"/>
      <c r="AHT8" s="841"/>
      <c r="AHU8" s="841"/>
      <c r="AHV8" s="841"/>
      <c r="AHW8" s="841"/>
      <c r="AHX8" s="841"/>
      <c r="AHY8" s="841"/>
      <c r="AHZ8" s="841"/>
      <c r="AIA8" s="841"/>
      <c r="AIB8" s="841"/>
      <c r="AIC8" s="841"/>
      <c r="AID8" s="841"/>
      <c r="AIE8" s="841"/>
      <c r="AIF8" s="841"/>
      <c r="AIG8" s="841"/>
      <c r="AIH8" s="841"/>
      <c r="AII8" s="841"/>
      <c r="AIJ8" s="841"/>
      <c r="AIK8" s="841"/>
      <c r="AIL8" s="841"/>
      <c r="AIM8" s="841"/>
      <c r="AIN8" s="841"/>
      <c r="AIO8" s="841"/>
      <c r="AIP8" s="841"/>
      <c r="AIQ8" s="841"/>
      <c r="AIR8" s="841"/>
      <c r="AIS8" s="841"/>
      <c r="AIT8" s="841"/>
      <c r="AIU8" s="841"/>
      <c r="AIV8" s="841"/>
      <c r="AIW8" s="841"/>
      <c r="AIX8" s="841"/>
      <c r="AIY8" s="841"/>
      <c r="AIZ8" s="841"/>
      <c r="AJA8" s="841"/>
      <c r="AJB8" s="841"/>
      <c r="AJC8" s="841"/>
      <c r="AJD8" s="841"/>
      <c r="AJE8" s="841"/>
      <c r="AJF8" s="841"/>
      <c r="AJG8" s="841"/>
      <c r="AJH8" s="841"/>
      <c r="AJI8" s="841"/>
      <c r="AJJ8" s="841"/>
      <c r="AJK8" s="841"/>
      <c r="AJL8" s="841"/>
      <c r="AJM8" s="841"/>
      <c r="AJN8" s="841"/>
      <c r="AJO8" s="841"/>
      <c r="AJP8" s="841"/>
      <c r="AJQ8" s="841"/>
      <c r="AJR8" s="841"/>
      <c r="AJS8" s="841"/>
      <c r="AJT8" s="841"/>
      <c r="AJU8" s="841"/>
      <c r="AJV8" s="841"/>
      <c r="AJW8" s="841"/>
      <c r="AJX8" s="841"/>
      <c r="AJY8" s="841"/>
      <c r="AJZ8" s="841"/>
      <c r="AKA8" s="841"/>
      <c r="AKB8" s="841"/>
      <c r="AKC8" s="841"/>
      <c r="AKD8" s="841"/>
      <c r="AKE8" s="841"/>
      <c r="AKF8" s="841"/>
      <c r="AKG8" s="841"/>
      <c r="AKH8" s="841"/>
      <c r="AKI8" s="841"/>
      <c r="AKJ8" s="841"/>
      <c r="AKK8" s="841"/>
      <c r="AKL8" s="841"/>
      <c r="AKM8" s="841"/>
      <c r="AKN8" s="841"/>
      <c r="AKO8" s="841"/>
      <c r="AKP8" s="841"/>
      <c r="AKQ8" s="841"/>
      <c r="AKR8" s="841"/>
      <c r="AKS8" s="841"/>
      <c r="AKT8" s="841"/>
      <c r="AKU8" s="841"/>
      <c r="AKV8" s="841"/>
      <c r="AKW8" s="841"/>
      <c r="AKX8" s="841"/>
      <c r="AKY8" s="841"/>
      <c r="AKZ8" s="841"/>
      <c r="ALA8" s="841"/>
      <c r="ALB8" s="841"/>
      <c r="ALC8" s="841"/>
      <c r="ALD8" s="841"/>
      <c r="ALE8" s="841"/>
      <c r="ALF8" s="841"/>
      <c r="ALG8" s="841"/>
      <c r="ALH8" s="841"/>
      <c r="ALI8" s="841"/>
      <c r="ALJ8" s="841"/>
      <c r="ALK8" s="841"/>
      <c r="ALL8" s="841"/>
      <c r="ALM8" s="841"/>
      <c r="ALN8" s="841"/>
      <c r="ALO8" s="841"/>
      <c r="ALP8" s="841"/>
      <c r="ALQ8" s="841"/>
      <c r="ALR8" s="841"/>
      <c r="ALS8" s="841"/>
      <c r="ALT8" s="841"/>
      <c r="ALU8" s="841"/>
      <c r="ALV8" s="841"/>
      <c r="ALW8" s="841"/>
      <c r="ALX8" s="841"/>
      <c r="ALY8" s="841"/>
      <c r="ALZ8" s="841"/>
      <c r="AMA8" s="841"/>
      <c r="AMB8" s="841"/>
      <c r="AMC8" s="841"/>
      <c r="AMD8" s="841"/>
      <c r="AME8" s="841"/>
      <c r="AMF8" s="841"/>
      <c r="AMG8" s="841"/>
      <c r="AMH8" s="841"/>
      <c r="AMI8" s="841"/>
      <c r="AMJ8" s="841"/>
      <c r="AMK8" s="841"/>
      <c r="AML8" s="841"/>
      <c r="AMM8" s="841"/>
      <c r="AMN8" s="841"/>
      <c r="AMO8" s="841"/>
      <c r="AMP8" s="841"/>
      <c r="AMQ8" s="841"/>
      <c r="AMR8" s="841"/>
      <c r="AMS8" s="841"/>
      <c r="AMT8" s="841"/>
      <c r="AMU8" s="841"/>
      <c r="AMV8" s="841"/>
      <c r="AMW8" s="841"/>
      <c r="AMX8" s="841"/>
      <c r="AMY8" s="841"/>
      <c r="AMZ8" s="841"/>
      <c r="ANA8" s="841"/>
      <c r="ANB8" s="841"/>
      <c r="ANC8" s="841"/>
      <c r="AND8" s="841"/>
      <c r="ANE8" s="841"/>
      <c r="ANF8" s="841"/>
      <c r="ANG8" s="841"/>
      <c r="ANH8" s="841"/>
      <c r="ANI8" s="841"/>
      <c r="ANJ8" s="841"/>
      <c r="ANK8" s="841"/>
      <c r="ANL8" s="841"/>
      <c r="ANM8" s="841"/>
      <c r="ANN8" s="841"/>
      <c r="ANO8" s="841"/>
      <c r="ANP8" s="841"/>
      <c r="ANQ8" s="841"/>
      <c r="ANR8" s="841"/>
      <c r="ANS8" s="841"/>
      <c r="ANT8" s="841"/>
      <c r="ANU8" s="841"/>
      <c r="ANV8" s="841"/>
      <c r="ANW8" s="841"/>
      <c r="ANX8" s="841"/>
      <c r="ANY8" s="841"/>
      <c r="ANZ8" s="841"/>
      <c r="AOA8" s="841"/>
      <c r="AOB8" s="841"/>
      <c r="AOC8" s="841"/>
      <c r="AOD8" s="841"/>
      <c r="AOE8" s="841"/>
      <c r="AOF8" s="841"/>
      <c r="AOG8" s="841"/>
      <c r="AOH8" s="841"/>
      <c r="AOI8" s="841"/>
      <c r="AOJ8" s="841"/>
      <c r="AOK8" s="841"/>
      <c r="AOL8" s="841"/>
      <c r="AOM8" s="841"/>
      <c r="AON8" s="841"/>
      <c r="AOO8" s="841"/>
      <c r="AOP8" s="841"/>
      <c r="AOQ8" s="841"/>
      <c r="AOR8" s="841"/>
      <c r="AOS8" s="841"/>
      <c r="AOT8" s="841"/>
      <c r="AOU8" s="841"/>
      <c r="AOV8" s="841"/>
      <c r="AOW8" s="841"/>
      <c r="AOX8" s="841"/>
      <c r="AOY8" s="841"/>
      <c r="AOZ8" s="841"/>
      <c r="APA8" s="841"/>
      <c r="APB8" s="841"/>
      <c r="APC8" s="841"/>
      <c r="APD8" s="841"/>
      <c r="APE8" s="841"/>
      <c r="APF8" s="841"/>
      <c r="APG8" s="841"/>
      <c r="APH8" s="841"/>
      <c r="API8" s="841"/>
      <c r="APJ8" s="841"/>
      <c r="APK8" s="841"/>
      <c r="APL8" s="841"/>
      <c r="APM8" s="841"/>
      <c r="APN8" s="841"/>
      <c r="APO8" s="841"/>
      <c r="APP8" s="841"/>
      <c r="APQ8" s="841"/>
      <c r="APR8" s="841"/>
      <c r="APS8" s="841"/>
      <c r="APT8" s="841"/>
      <c r="APU8" s="841"/>
      <c r="APV8" s="841"/>
      <c r="APW8" s="841"/>
      <c r="APX8" s="841"/>
      <c r="APY8" s="841"/>
      <c r="APZ8" s="841"/>
      <c r="AQA8" s="841"/>
      <c r="AQB8" s="841"/>
      <c r="AQC8" s="841"/>
      <c r="AQD8" s="841"/>
      <c r="AQE8" s="841"/>
      <c r="AQF8" s="841"/>
      <c r="AQG8" s="841"/>
      <c r="AQH8" s="841"/>
      <c r="AQI8" s="841"/>
      <c r="AQJ8" s="841"/>
      <c r="AQK8" s="841"/>
      <c r="AQL8" s="841"/>
      <c r="AQM8" s="841"/>
      <c r="AQN8" s="841"/>
      <c r="AQO8" s="841"/>
      <c r="AQP8" s="841"/>
      <c r="AQQ8" s="841"/>
      <c r="AQR8" s="841"/>
      <c r="AQS8" s="841"/>
      <c r="AQT8" s="841"/>
      <c r="AQU8" s="841"/>
      <c r="AQV8" s="841"/>
      <c r="AQW8" s="841"/>
      <c r="AQX8" s="841"/>
      <c r="AQY8" s="841"/>
      <c r="AQZ8" s="841"/>
      <c r="ARA8" s="841"/>
      <c r="ARB8" s="841"/>
      <c r="ARC8" s="841"/>
      <c r="ARD8" s="841"/>
      <c r="ARE8" s="841"/>
      <c r="ARF8" s="841"/>
      <c r="ARG8" s="841"/>
      <c r="ARH8" s="841"/>
      <c r="ARI8" s="841"/>
      <c r="ARJ8" s="841"/>
      <c r="ARK8" s="841"/>
      <c r="ARL8" s="841"/>
      <c r="ARM8" s="841"/>
      <c r="ARN8" s="841"/>
      <c r="ARO8" s="841"/>
      <c r="ARP8" s="841"/>
      <c r="ARQ8" s="841"/>
      <c r="ARR8" s="841"/>
      <c r="ARS8" s="841"/>
      <c r="ART8" s="841"/>
      <c r="ARU8" s="841"/>
      <c r="ARV8" s="841"/>
      <c r="ARW8" s="841"/>
      <c r="ARX8" s="841"/>
      <c r="ARY8" s="841"/>
      <c r="ARZ8" s="841"/>
      <c r="ASA8" s="841"/>
      <c r="ASB8" s="841"/>
      <c r="ASC8" s="841"/>
      <c r="ASD8" s="841"/>
      <c r="ASE8" s="841"/>
      <c r="ASF8" s="841"/>
      <c r="ASG8" s="841"/>
      <c r="ASH8" s="841"/>
      <c r="ASI8" s="841"/>
      <c r="ASJ8" s="841"/>
      <c r="ASK8" s="841"/>
      <c r="ASL8" s="841"/>
      <c r="ASM8" s="841"/>
      <c r="ASN8" s="841"/>
      <c r="ASO8" s="841"/>
      <c r="ASP8" s="841"/>
      <c r="ASQ8" s="841"/>
      <c r="ASR8" s="841"/>
      <c r="ASS8" s="841"/>
      <c r="AST8" s="841"/>
      <c r="ASU8" s="841"/>
      <c r="ASV8" s="841"/>
      <c r="ASW8" s="841"/>
      <c r="ASX8" s="841"/>
      <c r="ASY8" s="841"/>
      <c r="ASZ8" s="841"/>
      <c r="ATA8" s="841"/>
      <c r="ATB8" s="841"/>
      <c r="ATC8" s="841"/>
      <c r="ATD8" s="841"/>
      <c r="ATE8" s="841"/>
      <c r="ATF8" s="841"/>
      <c r="ATG8" s="841"/>
      <c r="ATH8" s="841"/>
      <c r="ATI8" s="841"/>
      <c r="ATJ8" s="841"/>
      <c r="ATK8" s="841"/>
      <c r="ATL8" s="841"/>
      <c r="ATM8" s="841"/>
      <c r="ATN8" s="841"/>
      <c r="ATO8" s="841"/>
      <c r="ATP8" s="841"/>
      <c r="ATQ8" s="841"/>
      <c r="ATR8" s="841"/>
      <c r="ATS8" s="841"/>
      <c r="ATT8" s="841"/>
      <c r="ATU8" s="841"/>
      <c r="ATV8" s="841"/>
      <c r="ATW8" s="841"/>
      <c r="ATX8" s="841"/>
      <c r="ATY8" s="841"/>
      <c r="ATZ8" s="841"/>
      <c r="AUA8" s="841"/>
      <c r="AUB8" s="841"/>
      <c r="AUC8" s="841"/>
      <c r="AUD8" s="841"/>
      <c r="AUE8" s="841"/>
      <c r="AUF8" s="841"/>
      <c r="AUG8" s="841"/>
      <c r="AUH8" s="841"/>
      <c r="AUI8" s="841"/>
      <c r="AUJ8" s="841"/>
      <c r="AUK8" s="841"/>
      <c r="AUL8" s="841"/>
      <c r="AUM8" s="841"/>
      <c r="AUN8" s="841"/>
      <c r="AUO8" s="841"/>
      <c r="AUP8" s="841"/>
      <c r="AUQ8" s="841"/>
      <c r="AUR8" s="841"/>
      <c r="AUS8" s="841"/>
      <c r="AUT8" s="841"/>
      <c r="AUU8" s="841"/>
      <c r="AUV8" s="841"/>
      <c r="AUW8" s="841"/>
      <c r="AUX8" s="841"/>
      <c r="AUY8" s="841"/>
      <c r="AUZ8" s="841"/>
      <c r="AVA8" s="841"/>
      <c r="AVB8" s="841"/>
      <c r="AVC8" s="841"/>
      <c r="AVD8" s="841"/>
      <c r="AVE8" s="841"/>
      <c r="AVF8" s="841"/>
      <c r="AVG8" s="841"/>
      <c r="AVH8" s="841"/>
      <c r="AVI8" s="841"/>
      <c r="AVJ8" s="841"/>
      <c r="AVK8" s="841"/>
      <c r="AVL8" s="841"/>
      <c r="AVM8" s="841"/>
      <c r="AVN8" s="841"/>
      <c r="AVO8" s="841"/>
      <c r="AVP8" s="841"/>
      <c r="AVQ8" s="841"/>
      <c r="AVR8" s="841"/>
      <c r="AVS8" s="841"/>
      <c r="AVT8" s="841"/>
      <c r="AVU8" s="841"/>
      <c r="AVV8" s="841"/>
      <c r="AVW8" s="841"/>
      <c r="AVX8" s="841"/>
      <c r="AVY8" s="841"/>
      <c r="AVZ8" s="841"/>
      <c r="AWA8" s="841"/>
      <c r="AWB8" s="841"/>
      <c r="AWC8" s="841"/>
      <c r="AWD8" s="841"/>
      <c r="AWE8" s="841"/>
      <c r="AWF8" s="841"/>
      <c r="AWG8" s="841"/>
      <c r="AWH8" s="841"/>
      <c r="AWI8" s="841"/>
      <c r="AWJ8" s="841"/>
      <c r="AWK8" s="841"/>
      <c r="AWL8" s="841"/>
      <c r="AWM8" s="841"/>
      <c r="AWN8" s="841"/>
      <c r="AWO8" s="841"/>
      <c r="AWP8" s="841"/>
      <c r="AWQ8" s="841"/>
      <c r="AWR8" s="841"/>
      <c r="AWS8" s="841"/>
      <c r="AWT8" s="841"/>
      <c r="AWU8" s="841"/>
      <c r="AWV8" s="841"/>
      <c r="AWW8" s="841"/>
      <c r="AWX8" s="841"/>
      <c r="AWY8" s="841"/>
      <c r="AWZ8" s="841"/>
      <c r="AXA8" s="841"/>
      <c r="AXB8" s="841"/>
      <c r="AXC8" s="841"/>
      <c r="AXD8" s="841"/>
      <c r="AXE8" s="841"/>
      <c r="AXF8" s="841"/>
      <c r="AXG8" s="841"/>
      <c r="AXH8" s="841"/>
      <c r="AXI8" s="841"/>
      <c r="AXJ8" s="841"/>
      <c r="AXK8" s="841"/>
      <c r="AXL8" s="841"/>
      <c r="AXM8" s="841"/>
      <c r="AXN8" s="841"/>
      <c r="AXO8" s="841"/>
      <c r="AXP8" s="841"/>
      <c r="AXQ8" s="841"/>
      <c r="AXR8" s="841"/>
      <c r="AXS8" s="841"/>
      <c r="AXT8" s="841"/>
      <c r="AXU8" s="841"/>
      <c r="AXV8" s="841"/>
      <c r="AXW8" s="841"/>
      <c r="AXX8" s="841"/>
      <c r="AXY8" s="841"/>
      <c r="AXZ8" s="841"/>
      <c r="AYA8" s="841"/>
      <c r="AYB8" s="841"/>
      <c r="AYC8" s="841"/>
      <c r="AYD8" s="841"/>
      <c r="AYE8" s="841"/>
      <c r="AYF8" s="841"/>
      <c r="AYG8" s="841"/>
      <c r="AYH8" s="841"/>
      <c r="AYI8" s="841"/>
      <c r="AYJ8" s="841"/>
      <c r="AYK8" s="841"/>
      <c r="AYL8" s="841"/>
      <c r="AYM8" s="841"/>
      <c r="AYN8" s="841"/>
      <c r="AYO8" s="841"/>
      <c r="AYP8" s="841"/>
      <c r="AYQ8" s="841"/>
      <c r="AYR8" s="841"/>
      <c r="AYS8" s="841"/>
    </row>
    <row r="9" spans="1:1345" s="687" customFormat="1" ht="17.25" customHeight="1">
      <c r="A9" s="707"/>
      <c r="B9" s="697"/>
      <c r="C9" s="698">
        <v>3</v>
      </c>
      <c r="D9" s="699" t="s">
        <v>372</v>
      </c>
      <c r="E9" s="700"/>
      <c r="F9" s="700"/>
      <c r="G9" s="701" t="s">
        <v>705</v>
      </c>
      <c r="H9" s="702">
        <f>SUMIF($L$5:$GC$5,"Kötelező feladatok",L9:GC9)-U9-AJ9-GA9</f>
        <v>362764</v>
      </c>
      <c r="I9" s="702">
        <f>SUMIF($L$5:$FZ$5,"Önként vállalt feladatok",L9:FZ9)</f>
        <v>19906</v>
      </c>
      <c r="J9" s="702">
        <f t="shared" si="1"/>
        <v>0</v>
      </c>
      <c r="K9" s="703">
        <f>SUM(H9:J9)</f>
        <v>382670</v>
      </c>
      <c r="L9" s="702">
        <v>28335</v>
      </c>
      <c r="M9" s="702"/>
      <c r="N9" s="704"/>
      <c r="O9" s="702">
        <v>500</v>
      </c>
      <c r="P9" s="702"/>
      <c r="Q9" s="704"/>
      <c r="R9" s="702">
        <v>132</v>
      </c>
      <c r="S9" s="702"/>
      <c r="T9" s="704"/>
      <c r="U9" s="702">
        <f>L9+O9+R9</f>
        <v>28967</v>
      </c>
      <c r="V9" s="702"/>
      <c r="W9" s="704"/>
      <c r="X9" s="702">
        <v>2735</v>
      </c>
      <c r="Y9" s="702"/>
      <c r="Z9" s="704"/>
      <c r="AA9" s="702">
        <f>17841+1516</f>
        <v>19357</v>
      </c>
      <c r="AB9" s="702"/>
      <c r="AC9" s="704"/>
      <c r="AD9" s="702">
        <v>8973</v>
      </c>
      <c r="AE9" s="702"/>
      <c r="AF9" s="704"/>
      <c r="AG9" s="702"/>
      <c r="AH9" s="702"/>
      <c r="AI9" s="704"/>
      <c r="AJ9" s="702">
        <f>AD9+AA9+X9</f>
        <v>31065</v>
      </c>
      <c r="AK9" s="702"/>
      <c r="AL9" s="704"/>
      <c r="AM9" s="702">
        <v>900</v>
      </c>
      <c r="AN9" s="702"/>
      <c r="AO9" s="704"/>
      <c r="AP9" s="702">
        <v>900</v>
      </c>
      <c r="AQ9" s="702"/>
      <c r="AR9" s="704"/>
      <c r="AS9" s="702">
        <v>13432</v>
      </c>
      <c r="AT9" s="702"/>
      <c r="AU9" s="704"/>
      <c r="AV9" s="702">
        <v>1187</v>
      </c>
      <c r="AW9" s="702"/>
      <c r="AX9" s="704"/>
      <c r="AY9" s="702"/>
      <c r="AZ9" s="702">
        <v>1118</v>
      </c>
      <c r="BA9" s="704"/>
      <c r="BB9" s="702">
        <v>900</v>
      </c>
      <c r="BC9" s="702"/>
      <c r="BD9" s="704"/>
      <c r="BE9" s="702"/>
      <c r="BF9" s="702"/>
      <c r="BG9" s="704"/>
      <c r="BH9" s="702"/>
      <c r="BI9" s="702"/>
      <c r="BJ9" s="704"/>
      <c r="BK9" s="702">
        <v>90</v>
      </c>
      <c r="BL9" s="702"/>
      <c r="BM9" s="704"/>
      <c r="BN9" s="702">
        <v>9037</v>
      </c>
      <c r="BO9" s="702"/>
      <c r="BP9" s="704"/>
      <c r="BQ9" s="702"/>
      <c r="BR9" s="702"/>
      <c r="BS9" s="704"/>
      <c r="BT9" s="702">
        <v>8230</v>
      </c>
      <c r="BU9" s="702"/>
      <c r="BV9" s="704"/>
      <c r="BW9" s="702">
        <v>5756</v>
      </c>
      <c r="BX9" s="702"/>
      <c r="BY9" s="704"/>
      <c r="BZ9" s="702">
        <v>37</v>
      </c>
      <c r="CA9" s="702"/>
      <c r="CB9" s="704"/>
      <c r="CC9" s="702"/>
      <c r="CD9" s="702"/>
      <c r="CE9" s="704"/>
      <c r="CF9" s="702">
        <v>8605</v>
      </c>
      <c r="CG9" s="702"/>
      <c r="CH9" s="704"/>
      <c r="CI9" s="702">
        <v>1872</v>
      </c>
      <c r="CJ9" s="702"/>
      <c r="CK9" s="704"/>
      <c r="CL9" s="702">
        <v>120725</v>
      </c>
      <c r="CM9" s="702"/>
      <c r="CN9" s="704"/>
      <c r="CO9" s="702">
        <v>30422</v>
      </c>
      <c r="CP9" s="702"/>
      <c r="CQ9" s="704"/>
      <c r="CR9" s="702">
        <v>37930</v>
      </c>
      <c r="CS9" s="702"/>
      <c r="CT9" s="704"/>
      <c r="CU9" s="702"/>
      <c r="CV9" s="702">
        <v>11787</v>
      </c>
      <c r="CW9" s="704"/>
      <c r="CX9" s="702"/>
      <c r="CY9" s="702"/>
      <c r="CZ9" s="704"/>
      <c r="DA9" s="702"/>
      <c r="DB9" s="702"/>
      <c r="DC9" s="704"/>
      <c r="DD9" s="702"/>
      <c r="DE9" s="702"/>
      <c r="DF9" s="704"/>
      <c r="DG9" s="702">
        <v>565</v>
      </c>
      <c r="DH9" s="702"/>
      <c r="DI9" s="704"/>
      <c r="DJ9" s="702">
        <v>3303</v>
      </c>
      <c r="DK9" s="702"/>
      <c r="DL9" s="704"/>
      <c r="DM9" s="702"/>
      <c r="DN9" s="702"/>
      <c r="DO9" s="704"/>
      <c r="DP9" s="702"/>
      <c r="DQ9" s="702"/>
      <c r="DR9" s="704"/>
      <c r="DS9" s="702">
        <v>7985</v>
      </c>
      <c r="DT9" s="702"/>
      <c r="DU9" s="704"/>
      <c r="DV9" s="702"/>
      <c r="DW9" s="702"/>
      <c r="DX9" s="704"/>
      <c r="DY9" s="702">
        <v>505</v>
      </c>
      <c r="DZ9" s="702"/>
      <c r="EA9" s="704"/>
      <c r="EB9" s="702">
        <v>1580</v>
      </c>
      <c r="EC9" s="702"/>
      <c r="ED9" s="704"/>
      <c r="EE9" s="702"/>
      <c r="EF9" s="702"/>
      <c r="EG9" s="704"/>
      <c r="EH9" s="702">
        <v>16724</v>
      </c>
      <c r="EI9" s="702"/>
      <c r="EJ9" s="704"/>
      <c r="EK9" s="704"/>
      <c r="EL9" s="704"/>
      <c r="EM9" s="704"/>
      <c r="EN9" s="704">
        <v>2336</v>
      </c>
      <c r="EO9" s="704"/>
      <c r="EP9" s="704"/>
      <c r="EQ9" s="702"/>
      <c r="ER9" s="702"/>
      <c r="ES9" s="704"/>
      <c r="ET9" s="702"/>
      <c r="EU9" s="702">
        <v>2375</v>
      </c>
      <c r="EV9" s="704"/>
      <c r="EW9" s="702"/>
      <c r="EX9" s="702"/>
      <c r="EY9" s="704"/>
      <c r="EZ9" s="702"/>
      <c r="FA9" s="702">
        <v>4177</v>
      </c>
      <c r="FB9" s="704"/>
      <c r="FC9" s="702">
        <v>326</v>
      </c>
      <c r="FD9" s="702"/>
      <c r="FE9" s="704"/>
      <c r="FF9" s="702">
        <v>28015</v>
      </c>
      <c r="FG9" s="702"/>
      <c r="FH9" s="704"/>
      <c r="FI9" s="702"/>
      <c r="FJ9" s="702">
        <v>9</v>
      </c>
      <c r="FK9" s="704"/>
      <c r="FL9" s="702"/>
      <c r="FM9" s="702"/>
      <c r="FN9" s="704"/>
      <c r="FO9" s="702"/>
      <c r="FP9" s="702"/>
      <c r="FQ9" s="704"/>
      <c r="FR9" s="702"/>
      <c r="FS9" s="702">
        <v>440</v>
      </c>
      <c r="FT9" s="704"/>
      <c r="FU9" s="702">
        <v>618</v>
      </c>
      <c r="FV9" s="702"/>
      <c r="FW9" s="704"/>
      <c r="FX9" s="702">
        <v>752</v>
      </c>
      <c r="FY9" s="702"/>
      <c r="FZ9" s="704"/>
      <c r="GA9" s="702">
        <f>SUMIF($AM$5:$FX$5,"Kötelező feladatok",AM9:FX9)</f>
        <v>302732</v>
      </c>
      <c r="GB9" s="702">
        <f>SUMIF($AM$5:$FY$5,"Önként vállalt feladatok",AM9:FY9)</f>
        <v>19906</v>
      </c>
      <c r="GC9" s="704"/>
      <c r="GD9" s="705">
        <f t="shared" si="3"/>
        <v>322638</v>
      </c>
      <c r="GE9" s="833"/>
      <c r="GF9" s="842">
        <f t="shared" si="4"/>
        <v>382670</v>
      </c>
      <c r="GG9" s="841"/>
      <c r="GH9" s="841"/>
      <c r="GI9" s="841"/>
      <c r="GJ9" s="841"/>
      <c r="GK9" s="841"/>
      <c r="GL9" s="841"/>
      <c r="GM9" s="841"/>
      <c r="GN9" s="841"/>
      <c r="GO9" s="841"/>
      <c r="GP9" s="841"/>
      <c r="GQ9" s="841"/>
      <c r="GR9" s="841"/>
      <c r="GS9" s="841"/>
      <c r="GT9" s="841"/>
      <c r="GU9" s="841"/>
      <c r="GV9" s="841"/>
      <c r="GW9" s="841"/>
      <c r="GX9" s="841"/>
      <c r="GY9" s="841"/>
      <c r="GZ9" s="841"/>
      <c r="HA9" s="841"/>
      <c r="HB9" s="841"/>
      <c r="HC9" s="841"/>
      <c r="HD9" s="841"/>
      <c r="HE9" s="841"/>
      <c r="HF9" s="841"/>
      <c r="HG9" s="841"/>
      <c r="HH9" s="841"/>
      <c r="HI9" s="841"/>
      <c r="HJ9" s="841"/>
      <c r="HK9" s="841"/>
      <c r="HL9" s="841"/>
      <c r="HM9" s="841"/>
      <c r="HN9" s="841"/>
      <c r="HO9" s="841"/>
      <c r="HP9" s="841"/>
      <c r="HQ9" s="841"/>
      <c r="HR9" s="841"/>
      <c r="HS9" s="841"/>
      <c r="HT9" s="841"/>
      <c r="HU9" s="841"/>
      <c r="HV9" s="841"/>
      <c r="HW9" s="841"/>
      <c r="HX9" s="841"/>
      <c r="HY9" s="841"/>
      <c r="HZ9" s="841"/>
      <c r="IA9" s="841"/>
      <c r="IB9" s="841"/>
      <c r="IC9" s="841"/>
      <c r="ID9" s="841"/>
      <c r="IE9" s="841"/>
      <c r="IF9" s="841"/>
      <c r="IG9" s="841"/>
      <c r="IH9" s="841"/>
      <c r="II9" s="841"/>
      <c r="IJ9" s="841"/>
      <c r="IK9" s="841"/>
      <c r="IL9" s="841"/>
      <c r="IM9" s="841"/>
      <c r="IN9" s="841"/>
      <c r="IO9" s="841"/>
      <c r="IP9" s="841"/>
      <c r="IQ9" s="841"/>
      <c r="IR9" s="841"/>
      <c r="IS9" s="841"/>
      <c r="IT9" s="841"/>
      <c r="IU9" s="841"/>
      <c r="IV9" s="841"/>
      <c r="IW9" s="841"/>
      <c r="IX9" s="841"/>
      <c r="IY9" s="841"/>
      <c r="IZ9" s="841"/>
      <c r="JA9" s="841"/>
      <c r="JB9" s="841"/>
      <c r="JC9" s="841"/>
      <c r="JD9" s="841"/>
      <c r="JE9" s="841"/>
      <c r="JF9" s="841"/>
      <c r="JG9" s="841"/>
      <c r="JH9" s="841"/>
      <c r="JI9" s="841"/>
      <c r="JJ9" s="841"/>
      <c r="JK9" s="841"/>
      <c r="JL9" s="841"/>
      <c r="JM9" s="841"/>
      <c r="JN9" s="841"/>
      <c r="JO9" s="841"/>
      <c r="JP9" s="841"/>
      <c r="JQ9" s="841"/>
      <c r="JR9" s="841"/>
      <c r="JS9" s="841"/>
      <c r="JT9" s="841"/>
      <c r="JU9" s="841"/>
      <c r="JV9" s="841"/>
      <c r="JW9" s="841"/>
      <c r="JX9" s="841"/>
      <c r="JY9" s="841"/>
      <c r="JZ9" s="841"/>
      <c r="KA9" s="841"/>
      <c r="KB9" s="841"/>
      <c r="KC9" s="841"/>
      <c r="KD9" s="841"/>
      <c r="KE9" s="841"/>
      <c r="KF9" s="841"/>
      <c r="KG9" s="841"/>
      <c r="KH9" s="841"/>
      <c r="KI9" s="841"/>
      <c r="KJ9" s="841"/>
      <c r="KK9" s="841"/>
      <c r="KL9" s="841"/>
      <c r="KM9" s="841"/>
      <c r="KN9" s="841"/>
      <c r="KO9" s="841"/>
      <c r="KP9" s="841"/>
      <c r="KQ9" s="841"/>
      <c r="KR9" s="841"/>
      <c r="KS9" s="841"/>
      <c r="KT9" s="841"/>
      <c r="KU9" s="841"/>
      <c r="KV9" s="841"/>
      <c r="KW9" s="841"/>
      <c r="KX9" s="841"/>
      <c r="KY9" s="841"/>
      <c r="KZ9" s="841"/>
      <c r="LA9" s="841"/>
      <c r="LB9" s="841"/>
      <c r="LC9" s="841"/>
      <c r="LD9" s="841"/>
      <c r="LE9" s="841"/>
      <c r="LF9" s="841"/>
      <c r="LG9" s="841"/>
      <c r="LH9" s="841"/>
      <c r="LI9" s="841"/>
      <c r="LJ9" s="841"/>
      <c r="LK9" s="841"/>
      <c r="LL9" s="841"/>
      <c r="LM9" s="841"/>
      <c r="LN9" s="841"/>
      <c r="LO9" s="841"/>
      <c r="LP9" s="841"/>
      <c r="LQ9" s="841"/>
      <c r="LR9" s="841"/>
      <c r="LS9" s="841"/>
      <c r="LT9" s="841"/>
      <c r="LU9" s="841"/>
      <c r="LV9" s="841"/>
      <c r="LW9" s="841"/>
      <c r="LX9" s="841"/>
      <c r="LY9" s="841"/>
      <c r="LZ9" s="841"/>
      <c r="MA9" s="841"/>
      <c r="MB9" s="841"/>
      <c r="MC9" s="841"/>
      <c r="MD9" s="841"/>
      <c r="ME9" s="841"/>
      <c r="MF9" s="841"/>
      <c r="MG9" s="841"/>
      <c r="MH9" s="841"/>
      <c r="MI9" s="841"/>
      <c r="MJ9" s="841"/>
      <c r="MK9" s="841"/>
      <c r="ML9" s="841"/>
      <c r="MM9" s="841"/>
      <c r="MN9" s="841"/>
      <c r="MO9" s="841"/>
      <c r="MP9" s="841"/>
      <c r="MQ9" s="841"/>
      <c r="MR9" s="841"/>
      <c r="MS9" s="841"/>
      <c r="MT9" s="841"/>
      <c r="MU9" s="841"/>
      <c r="MV9" s="841"/>
      <c r="MW9" s="841"/>
      <c r="MX9" s="841"/>
      <c r="MY9" s="841"/>
      <c r="MZ9" s="841"/>
      <c r="NA9" s="841"/>
      <c r="NB9" s="841"/>
      <c r="NC9" s="841"/>
      <c r="ND9" s="841"/>
      <c r="NE9" s="841"/>
      <c r="NF9" s="841"/>
      <c r="NG9" s="841"/>
      <c r="NH9" s="841"/>
      <c r="NI9" s="841"/>
      <c r="NJ9" s="841"/>
      <c r="NK9" s="841"/>
      <c r="NL9" s="841"/>
      <c r="NM9" s="841"/>
      <c r="NN9" s="841"/>
      <c r="NO9" s="841"/>
      <c r="NP9" s="841"/>
      <c r="NQ9" s="841"/>
      <c r="NR9" s="841"/>
      <c r="NS9" s="841"/>
      <c r="NT9" s="841"/>
      <c r="NU9" s="841"/>
      <c r="NV9" s="841"/>
      <c r="NW9" s="841"/>
      <c r="NX9" s="841"/>
      <c r="NY9" s="841"/>
      <c r="NZ9" s="841"/>
      <c r="OA9" s="841"/>
      <c r="OB9" s="841"/>
      <c r="OC9" s="841"/>
      <c r="OD9" s="841"/>
      <c r="OE9" s="841"/>
      <c r="OF9" s="841"/>
      <c r="OG9" s="841"/>
      <c r="OH9" s="841"/>
      <c r="OI9" s="841"/>
      <c r="OJ9" s="841"/>
      <c r="OK9" s="841"/>
      <c r="OL9" s="841"/>
      <c r="OM9" s="841"/>
      <c r="ON9" s="841"/>
      <c r="OO9" s="841"/>
      <c r="OP9" s="841"/>
      <c r="OQ9" s="841"/>
      <c r="OR9" s="841"/>
      <c r="OS9" s="841"/>
      <c r="OT9" s="841"/>
      <c r="OU9" s="841"/>
      <c r="OV9" s="841"/>
      <c r="OW9" s="841"/>
      <c r="OX9" s="841"/>
      <c r="OY9" s="841"/>
      <c r="OZ9" s="841"/>
      <c r="PA9" s="841"/>
      <c r="PB9" s="841"/>
      <c r="PC9" s="841"/>
      <c r="PD9" s="841"/>
      <c r="PE9" s="841"/>
      <c r="PF9" s="841"/>
      <c r="PG9" s="841"/>
      <c r="PH9" s="841"/>
      <c r="PI9" s="841"/>
      <c r="PJ9" s="841"/>
      <c r="PK9" s="841"/>
      <c r="PL9" s="841"/>
      <c r="PM9" s="841"/>
      <c r="PN9" s="841"/>
      <c r="PO9" s="841"/>
      <c r="PP9" s="841"/>
      <c r="PQ9" s="841"/>
      <c r="PR9" s="841"/>
      <c r="PS9" s="841"/>
      <c r="PT9" s="841"/>
      <c r="PU9" s="841"/>
      <c r="PV9" s="841"/>
      <c r="PW9" s="841"/>
      <c r="PX9" s="841"/>
      <c r="PY9" s="841"/>
      <c r="PZ9" s="841"/>
      <c r="QA9" s="841"/>
      <c r="QB9" s="841"/>
      <c r="QC9" s="841"/>
      <c r="QD9" s="841"/>
      <c r="QE9" s="841"/>
      <c r="QF9" s="841"/>
      <c r="QG9" s="841"/>
      <c r="QH9" s="841"/>
      <c r="QI9" s="841"/>
      <c r="QJ9" s="841"/>
      <c r="QK9" s="841"/>
      <c r="QL9" s="841"/>
      <c r="QM9" s="841"/>
      <c r="QN9" s="841"/>
      <c r="QO9" s="841"/>
      <c r="QP9" s="841"/>
      <c r="QQ9" s="841"/>
      <c r="QR9" s="841"/>
      <c r="QS9" s="841"/>
      <c r="QT9" s="841"/>
      <c r="QU9" s="841"/>
      <c r="QV9" s="841"/>
      <c r="QW9" s="841"/>
      <c r="QX9" s="841"/>
      <c r="QY9" s="841"/>
      <c r="QZ9" s="841"/>
      <c r="RA9" s="841"/>
      <c r="RB9" s="841"/>
      <c r="RC9" s="841"/>
      <c r="RD9" s="841"/>
      <c r="RE9" s="841"/>
      <c r="RF9" s="841"/>
      <c r="RG9" s="841"/>
      <c r="RH9" s="841"/>
      <c r="RI9" s="841"/>
      <c r="RJ9" s="841"/>
      <c r="RK9" s="841"/>
      <c r="RL9" s="841"/>
      <c r="RM9" s="841"/>
      <c r="RN9" s="841"/>
      <c r="RO9" s="841"/>
      <c r="RP9" s="841"/>
      <c r="RQ9" s="841"/>
      <c r="RR9" s="841"/>
      <c r="RS9" s="841"/>
      <c r="RT9" s="841"/>
      <c r="RU9" s="841"/>
      <c r="RV9" s="841"/>
      <c r="RW9" s="841"/>
      <c r="RX9" s="841"/>
      <c r="RY9" s="841"/>
      <c r="RZ9" s="841"/>
      <c r="SA9" s="841"/>
      <c r="SB9" s="841"/>
      <c r="SC9" s="841"/>
      <c r="SD9" s="841"/>
      <c r="SE9" s="841"/>
      <c r="SF9" s="841"/>
      <c r="SG9" s="841"/>
      <c r="SH9" s="841"/>
      <c r="SI9" s="841"/>
      <c r="SJ9" s="841"/>
      <c r="SK9" s="841"/>
      <c r="SL9" s="841"/>
      <c r="SM9" s="841"/>
      <c r="SN9" s="841"/>
      <c r="SO9" s="841"/>
      <c r="SP9" s="841"/>
      <c r="SQ9" s="841"/>
      <c r="SR9" s="841"/>
      <c r="SS9" s="841"/>
      <c r="ST9" s="841"/>
      <c r="SU9" s="841"/>
      <c r="SV9" s="841"/>
      <c r="SW9" s="841"/>
      <c r="SX9" s="841"/>
      <c r="SY9" s="841"/>
      <c r="SZ9" s="841"/>
      <c r="TA9" s="841"/>
      <c r="TB9" s="841"/>
      <c r="TC9" s="841"/>
      <c r="TD9" s="841"/>
      <c r="TE9" s="841"/>
      <c r="TF9" s="841"/>
      <c r="TG9" s="841"/>
      <c r="TH9" s="841"/>
      <c r="TI9" s="841"/>
      <c r="TJ9" s="841"/>
      <c r="TK9" s="841"/>
      <c r="TL9" s="841"/>
      <c r="TM9" s="841"/>
      <c r="TN9" s="841"/>
      <c r="TO9" s="841"/>
      <c r="TP9" s="841"/>
      <c r="TQ9" s="841"/>
      <c r="TR9" s="841"/>
      <c r="TS9" s="841"/>
      <c r="TT9" s="841"/>
      <c r="TU9" s="841"/>
      <c r="TV9" s="841"/>
      <c r="TW9" s="841"/>
      <c r="TX9" s="841"/>
      <c r="TY9" s="841"/>
      <c r="TZ9" s="841"/>
      <c r="UA9" s="841"/>
      <c r="UB9" s="841"/>
      <c r="UC9" s="841"/>
      <c r="UD9" s="841"/>
      <c r="UE9" s="841"/>
      <c r="UF9" s="841"/>
      <c r="UG9" s="841"/>
      <c r="UH9" s="841"/>
      <c r="UI9" s="841"/>
      <c r="UJ9" s="841"/>
      <c r="UK9" s="841"/>
      <c r="UL9" s="841"/>
      <c r="UM9" s="841"/>
      <c r="UN9" s="841"/>
      <c r="UO9" s="841"/>
      <c r="UP9" s="841"/>
      <c r="UQ9" s="841"/>
      <c r="UR9" s="841"/>
      <c r="US9" s="841"/>
      <c r="UT9" s="841"/>
      <c r="UU9" s="841"/>
      <c r="UV9" s="841"/>
      <c r="UW9" s="841"/>
      <c r="UX9" s="841"/>
      <c r="UY9" s="841"/>
      <c r="UZ9" s="841"/>
      <c r="VA9" s="841"/>
      <c r="VB9" s="841"/>
      <c r="VC9" s="841"/>
      <c r="VD9" s="841"/>
      <c r="VE9" s="841"/>
      <c r="VF9" s="841"/>
      <c r="VG9" s="841"/>
      <c r="VH9" s="841"/>
      <c r="VI9" s="841"/>
      <c r="VJ9" s="841"/>
      <c r="VK9" s="841"/>
      <c r="VL9" s="841"/>
      <c r="VM9" s="841"/>
      <c r="VN9" s="841"/>
      <c r="VO9" s="841"/>
      <c r="VP9" s="841"/>
      <c r="VQ9" s="841"/>
      <c r="VR9" s="841"/>
      <c r="VS9" s="841"/>
      <c r="VT9" s="841"/>
      <c r="VU9" s="841"/>
      <c r="VV9" s="841"/>
      <c r="VW9" s="841"/>
      <c r="VX9" s="841"/>
      <c r="VY9" s="841"/>
      <c r="VZ9" s="841"/>
      <c r="WA9" s="841"/>
      <c r="WB9" s="841"/>
      <c r="WC9" s="841"/>
      <c r="WD9" s="841"/>
      <c r="WE9" s="841"/>
      <c r="WF9" s="841"/>
      <c r="WG9" s="841"/>
      <c r="WH9" s="841"/>
      <c r="WI9" s="841"/>
      <c r="WJ9" s="841"/>
      <c r="WK9" s="841"/>
      <c r="WL9" s="841"/>
      <c r="WM9" s="841"/>
      <c r="WN9" s="841"/>
      <c r="WO9" s="841"/>
      <c r="WP9" s="841"/>
      <c r="WQ9" s="841"/>
      <c r="WR9" s="841"/>
      <c r="WS9" s="841"/>
      <c r="WT9" s="841"/>
      <c r="WU9" s="841"/>
      <c r="WV9" s="841"/>
      <c r="WW9" s="841"/>
      <c r="WX9" s="841"/>
      <c r="WY9" s="841"/>
      <c r="WZ9" s="841"/>
      <c r="XA9" s="841"/>
      <c r="XB9" s="841"/>
      <c r="XC9" s="841"/>
      <c r="XD9" s="841"/>
      <c r="XE9" s="841"/>
      <c r="XF9" s="841"/>
      <c r="XG9" s="841"/>
      <c r="XH9" s="841"/>
      <c r="XI9" s="841"/>
      <c r="XJ9" s="841"/>
      <c r="XK9" s="841"/>
      <c r="XL9" s="841"/>
      <c r="XM9" s="841"/>
      <c r="XN9" s="841"/>
      <c r="XO9" s="841"/>
      <c r="XP9" s="841"/>
      <c r="XQ9" s="841"/>
      <c r="XR9" s="841"/>
      <c r="XS9" s="841"/>
      <c r="XT9" s="841"/>
      <c r="XU9" s="841"/>
      <c r="XV9" s="841"/>
      <c r="XW9" s="841"/>
      <c r="XX9" s="841"/>
      <c r="XY9" s="841"/>
      <c r="XZ9" s="841"/>
      <c r="YA9" s="841"/>
      <c r="YB9" s="841"/>
      <c r="YC9" s="841"/>
      <c r="YD9" s="841"/>
      <c r="YE9" s="841"/>
      <c r="YF9" s="841"/>
      <c r="YG9" s="841"/>
      <c r="YH9" s="841"/>
      <c r="YI9" s="841"/>
      <c r="YJ9" s="841"/>
      <c r="YK9" s="841"/>
      <c r="YL9" s="841"/>
      <c r="YM9" s="841"/>
      <c r="YN9" s="841"/>
      <c r="YO9" s="841"/>
      <c r="YP9" s="841"/>
      <c r="YQ9" s="841"/>
      <c r="YR9" s="841"/>
      <c r="YS9" s="841"/>
      <c r="YT9" s="841"/>
      <c r="YU9" s="841"/>
      <c r="YV9" s="841"/>
      <c r="YW9" s="841"/>
      <c r="YX9" s="841"/>
      <c r="YY9" s="841"/>
      <c r="YZ9" s="841"/>
      <c r="ZA9" s="841"/>
      <c r="ZB9" s="841"/>
      <c r="ZC9" s="841"/>
      <c r="ZD9" s="841"/>
      <c r="ZE9" s="841"/>
      <c r="ZF9" s="841"/>
      <c r="ZG9" s="841"/>
      <c r="ZH9" s="841"/>
      <c r="ZI9" s="841"/>
      <c r="ZJ9" s="841"/>
      <c r="ZK9" s="841"/>
      <c r="ZL9" s="841"/>
      <c r="ZM9" s="841"/>
      <c r="ZN9" s="841"/>
      <c r="ZO9" s="841"/>
      <c r="ZP9" s="841"/>
      <c r="ZQ9" s="841"/>
      <c r="ZR9" s="841"/>
      <c r="ZS9" s="841"/>
      <c r="ZT9" s="841"/>
      <c r="ZU9" s="841"/>
      <c r="ZV9" s="841"/>
      <c r="ZW9" s="841"/>
      <c r="ZX9" s="841"/>
      <c r="ZY9" s="841"/>
      <c r="ZZ9" s="841"/>
      <c r="AAA9" s="841"/>
      <c r="AAB9" s="841"/>
      <c r="AAC9" s="841"/>
      <c r="AAD9" s="841"/>
      <c r="AAE9" s="841"/>
      <c r="AAF9" s="841"/>
      <c r="AAG9" s="841"/>
      <c r="AAH9" s="841"/>
      <c r="AAI9" s="841"/>
      <c r="AAJ9" s="841"/>
      <c r="AAK9" s="841"/>
      <c r="AAL9" s="841"/>
      <c r="AAM9" s="841"/>
      <c r="AAN9" s="841"/>
      <c r="AAO9" s="841"/>
      <c r="AAP9" s="841"/>
      <c r="AAQ9" s="841"/>
      <c r="AAR9" s="841"/>
      <c r="AAS9" s="841"/>
      <c r="AAT9" s="841"/>
      <c r="AAU9" s="841"/>
      <c r="AAV9" s="841"/>
      <c r="AAW9" s="841"/>
      <c r="AAX9" s="841"/>
      <c r="AAY9" s="841"/>
      <c r="AAZ9" s="841"/>
      <c r="ABA9" s="841"/>
      <c r="ABB9" s="841"/>
      <c r="ABC9" s="841"/>
      <c r="ABD9" s="841"/>
      <c r="ABE9" s="841"/>
      <c r="ABF9" s="841"/>
      <c r="ABG9" s="841"/>
      <c r="ABH9" s="841"/>
      <c r="ABI9" s="841"/>
      <c r="ABJ9" s="841"/>
      <c r="ABK9" s="841"/>
      <c r="ABL9" s="841"/>
      <c r="ABM9" s="841"/>
      <c r="ABN9" s="841"/>
      <c r="ABO9" s="841"/>
      <c r="ABP9" s="841"/>
      <c r="ABQ9" s="841"/>
      <c r="ABR9" s="841"/>
      <c r="ABS9" s="841"/>
      <c r="ABT9" s="841"/>
      <c r="ABU9" s="841"/>
      <c r="ABV9" s="841"/>
      <c r="ABW9" s="841"/>
      <c r="ABX9" s="841"/>
      <c r="ABY9" s="841"/>
      <c r="ABZ9" s="841"/>
      <c r="ACA9" s="841"/>
      <c r="ACB9" s="841"/>
      <c r="ACC9" s="841"/>
      <c r="ACD9" s="841"/>
      <c r="ACE9" s="841"/>
      <c r="ACF9" s="841"/>
      <c r="ACG9" s="841"/>
      <c r="ACH9" s="841"/>
      <c r="ACI9" s="841"/>
      <c r="ACJ9" s="841"/>
      <c r="ACK9" s="841"/>
      <c r="ACL9" s="841"/>
      <c r="ACM9" s="841"/>
      <c r="ACN9" s="841"/>
      <c r="ACO9" s="841"/>
      <c r="ACP9" s="841"/>
      <c r="ACQ9" s="841"/>
      <c r="ACR9" s="841"/>
      <c r="ACS9" s="841"/>
      <c r="ACT9" s="841"/>
      <c r="ACU9" s="841"/>
      <c r="ACV9" s="841"/>
      <c r="ACW9" s="841"/>
      <c r="ACX9" s="841"/>
      <c r="ACY9" s="841"/>
      <c r="ACZ9" s="841"/>
      <c r="ADA9" s="841"/>
      <c r="ADB9" s="841"/>
      <c r="ADC9" s="841"/>
      <c r="ADD9" s="841"/>
      <c r="ADE9" s="841"/>
      <c r="ADF9" s="841"/>
      <c r="ADG9" s="841"/>
      <c r="ADH9" s="841"/>
      <c r="ADI9" s="841"/>
      <c r="ADJ9" s="841"/>
      <c r="ADK9" s="841"/>
      <c r="ADL9" s="841"/>
      <c r="ADM9" s="841"/>
      <c r="ADN9" s="841"/>
      <c r="ADO9" s="841"/>
      <c r="ADP9" s="841"/>
      <c r="ADQ9" s="841"/>
      <c r="ADR9" s="841"/>
      <c r="ADS9" s="841"/>
      <c r="ADT9" s="841"/>
      <c r="ADU9" s="841"/>
      <c r="ADV9" s="841"/>
      <c r="ADW9" s="841"/>
      <c r="ADX9" s="841"/>
      <c r="ADY9" s="841"/>
      <c r="ADZ9" s="841"/>
      <c r="AEA9" s="841"/>
      <c r="AEB9" s="841"/>
      <c r="AEC9" s="841"/>
      <c r="AED9" s="841"/>
      <c r="AEE9" s="841"/>
      <c r="AEF9" s="841"/>
      <c r="AEG9" s="841"/>
      <c r="AEH9" s="841"/>
      <c r="AEI9" s="841"/>
      <c r="AEJ9" s="841"/>
      <c r="AEK9" s="841"/>
      <c r="AEL9" s="841"/>
      <c r="AEM9" s="841"/>
      <c r="AEN9" s="841"/>
      <c r="AEO9" s="841"/>
      <c r="AEP9" s="841"/>
      <c r="AEQ9" s="841"/>
      <c r="AER9" s="841"/>
      <c r="AES9" s="841"/>
      <c r="AET9" s="841"/>
      <c r="AEU9" s="841"/>
      <c r="AEV9" s="841"/>
      <c r="AEW9" s="841"/>
      <c r="AEX9" s="841"/>
      <c r="AEY9" s="841"/>
      <c r="AEZ9" s="841"/>
      <c r="AFA9" s="841"/>
      <c r="AFB9" s="841"/>
      <c r="AFC9" s="841"/>
      <c r="AFD9" s="841"/>
      <c r="AFE9" s="841"/>
      <c r="AFF9" s="841"/>
      <c r="AFG9" s="841"/>
      <c r="AFH9" s="841"/>
      <c r="AFI9" s="841"/>
      <c r="AFJ9" s="841"/>
      <c r="AFK9" s="841"/>
      <c r="AFL9" s="841"/>
      <c r="AFM9" s="841"/>
      <c r="AFN9" s="841"/>
      <c r="AFO9" s="841"/>
      <c r="AFP9" s="841"/>
      <c r="AFQ9" s="841"/>
      <c r="AFR9" s="841"/>
      <c r="AFS9" s="841"/>
      <c r="AFT9" s="841"/>
      <c r="AFU9" s="841"/>
      <c r="AFV9" s="841"/>
      <c r="AFW9" s="841"/>
      <c r="AFX9" s="841"/>
      <c r="AFY9" s="841"/>
      <c r="AFZ9" s="841"/>
      <c r="AGA9" s="841"/>
      <c r="AGB9" s="841"/>
      <c r="AGC9" s="841"/>
      <c r="AGD9" s="841"/>
      <c r="AGE9" s="841"/>
      <c r="AGF9" s="841"/>
      <c r="AGG9" s="841"/>
      <c r="AGH9" s="841"/>
      <c r="AGI9" s="841"/>
      <c r="AGJ9" s="841"/>
      <c r="AGK9" s="841"/>
      <c r="AGL9" s="841"/>
      <c r="AGM9" s="841"/>
      <c r="AGN9" s="841"/>
      <c r="AGO9" s="841"/>
      <c r="AGP9" s="841"/>
      <c r="AGQ9" s="841"/>
      <c r="AGR9" s="841"/>
      <c r="AGS9" s="841"/>
      <c r="AGT9" s="841"/>
      <c r="AGU9" s="841"/>
      <c r="AGV9" s="841"/>
      <c r="AGW9" s="841"/>
      <c r="AGX9" s="841"/>
      <c r="AGY9" s="841"/>
      <c r="AGZ9" s="841"/>
      <c r="AHA9" s="841"/>
      <c r="AHB9" s="841"/>
      <c r="AHC9" s="841"/>
      <c r="AHD9" s="841"/>
      <c r="AHE9" s="841"/>
      <c r="AHF9" s="841"/>
      <c r="AHG9" s="841"/>
      <c r="AHH9" s="841"/>
      <c r="AHI9" s="841"/>
      <c r="AHJ9" s="841"/>
      <c r="AHK9" s="841"/>
      <c r="AHL9" s="841"/>
      <c r="AHM9" s="841"/>
      <c r="AHN9" s="841"/>
      <c r="AHO9" s="841"/>
      <c r="AHP9" s="841"/>
      <c r="AHQ9" s="841"/>
      <c r="AHR9" s="841"/>
      <c r="AHS9" s="841"/>
      <c r="AHT9" s="841"/>
      <c r="AHU9" s="841"/>
      <c r="AHV9" s="841"/>
      <c r="AHW9" s="841"/>
      <c r="AHX9" s="841"/>
      <c r="AHY9" s="841"/>
      <c r="AHZ9" s="841"/>
      <c r="AIA9" s="841"/>
      <c r="AIB9" s="841"/>
      <c r="AIC9" s="841"/>
      <c r="AID9" s="841"/>
      <c r="AIE9" s="841"/>
      <c r="AIF9" s="841"/>
      <c r="AIG9" s="841"/>
      <c r="AIH9" s="841"/>
      <c r="AII9" s="841"/>
      <c r="AIJ9" s="841"/>
      <c r="AIK9" s="841"/>
      <c r="AIL9" s="841"/>
      <c r="AIM9" s="841"/>
      <c r="AIN9" s="841"/>
      <c r="AIO9" s="841"/>
      <c r="AIP9" s="841"/>
      <c r="AIQ9" s="841"/>
      <c r="AIR9" s="841"/>
      <c r="AIS9" s="841"/>
      <c r="AIT9" s="841"/>
      <c r="AIU9" s="841"/>
      <c r="AIV9" s="841"/>
      <c r="AIW9" s="841"/>
      <c r="AIX9" s="841"/>
      <c r="AIY9" s="841"/>
      <c r="AIZ9" s="841"/>
      <c r="AJA9" s="841"/>
      <c r="AJB9" s="841"/>
      <c r="AJC9" s="841"/>
      <c r="AJD9" s="841"/>
      <c r="AJE9" s="841"/>
      <c r="AJF9" s="841"/>
      <c r="AJG9" s="841"/>
      <c r="AJH9" s="841"/>
      <c r="AJI9" s="841"/>
      <c r="AJJ9" s="841"/>
      <c r="AJK9" s="841"/>
      <c r="AJL9" s="841"/>
      <c r="AJM9" s="841"/>
      <c r="AJN9" s="841"/>
      <c r="AJO9" s="841"/>
      <c r="AJP9" s="841"/>
      <c r="AJQ9" s="841"/>
      <c r="AJR9" s="841"/>
      <c r="AJS9" s="841"/>
      <c r="AJT9" s="841"/>
      <c r="AJU9" s="841"/>
      <c r="AJV9" s="841"/>
      <c r="AJW9" s="841"/>
      <c r="AJX9" s="841"/>
      <c r="AJY9" s="841"/>
      <c r="AJZ9" s="841"/>
      <c r="AKA9" s="841"/>
      <c r="AKB9" s="841"/>
      <c r="AKC9" s="841"/>
      <c r="AKD9" s="841"/>
      <c r="AKE9" s="841"/>
      <c r="AKF9" s="841"/>
      <c r="AKG9" s="841"/>
      <c r="AKH9" s="841"/>
      <c r="AKI9" s="841"/>
      <c r="AKJ9" s="841"/>
      <c r="AKK9" s="841"/>
      <c r="AKL9" s="841"/>
      <c r="AKM9" s="841"/>
      <c r="AKN9" s="841"/>
      <c r="AKO9" s="841"/>
      <c r="AKP9" s="841"/>
      <c r="AKQ9" s="841"/>
      <c r="AKR9" s="841"/>
      <c r="AKS9" s="841"/>
      <c r="AKT9" s="841"/>
      <c r="AKU9" s="841"/>
      <c r="AKV9" s="841"/>
      <c r="AKW9" s="841"/>
      <c r="AKX9" s="841"/>
      <c r="AKY9" s="841"/>
      <c r="AKZ9" s="841"/>
      <c r="ALA9" s="841"/>
      <c r="ALB9" s="841"/>
      <c r="ALC9" s="841"/>
      <c r="ALD9" s="841"/>
      <c r="ALE9" s="841"/>
      <c r="ALF9" s="841"/>
      <c r="ALG9" s="841"/>
      <c r="ALH9" s="841"/>
      <c r="ALI9" s="841"/>
      <c r="ALJ9" s="841"/>
      <c r="ALK9" s="841"/>
      <c r="ALL9" s="841"/>
      <c r="ALM9" s="841"/>
      <c r="ALN9" s="841"/>
      <c r="ALO9" s="841"/>
      <c r="ALP9" s="841"/>
      <c r="ALQ9" s="841"/>
      <c r="ALR9" s="841"/>
      <c r="ALS9" s="841"/>
      <c r="ALT9" s="841"/>
      <c r="ALU9" s="841"/>
      <c r="ALV9" s="841"/>
      <c r="ALW9" s="841"/>
      <c r="ALX9" s="841"/>
      <c r="ALY9" s="841"/>
      <c r="ALZ9" s="841"/>
      <c r="AMA9" s="841"/>
      <c r="AMB9" s="841"/>
      <c r="AMC9" s="841"/>
      <c r="AMD9" s="841"/>
      <c r="AME9" s="841"/>
      <c r="AMF9" s="841"/>
      <c r="AMG9" s="841"/>
      <c r="AMH9" s="841"/>
      <c r="AMI9" s="841"/>
      <c r="AMJ9" s="841"/>
      <c r="AMK9" s="841"/>
      <c r="AML9" s="841"/>
      <c r="AMM9" s="841"/>
      <c r="AMN9" s="841"/>
      <c r="AMO9" s="841"/>
      <c r="AMP9" s="841"/>
      <c r="AMQ9" s="841"/>
      <c r="AMR9" s="841"/>
      <c r="AMS9" s="841"/>
      <c r="AMT9" s="841"/>
      <c r="AMU9" s="841"/>
      <c r="AMV9" s="841"/>
      <c r="AMW9" s="841"/>
      <c r="AMX9" s="841"/>
      <c r="AMY9" s="841"/>
      <c r="AMZ9" s="841"/>
      <c r="ANA9" s="841"/>
      <c r="ANB9" s="841"/>
      <c r="ANC9" s="841"/>
      <c r="AND9" s="841"/>
      <c r="ANE9" s="841"/>
      <c r="ANF9" s="841"/>
      <c r="ANG9" s="841"/>
      <c r="ANH9" s="841"/>
      <c r="ANI9" s="841"/>
      <c r="ANJ9" s="841"/>
      <c r="ANK9" s="841"/>
      <c r="ANL9" s="841"/>
      <c r="ANM9" s="841"/>
      <c r="ANN9" s="841"/>
      <c r="ANO9" s="841"/>
      <c r="ANP9" s="841"/>
      <c r="ANQ9" s="841"/>
      <c r="ANR9" s="841"/>
      <c r="ANS9" s="841"/>
      <c r="ANT9" s="841"/>
      <c r="ANU9" s="841"/>
      <c r="ANV9" s="841"/>
      <c r="ANW9" s="841"/>
      <c r="ANX9" s="841"/>
      <c r="ANY9" s="841"/>
      <c r="ANZ9" s="841"/>
      <c r="AOA9" s="841"/>
      <c r="AOB9" s="841"/>
      <c r="AOC9" s="841"/>
      <c r="AOD9" s="841"/>
      <c r="AOE9" s="841"/>
      <c r="AOF9" s="841"/>
      <c r="AOG9" s="841"/>
      <c r="AOH9" s="841"/>
      <c r="AOI9" s="841"/>
      <c r="AOJ9" s="841"/>
      <c r="AOK9" s="841"/>
      <c r="AOL9" s="841"/>
      <c r="AOM9" s="841"/>
      <c r="AON9" s="841"/>
      <c r="AOO9" s="841"/>
      <c r="AOP9" s="841"/>
      <c r="AOQ9" s="841"/>
      <c r="AOR9" s="841"/>
      <c r="AOS9" s="841"/>
      <c r="AOT9" s="841"/>
      <c r="AOU9" s="841"/>
      <c r="AOV9" s="841"/>
      <c r="AOW9" s="841"/>
      <c r="AOX9" s="841"/>
      <c r="AOY9" s="841"/>
      <c r="AOZ9" s="841"/>
      <c r="APA9" s="841"/>
      <c r="APB9" s="841"/>
      <c r="APC9" s="841"/>
      <c r="APD9" s="841"/>
      <c r="APE9" s="841"/>
      <c r="APF9" s="841"/>
      <c r="APG9" s="841"/>
      <c r="APH9" s="841"/>
      <c r="API9" s="841"/>
      <c r="APJ9" s="841"/>
      <c r="APK9" s="841"/>
      <c r="APL9" s="841"/>
      <c r="APM9" s="841"/>
      <c r="APN9" s="841"/>
      <c r="APO9" s="841"/>
      <c r="APP9" s="841"/>
      <c r="APQ9" s="841"/>
      <c r="APR9" s="841"/>
      <c r="APS9" s="841"/>
      <c r="APT9" s="841"/>
      <c r="APU9" s="841"/>
      <c r="APV9" s="841"/>
      <c r="APW9" s="841"/>
      <c r="APX9" s="841"/>
      <c r="APY9" s="841"/>
      <c r="APZ9" s="841"/>
      <c r="AQA9" s="841"/>
      <c r="AQB9" s="841"/>
      <c r="AQC9" s="841"/>
      <c r="AQD9" s="841"/>
      <c r="AQE9" s="841"/>
      <c r="AQF9" s="841"/>
      <c r="AQG9" s="841"/>
      <c r="AQH9" s="841"/>
      <c r="AQI9" s="841"/>
      <c r="AQJ9" s="841"/>
      <c r="AQK9" s="841"/>
      <c r="AQL9" s="841"/>
      <c r="AQM9" s="841"/>
      <c r="AQN9" s="841"/>
      <c r="AQO9" s="841"/>
      <c r="AQP9" s="841"/>
      <c r="AQQ9" s="841"/>
      <c r="AQR9" s="841"/>
      <c r="AQS9" s="841"/>
      <c r="AQT9" s="841"/>
      <c r="AQU9" s="841"/>
      <c r="AQV9" s="841"/>
      <c r="AQW9" s="841"/>
      <c r="AQX9" s="841"/>
      <c r="AQY9" s="841"/>
      <c r="AQZ9" s="841"/>
      <c r="ARA9" s="841"/>
      <c r="ARB9" s="841"/>
      <c r="ARC9" s="841"/>
      <c r="ARD9" s="841"/>
      <c r="ARE9" s="841"/>
      <c r="ARF9" s="841"/>
      <c r="ARG9" s="841"/>
      <c r="ARH9" s="841"/>
      <c r="ARI9" s="841"/>
      <c r="ARJ9" s="841"/>
      <c r="ARK9" s="841"/>
      <c r="ARL9" s="841"/>
      <c r="ARM9" s="841"/>
      <c r="ARN9" s="841"/>
      <c r="ARO9" s="841"/>
      <c r="ARP9" s="841"/>
      <c r="ARQ9" s="841"/>
      <c r="ARR9" s="841"/>
      <c r="ARS9" s="841"/>
      <c r="ART9" s="841"/>
      <c r="ARU9" s="841"/>
      <c r="ARV9" s="841"/>
      <c r="ARW9" s="841"/>
      <c r="ARX9" s="841"/>
      <c r="ARY9" s="841"/>
      <c r="ARZ9" s="841"/>
      <c r="ASA9" s="841"/>
      <c r="ASB9" s="841"/>
      <c r="ASC9" s="841"/>
      <c r="ASD9" s="841"/>
      <c r="ASE9" s="841"/>
      <c r="ASF9" s="841"/>
      <c r="ASG9" s="841"/>
      <c r="ASH9" s="841"/>
      <c r="ASI9" s="841"/>
      <c r="ASJ9" s="841"/>
      <c r="ASK9" s="841"/>
      <c r="ASL9" s="841"/>
      <c r="ASM9" s="841"/>
      <c r="ASN9" s="841"/>
      <c r="ASO9" s="841"/>
      <c r="ASP9" s="841"/>
      <c r="ASQ9" s="841"/>
      <c r="ASR9" s="841"/>
      <c r="ASS9" s="841"/>
      <c r="AST9" s="841"/>
      <c r="ASU9" s="841"/>
      <c r="ASV9" s="841"/>
      <c r="ASW9" s="841"/>
      <c r="ASX9" s="841"/>
      <c r="ASY9" s="841"/>
      <c r="ASZ9" s="841"/>
      <c r="ATA9" s="841"/>
      <c r="ATB9" s="841"/>
      <c r="ATC9" s="841"/>
      <c r="ATD9" s="841"/>
      <c r="ATE9" s="841"/>
      <c r="ATF9" s="841"/>
      <c r="ATG9" s="841"/>
      <c r="ATH9" s="841"/>
      <c r="ATI9" s="841"/>
      <c r="ATJ9" s="841"/>
      <c r="ATK9" s="841"/>
      <c r="ATL9" s="841"/>
      <c r="ATM9" s="841"/>
      <c r="ATN9" s="841"/>
      <c r="ATO9" s="841"/>
      <c r="ATP9" s="841"/>
      <c r="ATQ9" s="841"/>
      <c r="ATR9" s="841"/>
      <c r="ATS9" s="841"/>
      <c r="ATT9" s="841"/>
      <c r="ATU9" s="841"/>
      <c r="ATV9" s="841"/>
      <c r="ATW9" s="841"/>
      <c r="ATX9" s="841"/>
      <c r="ATY9" s="841"/>
      <c r="ATZ9" s="841"/>
      <c r="AUA9" s="841"/>
      <c r="AUB9" s="841"/>
      <c r="AUC9" s="841"/>
      <c r="AUD9" s="841"/>
      <c r="AUE9" s="841"/>
      <c r="AUF9" s="841"/>
      <c r="AUG9" s="841"/>
      <c r="AUH9" s="841"/>
      <c r="AUI9" s="841"/>
      <c r="AUJ9" s="841"/>
      <c r="AUK9" s="841"/>
      <c r="AUL9" s="841"/>
      <c r="AUM9" s="841"/>
      <c r="AUN9" s="841"/>
      <c r="AUO9" s="841"/>
      <c r="AUP9" s="841"/>
      <c r="AUQ9" s="841"/>
      <c r="AUR9" s="841"/>
      <c r="AUS9" s="841"/>
      <c r="AUT9" s="841"/>
      <c r="AUU9" s="841"/>
      <c r="AUV9" s="841"/>
      <c r="AUW9" s="841"/>
      <c r="AUX9" s="841"/>
      <c r="AUY9" s="841"/>
      <c r="AUZ9" s="841"/>
      <c r="AVA9" s="841"/>
      <c r="AVB9" s="841"/>
      <c r="AVC9" s="841"/>
      <c r="AVD9" s="841"/>
      <c r="AVE9" s="841"/>
      <c r="AVF9" s="841"/>
      <c r="AVG9" s="841"/>
      <c r="AVH9" s="841"/>
      <c r="AVI9" s="841"/>
      <c r="AVJ9" s="841"/>
      <c r="AVK9" s="841"/>
      <c r="AVL9" s="841"/>
      <c r="AVM9" s="841"/>
      <c r="AVN9" s="841"/>
      <c r="AVO9" s="841"/>
      <c r="AVP9" s="841"/>
      <c r="AVQ9" s="841"/>
      <c r="AVR9" s="841"/>
      <c r="AVS9" s="841"/>
      <c r="AVT9" s="841"/>
      <c r="AVU9" s="841"/>
      <c r="AVV9" s="841"/>
      <c r="AVW9" s="841"/>
      <c r="AVX9" s="841"/>
      <c r="AVY9" s="841"/>
      <c r="AVZ9" s="841"/>
      <c r="AWA9" s="841"/>
      <c r="AWB9" s="841"/>
      <c r="AWC9" s="841"/>
      <c r="AWD9" s="841"/>
      <c r="AWE9" s="841"/>
      <c r="AWF9" s="841"/>
      <c r="AWG9" s="841"/>
      <c r="AWH9" s="841"/>
      <c r="AWI9" s="841"/>
      <c r="AWJ9" s="841"/>
      <c r="AWK9" s="841"/>
      <c r="AWL9" s="841"/>
      <c r="AWM9" s="841"/>
      <c r="AWN9" s="841"/>
      <c r="AWO9" s="841"/>
      <c r="AWP9" s="841"/>
      <c r="AWQ9" s="841"/>
      <c r="AWR9" s="841"/>
      <c r="AWS9" s="841"/>
      <c r="AWT9" s="841"/>
      <c r="AWU9" s="841"/>
      <c r="AWV9" s="841"/>
      <c r="AWW9" s="841"/>
      <c r="AWX9" s="841"/>
      <c r="AWY9" s="841"/>
      <c r="AWZ9" s="841"/>
      <c r="AXA9" s="841"/>
      <c r="AXB9" s="841"/>
      <c r="AXC9" s="841"/>
      <c r="AXD9" s="841"/>
      <c r="AXE9" s="841"/>
      <c r="AXF9" s="841"/>
      <c r="AXG9" s="841"/>
      <c r="AXH9" s="841"/>
      <c r="AXI9" s="841"/>
      <c r="AXJ9" s="841"/>
      <c r="AXK9" s="841"/>
      <c r="AXL9" s="841"/>
      <c r="AXM9" s="841"/>
      <c r="AXN9" s="841"/>
      <c r="AXO9" s="841"/>
      <c r="AXP9" s="841"/>
      <c r="AXQ9" s="841"/>
      <c r="AXR9" s="841"/>
      <c r="AXS9" s="841"/>
      <c r="AXT9" s="841"/>
      <c r="AXU9" s="841"/>
      <c r="AXV9" s="841"/>
      <c r="AXW9" s="841"/>
      <c r="AXX9" s="841"/>
      <c r="AXY9" s="841"/>
      <c r="AXZ9" s="841"/>
      <c r="AYA9" s="841"/>
      <c r="AYB9" s="841"/>
      <c r="AYC9" s="841"/>
      <c r="AYD9" s="841"/>
      <c r="AYE9" s="841"/>
      <c r="AYF9" s="841"/>
      <c r="AYG9" s="841"/>
      <c r="AYH9" s="841"/>
      <c r="AYI9" s="841"/>
      <c r="AYJ9" s="841"/>
      <c r="AYK9" s="841"/>
      <c r="AYL9" s="841"/>
      <c r="AYM9" s="841"/>
      <c r="AYN9" s="841"/>
      <c r="AYO9" s="841"/>
      <c r="AYP9" s="841"/>
      <c r="AYQ9" s="841"/>
      <c r="AYR9" s="841"/>
      <c r="AYS9" s="841"/>
    </row>
    <row r="10" spans="1:1345" s="687" customFormat="1">
      <c r="A10" s="707"/>
      <c r="B10" s="708"/>
      <c r="C10" s="709"/>
      <c r="E10" s="1241" t="s">
        <v>706</v>
      </c>
      <c r="F10" s="1242"/>
      <c r="G10" s="697" t="s">
        <v>707</v>
      </c>
      <c r="H10" s="710">
        <f t="shared" ref="H10:H38" si="5">SUMIF($L$5:$GC$5,"Kötelező feladatok",L10:GC10)-U10-AJ10-GA10</f>
        <v>0</v>
      </c>
      <c r="I10" s="710">
        <f t="shared" ref="I10:I66" si="6">SUMIF($L$5:$EY$5,"Önként vállalt feladatok",L10:EY10)</f>
        <v>0</v>
      </c>
      <c r="J10" s="710">
        <f t="shared" si="1"/>
        <v>0</v>
      </c>
      <c r="K10" s="711">
        <f t="shared" si="2"/>
        <v>0</v>
      </c>
      <c r="L10" s="712"/>
      <c r="M10" s="712"/>
      <c r="N10" s="713"/>
      <c r="O10" s="712"/>
      <c r="P10" s="712"/>
      <c r="Q10" s="713"/>
      <c r="R10" s="712"/>
      <c r="S10" s="712"/>
      <c r="T10" s="713"/>
      <c r="U10" s="712"/>
      <c r="V10" s="712"/>
      <c r="W10" s="713"/>
      <c r="X10" s="712"/>
      <c r="Y10" s="712"/>
      <c r="Z10" s="713"/>
      <c r="AA10" s="712"/>
      <c r="AB10" s="712"/>
      <c r="AC10" s="713"/>
      <c r="AD10" s="712"/>
      <c r="AE10" s="712"/>
      <c r="AF10" s="713"/>
      <c r="AG10" s="712"/>
      <c r="AH10" s="712"/>
      <c r="AI10" s="713"/>
      <c r="AJ10" s="712"/>
      <c r="AK10" s="712"/>
      <c r="AL10" s="713"/>
      <c r="AM10" s="712"/>
      <c r="AN10" s="712"/>
      <c r="AO10" s="713"/>
      <c r="AP10" s="712"/>
      <c r="AQ10" s="712"/>
      <c r="AR10" s="713"/>
      <c r="AS10" s="712"/>
      <c r="AT10" s="712"/>
      <c r="AU10" s="713"/>
      <c r="AV10" s="712"/>
      <c r="AW10" s="712"/>
      <c r="AX10" s="713"/>
      <c r="AY10" s="712"/>
      <c r="AZ10" s="712"/>
      <c r="BA10" s="713"/>
      <c r="BB10" s="712"/>
      <c r="BC10" s="712"/>
      <c r="BD10" s="713"/>
      <c r="BE10" s="712"/>
      <c r="BF10" s="712"/>
      <c r="BG10" s="713"/>
      <c r="BH10" s="712"/>
      <c r="BI10" s="712"/>
      <c r="BJ10" s="713"/>
      <c r="BK10" s="712"/>
      <c r="BL10" s="712"/>
      <c r="BM10" s="713"/>
      <c r="BN10" s="712"/>
      <c r="BO10" s="712"/>
      <c r="BP10" s="713"/>
      <c r="BQ10" s="712"/>
      <c r="BR10" s="712"/>
      <c r="BS10" s="713"/>
      <c r="BT10" s="712"/>
      <c r="BU10" s="712"/>
      <c r="BV10" s="713"/>
      <c r="BW10" s="712"/>
      <c r="BX10" s="712"/>
      <c r="BY10" s="713"/>
      <c r="BZ10" s="712"/>
      <c r="CA10" s="712"/>
      <c r="CB10" s="713"/>
      <c r="CC10" s="712"/>
      <c r="CD10" s="712"/>
      <c r="CE10" s="713"/>
      <c r="CF10" s="712"/>
      <c r="CG10" s="712"/>
      <c r="CH10" s="713"/>
      <c r="CI10" s="712"/>
      <c r="CJ10" s="712"/>
      <c r="CK10" s="713"/>
      <c r="CL10" s="712"/>
      <c r="CM10" s="712"/>
      <c r="CN10" s="713"/>
      <c r="CO10" s="712"/>
      <c r="CP10" s="712"/>
      <c r="CQ10" s="713"/>
      <c r="CR10" s="712"/>
      <c r="CS10" s="712"/>
      <c r="CT10" s="713"/>
      <c r="CU10" s="712"/>
      <c r="CV10" s="712"/>
      <c r="CW10" s="713"/>
      <c r="CX10" s="712"/>
      <c r="CY10" s="712"/>
      <c r="CZ10" s="713"/>
      <c r="DA10" s="712"/>
      <c r="DB10" s="712"/>
      <c r="DC10" s="713"/>
      <c r="DD10" s="712"/>
      <c r="DE10" s="712"/>
      <c r="DF10" s="713"/>
      <c r="DG10" s="712"/>
      <c r="DH10" s="712"/>
      <c r="DI10" s="713"/>
      <c r="DJ10" s="712"/>
      <c r="DK10" s="712"/>
      <c r="DL10" s="713"/>
      <c r="DM10" s="712"/>
      <c r="DN10" s="712"/>
      <c r="DO10" s="713"/>
      <c r="DP10" s="712"/>
      <c r="DQ10" s="712"/>
      <c r="DR10" s="713"/>
      <c r="DS10" s="712"/>
      <c r="DT10" s="712"/>
      <c r="DU10" s="713"/>
      <c r="DV10" s="712"/>
      <c r="DW10" s="712"/>
      <c r="DX10" s="713"/>
      <c r="DY10" s="712"/>
      <c r="DZ10" s="712"/>
      <c r="EA10" s="713"/>
      <c r="EB10" s="712"/>
      <c r="EC10" s="712"/>
      <c r="ED10" s="713"/>
      <c r="EE10" s="712"/>
      <c r="EF10" s="712"/>
      <c r="EG10" s="713"/>
      <c r="EH10" s="712"/>
      <c r="EI10" s="712"/>
      <c r="EJ10" s="713"/>
      <c r="EK10" s="713"/>
      <c r="EL10" s="713"/>
      <c r="EM10" s="713"/>
      <c r="EN10" s="713"/>
      <c r="EO10" s="713"/>
      <c r="EP10" s="713"/>
      <c r="EQ10" s="712"/>
      <c r="ER10" s="712"/>
      <c r="ES10" s="713"/>
      <c r="ET10" s="712"/>
      <c r="EU10" s="712"/>
      <c r="EV10" s="713"/>
      <c r="EW10" s="712"/>
      <c r="EX10" s="712"/>
      <c r="EY10" s="713"/>
      <c r="EZ10" s="712"/>
      <c r="FA10" s="712"/>
      <c r="FB10" s="713"/>
      <c r="FC10" s="712"/>
      <c r="FD10" s="712"/>
      <c r="FE10" s="713"/>
      <c r="FF10" s="712"/>
      <c r="FG10" s="712"/>
      <c r="FH10" s="713"/>
      <c r="FI10" s="712"/>
      <c r="FJ10" s="712"/>
      <c r="FK10" s="713"/>
      <c r="FL10" s="712"/>
      <c r="FM10" s="712"/>
      <c r="FN10" s="713"/>
      <c r="FO10" s="712"/>
      <c r="FP10" s="712"/>
      <c r="FQ10" s="713"/>
      <c r="FR10" s="712"/>
      <c r="FS10" s="712"/>
      <c r="FT10" s="713"/>
      <c r="FU10" s="712"/>
      <c r="FV10" s="712"/>
      <c r="FW10" s="713"/>
      <c r="FX10" s="712"/>
      <c r="FY10" s="712"/>
      <c r="FZ10" s="713"/>
      <c r="GA10" s="710">
        <f>SUMIF($AM$5:$EY$5,"Kötelező feladatok",AM10:EY10)</f>
        <v>0</v>
      </c>
      <c r="GB10" s="710">
        <f>SUMIF($AM$5:$EY$5,"Önként vállalt feladatok",AM10:EY10)</f>
        <v>0</v>
      </c>
      <c r="GC10" s="713"/>
      <c r="GD10" s="705">
        <f t="shared" si="3"/>
        <v>0</v>
      </c>
      <c r="GE10" s="833"/>
      <c r="GF10" s="841"/>
      <c r="GG10" s="841"/>
      <c r="GH10" s="841"/>
      <c r="GI10" s="841"/>
      <c r="GJ10" s="841"/>
      <c r="GK10" s="841"/>
      <c r="GL10" s="841"/>
      <c r="GM10" s="841"/>
      <c r="GN10" s="841"/>
      <c r="GO10" s="841"/>
      <c r="GP10" s="841"/>
      <c r="GQ10" s="841"/>
      <c r="GR10" s="841"/>
      <c r="GS10" s="841"/>
      <c r="GT10" s="841"/>
      <c r="GU10" s="841"/>
      <c r="GV10" s="841"/>
      <c r="GW10" s="841"/>
      <c r="GX10" s="841"/>
      <c r="GY10" s="841"/>
      <c r="GZ10" s="841"/>
      <c r="HA10" s="841"/>
      <c r="HB10" s="841"/>
      <c r="HC10" s="841"/>
      <c r="HD10" s="841"/>
      <c r="HE10" s="841"/>
      <c r="HF10" s="841"/>
      <c r="HG10" s="841"/>
      <c r="HH10" s="841"/>
      <c r="HI10" s="841"/>
      <c r="HJ10" s="841"/>
      <c r="HK10" s="841"/>
      <c r="HL10" s="841"/>
      <c r="HM10" s="841"/>
      <c r="HN10" s="841"/>
      <c r="HO10" s="841"/>
      <c r="HP10" s="841"/>
      <c r="HQ10" s="841"/>
      <c r="HR10" s="841"/>
      <c r="HS10" s="841"/>
      <c r="HT10" s="841"/>
      <c r="HU10" s="841"/>
      <c r="HV10" s="841"/>
      <c r="HW10" s="841"/>
      <c r="HX10" s="841"/>
      <c r="HY10" s="841"/>
      <c r="HZ10" s="841"/>
      <c r="IA10" s="841"/>
      <c r="IB10" s="841"/>
      <c r="IC10" s="841"/>
      <c r="ID10" s="841"/>
      <c r="IE10" s="841"/>
      <c r="IF10" s="841"/>
      <c r="IG10" s="841"/>
      <c r="IH10" s="841"/>
      <c r="II10" s="841"/>
      <c r="IJ10" s="841"/>
      <c r="IK10" s="841"/>
      <c r="IL10" s="841"/>
      <c r="IM10" s="841"/>
      <c r="IN10" s="841"/>
      <c r="IO10" s="841"/>
      <c r="IP10" s="841"/>
      <c r="IQ10" s="841"/>
      <c r="IR10" s="841"/>
      <c r="IS10" s="841"/>
      <c r="IT10" s="841"/>
      <c r="IU10" s="841"/>
      <c r="IV10" s="841"/>
      <c r="IW10" s="841"/>
      <c r="IX10" s="841"/>
      <c r="IY10" s="841"/>
      <c r="IZ10" s="841"/>
      <c r="JA10" s="841"/>
      <c r="JB10" s="841"/>
      <c r="JC10" s="841"/>
      <c r="JD10" s="841"/>
      <c r="JE10" s="841"/>
      <c r="JF10" s="841"/>
      <c r="JG10" s="841"/>
      <c r="JH10" s="841"/>
      <c r="JI10" s="841"/>
      <c r="JJ10" s="841"/>
      <c r="JK10" s="841"/>
      <c r="JL10" s="841"/>
      <c r="JM10" s="841"/>
      <c r="JN10" s="841"/>
      <c r="JO10" s="841"/>
      <c r="JP10" s="841"/>
      <c r="JQ10" s="841"/>
      <c r="JR10" s="841"/>
      <c r="JS10" s="841"/>
      <c r="JT10" s="841"/>
      <c r="JU10" s="841"/>
      <c r="JV10" s="841"/>
      <c r="JW10" s="841"/>
      <c r="JX10" s="841"/>
      <c r="JY10" s="841"/>
      <c r="JZ10" s="841"/>
      <c r="KA10" s="841"/>
      <c r="KB10" s="841"/>
      <c r="KC10" s="841"/>
      <c r="KD10" s="841"/>
      <c r="KE10" s="841"/>
      <c r="KF10" s="841"/>
      <c r="KG10" s="841"/>
      <c r="KH10" s="841"/>
      <c r="KI10" s="841"/>
      <c r="KJ10" s="841"/>
      <c r="KK10" s="841"/>
      <c r="KL10" s="841"/>
      <c r="KM10" s="841"/>
      <c r="KN10" s="841"/>
      <c r="KO10" s="841"/>
      <c r="KP10" s="841"/>
      <c r="KQ10" s="841"/>
      <c r="KR10" s="841"/>
      <c r="KS10" s="841"/>
      <c r="KT10" s="841"/>
      <c r="KU10" s="841"/>
      <c r="KV10" s="841"/>
      <c r="KW10" s="841"/>
      <c r="KX10" s="841"/>
      <c r="KY10" s="841"/>
      <c r="KZ10" s="841"/>
      <c r="LA10" s="841"/>
      <c r="LB10" s="841"/>
      <c r="LC10" s="841"/>
      <c r="LD10" s="841"/>
      <c r="LE10" s="841"/>
      <c r="LF10" s="841"/>
      <c r="LG10" s="841"/>
      <c r="LH10" s="841"/>
      <c r="LI10" s="841"/>
      <c r="LJ10" s="841"/>
      <c r="LK10" s="841"/>
      <c r="LL10" s="841"/>
      <c r="LM10" s="841"/>
      <c r="LN10" s="841"/>
      <c r="LO10" s="841"/>
      <c r="LP10" s="841"/>
      <c r="LQ10" s="841"/>
      <c r="LR10" s="841"/>
      <c r="LS10" s="841"/>
      <c r="LT10" s="841"/>
      <c r="LU10" s="841"/>
      <c r="LV10" s="841"/>
      <c r="LW10" s="841"/>
      <c r="LX10" s="841"/>
      <c r="LY10" s="841"/>
      <c r="LZ10" s="841"/>
      <c r="MA10" s="841"/>
      <c r="MB10" s="841"/>
      <c r="MC10" s="841"/>
      <c r="MD10" s="841"/>
      <c r="ME10" s="841"/>
      <c r="MF10" s="841"/>
      <c r="MG10" s="841"/>
      <c r="MH10" s="841"/>
      <c r="MI10" s="841"/>
      <c r="MJ10" s="841"/>
      <c r="MK10" s="841"/>
      <c r="ML10" s="841"/>
      <c r="MM10" s="841"/>
      <c r="MN10" s="841"/>
      <c r="MO10" s="841"/>
      <c r="MP10" s="841"/>
      <c r="MQ10" s="841"/>
      <c r="MR10" s="841"/>
      <c r="MS10" s="841"/>
      <c r="MT10" s="841"/>
      <c r="MU10" s="841"/>
      <c r="MV10" s="841"/>
      <c r="MW10" s="841"/>
      <c r="MX10" s="841"/>
      <c r="MY10" s="841"/>
      <c r="MZ10" s="841"/>
      <c r="NA10" s="841"/>
      <c r="NB10" s="841"/>
      <c r="NC10" s="841"/>
      <c r="ND10" s="841"/>
      <c r="NE10" s="841"/>
      <c r="NF10" s="841"/>
      <c r="NG10" s="841"/>
      <c r="NH10" s="841"/>
      <c r="NI10" s="841"/>
      <c r="NJ10" s="841"/>
      <c r="NK10" s="841"/>
      <c r="NL10" s="841"/>
      <c r="NM10" s="841"/>
      <c r="NN10" s="841"/>
      <c r="NO10" s="841"/>
      <c r="NP10" s="841"/>
      <c r="NQ10" s="841"/>
      <c r="NR10" s="841"/>
      <c r="NS10" s="841"/>
      <c r="NT10" s="841"/>
      <c r="NU10" s="841"/>
      <c r="NV10" s="841"/>
      <c r="NW10" s="841"/>
      <c r="NX10" s="841"/>
      <c r="NY10" s="841"/>
      <c r="NZ10" s="841"/>
      <c r="OA10" s="841"/>
      <c r="OB10" s="841"/>
      <c r="OC10" s="841"/>
      <c r="OD10" s="841"/>
      <c r="OE10" s="841"/>
      <c r="OF10" s="841"/>
      <c r="OG10" s="841"/>
      <c r="OH10" s="841"/>
      <c r="OI10" s="841"/>
      <c r="OJ10" s="841"/>
      <c r="OK10" s="841"/>
      <c r="OL10" s="841"/>
      <c r="OM10" s="841"/>
      <c r="ON10" s="841"/>
      <c r="OO10" s="841"/>
      <c r="OP10" s="841"/>
      <c r="OQ10" s="841"/>
      <c r="OR10" s="841"/>
      <c r="OS10" s="841"/>
      <c r="OT10" s="841"/>
      <c r="OU10" s="841"/>
      <c r="OV10" s="841"/>
      <c r="OW10" s="841"/>
      <c r="OX10" s="841"/>
      <c r="OY10" s="841"/>
      <c r="OZ10" s="841"/>
      <c r="PA10" s="841"/>
      <c r="PB10" s="841"/>
      <c r="PC10" s="841"/>
      <c r="PD10" s="841"/>
      <c r="PE10" s="841"/>
      <c r="PF10" s="841"/>
      <c r="PG10" s="841"/>
      <c r="PH10" s="841"/>
      <c r="PI10" s="841"/>
      <c r="PJ10" s="841"/>
      <c r="PK10" s="841"/>
      <c r="PL10" s="841"/>
      <c r="PM10" s="841"/>
      <c r="PN10" s="841"/>
      <c r="PO10" s="841"/>
      <c r="PP10" s="841"/>
      <c r="PQ10" s="841"/>
      <c r="PR10" s="841"/>
      <c r="PS10" s="841"/>
      <c r="PT10" s="841"/>
      <c r="PU10" s="841"/>
      <c r="PV10" s="841"/>
      <c r="PW10" s="841"/>
      <c r="PX10" s="841"/>
      <c r="PY10" s="841"/>
      <c r="PZ10" s="841"/>
      <c r="QA10" s="841"/>
      <c r="QB10" s="841"/>
      <c r="QC10" s="841"/>
      <c r="QD10" s="841"/>
      <c r="QE10" s="841"/>
      <c r="QF10" s="841"/>
      <c r="QG10" s="841"/>
      <c r="QH10" s="841"/>
      <c r="QI10" s="841"/>
      <c r="QJ10" s="841"/>
      <c r="QK10" s="841"/>
      <c r="QL10" s="841"/>
      <c r="QM10" s="841"/>
      <c r="QN10" s="841"/>
      <c r="QO10" s="841"/>
      <c r="QP10" s="841"/>
      <c r="QQ10" s="841"/>
      <c r="QR10" s="841"/>
      <c r="QS10" s="841"/>
      <c r="QT10" s="841"/>
      <c r="QU10" s="841"/>
      <c r="QV10" s="841"/>
      <c r="QW10" s="841"/>
      <c r="QX10" s="841"/>
      <c r="QY10" s="841"/>
      <c r="QZ10" s="841"/>
      <c r="RA10" s="841"/>
      <c r="RB10" s="841"/>
      <c r="RC10" s="841"/>
      <c r="RD10" s="841"/>
      <c r="RE10" s="841"/>
      <c r="RF10" s="841"/>
      <c r="RG10" s="841"/>
      <c r="RH10" s="841"/>
      <c r="RI10" s="841"/>
      <c r="RJ10" s="841"/>
      <c r="RK10" s="841"/>
      <c r="RL10" s="841"/>
      <c r="RM10" s="841"/>
      <c r="RN10" s="841"/>
      <c r="RO10" s="841"/>
      <c r="RP10" s="841"/>
      <c r="RQ10" s="841"/>
      <c r="RR10" s="841"/>
      <c r="RS10" s="841"/>
      <c r="RT10" s="841"/>
      <c r="RU10" s="841"/>
      <c r="RV10" s="841"/>
      <c r="RW10" s="841"/>
      <c r="RX10" s="841"/>
      <c r="RY10" s="841"/>
      <c r="RZ10" s="841"/>
      <c r="SA10" s="841"/>
      <c r="SB10" s="841"/>
      <c r="SC10" s="841"/>
      <c r="SD10" s="841"/>
      <c r="SE10" s="841"/>
      <c r="SF10" s="841"/>
      <c r="SG10" s="841"/>
      <c r="SH10" s="841"/>
      <c r="SI10" s="841"/>
      <c r="SJ10" s="841"/>
      <c r="SK10" s="841"/>
      <c r="SL10" s="841"/>
      <c r="SM10" s="841"/>
      <c r="SN10" s="841"/>
      <c r="SO10" s="841"/>
      <c r="SP10" s="841"/>
      <c r="SQ10" s="841"/>
      <c r="SR10" s="841"/>
      <c r="SS10" s="841"/>
      <c r="ST10" s="841"/>
      <c r="SU10" s="841"/>
      <c r="SV10" s="841"/>
      <c r="SW10" s="841"/>
      <c r="SX10" s="841"/>
      <c r="SY10" s="841"/>
      <c r="SZ10" s="841"/>
      <c r="TA10" s="841"/>
      <c r="TB10" s="841"/>
      <c r="TC10" s="841"/>
      <c r="TD10" s="841"/>
      <c r="TE10" s="841"/>
      <c r="TF10" s="841"/>
      <c r="TG10" s="841"/>
      <c r="TH10" s="841"/>
      <c r="TI10" s="841"/>
      <c r="TJ10" s="841"/>
      <c r="TK10" s="841"/>
      <c r="TL10" s="841"/>
      <c r="TM10" s="841"/>
      <c r="TN10" s="841"/>
      <c r="TO10" s="841"/>
      <c r="TP10" s="841"/>
      <c r="TQ10" s="841"/>
      <c r="TR10" s="841"/>
      <c r="TS10" s="841"/>
      <c r="TT10" s="841"/>
      <c r="TU10" s="841"/>
      <c r="TV10" s="841"/>
      <c r="TW10" s="841"/>
      <c r="TX10" s="841"/>
      <c r="TY10" s="841"/>
      <c r="TZ10" s="841"/>
      <c r="UA10" s="841"/>
      <c r="UB10" s="841"/>
      <c r="UC10" s="841"/>
      <c r="UD10" s="841"/>
      <c r="UE10" s="841"/>
      <c r="UF10" s="841"/>
      <c r="UG10" s="841"/>
      <c r="UH10" s="841"/>
      <c r="UI10" s="841"/>
      <c r="UJ10" s="841"/>
      <c r="UK10" s="841"/>
      <c r="UL10" s="841"/>
      <c r="UM10" s="841"/>
      <c r="UN10" s="841"/>
      <c r="UO10" s="841"/>
      <c r="UP10" s="841"/>
      <c r="UQ10" s="841"/>
      <c r="UR10" s="841"/>
      <c r="US10" s="841"/>
      <c r="UT10" s="841"/>
      <c r="UU10" s="841"/>
      <c r="UV10" s="841"/>
      <c r="UW10" s="841"/>
      <c r="UX10" s="841"/>
      <c r="UY10" s="841"/>
      <c r="UZ10" s="841"/>
      <c r="VA10" s="841"/>
      <c r="VB10" s="841"/>
      <c r="VC10" s="841"/>
      <c r="VD10" s="841"/>
      <c r="VE10" s="841"/>
      <c r="VF10" s="841"/>
      <c r="VG10" s="841"/>
      <c r="VH10" s="841"/>
      <c r="VI10" s="841"/>
      <c r="VJ10" s="841"/>
      <c r="VK10" s="841"/>
      <c r="VL10" s="841"/>
      <c r="VM10" s="841"/>
      <c r="VN10" s="841"/>
      <c r="VO10" s="841"/>
      <c r="VP10" s="841"/>
      <c r="VQ10" s="841"/>
      <c r="VR10" s="841"/>
      <c r="VS10" s="841"/>
      <c r="VT10" s="841"/>
      <c r="VU10" s="841"/>
      <c r="VV10" s="841"/>
      <c r="VW10" s="841"/>
      <c r="VX10" s="841"/>
      <c r="VY10" s="841"/>
      <c r="VZ10" s="841"/>
      <c r="WA10" s="841"/>
      <c r="WB10" s="841"/>
      <c r="WC10" s="841"/>
      <c r="WD10" s="841"/>
      <c r="WE10" s="841"/>
      <c r="WF10" s="841"/>
      <c r="WG10" s="841"/>
      <c r="WH10" s="841"/>
      <c r="WI10" s="841"/>
      <c r="WJ10" s="841"/>
      <c r="WK10" s="841"/>
      <c r="WL10" s="841"/>
      <c r="WM10" s="841"/>
      <c r="WN10" s="841"/>
      <c r="WO10" s="841"/>
      <c r="WP10" s="841"/>
      <c r="WQ10" s="841"/>
      <c r="WR10" s="841"/>
      <c r="WS10" s="841"/>
      <c r="WT10" s="841"/>
      <c r="WU10" s="841"/>
      <c r="WV10" s="841"/>
      <c r="WW10" s="841"/>
      <c r="WX10" s="841"/>
      <c r="WY10" s="841"/>
      <c r="WZ10" s="841"/>
      <c r="XA10" s="841"/>
      <c r="XB10" s="841"/>
      <c r="XC10" s="841"/>
      <c r="XD10" s="841"/>
      <c r="XE10" s="841"/>
      <c r="XF10" s="841"/>
      <c r="XG10" s="841"/>
      <c r="XH10" s="841"/>
      <c r="XI10" s="841"/>
      <c r="XJ10" s="841"/>
      <c r="XK10" s="841"/>
      <c r="XL10" s="841"/>
      <c r="XM10" s="841"/>
      <c r="XN10" s="841"/>
      <c r="XO10" s="841"/>
      <c r="XP10" s="841"/>
      <c r="XQ10" s="841"/>
      <c r="XR10" s="841"/>
      <c r="XS10" s="841"/>
      <c r="XT10" s="841"/>
      <c r="XU10" s="841"/>
      <c r="XV10" s="841"/>
      <c r="XW10" s="841"/>
      <c r="XX10" s="841"/>
      <c r="XY10" s="841"/>
      <c r="XZ10" s="841"/>
      <c r="YA10" s="841"/>
      <c r="YB10" s="841"/>
      <c r="YC10" s="841"/>
      <c r="YD10" s="841"/>
      <c r="YE10" s="841"/>
      <c r="YF10" s="841"/>
      <c r="YG10" s="841"/>
      <c r="YH10" s="841"/>
      <c r="YI10" s="841"/>
      <c r="YJ10" s="841"/>
      <c r="YK10" s="841"/>
      <c r="YL10" s="841"/>
      <c r="YM10" s="841"/>
      <c r="YN10" s="841"/>
      <c r="YO10" s="841"/>
      <c r="YP10" s="841"/>
      <c r="YQ10" s="841"/>
      <c r="YR10" s="841"/>
      <c r="YS10" s="841"/>
      <c r="YT10" s="841"/>
      <c r="YU10" s="841"/>
      <c r="YV10" s="841"/>
      <c r="YW10" s="841"/>
      <c r="YX10" s="841"/>
      <c r="YY10" s="841"/>
      <c r="YZ10" s="841"/>
      <c r="ZA10" s="841"/>
      <c r="ZB10" s="841"/>
      <c r="ZC10" s="841"/>
      <c r="ZD10" s="841"/>
      <c r="ZE10" s="841"/>
      <c r="ZF10" s="841"/>
      <c r="ZG10" s="841"/>
      <c r="ZH10" s="841"/>
      <c r="ZI10" s="841"/>
      <c r="ZJ10" s="841"/>
      <c r="ZK10" s="841"/>
      <c r="ZL10" s="841"/>
      <c r="ZM10" s="841"/>
      <c r="ZN10" s="841"/>
      <c r="ZO10" s="841"/>
      <c r="ZP10" s="841"/>
      <c r="ZQ10" s="841"/>
      <c r="ZR10" s="841"/>
      <c r="ZS10" s="841"/>
      <c r="ZT10" s="841"/>
      <c r="ZU10" s="841"/>
      <c r="ZV10" s="841"/>
      <c r="ZW10" s="841"/>
      <c r="ZX10" s="841"/>
      <c r="ZY10" s="841"/>
      <c r="ZZ10" s="841"/>
      <c r="AAA10" s="841"/>
      <c r="AAB10" s="841"/>
      <c r="AAC10" s="841"/>
      <c r="AAD10" s="841"/>
      <c r="AAE10" s="841"/>
      <c r="AAF10" s="841"/>
      <c r="AAG10" s="841"/>
      <c r="AAH10" s="841"/>
      <c r="AAI10" s="841"/>
      <c r="AAJ10" s="841"/>
      <c r="AAK10" s="841"/>
      <c r="AAL10" s="841"/>
      <c r="AAM10" s="841"/>
      <c r="AAN10" s="841"/>
      <c r="AAO10" s="841"/>
      <c r="AAP10" s="841"/>
      <c r="AAQ10" s="841"/>
      <c r="AAR10" s="841"/>
      <c r="AAS10" s="841"/>
      <c r="AAT10" s="841"/>
      <c r="AAU10" s="841"/>
      <c r="AAV10" s="841"/>
      <c r="AAW10" s="841"/>
      <c r="AAX10" s="841"/>
      <c r="AAY10" s="841"/>
      <c r="AAZ10" s="841"/>
      <c r="ABA10" s="841"/>
      <c r="ABB10" s="841"/>
      <c r="ABC10" s="841"/>
      <c r="ABD10" s="841"/>
      <c r="ABE10" s="841"/>
      <c r="ABF10" s="841"/>
      <c r="ABG10" s="841"/>
      <c r="ABH10" s="841"/>
      <c r="ABI10" s="841"/>
      <c r="ABJ10" s="841"/>
      <c r="ABK10" s="841"/>
      <c r="ABL10" s="841"/>
      <c r="ABM10" s="841"/>
      <c r="ABN10" s="841"/>
      <c r="ABO10" s="841"/>
      <c r="ABP10" s="841"/>
      <c r="ABQ10" s="841"/>
      <c r="ABR10" s="841"/>
      <c r="ABS10" s="841"/>
      <c r="ABT10" s="841"/>
      <c r="ABU10" s="841"/>
      <c r="ABV10" s="841"/>
      <c r="ABW10" s="841"/>
      <c r="ABX10" s="841"/>
      <c r="ABY10" s="841"/>
      <c r="ABZ10" s="841"/>
      <c r="ACA10" s="841"/>
      <c r="ACB10" s="841"/>
      <c r="ACC10" s="841"/>
      <c r="ACD10" s="841"/>
      <c r="ACE10" s="841"/>
      <c r="ACF10" s="841"/>
      <c r="ACG10" s="841"/>
      <c r="ACH10" s="841"/>
      <c r="ACI10" s="841"/>
      <c r="ACJ10" s="841"/>
      <c r="ACK10" s="841"/>
      <c r="ACL10" s="841"/>
      <c r="ACM10" s="841"/>
      <c r="ACN10" s="841"/>
      <c r="ACO10" s="841"/>
      <c r="ACP10" s="841"/>
      <c r="ACQ10" s="841"/>
      <c r="ACR10" s="841"/>
      <c r="ACS10" s="841"/>
      <c r="ACT10" s="841"/>
      <c r="ACU10" s="841"/>
      <c r="ACV10" s="841"/>
      <c r="ACW10" s="841"/>
      <c r="ACX10" s="841"/>
      <c r="ACY10" s="841"/>
      <c r="ACZ10" s="841"/>
      <c r="ADA10" s="841"/>
      <c r="ADB10" s="841"/>
      <c r="ADC10" s="841"/>
      <c r="ADD10" s="841"/>
      <c r="ADE10" s="841"/>
      <c r="ADF10" s="841"/>
      <c r="ADG10" s="841"/>
      <c r="ADH10" s="841"/>
      <c r="ADI10" s="841"/>
      <c r="ADJ10" s="841"/>
      <c r="ADK10" s="841"/>
      <c r="ADL10" s="841"/>
      <c r="ADM10" s="841"/>
      <c r="ADN10" s="841"/>
      <c r="ADO10" s="841"/>
      <c r="ADP10" s="841"/>
      <c r="ADQ10" s="841"/>
      <c r="ADR10" s="841"/>
      <c r="ADS10" s="841"/>
      <c r="ADT10" s="841"/>
      <c r="ADU10" s="841"/>
      <c r="ADV10" s="841"/>
      <c r="ADW10" s="841"/>
      <c r="ADX10" s="841"/>
      <c r="ADY10" s="841"/>
      <c r="ADZ10" s="841"/>
      <c r="AEA10" s="841"/>
      <c r="AEB10" s="841"/>
      <c r="AEC10" s="841"/>
      <c r="AED10" s="841"/>
      <c r="AEE10" s="841"/>
      <c r="AEF10" s="841"/>
      <c r="AEG10" s="841"/>
      <c r="AEH10" s="841"/>
      <c r="AEI10" s="841"/>
      <c r="AEJ10" s="841"/>
      <c r="AEK10" s="841"/>
      <c r="AEL10" s="841"/>
      <c r="AEM10" s="841"/>
      <c r="AEN10" s="841"/>
      <c r="AEO10" s="841"/>
      <c r="AEP10" s="841"/>
      <c r="AEQ10" s="841"/>
      <c r="AER10" s="841"/>
      <c r="AES10" s="841"/>
      <c r="AET10" s="841"/>
      <c r="AEU10" s="841"/>
      <c r="AEV10" s="841"/>
      <c r="AEW10" s="841"/>
      <c r="AEX10" s="841"/>
      <c r="AEY10" s="841"/>
      <c r="AEZ10" s="841"/>
      <c r="AFA10" s="841"/>
      <c r="AFB10" s="841"/>
      <c r="AFC10" s="841"/>
      <c r="AFD10" s="841"/>
      <c r="AFE10" s="841"/>
      <c r="AFF10" s="841"/>
      <c r="AFG10" s="841"/>
      <c r="AFH10" s="841"/>
      <c r="AFI10" s="841"/>
      <c r="AFJ10" s="841"/>
      <c r="AFK10" s="841"/>
      <c r="AFL10" s="841"/>
      <c r="AFM10" s="841"/>
      <c r="AFN10" s="841"/>
      <c r="AFO10" s="841"/>
      <c r="AFP10" s="841"/>
      <c r="AFQ10" s="841"/>
      <c r="AFR10" s="841"/>
      <c r="AFS10" s="841"/>
      <c r="AFT10" s="841"/>
      <c r="AFU10" s="841"/>
      <c r="AFV10" s="841"/>
      <c r="AFW10" s="841"/>
      <c r="AFX10" s="841"/>
      <c r="AFY10" s="841"/>
      <c r="AFZ10" s="841"/>
      <c r="AGA10" s="841"/>
      <c r="AGB10" s="841"/>
      <c r="AGC10" s="841"/>
      <c r="AGD10" s="841"/>
      <c r="AGE10" s="841"/>
      <c r="AGF10" s="841"/>
      <c r="AGG10" s="841"/>
      <c r="AGH10" s="841"/>
      <c r="AGI10" s="841"/>
      <c r="AGJ10" s="841"/>
      <c r="AGK10" s="841"/>
      <c r="AGL10" s="841"/>
      <c r="AGM10" s="841"/>
      <c r="AGN10" s="841"/>
      <c r="AGO10" s="841"/>
      <c r="AGP10" s="841"/>
      <c r="AGQ10" s="841"/>
      <c r="AGR10" s="841"/>
      <c r="AGS10" s="841"/>
      <c r="AGT10" s="841"/>
      <c r="AGU10" s="841"/>
      <c r="AGV10" s="841"/>
      <c r="AGW10" s="841"/>
      <c r="AGX10" s="841"/>
      <c r="AGY10" s="841"/>
      <c r="AGZ10" s="841"/>
      <c r="AHA10" s="841"/>
      <c r="AHB10" s="841"/>
      <c r="AHC10" s="841"/>
      <c r="AHD10" s="841"/>
      <c r="AHE10" s="841"/>
      <c r="AHF10" s="841"/>
      <c r="AHG10" s="841"/>
      <c r="AHH10" s="841"/>
      <c r="AHI10" s="841"/>
      <c r="AHJ10" s="841"/>
      <c r="AHK10" s="841"/>
      <c r="AHL10" s="841"/>
      <c r="AHM10" s="841"/>
      <c r="AHN10" s="841"/>
      <c r="AHO10" s="841"/>
      <c r="AHP10" s="841"/>
      <c r="AHQ10" s="841"/>
      <c r="AHR10" s="841"/>
      <c r="AHS10" s="841"/>
      <c r="AHT10" s="841"/>
      <c r="AHU10" s="841"/>
      <c r="AHV10" s="841"/>
      <c r="AHW10" s="841"/>
      <c r="AHX10" s="841"/>
      <c r="AHY10" s="841"/>
      <c r="AHZ10" s="841"/>
      <c r="AIA10" s="841"/>
      <c r="AIB10" s="841"/>
      <c r="AIC10" s="841"/>
      <c r="AID10" s="841"/>
      <c r="AIE10" s="841"/>
      <c r="AIF10" s="841"/>
      <c r="AIG10" s="841"/>
      <c r="AIH10" s="841"/>
      <c r="AII10" s="841"/>
      <c r="AIJ10" s="841"/>
      <c r="AIK10" s="841"/>
      <c r="AIL10" s="841"/>
      <c r="AIM10" s="841"/>
      <c r="AIN10" s="841"/>
      <c r="AIO10" s="841"/>
      <c r="AIP10" s="841"/>
      <c r="AIQ10" s="841"/>
      <c r="AIR10" s="841"/>
      <c r="AIS10" s="841"/>
      <c r="AIT10" s="841"/>
      <c r="AIU10" s="841"/>
      <c r="AIV10" s="841"/>
      <c r="AIW10" s="841"/>
      <c r="AIX10" s="841"/>
      <c r="AIY10" s="841"/>
      <c r="AIZ10" s="841"/>
      <c r="AJA10" s="841"/>
      <c r="AJB10" s="841"/>
      <c r="AJC10" s="841"/>
      <c r="AJD10" s="841"/>
      <c r="AJE10" s="841"/>
      <c r="AJF10" s="841"/>
      <c r="AJG10" s="841"/>
      <c r="AJH10" s="841"/>
      <c r="AJI10" s="841"/>
      <c r="AJJ10" s="841"/>
      <c r="AJK10" s="841"/>
      <c r="AJL10" s="841"/>
      <c r="AJM10" s="841"/>
      <c r="AJN10" s="841"/>
      <c r="AJO10" s="841"/>
      <c r="AJP10" s="841"/>
      <c r="AJQ10" s="841"/>
      <c r="AJR10" s="841"/>
      <c r="AJS10" s="841"/>
      <c r="AJT10" s="841"/>
      <c r="AJU10" s="841"/>
      <c r="AJV10" s="841"/>
      <c r="AJW10" s="841"/>
      <c r="AJX10" s="841"/>
      <c r="AJY10" s="841"/>
      <c r="AJZ10" s="841"/>
      <c r="AKA10" s="841"/>
      <c r="AKB10" s="841"/>
      <c r="AKC10" s="841"/>
      <c r="AKD10" s="841"/>
      <c r="AKE10" s="841"/>
      <c r="AKF10" s="841"/>
      <c r="AKG10" s="841"/>
      <c r="AKH10" s="841"/>
      <c r="AKI10" s="841"/>
      <c r="AKJ10" s="841"/>
      <c r="AKK10" s="841"/>
      <c r="AKL10" s="841"/>
      <c r="AKM10" s="841"/>
      <c r="AKN10" s="841"/>
      <c r="AKO10" s="841"/>
      <c r="AKP10" s="841"/>
      <c r="AKQ10" s="841"/>
      <c r="AKR10" s="841"/>
      <c r="AKS10" s="841"/>
      <c r="AKT10" s="841"/>
      <c r="AKU10" s="841"/>
      <c r="AKV10" s="841"/>
      <c r="AKW10" s="841"/>
      <c r="AKX10" s="841"/>
      <c r="AKY10" s="841"/>
      <c r="AKZ10" s="841"/>
      <c r="ALA10" s="841"/>
      <c r="ALB10" s="841"/>
      <c r="ALC10" s="841"/>
      <c r="ALD10" s="841"/>
      <c r="ALE10" s="841"/>
      <c r="ALF10" s="841"/>
      <c r="ALG10" s="841"/>
      <c r="ALH10" s="841"/>
      <c r="ALI10" s="841"/>
      <c r="ALJ10" s="841"/>
      <c r="ALK10" s="841"/>
      <c r="ALL10" s="841"/>
      <c r="ALM10" s="841"/>
      <c r="ALN10" s="841"/>
      <c r="ALO10" s="841"/>
      <c r="ALP10" s="841"/>
      <c r="ALQ10" s="841"/>
      <c r="ALR10" s="841"/>
      <c r="ALS10" s="841"/>
      <c r="ALT10" s="841"/>
      <c r="ALU10" s="841"/>
      <c r="ALV10" s="841"/>
      <c r="ALW10" s="841"/>
      <c r="ALX10" s="841"/>
      <c r="ALY10" s="841"/>
      <c r="ALZ10" s="841"/>
      <c r="AMA10" s="841"/>
      <c r="AMB10" s="841"/>
      <c r="AMC10" s="841"/>
      <c r="AMD10" s="841"/>
      <c r="AME10" s="841"/>
      <c r="AMF10" s="841"/>
      <c r="AMG10" s="841"/>
      <c r="AMH10" s="841"/>
      <c r="AMI10" s="841"/>
      <c r="AMJ10" s="841"/>
      <c r="AMK10" s="841"/>
      <c r="AML10" s="841"/>
      <c r="AMM10" s="841"/>
      <c r="AMN10" s="841"/>
      <c r="AMO10" s="841"/>
      <c r="AMP10" s="841"/>
      <c r="AMQ10" s="841"/>
      <c r="AMR10" s="841"/>
      <c r="AMS10" s="841"/>
      <c r="AMT10" s="841"/>
      <c r="AMU10" s="841"/>
      <c r="AMV10" s="841"/>
      <c r="AMW10" s="841"/>
      <c r="AMX10" s="841"/>
      <c r="AMY10" s="841"/>
      <c r="AMZ10" s="841"/>
      <c r="ANA10" s="841"/>
      <c r="ANB10" s="841"/>
      <c r="ANC10" s="841"/>
      <c r="AND10" s="841"/>
      <c r="ANE10" s="841"/>
      <c r="ANF10" s="841"/>
      <c r="ANG10" s="841"/>
      <c r="ANH10" s="841"/>
      <c r="ANI10" s="841"/>
      <c r="ANJ10" s="841"/>
      <c r="ANK10" s="841"/>
      <c r="ANL10" s="841"/>
      <c r="ANM10" s="841"/>
      <c r="ANN10" s="841"/>
      <c r="ANO10" s="841"/>
      <c r="ANP10" s="841"/>
      <c r="ANQ10" s="841"/>
      <c r="ANR10" s="841"/>
      <c r="ANS10" s="841"/>
      <c r="ANT10" s="841"/>
      <c r="ANU10" s="841"/>
      <c r="ANV10" s="841"/>
      <c r="ANW10" s="841"/>
      <c r="ANX10" s="841"/>
      <c r="ANY10" s="841"/>
      <c r="ANZ10" s="841"/>
      <c r="AOA10" s="841"/>
      <c r="AOB10" s="841"/>
      <c r="AOC10" s="841"/>
      <c r="AOD10" s="841"/>
      <c r="AOE10" s="841"/>
      <c r="AOF10" s="841"/>
      <c r="AOG10" s="841"/>
      <c r="AOH10" s="841"/>
      <c r="AOI10" s="841"/>
      <c r="AOJ10" s="841"/>
      <c r="AOK10" s="841"/>
      <c r="AOL10" s="841"/>
      <c r="AOM10" s="841"/>
      <c r="AON10" s="841"/>
      <c r="AOO10" s="841"/>
      <c r="AOP10" s="841"/>
      <c r="AOQ10" s="841"/>
      <c r="AOR10" s="841"/>
      <c r="AOS10" s="841"/>
      <c r="AOT10" s="841"/>
      <c r="AOU10" s="841"/>
      <c r="AOV10" s="841"/>
      <c r="AOW10" s="841"/>
      <c r="AOX10" s="841"/>
      <c r="AOY10" s="841"/>
      <c r="AOZ10" s="841"/>
      <c r="APA10" s="841"/>
      <c r="APB10" s="841"/>
      <c r="APC10" s="841"/>
      <c r="APD10" s="841"/>
      <c r="APE10" s="841"/>
      <c r="APF10" s="841"/>
      <c r="APG10" s="841"/>
      <c r="APH10" s="841"/>
      <c r="API10" s="841"/>
      <c r="APJ10" s="841"/>
      <c r="APK10" s="841"/>
      <c r="APL10" s="841"/>
      <c r="APM10" s="841"/>
      <c r="APN10" s="841"/>
      <c r="APO10" s="841"/>
      <c r="APP10" s="841"/>
      <c r="APQ10" s="841"/>
      <c r="APR10" s="841"/>
      <c r="APS10" s="841"/>
      <c r="APT10" s="841"/>
      <c r="APU10" s="841"/>
      <c r="APV10" s="841"/>
      <c r="APW10" s="841"/>
      <c r="APX10" s="841"/>
      <c r="APY10" s="841"/>
      <c r="APZ10" s="841"/>
      <c r="AQA10" s="841"/>
      <c r="AQB10" s="841"/>
      <c r="AQC10" s="841"/>
      <c r="AQD10" s="841"/>
      <c r="AQE10" s="841"/>
      <c r="AQF10" s="841"/>
      <c r="AQG10" s="841"/>
      <c r="AQH10" s="841"/>
      <c r="AQI10" s="841"/>
      <c r="AQJ10" s="841"/>
      <c r="AQK10" s="841"/>
      <c r="AQL10" s="841"/>
      <c r="AQM10" s="841"/>
      <c r="AQN10" s="841"/>
      <c r="AQO10" s="841"/>
      <c r="AQP10" s="841"/>
      <c r="AQQ10" s="841"/>
      <c r="AQR10" s="841"/>
      <c r="AQS10" s="841"/>
      <c r="AQT10" s="841"/>
      <c r="AQU10" s="841"/>
      <c r="AQV10" s="841"/>
      <c r="AQW10" s="841"/>
      <c r="AQX10" s="841"/>
      <c r="AQY10" s="841"/>
      <c r="AQZ10" s="841"/>
      <c r="ARA10" s="841"/>
      <c r="ARB10" s="841"/>
      <c r="ARC10" s="841"/>
      <c r="ARD10" s="841"/>
      <c r="ARE10" s="841"/>
      <c r="ARF10" s="841"/>
      <c r="ARG10" s="841"/>
      <c r="ARH10" s="841"/>
      <c r="ARI10" s="841"/>
      <c r="ARJ10" s="841"/>
      <c r="ARK10" s="841"/>
      <c r="ARL10" s="841"/>
      <c r="ARM10" s="841"/>
      <c r="ARN10" s="841"/>
      <c r="ARO10" s="841"/>
      <c r="ARP10" s="841"/>
      <c r="ARQ10" s="841"/>
      <c r="ARR10" s="841"/>
      <c r="ARS10" s="841"/>
      <c r="ART10" s="841"/>
      <c r="ARU10" s="841"/>
      <c r="ARV10" s="841"/>
      <c r="ARW10" s="841"/>
      <c r="ARX10" s="841"/>
      <c r="ARY10" s="841"/>
      <c r="ARZ10" s="841"/>
      <c r="ASA10" s="841"/>
      <c r="ASB10" s="841"/>
      <c r="ASC10" s="841"/>
      <c r="ASD10" s="841"/>
      <c r="ASE10" s="841"/>
      <c r="ASF10" s="841"/>
      <c r="ASG10" s="841"/>
      <c r="ASH10" s="841"/>
      <c r="ASI10" s="841"/>
      <c r="ASJ10" s="841"/>
      <c r="ASK10" s="841"/>
      <c r="ASL10" s="841"/>
      <c r="ASM10" s="841"/>
      <c r="ASN10" s="841"/>
      <c r="ASO10" s="841"/>
      <c r="ASP10" s="841"/>
      <c r="ASQ10" s="841"/>
      <c r="ASR10" s="841"/>
      <c r="ASS10" s="841"/>
      <c r="AST10" s="841"/>
      <c r="ASU10" s="841"/>
      <c r="ASV10" s="841"/>
      <c r="ASW10" s="841"/>
      <c r="ASX10" s="841"/>
      <c r="ASY10" s="841"/>
      <c r="ASZ10" s="841"/>
      <c r="ATA10" s="841"/>
      <c r="ATB10" s="841"/>
      <c r="ATC10" s="841"/>
      <c r="ATD10" s="841"/>
      <c r="ATE10" s="841"/>
      <c r="ATF10" s="841"/>
      <c r="ATG10" s="841"/>
      <c r="ATH10" s="841"/>
      <c r="ATI10" s="841"/>
      <c r="ATJ10" s="841"/>
      <c r="ATK10" s="841"/>
      <c r="ATL10" s="841"/>
      <c r="ATM10" s="841"/>
      <c r="ATN10" s="841"/>
      <c r="ATO10" s="841"/>
      <c r="ATP10" s="841"/>
      <c r="ATQ10" s="841"/>
      <c r="ATR10" s="841"/>
      <c r="ATS10" s="841"/>
      <c r="ATT10" s="841"/>
      <c r="ATU10" s="841"/>
      <c r="ATV10" s="841"/>
      <c r="ATW10" s="841"/>
      <c r="ATX10" s="841"/>
      <c r="ATY10" s="841"/>
      <c r="ATZ10" s="841"/>
      <c r="AUA10" s="841"/>
      <c r="AUB10" s="841"/>
      <c r="AUC10" s="841"/>
      <c r="AUD10" s="841"/>
      <c r="AUE10" s="841"/>
      <c r="AUF10" s="841"/>
      <c r="AUG10" s="841"/>
      <c r="AUH10" s="841"/>
      <c r="AUI10" s="841"/>
      <c r="AUJ10" s="841"/>
      <c r="AUK10" s="841"/>
      <c r="AUL10" s="841"/>
      <c r="AUM10" s="841"/>
      <c r="AUN10" s="841"/>
      <c r="AUO10" s="841"/>
      <c r="AUP10" s="841"/>
      <c r="AUQ10" s="841"/>
      <c r="AUR10" s="841"/>
      <c r="AUS10" s="841"/>
      <c r="AUT10" s="841"/>
      <c r="AUU10" s="841"/>
      <c r="AUV10" s="841"/>
      <c r="AUW10" s="841"/>
      <c r="AUX10" s="841"/>
      <c r="AUY10" s="841"/>
      <c r="AUZ10" s="841"/>
      <c r="AVA10" s="841"/>
      <c r="AVB10" s="841"/>
      <c r="AVC10" s="841"/>
      <c r="AVD10" s="841"/>
      <c r="AVE10" s="841"/>
      <c r="AVF10" s="841"/>
      <c r="AVG10" s="841"/>
      <c r="AVH10" s="841"/>
      <c r="AVI10" s="841"/>
      <c r="AVJ10" s="841"/>
      <c r="AVK10" s="841"/>
      <c r="AVL10" s="841"/>
      <c r="AVM10" s="841"/>
      <c r="AVN10" s="841"/>
      <c r="AVO10" s="841"/>
      <c r="AVP10" s="841"/>
      <c r="AVQ10" s="841"/>
      <c r="AVR10" s="841"/>
      <c r="AVS10" s="841"/>
      <c r="AVT10" s="841"/>
      <c r="AVU10" s="841"/>
      <c r="AVV10" s="841"/>
      <c r="AVW10" s="841"/>
      <c r="AVX10" s="841"/>
      <c r="AVY10" s="841"/>
      <c r="AVZ10" s="841"/>
      <c r="AWA10" s="841"/>
      <c r="AWB10" s="841"/>
      <c r="AWC10" s="841"/>
      <c r="AWD10" s="841"/>
      <c r="AWE10" s="841"/>
      <c r="AWF10" s="841"/>
      <c r="AWG10" s="841"/>
      <c r="AWH10" s="841"/>
      <c r="AWI10" s="841"/>
      <c r="AWJ10" s="841"/>
      <c r="AWK10" s="841"/>
      <c r="AWL10" s="841"/>
      <c r="AWM10" s="841"/>
      <c r="AWN10" s="841"/>
      <c r="AWO10" s="841"/>
      <c r="AWP10" s="841"/>
      <c r="AWQ10" s="841"/>
      <c r="AWR10" s="841"/>
      <c r="AWS10" s="841"/>
      <c r="AWT10" s="841"/>
      <c r="AWU10" s="841"/>
      <c r="AWV10" s="841"/>
      <c r="AWW10" s="841"/>
      <c r="AWX10" s="841"/>
      <c r="AWY10" s="841"/>
      <c r="AWZ10" s="841"/>
      <c r="AXA10" s="841"/>
      <c r="AXB10" s="841"/>
      <c r="AXC10" s="841"/>
      <c r="AXD10" s="841"/>
      <c r="AXE10" s="841"/>
      <c r="AXF10" s="841"/>
      <c r="AXG10" s="841"/>
      <c r="AXH10" s="841"/>
      <c r="AXI10" s="841"/>
      <c r="AXJ10" s="841"/>
      <c r="AXK10" s="841"/>
      <c r="AXL10" s="841"/>
      <c r="AXM10" s="841"/>
      <c r="AXN10" s="841"/>
      <c r="AXO10" s="841"/>
      <c r="AXP10" s="841"/>
      <c r="AXQ10" s="841"/>
      <c r="AXR10" s="841"/>
      <c r="AXS10" s="841"/>
      <c r="AXT10" s="841"/>
      <c r="AXU10" s="841"/>
      <c r="AXV10" s="841"/>
      <c r="AXW10" s="841"/>
      <c r="AXX10" s="841"/>
      <c r="AXY10" s="841"/>
      <c r="AXZ10" s="841"/>
      <c r="AYA10" s="841"/>
      <c r="AYB10" s="841"/>
      <c r="AYC10" s="841"/>
      <c r="AYD10" s="841"/>
      <c r="AYE10" s="841"/>
      <c r="AYF10" s="841"/>
      <c r="AYG10" s="841"/>
      <c r="AYH10" s="841"/>
      <c r="AYI10" s="841"/>
      <c r="AYJ10" s="841"/>
      <c r="AYK10" s="841"/>
      <c r="AYL10" s="841"/>
      <c r="AYM10" s="841"/>
      <c r="AYN10" s="841"/>
      <c r="AYO10" s="841"/>
      <c r="AYP10" s="841"/>
      <c r="AYQ10" s="841"/>
      <c r="AYR10" s="841"/>
      <c r="AYS10" s="841"/>
    </row>
    <row r="11" spans="1:1345" s="687" customFormat="1" ht="17.25" customHeight="1">
      <c r="A11" s="707"/>
      <c r="B11" s="697"/>
      <c r="C11" s="698">
        <v>4</v>
      </c>
      <c r="D11" s="699" t="s">
        <v>366</v>
      </c>
      <c r="E11" s="700"/>
      <c r="F11" s="700"/>
      <c r="G11" s="701" t="s">
        <v>708</v>
      </c>
      <c r="H11" s="702">
        <f t="shared" si="5"/>
        <v>8413</v>
      </c>
      <c r="I11" s="702">
        <f t="shared" si="6"/>
        <v>0</v>
      </c>
      <c r="J11" s="702">
        <f t="shared" si="1"/>
        <v>0</v>
      </c>
      <c r="K11" s="703">
        <f t="shared" si="2"/>
        <v>8413</v>
      </c>
      <c r="L11" s="702"/>
      <c r="M11" s="702"/>
      <c r="N11" s="704"/>
      <c r="O11" s="702"/>
      <c r="P11" s="702"/>
      <c r="Q11" s="704"/>
      <c r="R11" s="702"/>
      <c r="S11" s="702"/>
      <c r="T11" s="704"/>
      <c r="U11" s="702"/>
      <c r="V11" s="702"/>
      <c r="W11" s="704"/>
      <c r="X11" s="702"/>
      <c r="Y11" s="702"/>
      <c r="Z11" s="704"/>
      <c r="AA11" s="702"/>
      <c r="AB11" s="702"/>
      <c r="AC11" s="704"/>
      <c r="AD11" s="702"/>
      <c r="AE11" s="702"/>
      <c r="AF11" s="704"/>
      <c r="AG11" s="702"/>
      <c r="AH11" s="702"/>
      <c r="AI11" s="704"/>
      <c r="AJ11" s="702">
        <f>AD11+AA11+X11</f>
        <v>0</v>
      </c>
      <c r="AK11" s="702"/>
      <c r="AL11" s="704"/>
      <c r="AM11" s="702"/>
      <c r="AN11" s="702"/>
      <c r="AO11" s="704"/>
      <c r="AP11" s="702"/>
      <c r="AQ11" s="702"/>
      <c r="AR11" s="704"/>
      <c r="AS11" s="702"/>
      <c r="AT11" s="702"/>
      <c r="AU11" s="704"/>
      <c r="AV11" s="702"/>
      <c r="AW11" s="702"/>
      <c r="AX11" s="704"/>
      <c r="AY11" s="702"/>
      <c r="AZ11" s="702"/>
      <c r="BA11" s="704"/>
      <c r="BB11" s="702"/>
      <c r="BC11" s="702"/>
      <c r="BD11" s="704"/>
      <c r="BE11" s="702"/>
      <c r="BF11" s="702"/>
      <c r="BG11" s="704"/>
      <c r="BH11" s="702"/>
      <c r="BI11" s="702"/>
      <c r="BJ11" s="704"/>
      <c r="BK11" s="702"/>
      <c r="BL11" s="702"/>
      <c r="BM11" s="704"/>
      <c r="BN11" s="702"/>
      <c r="BO11" s="702"/>
      <c r="BP11" s="704"/>
      <c r="BQ11" s="702"/>
      <c r="BR11" s="702"/>
      <c r="BS11" s="704"/>
      <c r="BT11" s="702"/>
      <c r="BU11" s="702"/>
      <c r="BV11" s="704"/>
      <c r="BW11" s="702"/>
      <c r="BX11" s="702"/>
      <c r="BY11" s="704"/>
      <c r="BZ11" s="702"/>
      <c r="CA11" s="702"/>
      <c r="CB11" s="704"/>
      <c r="CC11" s="702"/>
      <c r="CD11" s="702"/>
      <c r="CE11" s="704"/>
      <c r="CF11" s="702"/>
      <c r="CG11" s="702"/>
      <c r="CH11" s="704"/>
      <c r="CI11" s="702"/>
      <c r="CJ11" s="702"/>
      <c r="CK11" s="704"/>
      <c r="CL11" s="702"/>
      <c r="CM11" s="702"/>
      <c r="CN11" s="704"/>
      <c r="CO11" s="702"/>
      <c r="CP11" s="702"/>
      <c r="CQ11" s="704"/>
      <c r="CR11" s="702"/>
      <c r="CS11" s="702"/>
      <c r="CT11" s="704"/>
      <c r="CU11" s="702"/>
      <c r="CV11" s="702"/>
      <c r="CW11" s="704"/>
      <c r="CX11" s="702"/>
      <c r="CY11" s="702"/>
      <c r="CZ11" s="704"/>
      <c r="DA11" s="702"/>
      <c r="DB11" s="702"/>
      <c r="DC11" s="704"/>
      <c r="DD11" s="702">
        <v>2877</v>
      </c>
      <c r="DE11" s="702"/>
      <c r="DF11" s="704"/>
      <c r="DG11" s="702">
        <v>5536</v>
      </c>
      <c r="DH11" s="702"/>
      <c r="DI11" s="704"/>
      <c r="DJ11" s="702"/>
      <c r="DK11" s="702"/>
      <c r="DL11" s="704"/>
      <c r="DM11" s="702"/>
      <c r="DN11" s="702"/>
      <c r="DO11" s="704"/>
      <c r="DP11" s="702"/>
      <c r="DQ11" s="702"/>
      <c r="DR11" s="704"/>
      <c r="DS11" s="702"/>
      <c r="DT11" s="702"/>
      <c r="DU11" s="704"/>
      <c r="DV11" s="702"/>
      <c r="DW11" s="702"/>
      <c r="DX11" s="704"/>
      <c r="DY11" s="702"/>
      <c r="DZ11" s="702"/>
      <c r="EA11" s="704"/>
      <c r="EB11" s="702"/>
      <c r="EC11" s="702"/>
      <c r="ED11" s="704"/>
      <c r="EE11" s="702"/>
      <c r="EF11" s="702"/>
      <c r="EG11" s="704"/>
      <c r="EH11" s="702"/>
      <c r="EI11" s="702"/>
      <c r="EJ11" s="704"/>
      <c r="EK11" s="704"/>
      <c r="EL11" s="704"/>
      <c r="EM11" s="704"/>
      <c r="EN11" s="704"/>
      <c r="EO11" s="704"/>
      <c r="EP11" s="704"/>
      <c r="EQ11" s="702"/>
      <c r="ER11" s="702"/>
      <c r="ES11" s="704"/>
      <c r="ET11" s="702"/>
      <c r="EU11" s="702"/>
      <c r="EV11" s="704"/>
      <c r="EW11" s="702"/>
      <c r="EX11" s="702"/>
      <c r="EY11" s="704"/>
      <c r="EZ11" s="702"/>
      <c r="FA11" s="702"/>
      <c r="FB11" s="704"/>
      <c r="FC11" s="702"/>
      <c r="FD11" s="702"/>
      <c r="FE11" s="704"/>
      <c r="FF11" s="702"/>
      <c r="FG11" s="702"/>
      <c r="FH11" s="704"/>
      <c r="FI11" s="702"/>
      <c r="FJ11" s="702"/>
      <c r="FK11" s="704"/>
      <c r="FL11" s="702"/>
      <c r="FM11" s="702"/>
      <c r="FN11" s="704"/>
      <c r="FO11" s="702"/>
      <c r="FP11" s="702"/>
      <c r="FQ11" s="704"/>
      <c r="FR11" s="702"/>
      <c r="FS11" s="702"/>
      <c r="FT11" s="704"/>
      <c r="FU11" s="702"/>
      <c r="FV11" s="702"/>
      <c r="FW11" s="704"/>
      <c r="FX11" s="702"/>
      <c r="FY11" s="702"/>
      <c r="FZ11" s="704"/>
      <c r="GA11" s="702">
        <f>SUMIF($AM$5:$FX$5,"Kötelező feladatok",AM11:FX11)</f>
        <v>8413</v>
      </c>
      <c r="GB11" s="702">
        <f>SUMIF($AM$5:$EY$5,"Önként vállalt feladatok",AM11:EY11)</f>
        <v>0</v>
      </c>
      <c r="GC11" s="704"/>
      <c r="GD11" s="705">
        <f t="shared" si="3"/>
        <v>8413</v>
      </c>
      <c r="GE11" s="833"/>
      <c r="GF11" s="841"/>
      <c r="GG11" s="841"/>
      <c r="GH11" s="841"/>
      <c r="GI11" s="841"/>
      <c r="GJ11" s="841"/>
      <c r="GK11" s="841"/>
      <c r="GL11" s="841"/>
      <c r="GM11" s="841"/>
      <c r="GN11" s="841"/>
      <c r="GO11" s="841"/>
      <c r="GP11" s="841"/>
      <c r="GQ11" s="841"/>
      <c r="GR11" s="841"/>
      <c r="GS11" s="841"/>
      <c r="GT11" s="841"/>
      <c r="GU11" s="841"/>
      <c r="GV11" s="841"/>
      <c r="GW11" s="841"/>
      <c r="GX11" s="841"/>
      <c r="GY11" s="841"/>
      <c r="GZ11" s="841"/>
      <c r="HA11" s="841"/>
      <c r="HB11" s="841"/>
      <c r="HC11" s="841"/>
      <c r="HD11" s="841"/>
      <c r="HE11" s="841"/>
      <c r="HF11" s="841"/>
      <c r="HG11" s="841"/>
      <c r="HH11" s="841"/>
      <c r="HI11" s="841"/>
      <c r="HJ11" s="841"/>
      <c r="HK11" s="841"/>
      <c r="HL11" s="841"/>
      <c r="HM11" s="841"/>
      <c r="HN11" s="841"/>
      <c r="HO11" s="841"/>
      <c r="HP11" s="841"/>
      <c r="HQ11" s="841"/>
      <c r="HR11" s="841"/>
      <c r="HS11" s="841"/>
      <c r="HT11" s="841"/>
      <c r="HU11" s="841"/>
      <c r="HV11" s="841"/>
      <c r="HW11" s="841"/>
      <c r="HX11" s="841"/>
      <c r="HY11" s="841"/>
      <c r="HZ11" s="841"/>
      <c r="IA11" s="841"/>
      <c r="IB11" s="841"/>
      <c r="IC11" s="841"/>
      <c r="ID11" s="841"/>
      <c r="IE11" s="841"/>
      <c r="IF11" s="841"/>
      <c r="IG11" s="841"/>
      <c r="IH11" s="841"/>
      <c r="II11" s="841"/>
      <c r="IJ11" s="841"/>
      <c r="IK11" s="841"/>
      <c r="IL11" s="841"/>
      <c r="IM11" s="841"/>
      <c r="IN11" s="841"/>
      <c r="IO11" s="841"/>
      <c r="IP11" s="841"/>
      <c r="IQ11" s="841"/>
      <c r="IR11" s="841"/>
      <c r="IS11" s="841"/>
      <c r="IT11" s="841"/>
      <c r="IU11" s="841"/>
      <c r="IV11" s="841"/>
      <c r="IW11" s="841"/>
      <c r="IX11" s="841"/>
      <c r="IY11" s="841"/>
      <c r="IZ11" s="841"/>
      <c r="JA11" s="841"/>
      <c r="JB11" s="841"/>
      <c r="JC11" s="841"/>
      <c r="JD11" s="841"/>
      <c r="JE11" s="841"/>
      <c r="JF11" s="841"/>
      <c r="JG11" s="841"/>
      <c r="JH11" s="841"/>
      <c r="JI11" s="841"/>
      <c r="JJ11" s="841"/>
      <c r="JK11" s="841"/>
      <c r="JL11" s="841"/>
      <c r="JM11" s="841"/>
      <c r="JN11" s="841"/>
      <c r="JO11" s="841"/>
      <c r="JP11" s="841"/>
      <c r="JQ11" s="841"/>
      <c r="JR11" s="841"/>
      <c r="JS11" s="841"/>
      <c r="JT11" s="841"/>
      <c r="JU11" s="841"/>
      <c r="JV11" s="841"/>
      <c r="JW11" s="841"/>
      <c r="JX11" s="841"/>
      <c r="JY11" s="841"/>
      <c r="JZ11" s="841"/>
      <c r="KA11" s="841"/>
      <c r="KB11" s="841"/>
      <c r="KC11" s="841"/>
      <c r="KD11" s="841"/>
      <c r="KE11" s="841"/>
      <c r="KF11" s="841"/>
      <c r="KG11" s="841"/>
      <c r="KH11" s="841"/>
      <c r="KI11" s="841"/>
      <c r="KJ11" s="841"/>
      <c r="KK11" s="841"/>
      <c r="KL11" s="841"/>
      <c r="KM11" s="841"/>
      <c r="KN11" s="841"/>
      <c r="KO11" s="841"/>
      <c r="KP11" s="841"/>
      <c r="KQ11" s="841"/>
      <c r="KR11" s="841"/>
      <c r="KS11" s="841"/>
      <c r="KT11" s="841"/>
      <c r="KU11" s="841"/>
      <c r="KV11" s="841"/>
      <c r="KW11" s="841"/>
      <c r="KX11" s="841"/>
      <c r="KY11" s="841"/>
      <c r="KZ11" s="841"/>
      <c r="LA11" s="841"/>
      <c r="LB11" s="841"/>
      <c r="LC11" s="841"/>
      <c r="LD11" s="841"/>
      <c r="LE11" s="841"/>
      <c r="LF11" s="841"/>
      <c r="LG11" s="841"/>
      <c r="LH11" s="841"/>
      <c r="LI11" s="841"/>
      <c r="LJ11" s="841"/>
      <c r="LK11" s="841"/>
      <c r="LL11" s="841"/>
      <c r="LM11" s="841"/>
      <c r="LN11" s="841"/>
      <c r="LO11" s="841"/>
      <c r="LP11" s="841"/>
      <c r="LQ11" s="841"/>
      <c r="LR11" s="841"/>
      <c r="LS11" s="841"/>
      <c r="LT11" s="841"/>
      <c r="LU11" s="841"/>
      <c r="LV11" s="841"/>
      <c r="LW11" s="841"/>
      <c r="LX11" s="841"/>
      <c r="LY11" s="841"/>
      <c r="LZ11" s="841"/>
      <c r="MA11" s="841"/>
      <c r="MB11" s="841"/>
      <c r="MC11" s="841"/>
      <c r="MD11" s="841"/>
      <c r="ME11" s="841"/>
      <c r="MF11" s="841"/>
      <c r="MG11" s="841"/>
      <c r="MH11" s="841"/>
      <c r="MI11" s="841"/>
      <c r="MJ11" s="841"/>
      <c r="MK11" s="841"/>
      <c r="ML11" s="841"/>
      <c r="MM11" s="841"/>
      <c r="MN11" s="841"/>
      <c r="MO11" s="841"/>
      <c r="MP11" s="841"/>
      <c r="MQ11" s="841"/>
      <c r="MR11" s="841"/>
      <c r="MS11" s="841"/>
      <c r="MT11" s="841"/>
      <c r="MU11" s="841"/>
      <c r="MV11" s="841"/>
      <c r="MW11" s="841"/>
      <c r="MX11" s="841"/>
      <c r="MY11" s="841"/>
      <c r="MZ11" s="841"/>
      <c r="NA11" s="841"/>
      <c r="NB11" s="841"/>
      <c r="NC11" s="841"/>
      <c r="ND11" s="841"/>
      <c r="NE11" s="841"/>
      <c r="NF11" s="841"/>
      <c r="NG11" s="841"/>
      <c r="NH11" s="841"/>
      <c r="NI11" s="841"/>
      <c r="NJ11" s="841"/>
      <c r="NK11" s="841"/>
      <c r="NL11" s="841"/>
      <c r="NM11" s="841"/>
      <c r="NN11" s="841"/>
      <c r="NO11" s="841"/>
      <c r="NP11" s="841"/>
      <c r="NQ11" s="841"/>
      <c r="NR11" s="841"/>
      <c r="NS11" s="841"/>
      <c r="NT11" s="841"/>
      <c r="NU11" s="841"/>
      <c r="NV11" s="841"/>
      <c r="NW11" s="841"/>
      <c r="NX11" s="841"/>
      <c r="NY11" s="841"/>
      <c r="NZ11" s="841"/>
      <c r="OA11" s="841"/>
      <c r="OB11" s="841"/>
      <c r="OC11" s="841"/>
      <c r="OD11" s="841"/>
      <c r="OE11" s="841"/>
      <c r="OF11" s="841"/>
      <c r="OG11" s="841"/>
      <c r="OH11" s="841"/>
      <c r="OI11" s="841"/>
      <c r="OJ11" s="841"/>
      <c r="OK11" s="841"/>
      <c r="OL11" s="841"/>
      <c r="OM11" s="841"/>
      <c r="ON11" s="841"/>
      <c r="OO11" s="841"/>
      <c r="OP11" s="841"/>
      <c r="OQ11" s="841"/>
      <c r="OR11" s="841"/>
      <c r="OS11" s="841"/>
      <c r="OT11" s="841"/>
      <c r="OU11" s="841"/>
      <c r="OV11" s="841"/>
      <c r="OW11" s="841"/>
      <c r="OX11" s="841"/>
      <c r="OY11" s="841"/>
      <c r="OZ11" s="841"/>
      <c r="PA11" s="841"/>
      <c r="PB11" s="841"/>
      <c r="PC11" s="841"/>
      <c r="PD11" s="841"/>
      <c r="PE11" s="841"/>
      <c r="PF11" s="841"/>
      <c r="PG11" s="841"/>
      <c r="PH11" s="841"/>
      <c r="PI11" s="841"/>
      <c r="PJ11" s="841"/>
      <c r="PK11" s="841"/>
      <c r="PL11" s="841"/>
      <c r="PM11" s="841"/>
      <c r="PN11" s="841"/>
      <c r="PO11" s="841"/>
      <c r="PP11" s="841"/>
      <c r="PQ11" s="841"/>
      <c r="PR11" s="841"/>
      <c r="PS11" s="841"/>
      <c r="PT11" s="841"/>
      <c r="PU11" s="841"/>
      <c r="PV11" s="841"/>
      <c r="PW11" s="841"/>
      <c r="PX11" s="841"/>
      <c r="PY11" s="841"/>
      <c r="PZ11" s="841"/>
      <c r="QA11" s="841"/>
      <c r="QB11" s="841"/>
      <c r="QC11" s="841"/>
      <c r="QD11" s="841"/>
      <c r="QE11" s="841"/>
      <c r="QF11" s="841"/>
      <c r="QG11" s="841"/>
      <c r="QH11" s="841"/>
      <c r="QI11" s="841"/>
      <c r="QJ11" s="841"/>
      <c r="QK11" s="841"/>
      <c r="QL11" s="841"/>
      <c r="QM11" s="841"/>
      <c r="QN11" s="841"/>
      <c r="QO11" s="841"/>
      <c r="QP11" s="841"/>
      <c r="QQ11" s="841"/>
      <c r="QR11" s="841"/>
      <c r="QS11" s="841"/>
      <c r="QT11" s="841"/>
      <c r="QU11" s="841"/>
      <c r="QV11" s="841"/>
      <c r="QW11" s="841"/>
      <c r="QX11" s="841"/>
      <c r="QY11" s="841"/>
      <c r="QZ11" s="841"/>
      <c r="RA11" s="841"/>
      <c r="RB11" s="841"/>
      <c r="RC11" s="841"/>
      <c r="RD11" s="841"/>
      <c r="RE11" s="841"/>
      <c r="RF11" s="841"/>
      <c r="RG11" s="841"/>
      <c r="RH11" s="841"/>
      <c r="RI11" s="841"/>
      <c r="RJ11" s="841"/>
      <c r="RK11" s="841"/>
      <c r="RL11" s="841"/>
      <c r="RM11" s="841"/>
      <c r="RN11" s="841"/>
      <c r="RO11" s="841"/>
      <c r="RP11" s="841"/>
      <c r="RQ11" s="841"/>
      <c r="RR11" s="841"/>
      <c r="RS11" s="841"/>
      <c r="RT11" s="841"/>
      <c r="RU11" s="841"/>
      <c r="RV11" s="841"/>
      <c r="RW11" s="841"/>
      <c r="RX11" s="841"/>
      <c r="RY11" s="841"/>
      <c r="RZ11" s="841"/>
      <c r="SA11" s="841"/>
      <c r="SB11" s="841"/>
      <c r="SC11" s="841"/>
      <c r="SD11" s="841"/>
      <c r="SE11" s="841"/>
      <c r="SF11" s="841"/>
      <c r="SG11" s="841"/>
      <c r="SH11" s="841"/>
      <c r="SI11" s="841"/>
      <c r="SJ11" s="841"/>
      <c r="SK11" s="841"/>
      <c r="SL11" s="841"/>
      <c r="SM11" s="841"/>
      <c r="SN11" s="841"/>
      <c r="SO11" s="841"/>
      <c r="SP11" s="841"/>
      <c r="SQ11" s="841"/>
      <c r="SR11" s="841"/>
      <c r="SS11" s="841"/>
      <c r="ST11" s="841"/>
      <c r="SU11" s="841"/>
      <c r="SV11" s="841"/>
      <c r="SW11" s="841"/>
      <c r="SX11" s="841"/>
      <c r="SY11" s="841"/>
      <c r="SZ11" s="841"/>
      <c r="TA11" s="841"/>
      <c r="TB11" s="841"/>
      <c r="TC11" s="841"/>
      <c r="TD11" s="841"/>
      <c r="TE11" s="841"/>
      <c r="TF11" s="841"/>
      <c r="TG11" s="841"/>
      <c r="TH11" s="841"/>
      <c r="TI11" s="841"/>
      <c r="TJ11" s="841"/>
      <c r="TK11" s="841"/>
      <c r="TL11" s="841"/>
      <c r="TM11" s="841"/>
      <c r="TN11" s="841"/>
      <c r="TO11" s="841"/>
      <c r="TP11" s="841"/>
      <c r="TQ11" s="841"/>
      <c r="TR11" s="841"/>
      <c r="TS11" s="841"/>
      <c r="TT11" s="841"/>
      <c r="TU11" s="841"/>
      <c r="TV11" s="841"/>
      <c r="TW11" s="841"/>
      <c r="TX11" s="841"/>
      <c r="TY11" s="841"/>
      <c r="TZ11" s="841"/>
      <c r="UA11" s="841"/>
      <c r="UB11" s="841"/>
      <c r="UC11" s="841"/>
      <c r="UD11" s="841"/>
      <c r="UE11" s="841"/>
      <c r="UF11" s="841"/>
      <c r="UG11" s="841"/>
      <c r="UH11" s="841"/>
      <c r="UI11" s="841"/>
      <c r="UJ11" s="841"/>
      <c r="UK11" s="841"/>
      <c r="UL11" s="841"/>
      <c r="UM11" s="841"/>
      <c r="UN11" s="841"/>
      <c r="UO11" s="841"/>
      <c r="UP11" s="841"/>
      <c r="UQ11" s="841"/>
      <c r="UR11" s="841"/>
      <c r="US11" s="841"/>
      <c r="UT11" s="841"/>
      <c r="UU11" s="841"/>
      <c r="UV11" s="841"/>
      <c r="UW11" s="841"/>
      <c r="UX11" s="841"/>
      <c r="UY11" s="841"/>
      <c r="UZ11" s="841"/>
      <c r="VA11" s="841"/>
      <c r="VB11" s="841"/>
      <c r="VC11" s="841"/>
      <c r="VD11" s="841"/>
      <c r="VE11" s="841"/>
      <c r="VF11" s="841"/>
      <c r="VG11" s="841"/>
      <c r="VH11" s="841"/>
      <c r="VI11" s="841"/>
      <c r="VJ11" s="841"/>
      <c r="VK11" s="841"/>
      <c r="VL11" s="841"/>
      <c r="VM11" s="841"/>
      <c r="VN11" s="841"/>
      <c r="VO11" s="841"/>
      <c r="VP11" s="841"/>
      <c r="VQ11" s="841"/>
      <c r="VR11" s="841"/>
      <c r="VS11" s="841"/>
      <c r="VT11" s="841"/>
      <c r="VU11" s="841"/>
      <c r="VV11" s="841"/>
      <c r="VW11" s="841"/>
      <c r="VX11" s="841"/>
      <c r="VY11" s="841"/>
      <c r="VZ11" s="841"/>
      <c r="WA11" s="841"/>
      <c r="WB11" s="841"/>
      <c r="WC11" s="841"/>
      <c r="WD11" s="841"/>
      <c r="WE11" s="841"/>
      <c r="WF11" s="841"/>
      <c r="WG11" s="841"/>
      <c r="WH11" s="841"/>
      <c r="WI11" s="841"/>
      <c r="WJ11" s="841"/>
      <c r="WK11" s="841"/>
      <c r="WL11" s="841"/>
      <c r="WM11" s="841"/>
      <c r="WN11" s="841"/>
      <c r="WO11" s="841"/>
      <c r="WP11" s="841"/>
      <c r="WQ11" s="841"/>
      <c r="WR11" s="841"/>
      <c r="WS11" s="841"/>
      <c r="WT11" s="841"/>
      <c r="WU11" s="841"/>
      <c r="WV11" s="841"/>
      <c r="WW11" s="841"/>
      <c r="WX11" s="841"/>
      <c r="WY11" s="841"/>
      <c r="WZ11" s="841"/>
      <c r="XA11" s="841"/>
      <c r="XB11" s="841"/>
      <c r="XC11" s="841"/>
      <c r="XD11" s="841"/>
      <c r="XE11" s="841"/>
      <c r="XF11" s="841"/>
      <c r="XG11" s="841"/>
      <c r="XH11" s="841"/>
      <c r="XI11" s="841"/>
      <c r="XJ11" s="841"/>
      <c r="XK11" s="841"/>
      <c r="XL11" s="841"/>
      <c r="XM11" s="841"/>
      <c r="XN11" s="841"/>
      <c r="XO11" s="841"/>
      <c r="XP11" s="841"/>
      <c r="XQ11" s="841"/>
      <c r="XR11" s="841"/>
      <c r="XS11" s="841"/>
      <c r="XT11" s="841"/>
      <c r="XU11" s="841"/>
      <c r="XV11" s="841"/>
      <c r="XW11" s="841"/>
      <c r="XX11" s="841"/>
      <c r="XY11" s="841"/>
      <c r="XZ11" s="841"/>
      <c r="YA11" s="841"/>
      <c r="YB11" s="841"/>
      <c r="YC11" s="841"/>
      <c r="YD11" s="841"/>
      <c r="YE11" s="841"/>
      <c r="YF11" s="841"/>
      <c r="YG11" s="841"/>
      <c r="YH11" s="841"/>
      <c r="YI11" s="841"/>
      <c r="YJ11" s="841"/>
      <c r="YK11" s="841"/>
      <c r="YL11" s="841"/>
      <c r="YM11" s="841"/>
      <c r="YN11" s="841"/>
      <c r="YO11" s="841"/>
      <c r="YP11" s="841"/>
      <c r="YQ11" s="841"/>
      <c r="YR11" s="841"/>
      <c r="YS11" s="841"/>
      <c r="YT11" s="841"/>
      <c r="YU11" s="841"/>
      <c r="YV11" s="841"/>
      <c r="YW11" s="841"/>
      <c r="YX11" s="841"/>
      <c r="YY11" s="841"/>
      <c r="YZ11" s="841"/>
      <c r="ZA11" s="841"/>
      <c r="ZB11" s="841"/>
      <c r="ZC11" s="841"/>
      <c r="ZD11" s="841"/>
      <c r="ZE11" s="841"/>
      <c r="ZF11" s="841"/>
      <c r="ZG11" s="841"/>
      <c r="ZH11" s="841"/>
      <c r="ZI11" s="841"/>
      <c r="ZJ11" s="841"/>
      <c r="ZK11" s="841"/>
      <c r="ZL11" s="841"/>
      <c r="ZM11" s="841"/>
      <c r="ZN11" s="841"/>
      <c r="ZO11" s="841"/>
      <c r="ZP11" s="841"/>
      <c r="ZQ11" s="841"/>
      <c r="ZR11" s="841"/>
      <c r="ZS11" s="841"/>
      <c r="ZT11" s="841"/>
      <c r="ZU11" s="841"/>
      <c r="ZV11" s="841"/>
      <c r="ZW11" s="841"/>
      <c r="ZX11" s="841"/>
      <c r="ZY11" s="841"/>
      <c r="ZZ11" s="841"/>
      <c r="AAA11" s="841"/>
      <c r="AAB11" s="841"/>
      <c r="AAC11" s="841"/>
      <c r="AAD11" s="841"/>
      <c r="AAE11" s="841"/>
      <c r="AAF11" s="841"/>
      <c r="AAG11" s="841"/>
      <c r="AAH11" s="841"/>
      <c r="AAI11" s="841"/>
      <c r="AAJ11" s="841"/>
      <c r="AAK11" s="841"/>
      <c r="AAL11" s="841"/>
      <c r="AAM11" s="841"/>
      <c r="AAN11" s="841"/>
      <c r="AAO11" s="841"/>
      <c r="AAP11" s="841"/>
      <c r="AAQ11" s="841"/>
      <c r="AAR11" s="841"/>
      <c r="AAS11" s="841"/>
      <c r="AAT11" s="841"/>
      <c r="AAU11" s="841"/>
      <c r="AAV11" s="841"/>
      <c r="AAW11" s="841"/>
      <c r="AAX11" s="841"/>
      <c r="AAY11" s="841"/>
      <c r="AAZ11" s="841"/>
      <c r="ABA11" s="841"/>
      <c r="ABB11" s="841"/>
      <c r="ABC11" s="841"/>
      <c r="ABD11" s="841"/>
      <c r="ABE11" s="841"/>
      <c r="ABF11" s="841"/>
      <c r="ABG11" s="841"/>
      <c r="ABH11" s="841"/>
      <c r="ABI11" s="841"/>
      <c r="ABJ11" s="841"/>
      <c r="ABK11" s="841"/>
      <c r="ABL11" s="841"/>
      <c r="ABM11" s="841"/>
      <c r="ABN11" s="841"/>
      <c r="ABO11" s="841"/>
      <c r="ABP11" s="841"/>
      <c r="ABQ11" s="841"/>
      <c r="ABR11" s="841"/>
      <c r="ABS11" s="841"/>
      <c r="ABT11" s="841"/>
      <c r="ABU11" s="841"/>
      <c r="ABV11" s="841"/>
      <c r="ABW11" s="841"/>
      <c r="ABX11" s="841"/>
      <c r="ABY11" s="841"/>
      <c r="ABZ11" s="841"/>
      <c r="ACA11" s="841"/>
      <c r="ACB11" s="841"/>
      <c r="ACC11" s="841"/>
      <c r="ACD11" s="841"/>
      <c r="ACE11" s="841"/>
      <c r="ACF11" s="841"/>
      <c r="ACG11" s="841"/>
      <c r="ACH11" s="841"/>
      <c r="ACI11" s="841"/>
      <c r="ACJ11" s="841"/>
      <c r="ACK11" s="841"/>
      <c r="ACL11" s="841"/>
      <c r="ACM11" s="841"/>
      <c r="ACN11" s="841"/>
      <c r="ACO11" s="841"/>
      <c r="ACP11" s="841"/>
      <c r="ACQ11" s="841"/>
      <c r="ACR11" s="841"/>
      <c r="ACS11" s="841"/>
      <c r="ACT11" s="841"/>
      <c r="ACU11" s="841"/>
      <c r="ACV11" s="841"/>
      <c r="ACW11" s="841"/>
      <c r="ACX11" s="841"/>
      <c r="ACY11" s="841"/>
      <c r="ACZ11" s="841"/>
      <c r="ADA11" s="841"/>
      <c r="ADB11" s="841"/>
      <c r="ADC11" s="841"/>
      <c r="ADD11" s="841"/>
      <c r="ADE11" s="841"/>
      <c r="ADF11" s="841"/>
      <c r="ADG11" s="841"/>
      <c r="ADH11" s="841"/>
      <c r="ADI11" s="841"/>
      <c r="ADJ11" s="841"/>
      <c r="ADK11" s="841"/>
      <c r="ADL11" s="841"/>
      <c r="ADM11" s="841"/>
      <c r="ADN11" s="841"/>
      <c r="ADO11" s="841"/>
      <c r="ADP11" s="841"/>
      <c r="ADQ11" s="841"/>
      <c r="ADR11" s="841"/>
      <c r="ADS11" s="841"/>
      <c r="ADT11" s="841"/>
      <c r="ADU11" s="841"/>
      <c r="ADV11" s="841"/>
      <c r="ADW11" s="841"/>
      <c r="ADX11" s="841"/>
      <c r="ADY11" s="841"/>
      <c r="ADZ11" s="841"/>
      <c r="AEA11" s="841"/>
      <c r="AEB11" s="841"/>
      <c r="AEC11" s="841"/>
      <c r="AED11" s="841"/>
      <c r="AEE11" s="841"/>
      <c r="AEF11" s="841"/>
      <c r="AEG11" s="841"/>
      <c r="AEH11" s="841"/>
      <c r="AEI11" s="841"/>
      <c r="AEJ11" s="841"/>
      <c r="AEK11" s="841"/>
      <c r="AEL11" s="841"/>
      <c r="AEM11" s="841"/>
      <c r="AEN11" s="841"/>
      <c r="AEO11" s="841"/>
      <c r="AEP11" s="841"/>
      <c r="AEQ11" s="841"/>
      <c r="AER11" s="841"/>
      <c r="AES11" s="841"/>
      <c r="AET11" s="841"/>
      <c r="AEU11" s="841"/>
      <c r="AEV11" s="841"/>
      <c r="AEW11" s="841"/>
      <c r="AEX11" s="841"/>
      <c r="AEY11" s="841"/>
      <c r="AEZ11" s="841"/>
      <c r="AFA11" s="841"/>
      <c r="AFB11" s="841"/>
      <c r="AFC11" s="841"/>
      <c r="AFD11" s="841"/>
      <c r="AFE11" s="841"/>
      <c r="AFF11" s="841"/>
      <c r="AFG11" s="841"/>
      <c r="AFH11" s="841"/>
      <c r="AFI11" s="841"/>
      <c r="AFJ11" s="841"/>
      <c r="AFK11" s="841"/>
      <c r="AFL11" s="841"/>
      <c r="AFM11" s="841"/>
      <c r="AFN11" s="841"/>
      <c r="AFO11" s="841"/>
      <c r="AFP11" s="841"/>
      <c r="AFQ11" s="841"/>
      <c r="AFR11" s="841"/>
      <c r="AFS11" s="841"/>
      <c r="AFT11" s="841"/>
      <c r="AFU11" s="841"/>
      <c r="AFV11" s="841"/>
      <c r="AFW11" s="841"/>
      <c r="AFX11" s="841"/>
      <c r="AFY11" s="841"/>
      <c r="AFZ11" s="841"/>
      <c r="AGA11" s="841"/>
      <c r="AGB11" s="841"/>
      <c r="AGC11" s="841"/>
      <c r="AGD11" s="841"/>
      <c r="AGE11" s="841"/>
      <c r="AGF11" s="841"/>
      <c r="AGG11" s="841"/>
      <c r="AGH11" s="841"/>
      <c r="AGI11" s="841"/>
      <c r="AGJ11" s="841"/>
      <c r="AGK11" s="841"/>
      <c r="AGL11" s="841"/>
      <c r="AGM11" s="841"/>
      <c r="AGN11" s="841"/>
      <c r="AGO11" s="841"/>
      <c r="AGP11" s="841"/>
      <c r="AGQ11" s="841"/>
      <c r="AGR11" s="841"/>
      <c r="AGS11" s="841"/>
      <c r="AGT11" s="841"/>
      <c r="AGU11" s="841"/>
      <c r="AGV11" s="841"/>
      <c r="AGW11" s="841"/>
      <c r="AGX11" s="841"/>
      <c r="AGY11" s="841"/>
      <c r="AGZ11" s="841"/>
      <c r="AHA11" s="841"/>
      <c r="AHB11" s="841"/>
      <c r="AHC11" s="841"/>
      <c r="AHD11" s="841"/>
      <c r="AHE11" s="841"/>
      <c r="AHF11" s="841"/>
      <c r="AHG11" s="841"/>
      <c r="AHH11" s="841"/>
      <c r="AHI11" s="841"/>
      <c r="AHJ11" s="841"/>
      <c r="AHK11" s="841"/>
      <c r="AHL11" s="841"/>
      <c r="AHM11" s="841"/>
      <c r="AHN11" s="841"/>
      <c r="AHO11" s="841"/>
      <c r="AHP11" s="841"/>
      <c r="AHQ11" s="841"/>
      <c r="AHR11" s="841"/>
      <c r="AHS11" s="841"/>
      <c r="AHT11" s="841"/>
      <c r="AHU11" s="841"/>
      <c r="AHV11" s="841"/>
      <c r="AHW11" s="841"/>
      <c r="AHX11" s="841"/>
      <c r="AHY11" s="841"/>
      <c r="AHZ11" s="841"/>
      <c r="AIA11" s="841"/>
      <c r="AIB11" s="841"/>
      <c r="AIC11" s="841"/>
      <c r="AID11" s="841"/>
      <c r="AIE11" s="841"/>
      <c r="AIF11" s="841"/>
      <c r="AIG11" s="841"/>
      <c r="AIH11" s="841"/>
      <c r="AII11" s="841"/>
      <c r="AIJ11" s="841"/>
      <c r="AIK11" s="841"/>
      <c r="AIL11" s="841"/>
      <c r="AIM11" s="841"/>
      <c r="AIN11" s="841"/>
      <c r="AIO11" s="841"/>
      <c r="AIP11" s="841"/>
      <c r="AIQ11" s="841"/>
      <c r="AIR11" s="841"/>
      <c r="AIS11" s="841"/>
      <c r="AIT11" s="841"/>
      <c r="AIU11" s="841"/>
      <c r="AIV11" s="841"/>
      <c r="AIW11" s="841"/>
      <c r="AIX11" s="841"/>
      <c r="AIY11" s="841"/>
      <c r="AIZ11" s="841"/>
      <c r="AJA11" s="841"/>
      <c r="AJB11" s="841"/>
      <c r="AJC11" s="841"/>
      <c r="AJD11" s="841"/>
      <c r="AJE11" s="841"/>
      <c r="AJF11" s="841"/>
      <c r="AJG11" s="841"/>
      <c r="AJH11" s="841"/>
      <c r="AJI11" s="841"/>
      <c r="AJJ11" s="841"/>
      <c r="AJK11" s="841"/>
      <c r="AJL11" s="841"/>
      <c r="AJM11" s="841"/>
      <c r="AJN11" s="841"/>
      <c r="AJO11" s="841"/>
      <c r="AJP11" s="841"/>
      <c r="AJQ11" s="841"/>
      <c r="AJR11" s="841"/>
      <c r="AJS11" s="841"/>
      <c r="AJT11" s="841"/>
      <c r="AJU11" s="841"/>
      <c r="AJV11" s="841"/>
      <c r="AJW11" s="841"/>
      <c r="AJX11" s="841"/>
      <c r="AJY11" s="841"/>
      <c r="AJZ11" s="841"/>
      <c r="AKA11" s="841"/>
      <c r="AKB11" s="841"/>
      <c r="AKC11" s="841"/>
      <c r="AKD11" s="841"/>
      <c r="AKE11" s="841"/>
      <c r="AKF11" s="841"/>
      <c r="AKG11" s="841"/>
      <c r="AKH11" s="841"/>
      <c r="AKI11" s="841"/>
      <c r="AKJ11" s="841"/>
      <c r="AKK11" s="841"/>
      <c r="AKL11" s="841"/>
      <c r="AKM11" s="841"/>
      <c r="AKN11" s="841"/>
      <c r="AKO11" s="841"/>
      <c r="AKP11" s="841"/>
      <c r="AKQ11" s="841"/>
      <c r="AKR11" s="841"/>
      <c r="AKS11" s="841"/>
      <c r="AKT11" s="841"/>
      <c r="AKU11" s="841"/>
      <c r="AKV11" s="841"/>
      <c r="AKW11" s="841"/>
      <c r="AKX11" s="841"/>
      <c r="AKY11" s="841"/>
      <c r="AKZ11" s="841"/>
      <c r="ALA11" s="841"/>
      <c r="ALB11" s="841"/>
      <c r="ALC11" s="841"/>
      <c r="ALD11" s="841"/>
      <c r="ALE11" s="841"/>
      <c r="ALF11" s="841"/>
      <c r="ALG11" s="841"/>
      <c r="ALH11" s="841"/>
      <c r="ALI11" s="841"/>
      <c r="ALJ11" s="841"/>
      <c r="ALK11" s="841"/>
      <c r="ALL11" s="841"/>
      <c r="ALM11" s="841"/>
      <c r="ALN11" s="841"/>
      <c r="ALO11" s="841"/>
      <c r="ALP11" s="841"/>
      <c r="ALQ11" s="841"/>
      <c r="ALR11" s="841"/>
      <c r="ALS11" s="841"/>
      <c r="ALT11" s="841"/>
      <c r="ALU11" s="841"/>
      <c r="ALV11" s="841"/>
      <c r="ALW11" s="841"/>
      <c r="ALX11" s="841"/>
      <c r="ALY11" s="841"/>
      <c r="ALZ11" s="841"/>
      <c r="AMA11" s="841"/>
      <c r="AMB11" s="841"/>
      <c r="AMC11" s="841"/>
      <c r="AMD11" s="841"/>
      <c r="AME11" s="841"/>
      <c r="AMF11" s="841"/>
      <c r="AMG11" s="841"/>
      <c r="AMH11" s="841"/>
      <c r="AMI11" s="841"/>
      <c r="AMJ11" s="841"/>
      <c r="AMK11" s="841"/>
      <c r="AML11" s="841"/>
      <c r="AMM11" s="841"/>
      <c r="AMN11" s="841"/>
      <c r="AMO11" s="841"/>
      <c r="AMP11" s="841"/>
      <c r="AMQ11" s="841"/>
      <c r="AMR11" s="841"/>
      <c r="AMS11" s="841"/>
      <c r="AMT11" s="841"/>
      <c r="AMU11" s="841"/>
      <c r="AMV11" s="841"/>
      <c r="AMW11" s="841"/>
      <c r="AMX11" s="841"/>
      <c r="AMY11" s="841"/>
      <c r="AMZ11" s="841"/>
      <c r="ANA11" s="841"/>
      <c r="ANB11" s="841"/>
      <c r="ANC11" s="841"/>
      <c r="AND11" s="841"/>
      <c r="ANE11" s="841"/>
      <c r="ANF11" s="841"/>
      <c r="ANG11" s="841"/>
      <c r="ANH11" s="841"/>
      <c r="ANI11" s="841"/>
      <c r="ANJ11" s="841"/>
      <c r="ANK11" s="841"/>
      <c r="ANL11" s="841"/>
      <c r="ANM11" s="841"/>
      <c r="ANN11" s="841"/>
      <c r="ANO11" s="841"/>
      <c r="ANP11" s="841"/>
      <c r="ANQ11" s="841"/>
      <c r="ANR11" s="841"/>
      <c r="ANS11" s="841"/>
      <c r="ANT11" s="841"/>
      <c r="ANU11" s="841"/>
      <c r="ANV11" s="841"/>
      <c r="ANW11" s="841"/>
      <c r="ANX11" s="841"/>
      <c r="ANY11" s="841"/>
      <c r="ANZ11" s="841"/>
      <c r="AOA11" s="841"/>
      <c r="AOB11" s="841"/>
      <c r="AOC11" s="841"/>
      <c r="AOD11" s="841"/>
      <c r="AOE11" s="841"/>
      <c r="AOF11" s="841"/>
      <c r="AOG11" s="841"/>
      <c r="AOH11" s="841"/>
      <c r="AOI11" s="841"/>
      <c r="AOJ11" s="841"/>
      <c r="AOK11" s="841"/>
      <c r="AOL11" s="841"/>
      <c r="AOM11" s="841"/>
      <c r="AON11" s="841"/>
      <c r="AOO11" s="841"/>
      <c r="AOP11" s="841"/>
      <c r="AOQ11" s="841"/>
      <c r="AOR11" s="841"/>
      <c r="AOS11" s="841"/>
      <c r="AOT11" s="841"/>
      <c r="AOU11" s="841"/>
      <c r="AOV11" s="841"/>
      <c r="AOW11" s="841"/>
      <c r="AOX11" s="841"/>
      <c r="AOY11" s="841"/>
      <c r="AOZ11" s="841"/>
      <c r="APA11" s="841"/>
      <c r="APB11" s="841"/>
      <c r="APC11" s="841"/>
      <c r="APD11" s="841"/>
      <c r="APE11" s="841"/>
      <c r="APF11" s="841"/>
      <c r="APG11" s="841"/>
      <c r="APH11" s="841"/>
      <c r="API11" s="841"/>
      <c r="APJ11" s="841"/>
      <c r="APK11" s="841"/>
      <c r="APL11" s="841"/>
      <c r="APM11" s="841"/>
      <c r="APN11" s="841"/>
      <c r="APO11" s="841"/>
      <c r="APP11" s="841"/>
      <c r="APQ11" s="841"/>
      <c r="APR11" s="841"/>
      <c r="APS11" s="841"/>
      <c r="APT11" s="841"/>
      <c r="APU11" s="841"/>
      <c r="APV11" s="841"/>
      <c r="APW11" s="841"/>
      <c r="APX11" s="841"/>
      <c r="APY11" s="841"/>
      <c r="APZ11" s="841"/>
      <c r="AQA11" s="841"/>
      <c r="AQB11" s="841"/>
      <c r="AQC11" s="841"/>
      <c r="AQD11" s="841"/>
      <c r="AQE11" s="841"/>
      <c r="AQF11" s="841"/>
      <c r="AQG11" s="841"/>
      <c r="AQH11" s="841"/>
      <c r="AQI11" s="841"/>
      <c r="AQJ11" s="841"/>
      <c r="AQK11" s="841"/>
      <c r="AQL11" s="841"/>
      <c r="AQM11" s="841"/>
      <c r="AQN11" s="841"/>
      <c r="AQO11" s="841"/>
      <c r="AQP11" s="841"/>
      <c r="AQQ11" s="841"/>
      <c r="AQR11" s="841"/>
      <c r="AQS11" s="841"/>
      <c r="AQT11" s="841"/>
      <c r="AQU11" s="841"/>
      <c r="AQV11" s="841"/>
      <c r="AQW11" s="841"/>
      <c r="AQX11" s="841"/>
      <c r="AQY11" s="841"/>
      <c r="AQZ11" s="841"/>
      <c r="ARA11" s="841"/>
      <c r="ARB11" s="841"/>
      <c r="ARC11" s="841"/>
      <c r="ARD11" s="841"/>
      <c r="ARE11" s="841"/>
      <c r="ARF11" s="841"/>
      <c r="ARG11" s="841"/>
      <c r="ARH11" s="841"/>
      <c r="ARI11" s="841"/>
      <c r="ARJ11" s="841"/>
      <c r="ARK11" s="841"/>
      <c r="ARL11" s="841"/>
      <c r="ARM11" s="841"/>
      <c r="ARN11" s="841"/>
      <c r="ARO11" s="841"/>
      <c r="ARP11" s="841"/>
      <c r="ARQ11" s="841"/>
      <c r="ARR11" s="841"/>
      <c r="ARS11" s="841"/>
      <c r="ART11" s="841"/>
      <c r="ARU11" s="841"/>
      <c r="ARV11" s="841"/>
      <c r="ARW11" s="841"/>
      <c r="ARX11" s="841"/>
      <c r="ARY11" s="841"/>
      <c r="ARZ11" s="841"/>
      <c r="ASA11" s="841"/>
      <c r="ASB11" s="841"/>
      <c r="ASC11" s="841"/>
      <c r="ASD11" s="841"/>
      <c r="ASE11" s="841"/>
      <c r="ASF11" s="841"/>
      <c r="ASG11" s="841"/>
      <c r="ASH11" s="841"/>
      <c r="ASI11" s="841"/>
      <c r="ASJ11" s="841"/>
      <c r="ASK11" s="841"/>
      <c r="ASL11" s="841"/>
      <c r="ASM11" s="841"/>
      <c r="ASN11" s="841"/>
      <c r="ASO11" s="841"/>
      <c r="ASP11" s="841"/>
      <c r="ASQ11" s="841"/>
      <c r="ASR11" s="841"/>
      <c r="ASS11" s="841"/>
      <c r="AST11" s="841"/>
      <c r="ASU11" s="841"/>
      <c r="ASV11" s="841"/>
      <c r="ASW11" s="841"/>
      <c r="ASX11" s="841"/>
      <c r="ASY11" s="841"/>
      <c r="ASZ11" s="841"/>
      <c r="ATA11" s="841"/>
      <c r="ATB11" s="841"/>
      <c r="ATC11" s="841"/>
      <c r="ATD11" s="841"/>
      <c r="ATE11" s="841"/>
      <c r="ATF11" s="841"/>
      <c r="ATG11" s="841"/>
      <c r="ATH11" s="841"/>
      <c r="ATI11" s="841"/>
      <c r="ATJ11" s="841"/>
      <c r="ATK11" s="841"/>
      <c r="ATL11" s="841"/>
      <c r="ATM11" s="841"/>
      <c r="ATN11" s="841"/>
      <c r="ATO11" s="841"/>
      <c r="ATP11" s="841"/>
      <c r="ATQ11" s="841"/>
      <c r="ATR11" s="841"/>
      <c r="ATS11" s="841"/>
      <c r="ATT11" s="841"/>
      <c r="ATU11" s="841"/>
      <c r="ATV11" s="841"/>
      <c r="ATW11" s="841"/>
      <c r="ATX11" s="841"/>
      <c r="ATY11" s="841"/>
      <c r="ATZ11" s="841"/>
      <c r="AUA11" s="841"/>
      <c r="AUB11" s="841"/>
      <c r="AUC11" s="841"/>
      <c r="AUD11" s="841"/>
      <c r="AUE11" s="841"/>
      <c r="AUF11" s="841"/>
      <c r="AUG11" s="841"/>
      <c r="AUH11" s="841"/>
      <c r="AUI11" s="841"/>
      <c r="AUJ11" s="841"/>
      <c r="AUK11" s="841"/>
      <c r="AUL11" s="841"/>
      <c r="AUM11" s="841"/>
      <c r="AUN11" s="841"/>
      <c r="AUO11" s="841"/>
      <c r="AUP11" s="841"/>
      <c r="AUQ11" s="841"/>
      <c r="AUR11" s="841"/>
      <c r="AUS11" s="841"/>
      <c r="AUT11" s="841"/>
      <c r="AUU11" s="841"/>
      <c r="AUV11" s="841"/>
      <c r="AUW11" s="841"/>
      <c r="AUX11" s="841"/>
      <c r="AUY11" s="841"/>
      <c r="AUZ11" s="841"/>
      <c r="AVA11" s="841"/>
      <c r="AVB11" s="841"/>
      <c r="AVC11" s="841"/>
      <c r="AVD11" s="841"/>
      <c r="AVE11" s="841"/>
      <c r="AVF11" s="841"/>
      <c r="AVG11" s="841"/>
      <c r="AVH11" s="841"/>
      <c r="AVI11" s="841"/>
      <c r="AVJ11" s="841"/>
      <c r="AVK11" s="841"/>
      <c r="AVL11" s="841"/>
      <c r="AVM11" s="841"/>
      <c r="AVN11" s="841"/>
      <c r="AVO11" s="841"/>
      <c r="AVP11" s="841"/>
      <c r="AVQ11" s="841"/>
      <c r="AVR11" s="841"/>
      <c r="AVS11" s="841"/>
      <c r="AVT11" s="841"/>
      <c r="AVU11" s="841"/>
      <c r="AVV11" s="841"/>
      <c r="AVW11" s="841"/>
      <c r="AVX11" s="841"/>
      <c r="AVY11" s="841"/>
      <c r="AVZ11" s="841"/>
      <c r="AWA11" s="841"/>
      <c r="AWB11" s="841"/>
      <c r="AWC11" s="841"/>
      <c r="AWD11" s="841"/>
      <c r="AWE11" s="841"/>
      <c r="AWF11" s="841"/>
      <c r="AWG11" s="841"/>
      <c r="AWH11" s="841"/>
      <c r="AWI11" s="841"/>
      <c r="AWJ11" s="841"/>
      <c r="AWK11" s="841"/>
      <c r="AWL11" s="841"/>
      <c r="AWM11" s="841"/>
      <c r="AWN11" s="841"/>
      <c r="AWO11" s="841"/>
      <c r="AWP11" s="841"/>
      <c r="AWQ11" s="841"/>
      <c r="AWR11" s="841"/>
      <c r="AWS11" s="841"/>
      <c r="AWT11" s="841"/>
      <c r="AWU11" s="841"/>
      <c r="AWV11" s="841"/>
      <c r="AWW11" s="841"/>
      <c r="AWX11" s="841"/>
      <c r="AWY11" s="841"/>
      <c r="AWZ11" s="841"/>
      <c r="AXA11" s="841"/>
      <c r="AXB11" s="841"/>
      <c r="AXC11" s="841"/>
      <c r="AXD11" s="841"/>
      <c r="AXE11" s="841"/>
      <c r="AXF11" s="841"/>
      <c r="AXG11" s="841"/>
      <c r="AXH11" s="841"/>
      <c r="AXI11" s="841"/>
      <c r="AXJ11" s="841"/>
      <c r="AXK11" s="841"/>
      <c r="AXL11" s="841"/>
      <c r="AXM11" s="841"/>
      <c r="AXN11" s="841"/>
      <c r="AXO11" s="841"/>
      <c r="AXP11" s="841"/>
      <c r="AXQ11" s="841"/>
      <c r="AXR11" s="841"/>
      <c r="AXS11" s="841"/>
      <c r="AXT11" s="841"/>
      <c r="AXU11" s="841"/>
      <c r="AXV11" s="841"/>
      <c r="AXW11" s="841"/>
      <c r="AXX11" s="841"/>
      <c r="AXY11" s="841"/>
      <c r="AXZ11" s="841"/>
      <c r="AYA11" s="841"/>
      <c r="AYB11" s="841"/>
      <c r="AYC11" s="841"/>
      <c r="AYD11" s="841"/>
      <c r="AYE11" s="841"/>
      <c r="AYF11" s="841"/>
      <c r="AYG11" s="841"/>
      <c r="AYH11" s="841"/>
      <c r="AYI11" s="841"/>
      <c r="AYJ11" s="841"/>
      <c r="AYK11" s="841"/>
      <c r="AYL11" s="841"/>
      <c r="AYM11" s="841"/>
      <c r="AYN11" s="841"/>
      <c r="AYO11" s="841"/>
      <c r="AYP11" s="841"/>
      <c r="AYQ11" s="841"/>
      <c r="AYR11" s="841"/>
      <c r="AYS11" s="841"/>
    </row>
    <row r="12" spans="1:1345" s="687" customFormat="1" ht="17.25" customHeight="1">
      <c r="A12" s="707"/>
      <c r="B12" s="697"/>
      <c r="C12" s="698">
        <v>5</v>
      </c>
      <c r="D12" s="699" t="s">
        <v>709</v>
      </c>
      <c r="E12" s="700"/>
      <c r="F12" s="700"/>
      <c r="G12" s="701" t="s">
        <v>710</v>
      </c>
      <c r="H12" s="702">
        <f t="shared" si="5"/>
        <v>374367</v>
      </c>
      <c r="I12" s="702">
        <f t="shared" si="6"/>
        <v>0</v>
      </c>
      <c r="J12" s="702">
        <f t="shared" si="1"/>
        <v>0</v>
      </c>
      <c r="K12" s="703">
        <f t="shared" si="2"/>
        <v>374367</v>
      </c>
      <c r="L12" s="714">
        <f>SUM(L13:L22)</f>
        <v>0</v>
      </c>
      <c r="M12" s="714">
        <f>SUM(M13:M22)</f>
        <v>0</v>
      </c>
      <c r="N12" s="715"/>
      <c r="O12" s="714">
        <f>SUM(O13:O22)</f>
        <v>0</v>
      </c>
      <c r="P12" s="714">
        <f>SUM(P13:P22)</f>
        <v>0</v>
      </c>
      <c r="Q12" s="715"/>
      <c r="R12" s="714">
        <f>SUM(R13:R22)</f>
        <v>0</v>
      </c>
      <c r="S12" s="714">
        <f>SUM(S13:S22)</f>
        <v>0</v>
      </c>
      <c r="T12" s="715"/>
      <c r="U12" s="714">
        <f>SUM(U13:U22)</f>
        <v>0</v>
      </c>
      <c r="V12" s="714">
        <f>SUM(V13:V22)</f>
        <v>0</v>
      </c>
      <c r="W12" s="715"/>
      <c r="X12" s="714">
        <f>SUM(X13:X22)</f>
        <v>0</v>
      </c>
      <c r="Y12" s="714">
        <f>SUM(Y13:Y22)</f>
        <v>0</v>
      </c>
      <c r="Z12" s="715"/>
      <c r="AA12" s="714">
        <f>SUM(AA13:AA22)</f>
        <v>20</v>
      </c>
      <c r="AB12" s="714">
        <f>SUM(AB13:AB22)</f>
        <v>0</v>
      </c>
      <c r="AC12" s="715"/>
      <c r="AD12" s="714">
        <f>SUM(AD13:AD22)</f>
        <v>0</v>
      </c>
      <c r="AE12" s="714">
        <f>SUM(AE13:AE22)</f>
        <v>0</v>
      </c>
      <c r="AF12" s="715"/>
      <c r="AG12" s="714">
        <f>SUM(AG13:AG22)</f>
        <v>0</v>
      </c>
      <c r="AH12" s="714">
        <f>SUM(AH13:AH22)</f>
        <v>0</v>
      </c>
      <c r="AI12" s="715"/>
      <c r="AJ12" s="702">
        <f>AD12+AA12+X12</f>
        <v>20</v>
      </c>
      <c r="AK12" s="714">
        <f>SUM(AK13:AK22)</f>
        <v>0</v>
      </c>
      <c r="AL12" s="715"/>
      <c r="AM12" s="714">
        <f>SUM(AM13:AM22)</f>
        <v>0</v>
      </c>
      <c r="AN12" s="714">
        <f>SUM(AN13:AN22)</f>
        <v>0</v>
      </c>
      <c r="AO12" s="715"/>
      <c r="AP12" s="714">
        <f>SUM(AP13:AP22)</f>
        <v>0</v>
      </c>
      <c r="AQ12" s="714">
        <f>SUM(AQ13:AQ22)</f>
        <v>0</v>
      </c>
      <c r="AR12" s="715"/>
      <c r="AS12" s="714">
        <f>SUM(AS13:AS22)</f>
        <v>0</v>
      </c>
      <c r="AT12" s="714">
        <f>SUM(AT13:AT22)</f>
        <v>0</v>
      </c>
      <c r="AU12" s="715"/>
      <c r="AV12" s="714">
        <f>SUM(AV13:AV22)</f>
        <v>0</v>
      </c>
      <c r="AW12" s="714">
        <f>SUM(AW13:AW22)</f>
        <v>0</v>
      </c>
      <c r="AX12" s="715"/>
      <c r="AY12" s="714">
        <f>SUM(AY13:AY22)</f>
        <v>0</v>
      </c>
      <c r="AZ12" s="714">
        <f>SUM(AZ13:AZ22)</f>
        <v>0</v>
      </c>
      <c r="BA12" s="715"/>
      <c r="BB12" s="714">
        <f>SUM(BB13:BB22)</f>
        <v>0</v>
      </c>
      <c r="BC12" s="714">
        <f>SUM(BC13:BC22)</f>
        <v>0</v>
      </c>
      <c r="BD12" s="715"/>
      <c r="BE12" s="714">
        <f>SUM(BE13:BE22)</f>
        <v>0</v>
      </c>
      <c r="BF12" s="714">
        <f>SUM(BF13:BF22)</f>
        <v>0</v>
      </c>
      <c r="BG12" s="715"/>
      <c r="BH12" s="714">
        <f>SUM(BH13:BH22)</f>
        <v>0</v>
      </c>
      <c r="BI12" s="714">
        <f>SUM(BI13:BI22)</f>
        <v>0</v>
      </c>
      <c r="BJ12" s="715"/>
      <c r="BK12" s="714">
        <f>SUM(BK13:BK22)</f>
        <v>0</v>
      </c>
      <c r="BL12" s="714">
        <f>SUM(BL13:BL22)</f>
        <v>0</v>
      </c>
      <c r="BM12" s="715"/>
      <c r="BN12" s="714">
        <f>SUM(BN13:BN22)</f>
        <v>0</v>
      </c>
      <c r="BO12" s="714">
        <f>SUM(BO13:BO22)</f>
        <v>0</v>
      </c>
      <c r="BP12" s="715"/>
      <c r="BQ12" s="714">
        <f>SUM(BQ13:BQ22)</f>
        <v>0</v>
      </c>
      <c r="BR12" s="714">
        <f>SUM(BR13:BR22)</f>
        <v>0</v>
      </c>
      <c r="BS12" s="715"/>
      <c r="BT12" s="714">
        <f>SUM(BT13:BT22)</f>
        <v>0</v>
      </c>
      <c r="BU12" s="714">
        <f>SUM(BU13:BU22)</f>
        <v>0</v>
      </c>
      <c r="BV12" s="715"/>
      <c r="BW12" s="714">
        <f>SUM(BW13:BW22)</f>
        <v>0</v>
      </c>
      <c r="BX12" s="714">
        <f>SUM(BX13:BX22)</f>
        <v>0</v>
      </c>
      <c r="BY12" s="715"/>
      <c r="BZ12" s="714">
        <f>SUM(BZ13:BZ22)</f>
        <v>0</v>
      </c>
      <c r="CA12" s="714">
        <f>SUM(CA13:CA22)</f>
        <v>0</v>
      </c>
      <c r="CB12" s="715"/>
      <c r="CC12" s="714">
        <f>SUM(CC13:CC22)</f>
        <v>0</v>
      </c>
      <c r="CD12" s="714">
        <f>SUM(CD13:CD22)</f>
        <v>0</v>
      </c>
      <c r="CE12" s="715"/>
      <c r="CF12" s="714">
        <f>SUM(CF13:CF22)</f>
        <v>0</v>
      </c>
      <c r="CG12" s="714">
        <f>SUM(CG13:CG22)</f>
        <v>0</v>
      </c>
      <c r="CH12" s="715"/>
      <c r="CI12" s="714">
        <f>SUM(CI13:CI22)</f>
        <v>0</v>
      </c>
      <c r="CJ12" s="714">
        <f>SUM(CJ13:CJ22)</f>
        <v>0</v>
      </c>
      <c r="CK12" s="715"/>
      <c r="CL12" s="714">
        <f>SUM(CL13:CL22)</f>
        <v>201884</v>
      </c>
      <c r="CM12" s="714">
        <f>SUM(CM13:CM22)</f>
        <v>0</v>
      </c>
      <c r="CN12" s="715"/>
      <c r="CO12" s="714">
        <f>SUM(CO13:CO22)</f>
        <v>0</v>
      </c>
      <c r="CP12" s="714">
        <f>SUM(CP13:CP22)</f>
        <v>0</v>
      </c>
      <c r="CQ12" s="715"/>
      <c r="CR12" s="714">
        <f>SUM(CR13:CR22)</f>
        <v>0</v>
      </c>
      <c r="CS12" s="714">
        <f>SUM(CS13:CS22)</f>
        <v>0</v>
      </c>
      <c r="CT12" s="715"/>
      <c r="CU12" s="714">
        <f>SUM(CU13:CU22)</f>
        <v>0</v>
      </c>
      <c r="CV12" s="714">
        <f>SUM(CV13:CV22)</f>
        <v>0</v>
      </c>
      <c r="CW12" s="715"/>
      <c r="CX12" s="714">
        <f>SUM(CX13:CX22)</f>
        <v>0</v>
      </c>
      <c r="CY12" s="714">
        <f>SUM(CY13:CY22)</f>
        <v>0</v>
      </c>
      <c r="CZ12" s="715"/>
      <c r="DA12" s="714">
        <f>SUM(DA13:DA22)</f>
        <v>120430</v>
      </c>
      <c r="DB12" s="714">
        <f>SUM(DB13:DB22)</f>
        <v>0</v>
      </c>
      <c r="DC12" s="715"/>
      <c r="DD12" s="714">
        <f>SUM(DD13:DD22)</f>
        <v>0</v>
      </c>
      <c r="DE12" s="714">
        <f>SUM(DE13:DE22)</f>
        <v>0</v>
      </c>
      <c r="DF12" s="715"/>
      <c r="DG12" s="714">
        <f>SUM(DG13:DG22)</f>
        <v>0</v>
      </c>
      <c r="DH12" s="714">
        <f>SUM(DH13:DH22)</f>
        <v>0</v>
      </c>
      <c r="DI12" s="715"/>
      <c r="DJ12" s="714">
        <f>SUM(DJ13:DJ22)</f>
        <v>0</v>
      </c>
      <c r="DK12" s="714">
        <f>SUM(DK13:DK22)</f>
        <v>0</v>
      </c>
      <c r="DL12" s="715"/>
      <c r="DM12" s="714">
        <f>SUM(DM13:DM22)</f>
        <v>0</v>
      </c>
      <c r="DN12" s="714">
        <f>SUM(DN13:DN22)</f>
        <v>0</v>
      </c>
      <c r="DO12" s="715"/>
      <c r="DP12" s="714">
        <f>SUM(DP13:DP22)</f>
        <v>0</v>
      </c>
      <c r="DQ12" s="714">
        <f>SUM(DQ13:DQ22)</f>
        <v>0</v>
      </c>
      <c r="DR12" s="715"/>
      <c r="DS12" s="714">
        <f>SUM(DS13:DS22)</f>
        <v>0</v>
      </c>
      <c r="DT12" s="714">
        <f>SUM(DT13:DT22)</f>
        <v>0</v>
      </c>
      <c r="DU12" s="715"/>
      <c r="DV12" s="714">
        <f>SUM(DV13:DV22)</f>
        <v>0</v>
      </c>
      <c r="DW12" s="714">
        <f>SUM(DW13:DW22)</f>
        <v>0</v>
      </c>
      <c r="DX12" s="715"/>
      <c r="DY12" s="714">
        <f>SUM(DY13:DY22)</f>
        <v>7900</v>
      </c>
      <c r="DZ12" s="714">
        <f>SUM(DZ13:DZ22)</f>
        <v>0</v>
      </c>
      <c r="EA12" s="715"/>
      <c r="EB12" s="714">
        <f>SUM(EB13:EB22)</f>
        <v>0</v>
      </c>
      <c r="EC12" s="714">
        <f>SUM(EC13:EC22)</f>
        <v>0</v>
      </c>
      <c r="ED12" s="715"/>
      <c r="EE12" s="714">
        <f t="shared" ref="EE12:EL12" si="7">SUM(EE13:EE22)</f>
        <v>0</v>
      </c>
      <c r="EF12" s="714">
        <f t="shared" si="7"/>
        <v>0</v>
      </c>
      <c r="EG12" s="714">
        <f t="shared" si="7"/>
        <v>0</v>
      </c>
      <c r="EH12" s="714">
        <f t="shared" si="7"/>
        <v>0</v>
      </c>
      <c r="EI12" s="714">
        <f t="shared" si="7"/>
        <v>0</v>
      </c>
      <c r="EJ12" s="714">
        <f t="shared" si="7"/>
        <v>0</v>
      </c>
      <c r="EK12" s="714">
        <f t="shared" si="7"/>
        <v>0</v>
      </c>
      <c r="EL12" s="714">
        <f t="shared" si="7"/>
        <v>0</v>
      </c>
      <c r="EM12" s="715"/>
      <c r="EN12" s="714">
        <f>SUM(EN13:EN22)</f>
        <v>0</v>
      </c>
      <c r="EO12" s="714">
        <f>SUM(EO13:EO22)</f>
        <v>0</v>
      </c>
      <c r="EP12" s="715"/>
      <c r="EQ12" s="714">
        <f>SUM(EQ13:EQ22)</f>
        <v>0</v>
      </c>
      <c r="ER12" s="714">
        <f>SUM(ER13:ER22)</f>
        <v>0</v>
      </c>
      <c r="ES12" s="715"/>
      <c r="ET12" s="714">
        <f>SUM(ET13:ET22)</f>
        <v>0</v>
      </c>
      <c r="EU12" s="714">
        <f>SUM(EU13:EU22)</f>
        <v>0</v>
      </c>
      <c r="EV12" s="715"/>
      <c r="EW12" s="714">
        <f>SUM(EW13:EW22)</f>
        <v>0</v>
      </c>
      <c r="EX12" s="714">
        <f>SUM(EX13:EX22)</f>
        <v>0</v>
      </c>
      <c r="EY12" s="715"/>
      <c r="EZ12" s="714">
        <f>SUM(EZ13:EZ22)</f>
        <v>0</v>
      </c>
      <c r="FA12" s="714">
        <f>SUM(FA13:FA22)</f>
        <v>0</v>
      </c>
      <c r="FB12" s="715"/>
      <c r="FC12" s="714">
        <f>SUM(FC13:FC22)</f>
        <v>0</v>
      </c>
      <c r="FD12" s="714">
        <f>SUM(FD13:FD22)</f>
        <v>0</v>
      </c>
      <c r="FE12" s="715"/>
      <c r="FF12" s="714">
        <f>SUM(FF13:FF22)</f>
        <v>0</v>
      </c>
      <c r="FG12" s="714">
        <f>SUM(FG13:FG22)</f>
        <v>0</v>
      </c>
      <c r="FH12" s="715"/>
      <c r="FI12" s="714">
        <f>SUM(FI13:FI22)</f>
        <v>0</v>
      </c>
      <c r="FJ12" s="714">
        <f>SUM(FJ13:FJ22)</f>
        <v>0</v>
      </c>
      <c r="FK12" s="715"/>
      <c r="FL12" s="714">
        <f>SUM(FL13:FL22)</f>
        <v>3725</v>
      </c>
      <c r="FM12" s="714">
        <f>SUM(FM13:FM22)</f>
        <v>0</v>
      </c>
      <c r="FN12" s="715"/>
      <c r="FO12" s="714">
        <f>SUM(FO13:FO22)</f>
        <v>40408</v>
      </c>
      <c r="FP12" s="714">
        <f>SUM(FP13:FP22)</f>
        <v>0</v>
      </c>
      <c r="FQ12" s="715"/>
      <c r="FR12" s="714">
        <f>SUM(FR13:FR22)</f>
        <v>0</v>
      </c>
      <c r="FS12" s="714">
        <f>SUM(FS13:FS22)</f>
        <v>0</v>
      </c>
      <c r="FT12" s="715"/>
      <c r="FU12" s="714">
        <f>SUM(FU13:FU22)</f>
        <v>0</v>
      </c>
      <c r="FV12" s="714">
        <f>SUM(FV13:FV22)</f>
        <v>0</v>
      </c>
      <c r="FW12" s="715"/>
      <c r="FX12" s="714">
        <f>SUM(FX13:FX22)</f>
        <v>0</v>
      </c>
      <c r="FY12" s="714">
        <f>SUM(FY13:FY22)</f>
        <v>0</v>
      </c>
      <c r="FZ12" s="715"/>
      <c r="GA12" s="702">
        <f>SUMIF($AM$5:$FX$5,"Kötelező feladatok",AM12:FX12)</f>
        <v>374347</v>
      </c>
      <c r="GB12" s="702">
        <f>SUMIF($AM$5:$FY$5,"Önként vállalt feladatok",AM12:FY12)</f>
        <v>0</v>
      </c>
      <c r="GC12" s="715"/>
      <c r="GD12" s="705">
        <f t="shared" si="3"/>
        <v>374347</v>
      </c>
      <c r="GE12" s="833"/>
      <c r="GF12" s="841"/>
      <c r="GG12" s="841"/>
      <c r="GH12" s="841"/>
      <c r="GI12" s="841"/>
      <c r="GJ12" s="841"/>
      <c r="GK12" s="841"/>
      <c r="GL12" s="841"/>
      <c r="GM12" s="841"/>
      <c r="GN12" s="841"/>
      <c r="GO12" s="841"/>
      <c r="GP12" s="841"/>
      <c r="GQ12" s="841"/>
      <c r="GR12" s="841"/>
      <c r="GS12" s="841"/>
      <c r="GT12" s="841"/>
      <c r="GU12" s="841"/>
      <c r="GV12" s="841"/>
      <c r="GW12" s="841"/>
      <c r="GX12" s="841"/>
      <c r="GY12" s="841"/>
      <c r="GZ12" s="841"/>
      <c r="HA12" s="841"/>
      <c r="HB12" s="841"/>
      <c r="HC12" s="841"/>
      <c r="HD12" s="841"/>
      <c r="HE12" s="841"/>
      <c r="HF12" s="841"/>
      <c r="HG12" s="841"/>
      <c r="HH12" s="841"/>
      <c r="HI12" s="841"/>
      <c r="HJ12" s="841"/>
      <c r="HK12" s="841"/>
      <c r="HL12" s="841"/>
      <c r="HM12" s="841"/>
      <c r="HN12" s="841"/>
      <c r="HO12" s="841"/>
      <c r="HP12" s="841"/>
      <c r="HQ12" s="841"/>
      <c r="HR12" s="841"/>
      <c r="HS12" s="841"/>
      <c r="HT12" s="841"/>
      <c r="HU12" s="841"/>
      <c r="HV12" s="841"/>
      <c r="HW12" s="841"/>
      <c r="HX12" s="841"/>
      <c r="HY12" s="841"/>
      <c r="HZ12" s="841"/>
      <c r="IA12" s="841"/>
      <c r="IB12" s="841"/>
      <c r="IC12" s="841"/>
      <c r="ID12" s="841"/>
      <c r="IE12" s="841"/>
      <c r="IF12" s="841"/>
      <c r="IG12" s="841"/>
      <c r="IH12" s="841"/>
      <c r="II12" s="841"/>
      <c r="IJ12" s="841"/>
      <c r="IK12" s="841"/>
      <c r="IL12" s="841"/>
      <c r="IM12" s="841"/>
      <c r="IN12" s="841"/>
      <c r="IO12" s="841"/>
      <c r="IP12" s="841"/>
      <c r="IQ12" s="841"/>
      <c r="IR12" s="841"/>
      <c r="IS12" s="841"/>
      <c r="IT12" s="841"/>
      <c r="IU12" s="841"/>
      <c r="IV12" s="841"/>
      <c r="IW12" s="841"/>
      <c r="IX12" s="841"/>
      <c r="IY12" s="841"/>
      <c r="IZ12" s="841"/>
      <c r="JA12" s="841"/>
      <c r="JB12" s="841"/>
      <c r="JC12" s="841"/>
      <c r="JD12" s="841"/>
      <c r="JE12" s="841"/>
      <c r="JF12" s="841"/>
      <c r="JG12" s="841"/>
      <c r="JH12" s="841"/>
      <c r="JI12" s="841"/>
      <c r="JJ12" s="841"/>
      <c r="JK12" s="841"/>
      <c r="JL12" s="841"/>
      <c r="JM12" s="841"/>
      <c r="JN12" s="841"/>
      <c r="JO12" s="841"/>
      <c r="JP12" s="841"/>
      <c r="JQ12" s="841"/>
      <c r="JR12" s="841"/>
      <c r="JS12" s="841"/>
      <c r="JT12" s="841"/>
      <c r="JU12" s="841"/>
      <c r="JV12" s="841"/>
      <c r="JW12" s="841"/>
      <c r="JX12" s="841"/>
      <c r="JY12" s="841"/>
      <c r="JZ12" s="841"/>
      <c r="KA12" s="841"/>
      <c r="KB12" s="841"/>
      <c r="KC12" s="841"/>
      <c r="KD12" s="841"/>
      <c r="KE12" s="841"/>
      <c r="KF12" s="841"/>
      <c r="KG12" s="841"/>
      <c r="KH12" s="841"/>
      <c r="KI12" s="841"/>
      <c r="KJ12" s="841"/>
      <c r="KK12" s="841"/>
      <c r="KL12" s="841"/>
      <c r="KM12" s="841"/>
      <c r="KN12" s="841"/>
      <c r="KO12" s="841"/>
      <c r="KP12" s="841"/>
      <c r="KQ12" s="841"/>
      <c r="KR12" s="841"/>
      <c r="KS12" s="841"/>
      <c r="KT12" s="841"/>
      <c r="KU12" s="841"/>
      <c r="KV12" s="841"/>
      <c r="KW12" s="841"/>
      <c r="KX12" s="841"/>
      <c r="KY12" s="841"/>
      <c r="KZ12" s="841"/>
      <c r="LA12" s="841"/>
      <c r="LB12" s="841"/>
      <c r="LC12" s="841"/>
      <c r="LD12" s="841"/>
      <c r="LE12" s="841"/>
      <c r="LF12" s="841"/>
      <c r="LG12" s="841"/>
      <c r="LH12" s="841"/>
      <c r="LI12" s="841"/>
      <c r="LJ12" s="841"/>
      <c r="LK12" s="841"/>
      <c r="LL12" s="841"/>
      <c r="LM12" s="841"/>
      <c r="LN12" s="841"/>
      <c r="LO12" s="841"/>
      <c r="LP12" s="841"/>
      <c r="LQ12" s="841"/>
      <c r="LR12" s="841"/>
      <c r="LS12" s="841"/>
      <c r="LT12" s="841"/>
      <c r="LU12" s="841"/>
      <c r="LV12" s="841"/>
      <c r="LW12" s="841"/>
      <c r="LX12" s="841"/>
      <c r="LY12" s="841"/>
      <c r="LZ12" s="841"/>
      <c r="MA12" s="841"/>
      <c r="MB12" s="841"/>
      <c r="MC12" s="841"/>
      <c r="MD12" s="841"/>
      <c r="ME12" s="841"/>
      <c r="MF12" s="841"/>
      <c r="MG12" s="841"/>
      <c r="MH12" s="841"/>
      <c r="MI12" s="841"/>
      <c r="MJ12" s="841"/>
      <c r="MK12" s="841"/>
      <c r="ML12" s="841"/>
      <c r="MM12" s="841"/>
      <c r="MN12" s="841"/>
      <c r="MO12" s="841"/>
      <c r="MP12" s="841"/>
      <c r="MQ12" s="841"/>
      <c r="MR12" s="841"/>
      <c r="MS12" s="841"/>
      <c r="MT12" s="841"/>
      <c r="MU12" s="841"/>
      <c r="MV12" s="841"/>
      <c r="MW12" s="841"/>
      <c r="MX12" s="841"/>
      <c r="MY12" s="841"/>
      <c r="MZ12" s="841"/>
      <c r="NA12" s="841"/>
      <c r="NB12" s="841"/>
      <c r="NC12" s="841"/>
      <c r="ND12" s="841"/>
      <c r="NE12" s="841"/>
      <c r="NF12" s="841"/>
      <c r="NG12" s="841"/>
      <c r="NH12" s="841"/>
      <c r="NI12" s="841"/>
      <c r="NJ12" s="841"/>
      <c r="NK12" s="841"/>
      <c r="NL12" s="841"/>
      <c r="NM12" s="841"/>
      <c r="NN12" s="841"/>
      <c r="NO12" s="841"/>
      <c r="NP12" s="841"/>
      <c r="NQ12" s="841"/>
      <c r="NR12" s="841"/>
      <c r="NS12" s="841"/>
      <c r="NT12" s="841"/>
      <c r="NU12" s="841"/>
      <c r="NV12" s="841"/>
      <c r="NW12" s="841"/>
      <c r="NX12" s="841"/>
      <c r="NY12" s="841"/>
      <c r="NZ12" s="841"/>
      <c r="OA12" s="841"/>
      <c r="OB12" s="841"/>
      <c r="OC12" s="841"/>
      <c r="OD12" s="841"/>
      <c r="OE12" s="841"/>
      <c r="OF12" s="841"/>
      <c r="OG12" s="841"/>
      <c r="OH12" s="841"/>
      <c r="OI12" s="841"/>
      <c r="OJ12" s="841"/>
      <c r="OK12" s="841"/>
      <c r="OL12" s="841"/>
      <c r="OM12" s="841"/>
      <c r="ON12" s="841"/>
      <c r="OO12" s="841"/>
      <c r="OP12" s="841"/>
      <c r="OQ12" s="841"/>
      <c r="OR12" s="841"/>
      <c r="OS12" s="841"/>
      <c r="OT12" s="841"/>
      <c r="OU12" s="841"/>
      <c r="OV12" s="841"/>
      <c r="OW12" s="841"/>
      <c r="OX12" s="841"/>
      <c r="OY12" s="841"/>
      <c r="OZ12" s="841"/>
      <c r="PA12" s="841"/>
      <c r="PB12" s="841"/>
      <c r="PC12" s="841"/>
      <c r="PD12" s="841"/>
      <c r="PE12" s="841"/>
      <c r="PF12" s="841"/>
      <c r="PG12" s="841"/>
      <c r="PH12" s="841"/>
      <c r="PI12" s="841"/>
      <c r="PJ12" s="841"/>
      <c r="PK12" s="841"/>
      <c r="PL12" s="841"/>
      <c r="PM12" s="841"/>
      <c r="PN12" s="841"/>
      <c r="PO12" s="841"/>
      <c r="PP12" s="841"/>
      <c r="PQ12" s="841"/>
      <c r="PR12" s="841"/>
      <c r="PS12" s="841"/>
      <c r="PT12" s="841"/>
      <c r="PU12" s="841"/>
      <c r="PV12" s="841"/>
      <c r="PW12" s="841"/>
      <c r="PX12" s="841"/>
      <c r="PY12" s="841"/>
      <c r="PZ12" s="841"/>
      <c r="QA12" s="841"/>
      <c r="QB12" s="841"/>
      <c r="QC12" s="841"/>
      <c r="QD12" s="841"/>
      <c r="QE12" s="841"/>
      <c r="QF12" s="841"/>
      <c r="QG12" s="841"/>
      <c r="QH12" s="841"/>
      <c r="QI12" s="841"/>
      <c r="QJ12" s="841"/>
      <c r="QK12" s="841"/>
      <c r="QL12" s="841"/>
      <c r="QM12" s="841"/>
      <c r="QN12" s="841"/>
      <c r="QO12" s="841"/>
      <c r="QP12" s="841"/>
      <c r="QQ12" s="841"/>
      <c r="QR12" s="841"/>
      <c r="QS12" s="841"/>
      <c r="QT12" s="841"/>
      <c r="QU12" s="841"/>
      <c r="QV12" s="841"/>
      <c r="QW12" s="841"/>
      <c r="QX12" s="841"/>
      <c r="QY12" s="841"/>
      <c r="QZ12" s="841"/>
      <c r="RA12" s="841"/>
      <c r="RB12" s="841"/>
      <c r="RC12" s="841"/>
      <c r="RD12" s="841"/>
      <c r="RE12" s="841"/>
      <c r="RF12" s="841"/>
      <c r="RG12" s="841"/>
      <c r="RH12" s="841"/>
      <c r="RI12" s="841"/>
      <c r="RJ12" s="841"/>
      <c r="RK12" s="841"/>
      <c r="RL12" s="841"/>
      <c r="RM12" s="841"/>
      <c r="RN12" s="841"/>
      <c r="RO12" s="841"/>
      <c r="RP12" s="841"/>
      <c r="RQ12" s="841"/>
      <c r="RR12" s="841"/>
      <c r="RS12" s="841"/>
      <c r="RT12" s="841"/>
      <c r="RU12" s="841"/>
      <c r="RV12" s="841"/>
      <c r="RW12" s="841"/>
      <c r="RX12" s="841"/>
      <c r="RY12" s="841"/>
      <c r="RZ12" s="841"/>
      <c r="SA12" s="841"/>
      <c r="SB12" s="841"/>
      <c r="SC12" s="841"/>
      <c r="SD12" s="841"/>
      <c r="SE12" s="841"/>
      <c r="SF12" s="841"/>
      <c r="SG12" s="841"/>
      <c r="SH12" s="841"/>
      <c r="SI12" s="841"/>
      <c r="SJ12" s="841"/>
      <c r="SK12" s="841"/>
      <c r="SL12" s="841"/>
      <c r="SM12" s="841"/>
      <c r="SN12" s="841"/>
      <c r="SO12" s="841"/>
      <c r="SP12" s="841"/>
      <c r="SQ12" s="841"/>
      <c r="SR12" s="841"/>
      <c r="SS12" s="841"/>
      <c r="ST12" s="841"/>
      <c r="SU12" s="841"/>
      <c r="SV12" s="841"/>
      <c r="SW12" s="841"/>
      <c r="SX12" s="841"/>
      <c r="SY12" s="841"/>
      <c r="SZ12" s="841"/>
      <c r="TA12" s="841"/>
      <c r="TB12" s="841"/>
      <c r="TC12" s="841"/>
      <c r="TD12" s="841"/>
      <c r="TE12" s="841"/>
      <c r="TF12" s="841"/>
      <c r="TG12" s="841"/>
      <c r="TH12" s="841"/>
      <c r="TI12" s="841"/>
      <c r="TJ12" s="841"/>
      <c r="TK12" s="841"/>
      <c r="TL12" s="841"/>
      <c r="TM12" s="841"/>
      <c r="TN12" s="841"/>
      <c r="TO12" s="841"/>
      <c r="TP12" s="841"/>
      <c r="TQ12" s="841"/>
      <c r="TR12" s="841"/>
      <c r="TS12" s="841"/>
      <c r="TT12" s="841"/>
      <c r="TU12" s="841"/>
      <c r="TV12" s="841"/>
      <c r="TW12" s="841"/>
      <c r="TX12" s="841"/>
      <c r="TY12" s="841"/>
      <c r="TZ12" s="841"/>
      <c r="UA12" s="841"/>
      <c r="UB12" s="841"/>
      <c r="UC12" s="841"/>
      <c r="UD12" s="841"/>
      <c r="UE12" s="841"/>
      <c r="UF12" s="841"/>
      <c r="UG12" s="841"/>
      <c r="UH12" s="841"/>
      <c r="UI12" s="841"/>
      <c r="UJ12" s="841"/>
      <c r="UK12" s="841"/>
      <c r="UL12" s="841"/>
      <c r="UM12" s="841"/>
      <c r="UN12" s="841"/>
      <c r="UO12" s="841"/>
      <c r="UP12" s="841"/>
      <c r="UQ12" s="841"/>
      <c r="UR12" s="841"/>
      <c r="US12" s="841"/>
      <c r="UT12" s="841"/>
      <c r="UU12" s="841"/>
      <c r="UV12" s="841"/>
      <c r="UW12" s="841"/>
      <c r="UX12" s="841"/>
      <c r="UY12" s="841"/>
      <c r="UZ12" s="841"/>
      <c r="VA12" s="841"/>
      <c r="VB12" s="841"/>
      <c r="VC12" s="841"/>
      <c r="VD12" s="841"/>
      <c r="VE12" s="841"/>
      <c r="VF12" s="841"/>
      <c r="VG12" s="841"/>
      <c r="VH12" s="841"/>
      <c r="VI12" s="841"/>
      <c r="VJ12" s="841"/>
      <c r="VK12" s="841"/>
      <c r="VL12" s="841"/>
      <c r="VM12" s="841"/>
      <c r="VN12" s="841"/>
      <c r="VO12" s="841"/>
      <c r="VP12" s="841"/>
      <c r="VQ12" s="841"/>
      <c r="VR12" s="841"/>
      <c r="VS12" s="841"/>
      <c r="VT12" s="841"/>
      <c r="VU12" s="841"/>
      <c r="VV12" s="841"/>
      <c r="VW12" s="841"/>
      <c r="VX12" s="841"/>
      <c r="VY12" s="841"/>
      <c r="VZ12" s="841"/>
      <c r="WA12" s="841"/>
      <c r="WB12" s="841"/>
      <c r="WC12" s="841"/>
      <c r="WD12" s="841"/>
      <c r="WE12" s="841"/>
      <c r="WF12" s="841"/>
      <c r="WG12" s="841"/>
      <c r="WH12" s="841"/>
      <c r="WI12" s="841"/>
      <c r="WJ12" s="841"/>
      <c r="WK12" s="841"/>
      <c r="WL12" s="841"/>
      <c r="WM12" s="841"/>
      <c r="WN12" s="841"/>
      <c r="WO12" s="841"/>
      <c r="WP12" s="841"/>
      <c r="WQ12" s="841"/>
      <c r="WR12" s="841"/>
      <c r="WS12" s="841"/>
      <c r="WT12" s="841"/>
      <c r="WU12" s="841"/>
      <c r="WV12" s="841"/>
      <c r="WW12" s="841"/>
      <c r="WX12" s="841"/>
      <c r="WY12" s="841"/>
      <c r="WZ12" s="841"/>
      <c r="XA12" s="841"/>
      <c r="XB12" s="841"/>
      <c r="XC12" s="841"/>
      <c r="XD12" s="841"/>
      <c r="XE12" s="841"/>
      <c r="XF12" s="841"/>
      <c r="XG12" s="841"/>
      <c r="XH12" s="841"/>
      <c r="XI12" s="841"/>
      <c r="XJ12" s="841"/>
      <c r="XK12" s="841"/>
      <c r="XL12" s="841"/>
      <c r="XM12" s="841"/>
      <c r="XN12" s="841"/>
      <c r="XO12" s="841"/>
      <c r="XP12" s="841"/>
      <c r="XQ12" s="841"/>
      <c r="XR12" s="841"/>
      <c r="XS12" s="841"/>
      <c r="XT12" s="841"/>
      <c r="XU12" s="841"/>
      <c r="XV12" s="841"/>
      <c r="XW12" s="841"/>
      <c r="XX12" s="841"/>
      <c r="XY12" s="841"/>
      <c r="XZ12" s="841"/>
      <c r="YA12" s="841"/>
      <c r="YB12" s="841"/>
      <c r="YC12" s="841"/>
      <c r="YD12" s="841"/>
      <c r="YE12" s="841"/>
      <c r="YF12" s="841"/>
      <c r="YG12" s="841"/>
      <c r="YH12" s="841"/>
      <c r="YI12" s="841"/>
      <c r="YJ12" s="841"/>
      <c r="YK12" s="841"/>
      <c r="YL12" s="841"/>
      <c r="YM12" s="841"/>
      <c r="YN12" s="841"/>
      <c r="YO12" s="841"/>
      <c r="YP12" s="841"/>
      <c r="YQ12" s="841"/>
      <c r="YR12" s="841"/>
      <c r="YS12" s="841"/>
      <c r="YT12" s="841"/>
      <c r="YU12" s="841"/>
      <c r="YV12" s="841"/>
      <c r="YW12" s="841"/>
      <c r="YX12" s="841"/>
      <c r="YY12" s="841"/>
      <c r="YZ12" s="841"/>
      <c r="ZA12" s="841"/>
      <c r="ZB12" s="841"/>
      <c r="ZC12" s="841"/>
      <c r="ZD12" s="841"/>
      <c r="ZE12" s="841"/>
      <c r="ZF12" s="841"/>
      <c r="ZG12" s="841"/>
      <c r="ZH12" s="841"/>
      <c r="ZI12" s="841"/>
      <c r="ZJ12" s="841"/>
      <c r="ZK12" s="841"/>
      <c r="ZL12" s="841"/>
      <c r="ZM12" s="841"/>
      <c r="ZN12" s="841"/>
      <c r="ZO12" s="841"/>
      <c r="ZP12" s="841"/>
      <c r="ZQ12" s="841"/>
      <c r="ZR12" s="841"/>
      <c r="ZS12" s="841"/>
      <c r="ZT12" s="841"/>
      <c r="ZU12" s="841"/>
      <c r="ZV12" s="841"/>
      <c r="ZW12" s="841"/>
      <c r="ZX12" s="841"/>
      <c r="ZY12" s="841"/>
      <c r="ZZ12" s="841"/>
      <c r="AAA12" s="841"/>
      <c r="AAB12" s="841"/>
      <c r="AAC12" s="841"/>
      <c r="AAD12" s="841"/>
      <c r="AAE12" s="841"/>
      <c r="AAF12" s="841"/>
      <c r="AAG12" s="841"/>
      <c r="AAH12" s="841"/>
      <c r="AAI12" s="841"/>
      <c r="AAJ12" s="841"/>
      <c r="AAK12" s="841"/>
      <c r="AAL12" s="841"/>
      <c r="AAM12" s="841"/>
      <c r="AAN12" s="841"/>
      <c r="AAO12" s="841"/>
      <c r="AAP12" s="841"/>
      <c r="AAQ12" s="841"/>
      <c r="AAR12" s="841"/>
      <c r="AAS12" s="841"/>
      <c r="AAT12" s="841"/>
      <c r="AAU12" s="841"/>
      <c r="AAV12" s="841"/>
      <c r="AAW12" s="841"/>
      <c r="AAX12" s="841"/>
      <c r="AAY12" s="841"/>
      <c r="AAZ12" s="841"/>
      <c r="ABA12" s="841"/>
      <c r="ABB12" s="841"/>
      <c r="ABC12" s="841"/>
      <c r="ABD12" s="841"/>
      <c r="ABE12" s="841"/>
      <c r="ABF12" s="841"/>
      <c r="ABG12" s="841"/>
      <c r="ABH12" s="841"/>
      <c r="ABI12" s="841"/>
      <c r="ABJ12" s="841"/>
      <c r="ABK12" s="841"/>
      <c r="ABL12" s="841"/>
      <c r="ABM12" s="841"/>
      <c r="ABN12" s="841"/>
      <c r="ABO12" s="841"/>
      <c r="ABP12" s="841"/>
      <c r="ABQ12" s="841"/>
      <c r="ABR12" s="841"/>
      <c r="ABS12" s="841"/>
      <c r="ABT12" s="841"/>
      <c r="ABU12" s="841"/>
      <c r="ABV12" s="841"/>
      <c r="ABW12" s="841"/>
      <c r="ABX12" s="841"/>
      <c r="ABY12" s="841"/>
      <c r="ABZ12" s="841"/>
      <c r="ACA12" s="841"/>
      <c r="ACB12" s="841"/>
      <c r="ACC12" s="841"/>
      <c r="ACD12" s="841"/>
      <c r="ACE12" s="841"/>
      <c r="ACF12" s="841"/>
      <c r="ACG12" s="841"/>
      <c r="ACH12" s="841"/>
      <c r="ACI12" s="841"/>
      <c r="ACJ12" s="841"/>
      <c r="ACK12" s="841"/>
      <c r="ACL12" s="841"/>
      <c r="ACM12" s="841"/>
      <c r="ACN12" s="841"/>
      <c r="ACO12" s="841"/>
      <c r="ACP12" s="841"/>
      <c r="ACQ12" s="841"/>
      <c r="ACR12" s="841"/>
      <c r="ACS12" s="841"/>
      <c r="ACT12" s="841"/>
      <c r="ACU12" s="841"/>
      <c r="ACV12" s="841"/>
      <c r="ACW12" s="841"/>
      <c r="ACX12" s="841"/>
      <c r="ACY12" s="841"/>
      <c r="ACZ12" s="841"/>
      <c r="ADA12" s="841"/>
      <c r="ADB12" s="841"/>
      <c r="ADC12" s="841"/>
      <c r="ADD12" s="841"/>
      <c r="ADE12" s="841"/>
      <c r="ADF12" s="841"/>
      <c r="ADG12" s="841"/>
      <c r="ADH12" s="841"/>
      <c r="ADI12" s="841"/>
      <c r="ADJ12" s="841"/>
      <c r="ADK12" s="841"/>
      <c r="ADL12" s="841"/>
      <c r="ADM12" s="841"/>
      <c r="ADN12" s="841"/>
      <c r="ADO12" s="841"/>
      <c r="ADP12" s="841"/>
      <c r="ADQ12" s="841"/>
      <c r="ADR12" s="841"/>
      <c r="ADS12" s="841"/>
      <c r="ADT12" s="841"/>
      <c r="ADU12" s="841"/>
      <c r="ADV12" s="841"/>
      <c r="ADW12" s="841"/>
      <c r="ADX12" s="841"/>
      <c r="ADY12" s="841"/>
      <c r="ADZ12" s="841"/>
      <c r="AEA12" s="841"/>
      <c r="AEB12" s="841"/>
      <c r="AEC12" s="841"/>
      <c r="AED12" s="841"/>
      <c r="AEE12" s="841"/>
      <c r="AEF12" s="841"/>
      <c r="AEG12" s="841"/>
      <c r="AEH12" s="841"/>
      <c r="AEI12" s="841"/>
      <c r="AEJ12" s="841"/>
      <c r="AEK12" s="841"/>
      <c r="AEL12" s="841"/>
      <c r="AEM12" s="841"/>
      <c r="AEN12" s="841"/>
      <c r="AEO12" s="841"/>
      <c r="AEP12" s="841"/>
      <c r="AEQ12" s="841"/>
      <c r="AER12" s="841"/>
      <c r="AES12" s="841"/>
      <c r="AET12" s="841"/>
      <c r="AEU12" s="841"/>
      <c r="AEV12" s="841"/>
      <c r="AEW12" s="841"/>
      <c r="AEX12" s="841"/>
      <c r="AEY12" s="841"/>
      <c r="AEZ12" s="841"/>
      <c r="AFA12" s="841"/>
      <c r="AFB12" s="841"/>
      <c r="AFC12" s="841"/>
      <c r="AFD12" s="841"/>
      <c r="AFE12" s="841"/>
      <c r="AFF12" s="841"/>
      <c r="AFG12" s="841"/>
      <c r="AFH12" s="841"/>
      <c r="AFI12" s="841"/>
      <c r="AFJ12" s="841"/>
      <c r="AFK12" s="841"/>
      <c r="AFL12" s="841"/>
      <c r="AFM12" s="841"/>
      <c r="AFN12" s="841"/>
      <c r="AFO12" s="841"/>
      <c r="AFP12" s="841"/>
      <c r="AFQ12" s="841"/>
      <c r="AFR12" s="841"/>
      <c r="AFS12" s="841"/>
      <c r="AFT12" s="841"/>
      <c r="AFU12" s="841"/>
      <c r="AFV12" s="841"/>
      <c r="AFW12" s="841"/>
      <c r="AFX12" s="841"/>
      <c r="AFY12" s="841"/>
      <c r="AFZ12" s="841"/>
      <c r="AGA12" s="841"/>
      <c r="AGB12" s="841"/>
      <c r="AGC12" s="841"/>
      <c r="AGD12" s="841"/>
      <c r="AGE12" s="841"/>
      <c r="AGF12" s="841"/>
      <c r="AGG12" s="841"/>
      <c r="AGH12" s="841"/>
      <c r="AGI12" s="841"/>
      <c r="AGJ12" s="841"/>
      <c r="AGK12" s="841"/>
      <c r="AGL12" s="841"/>
      <c r="AGM12" s="841"/>
      <c r="AGN12" s="841"/>
      <c r="AGO12" s="841"/>
      <c r="AGP12" s="841"/>
      <c r="AGQ12" s="841"/>
      <c r="AGR12" s="841"/>
      <c r="AGS12" s="841"/>
      <c r="AGT12" s="841"/>
      <c r="AGU12" s="841"/>
      <c r="AGV12" s="841"/>
      <c r="AGW12" s="841"/>
      <c r="AGX12" s="841"/>
      <c r="AGY12" s="841"/>
      <c r="AGZ12" s="841"/>
      <c r="AHA12" s="841"/>
      <c r="AHB12" s="841"/>
      <c r="AHC12" s="841"/>
      <c r="AHD12" s="841"/>
      <c r="AHE12" s="841"/>
      <c r="AHF12" s="841"/>
      <c r="AHG12" s="841"/>
      <c r="AHH12" s="841"/>
      <c r="AHI12" s="841"/>
      <c r="AHJ12" s="841"/>
      <c r="AHK12" s="841"/>
      <c r="AHL12" s="841"/>
      <c r="AHM12" s="841"/>
      <c r="AHN12" s="841"/>
      <c r="AHO12" s="841"/>
      <c r="AHP12" s="841"/>
      <c r="AHQ12" s="841"/>
      <c r="AHR12" s="841"/>
      <c r="AHS12" s="841"/>
      <c r="AHT12" s="841"/>
      <c r="AHU12" s="841"/>
      <c r="AHV12" s="841"/>
      <c r="AHW12" s="841"/>
      <c r="AHX12" s="841"/>
      <c r="AHY12" s="841"/>
      <c r="AHZ12" s="841"/>
      <c r="AIA12" s="841"/>
      <c r="AIB12" s="841"/>
      <c r="AIC12" s="841"/>
      <c r="AID12" s="841"/>
      <c r="AIE12" s="841"/>
      <c r="AIF12" s="841"/>
      <c r="AIG12" s="841"/>
      <c r="AIH12" s="841"/>
      <c r="AII12" s="841"/>
      <c r="AIJ12" s="841"/>
      <c r="AIK12" s="841"/>
      <c r="AIL12" s="841"/>
      <c r="AIM12" s="841"/>
      <c r="AIN12" s="841"/>
      <c r="AIO12" s="841"/>
      <c r="AIP12" s="841"/>
      <c r="AIQ12" s="841"/>
      <c r="AIR12" s="841"/>
      <c r="AIS12" s="841"/>
      <c r="AIT12" s="841"/>
      <c r="AIU12" s="841"/>
      <c r="AIV12" s="841"/>
      <c r="AIW12" s="841"/>
      <c r="AIX12" s="841"/>
      <c r="AIY12" s="841"/>
      <c r="AIZ12" s="841"/>
      <c r="AJA12" s="841"/>
      <c r="AJB12" s="841"/>
      <c r="AJC12" s="841"/>
      <c r="AJD12" s="841"/>
      <c r="AJE12" s="841"/>
      <c r="AJF12" s="841"/>
      <c r="AJG12" s="841"/>
      <c r="AJH12" s="841"/>
      <c r="AJI12" s="841"/>
      <c r="AJJ12" s="841"/>
      <c r="AJK12" s="841"/>
      <c r="AJL12" s="841"/>
      <c r="AJM12" s="841"/>
      <c r="AJN12" s="841"/>
      <c r="AJO12" s="841"/>
      <c r="AJP12" s="841"/>
      <c r="AJQ12" s="841"/>
      <c r="AJR12" s="841"/>
      <c r="AJS12" s="841"/>
      <c r="AJT12" s="841"/>
      <c r="AJU12" s="841"/>
      <c r="AJV12" s="841"/>
      <c r="AJW12" s="841"/>
      <c r="AJX12" s="841"/>
      <c r="AJY12" s="841"/>
      <c r="AJZ12" s="841"/>
      <c r="AKA12" s="841"/>
      <c r="AKB12" s="841"/>
      <c r="AKC12" s="841"/>
      <c r="AKD12" s="841"/>
      <c r="AKE12" s="841"/>
      <c r="AKF12" s="841"/>
      <c r="AKG12" s="841"/>
      <c r="AKH12" s="841"/>
      <c r="AKI12" s="841"/>
      <c r="AKJ12" s="841"/>
      <c r="AKK12" s="841"/>
      <c r="AKL12" s="841"/>
      <c r="AKM12" s="841"/>
      <c r="AKN12" s="841"/>
      <c r="AKO12" s="841"/>
      <c r="AKP12" s="841"/>
      <c r="AKQ12" s="841"/>
      <c r="AKR12" s="841"/>
      <c r="AKS12" s="841"/>
      <c r="AKT12" s="841"/>
      <c r="AKU12" s="841"/>
      <c r="AKV12" s="841"/>
      <c r="AKW12" s="841"/>
      <c r="AKX12" s="841"/>
      <c r="AKY12" s="841"/>
      <c r="AKZ12" s="841"/>
      <c r="ALA12" s="841"/>
      <c r="ALB12" s="841"/>
      <c r="ALC12" s="841"/>
      <c r="ALD12" s="841"/>
      <c r="ALE12" s="841"/>
      <c r="ALF12" s="841"/>
      <c r="ALG12" s="841"/>
      <c r="ALH12" s="841"/>
      <c r="ALI12" s="841"/>
      <c r="ALJ12" s="841"/>
      <c r="ALK12" s="841"/>
      <c r="ALL12" s="841"/>
      <c r="ALM12" s="841"/>
      <c r="ALN12" s="841"/>
      <c r="ALO12" s="841"/>
      <c r="ALP12" s="841"/>
      <c r="ALQ12" s="841"/>
      <c r="ALR12" s="841"/>
      <c r="ALS12" s="841"/>
      <c r="ALT12" s="841"/>
      <c r="ALU12" s="841"/>
      <c r="ALV12" s="841"/>
      <c r="ALW12" s="841"/>
      <c r="ALX12" s="841"/>
      <c r="ALY12" s="841"/>
      <c r="ALZ12" s="841"/>
      <c r="AMA12" s="841"/>
      <c r="AMB12" s="841"/>
      <c r="AMC12" s="841"/>
      <c r="AMD12" s="841"/>
      <c r="AME12" s="841"/>
      <c r="AMF12" s="841"/>
      <c r="AMG12" s="841"/>
      <c r="AMH12" s="841"/>
      <c r="AMI12" s="841"/>
      <c r="AMJ12" s="841"/>
      <c r="AMK12" s="841"/>
      <c r="AML12" s="841"/>
      <c r="AMM12" s="841"/>
      <c r="AMN12" s="841"/>
      <c r="AMO12" s="841"/>
      <c r="AMP12" s="841"/>
      <c r="AMQ12" s="841"/>
      <c r="AMR12" s="841"/>
      <c r="AMS12" s="841"/>
      <c r="AMT12" s="841"/>
      <c r="AMU12" s="841"/>
      <c r="AMV12" s="841"/>
      <c r="AMW12" s="841"/>
      <c r="AMX12" s="841"/>
      <c r="AMY12" s="841"/>
      <c r="AMZ12" s="841"/>
      <c r="ANA12" s="841"/>
      <c r="ANB12" s="841"/>
      <c r="ANC12" s="841"/>
      <c r="AND12" s="841"/>
      <c r="ANE12" s="841"/>
      <c r="ANF12" s="841"/>
      <c r="ANG12" s="841"/>
      <c r="ANH12" s="841"/>
      <c r="ANI12" s="841"/>
      <c r="ANJ12" s="841"/>
      <c r="ANK12" s="841"/>
      <c r="ANL12" s="841"/>
      <c r="ANM12" s="841"/>
      <c r="ANN12" s="841"/>
      <c r="ANO12" s="841"/>
      <c r="ANP12" s="841"/>
      <c r="ANQ12" s="841"/>
      <c r="ANR12" s="841"/>
      <c r="ANS12" s="841"/>
      <c r="ANT12" s="841"/>
      <c r="ANU12" s="841"/>
      <c r="ANV12" s="841"/>
      <c r="ANW12" s="841"/>
      <c r="ANX12" s="841"/>
      <c r="ANY12" s="841"/>
      <c r="ANZ12" s="841"/>
      <c r="AOA12" s="841"/>
      <c r="AOB12" s="841"/>
      <c r="AOC12" s="841"/>
      <c r="AOD12" s="841"/>
      <c r="AOE12" s="841"/>
      <c r="AOF12" s="841"/>
      <c r="AOG12" s="841"/>
      <c r="AOH12" s="841"/>
      <c r="AOI12" s="841"/>
      <c r="AOJ12" s="841"/>
      <c r="AOK12" s="841"/>
      <c r="AOL12" s="841"/>
      <c r="AOM12" s="841"/>
      <c r="AON12" s="841"/>
      <c r="AOO12" s="841"/>
      <c r="AOP12" s="841"/>
      <c r="AOQ12" s="841"/>
      <c r="AOR12" s="841"/>
      <c r="AOS12" s="841"/>
      <c r="AOT12" s="841"/>
      <c r="AOU12" s="841"/>
      <c r="AOV12" s="841"/>
      <c r="AOW12" s="841"/>
      <c r="AOX12" s="841"/>
      <c r="AOY12" s="841"/>
      <c r="AOZ12" s="841"/>
      <c r="APA12" s="841"/>
      <c r="APB12" s="841"/>
      <c r="APC12" s="841"/>
      <c r="APD12" s="841"/>
      <c r="APE12" s="841"/>
      <c r="APF12" s="841"/>
      <c r="APG12" s="841"/>
      <c r="APH12" s="841"/>
      <c r="API12" s="841"/>
      <c r="APJ12" s="841"/>
      <c r="APK12" s="841"/>
      <c r="APL12" s="841"/>
      <c r="APM12" s="841"/>
      <c r="APN12" s="841"/>
      <c r="APO12" s="841"/>
      <c r="APP12" s="841"/>
      <c r="APQ12" s="841"/>
      <c r="APR12" s="841"/>
      <c r="APS12" s="841"/>
      <c r="APT12" s="841"/>
      <c r="APU12" s="841"/>
      <c r="APV12" s="841"/>
      <c r="APW12" s="841"/>
      <c r="APX12" s="841"/>
      <c r="APY12" s="841"/>
      <c r="APZ12" s="841"/>
      <c r="AQA12" s="841"/>
      <c r="AQB12" s="841"/>
      <c r="AQC12" s="841"/>
      <c r="AQD12" s="841"/>
      <c r="AQE12" s="841"/>
      <c r="AQF12" s="841"/>
      <c r="AQG12" s="841"/>
      <c r="AQH12" s="841"/>
      <c r="AQI12" s="841"/>
      <c r="AQJ12" s="841"/>
      <c r="AQK12" s="841"/>
      <c r="AQL12" s="841"/>
      <c r="AQM12" s="841"/>
      <c r="AQN12" s="841"/>
      <c r="AQO12" s="841"/>
      <c r="AQP12" s="841"/>
      <c r="AQQ12" s="841"/>
      <c r="AQR12" s="841"/>
      <c r="AQS12" s="841"/>
      <c r="AQT12" s="841"/>
      <c r="AQU12" s="841"/>
      <c r="AQV12" s="841"/>
      <c r="AQW12" s="841"/>
      <c r="AQX12" s="841"/>
      <c r="AQY12" s="841"/>
      <c r="AQZ12" s="841"/>
      <c r="ARA12" s="841"/>
      <c r="ARB12" s="841"/>
      <c r="ARC12" s="841"/>
      <c r="ARD12" s="841"/>
      <c r="ARE12" s="841"/>
      <c r="ARF12" s="841"/>
      <c r="ARG12" s="841"/>
      <c r="ARH12" s="841"/>
      <c r="ARI12" s="841"/>
      <c r="ARJ12" s="841"/>
      <c r="ARK12" s="841"/>
      <c r="ARL12" s="841"/>
      <c r="ARM12" s="841"/>
      <c r="ARN12" s="841"/>
      <c r="ARO12" s="841"/>
      <c r="ARP12" s="841"/>
      <c r="ARQ12" s="841"/>
      <c r="ARR12" s="841"/>
      <c r="ARS12" s="841"/>
      <c r="ART12" s="841"/>
      <c r="ARU12" s="841"/>
      <c r="ARV12" s="841"/>
      <c r="ARW12" s="841"/>
      <c r="ARX12" s="841"/>
      <c r="ARY12" s="841"/>
      <c r="ARZ12" s="841"/>
      <c r="ASA12" s="841"/>
      <c r="ASB12" s="841"/>
      <c r="ASC12" s="841"/>
      <c r="ASD12" s="841"/>
      <c r="ASE12" s="841"/>
      <c r="ASF12" s="841"/>
      <c r="ASG12" s="841"/>
      <c r="ASH12" s="841"/>
      <c r="ASI12" s="841"/>
      <c r="ASJ12" s="841"/>
      <c r="ASK12" s="841"/>
      <c r="ASL12" s="841"/>
      <c r="ASM12" s="841"/>
      <c r="ASN12" s="841"/>
      <c r="ASO12" s="841"/>
      <c r="ASP12" s="841"/>
      <c r="ASQ12" s="841"/>
      <c r="ASR12" s="841"/>
      <c r="ASS12" s="841"/>
      <c r="AST12" s="841"/>
      <c r="ASU12" s="841"/>
      <c r="ASV12" s="841"/>
      <c r="ASW12" s="841"/>
      <c r="ASX12" s="841"/>
      <c r="ASY12" s="841"/>
      <c r="ASZ12" s="841"/>
      <c r="ATA12" s="841"/>
      <c r="ATB12" s="841"/>
      <c r="ATC12" s="841"/>
      <c r="ATD12" s="841"/>
      <c r="ATE12" s="841"/>
      <c r="ATF12" s="841"/>
      <c r="ATG12" s="841"/>
      <c r="ATH12" s="841"/>
      <c r="ATI12" s="841"/>
      <c r="ATJ12" s="841"/>
      <c r="ATK12" s="841"/>
      <c r="ATL12" s="841"/>
      <c r="ATM12" s="841"/>
      <c r="ATN12" s="841"/>
      <c r="ATO12" s="841"/>
      <c r="ATP12" s="841"/>
      <c r="ATQ12" s="841"/>
      <c r="ATR12" s="841"/>
      <c r="ATS12" s="841"/>
      <c r="ATT12" s="841"/>
      <c r="ATU12" s="841"/>
      <c r="ATV12" s="841"/>
      <c r="ATW12" s="841"/>
      <c r="ATX12" s="841"/>
      <c r="ATY12" s="841"/>
      <c r="ATZ12" s="841"/>
      <c r="AUA12" s="841"/>
      <c r="AUB12" s="841"/>
      <c r="AUC12" s="841"/>
      <c r="AUD12" s="841"/>
      <c r="AUE12" s="841"/>
      <c r="AUF12" s="841"/>
      <c r="AUG12" s="841"/>
      <c r="AUH12" s="841"/>
      <c r="AUI12" s="841"/>
      <c r="AUJ12" s="841"/>
      <c r="AUK12" s="841"/>
      <c r="AUL12" s="841"/>
      <c r="AUM12" s="841"/>
      <c r="AUN12" s="841"/>
      <c r="AUO12" s="841"/>
      <c r="AUP12" s="841"/>
      <c r="AUQ12" s="841"/>
      <c r="AUR12" s="841"/>
      <c r="AUS12" s="841"/>
      <c r="AUT12" s="841"/>
      <c r="AUU12" s="841"/>
      <c r="AUV12" s="841"/>
      <c r="AUW12" s="841"/>
      <c r="AUX12" s="841"/>
      <c r="AUY12" s="841"/>
      <c r="AUZ12" s="841"/>
      <c r="AVA12" s="841"/>
      <c r="AVB12" s="841"/>
      <c r="AVC12" s="841"/>
      <c r="AVD12" s="841"/>
      <c r="AVE12" s="841"/>
      <c r="AVF12" s="841"/>
      <c r="AVG12" s="841"/>
      <c r="AVH12" s="841"/>
      <c r="AVI12" s="841"/>
      <c r="AVJ12" s="841"/>
      <c r="AVK12" s="841"/>
      <c r="AVL12" s="841"/>
      <c r="AVM12" s="841"/>
      <c r="AVN12" s="841"/>
      <c r="AVO12" s="841"/>
      <c r="AVP12" s="841"/>
      <c r="AVQ12" s="841"/>
      <c r="AVR12" s="841"/>
      <c r="AVS12" s="841"/>
      <c r="AVT12" s="841"/>
      <c r="AVU12" s="841"/>
      <c r="AVV12" s="841"/>
      <c r="AVW12" s="841"/>
      <c r="AVX12" s="841"/>
      <c r="AVY12" s="841"/>
      <c r="AVZ12" s="841"/>
      <c r="AWA12" s="841"/>
      <c r="AWB12" s="841"/>
      <c r="AWC12" s="841"/>
      <c r="AWD12" s="841"/>
      <c r="AWE12" s="841"/>
      <c r="AWF12" s="841"/>
      <c r="AWG12" s="841"/>
      <c r="AWH12" s="841"/>
      <c r="AWI12" s="841"/>
      <c r="AWJ12" s="841"/>
      <c r="AWK12" s="841"/>
      <c r="AWL12" s="841"/>
      <c r="AWM12" s="841"/>
      <c r="AWN12" s="841"/>
      <c r="AWO12" s="841"/>
      <c r="AWP12" s="841"/>
      <c r="AWQ12" s="841"/>
      <c r="AWR12" s="841"/>
      <c r="AWS12" s="841"/>
      <c r="AWT12" s="841"/>
      <c r="AWU12" s="841"/>
      <c r="AWV12" s="841"/>
      <c r="AWW12" s="841"/>
      <c r="AWX12" s="841"/>
      <c r="AWY12" s="841"/>
      <c r="AWZ12" s="841"/>
      <c r="AXA12" s="841"/>
      <c r="AXB12" s="841"/>
      <c r="AXC12" s="841"/>
      <c r="AXD12" s="841"/>
      <c r="AXE12" s="841"/>
      <c r="AXF12" s="841"/>
      <c r="AXG12" s="841"/>
      <c r="AXH12" s="841"/>
      <c r="AXI12" s="841"/>
      <c r="AXJ12" s="841"/>
      <c r="AXK12" s="841"/>
      <c r="AXL12" s="841"/>
      <c r="AXM12" s="841"/>
      <c r="AXN12" s="841"/>
      <c r="AXO12" s="841"/>
      <c r="AXP12" s="841"/>
      <c r="AXQ12" s="841"/>
      <c r="AXR12" s="841"/>
      <c r="AXS12" s="841"/>
      <c r="AXT12" s="841"/>
      <c r="AXU12" s="841"/>
      <c r="AXV12" s="841"/>
      <c r="AXW12" s="841"/>
      <c r="AXX12" s="841"/>
      <c r="AXY12" s="841"/>
      <c r="AXZ12" s="841"/>
      <c r="AYA12" s="841"/>
      <c r="AYB12" s="841"/>
      <c r="AYC12" s="841"/>
      <c r="AYD12" s="841"/>
      <c r="AYE12" s="841"/>
      <c r="AYF12" s="841"/>
      <c r="AYG12" s="841"/>
      <c r="AYH12" s="841"/>
      <c r="AYI12" s="841"/>
      <c r="AYJ12" s="841"/>
      <c r="AYK12" s="841"/>
      <c r="AYL12" s="841"/>
      <c r="AYM12" s="841"/>
      <c r="AYN12" s="841"/>
      <c r="AYO12" s="841"/>
      <c r="AYP12" s="841"/>
      <c r="AYQ12" s="841"/>
      <c r="AYR12" s="841"/>
      <c r="AYS12" s="841"/>
    </row>
    <row r="13" spans="1:1345" s="687" customFormat="1" ht="17.25" customHeight="1">
      <c r="A13" s="707"/>
      <c r="B13" s="697"/>
      <c r="C13" s="716"/>
      <c r="D13" s="709">
        <v>1</v>
      </c>
      <c r="E13" s="697" t="s">
        <v>711</v>
      </c>
      <c r="F13" s="697"/>
      <c r="G13" s="697" t="s">
        <v>712</v>
      </c>
      <c r="H13" s="710">
        <f t="shared" si="5"/>
        <v>0</v>
      </c>
      <c r="I13" s="710">
        <f t="shared" si="6"/>
        <v>0</v>
      </c>
      <c r="J13" s="710">
        <f t="shared" si="1"/>
        <v>0</v>
      </c>
      <c r="K13" s="711">
        <f t="shared" si="2"/>
        <v>0</v>
      </c>
      <c r="L13" s="712"/>
      <c r="M13" s="712"/>
      <c r="N13" s="713"/>
      <c r="O13" s="712"/>
      <c r="P13" s="712"/>
      <c r="Q13" s="713"/>
      <c r="R13" s="712"/>
      <c r="S13" s="712"/>
      <c r="T13" s="713"/>
      <c r="U13" s="712"/>
      <c r="V13" s="712"/>
      <c r="W13" s="713"/>
      <c r="X13" s="712"/>
      <c r="Y13" s="712"/>
      <c r="Z13" s="713"/>
      <c r="AA13" s="712"/>
      <c r="AB13" s="712"/>
      <c r="AC13" s="713"/>
      <c r="AD13" s="712"/>
      <c r="AE13" s="712"/>
      <c r="AF13" s="713"/>
      <c r="AG13" s="712"/>
      <c r="AH13" s="712"/>
      <c r="AI13" s="713"/>
      <c r="AJ13" s="712"/>
      <c r="AK13" s="712"/>
      <c r="AL13" s="713"/>
      <c r="AM13" s="712"/>
      <c r="AN13" s="712"/>
      <c r="AO13" s="713"/>
      <c r="AP13" s="712"/>
      <c r="AQ13" s="712"/>
      <c r="AR13" s="713"/>
      <c r="AS13" s="712"/>
      <c r="AT13" s="712"/>
      <c r="AU13" s="713"/>
      <c r="AV13" s="712"/>
      <c r="AW13" s="712"/>
      <c r="AX13" s="713"/>
      <c r="AY13" s="712"/>
      <c r="AZ13" s="712"/>
      <c r="BA13" s="713"/>
      <c r="BB13" s="712"/>
      <c r="BC13" s="712"/>
      <c r="BD13" s="713"/>
      <c r="BE13" s="712"/>
      <c r="BF13" s="712"/>
      <c r="BG13" s="713"/>
      <c r="BH13" s="712"/>
      <c r="BI13" s="712"/>
      <c r="BJ13" s="713"/>
      <c r="BK13" s="712"/>
      <c r="BL13" s="712"/>
      <c r="BM13" s="713"/>
      <c r="BN13" s="712"/>
      <c r="BO13" s="712"/>
      <c r="BP13" s="713"/>
      <c r="BQ13" s="712"/>
      <c r="BR13" s="712"/>
      <c r="BS13" s="713"/>
      <c r="BT13" s="712"/>
      <c r="BU13" s="712"/>
      <c r="BV13" s="713"/>
      <c r="BW13" s="712"/>
      <c r="BX13" s="712"/>
      <c r="BY13" s="713"/>
      <c r="BZ13" s="712"/>
      <c r="CA13" s="712"/>
      <c r="CB13" s="713"/>
      <c r="CC13" s="712"/>
      <c r="CD13" s="712"/>
      <c r="CE13" s="713"/>
      <c r="CF13" s="712"/>
      <c r="CG13" s="712"/>
      <c r="CH13" s="713"/>
      <c r="CI13" s="712"/>
      <c r="CJ13" s="712"/>
      <c r="CK13" s="713"/>
      <c r="CL13" s="712"/>
      <c r="CM13" s="712"/>
      <c r="CN13" s="713"/>
      <c r="CO13" s="712"/>
      <c r="CP13" s="712"/>
      <c r="CQ13" s="713"/>
      <c r="CR13" s="712"/>
      <c r="CS13" s="712"/>
      <c r="CT13" s="713"/>
      <c r="CU13" s="712"/>
      <c r="CV13" s="712"/>
      <c r="CW13" s="713"/>
      <c r="CX13" s="712"/>
      <c r="CY13" s="712"/>
      <c r="CZ13" s="713"/>
      <c r="DA13" s="712"/>
      <c r="DB13" s="712"/>
      <c r="DC13" s="713"/>
      <c r="DD13" s="712"/>
      <c r="DE13" s="712"/>
      <c r="DF13" s="713"/>
      <c r="DG13" s="712"/>
      <c r="DH13" s="712"/>
      <c r="DI13" s="713"/>
      <c r="DJ13" s="712"/>
      <c r="DK13" s="712"/>
      <c r="DL13" s="713"/>
      <c r="DM13" s="712"/>
      <c r="DN13" s="712"/>
      <c r="DO13" s="713"/>
      <c r="DP13" s="712"/>
      <c r="DQ13" s="712"/>
      <c r="DR13" s="713"/>
      <c r="DS13" s="712"/>
      <c r="DT13" s="712"/>
      <c r="DU13" s="713"/>
      <c r="DV13" s="712"/>
      <c r="DW13" s="712"/>
      <c r="DX13" s="713"/>
      <c r="DY13" s="712"/>
      <c r="DZ13" s="712"/>
      <c r="EA13" s="713"/>
      <c r="EB13" s="712"/>
      <c r="EC13" s="712"/>
      <c r="ED13" s="713"/>
      <c r="EE13" s="712"/>
      <c r="EF13" s="712"/>
      <c r="EG13" s="713"/>
      <c r="EH13" s="712"/>
      <c r="EI13" s="712"/>
      <c r="EJ13" s="713"/>
      <c r="EK13" s="713"/>
      <c r="EL13" s="713"/>
      <c r="EM13" s="713"/>
      <c r="EN13" s="713"/>
      <c r="EO13" s="713"/>
      <c r="EP13" s="713"/>
      <c r="EQ13" s="712"/>
      <c r="ER13" s="712"/>
      <c r="ES13" s="713"/>
      <c r="ET13" s="712"/>
      <c r="EU13" s="712"/>
      <c r="EV13" s="713"/>
      <c r="EW13" s="712"/>
      <c r="EX13" s="712"/>
      <c r="EY13" s="713"/>
      <c r="EZ13" s="712"/>
      <c r="FA13" s="712"/>
      <c r="FB13" s="713"/>
      <c r="FC13" s="712"/>
      <c r="FD13" s="712"/>
      <c r="FE13" s="713"/>
      <c r="FF13" s="712"/>
      <c r="FG13" s="712"/>
      <c r="FH13" s="713"/>
      <c r="FI13" s="712"/>
      <c r="FJ13" s="712"/>
      <c r="FK13" s="713"/>
      <c r="FL13" s="712"/>
      <c r="FM13" s="712"/>
      <c r="FN13" s="713"/>
      <c r="FO13" s="712"/>
      <c r="FP13" s="712"/>
      <c r="FQ13" s="713"/>
      <c r="FR13" s="712"/>
      <c r="FS13" s="712"/>
      <c r="FT13" s="713"/>
      <c r="FU13" s="712"/>
      <c r="FV13" s="712"/>
      <c r="FW13" s="713"/>
      <c r="FX13" s="712"/>
      <c r="FY13" s="712"/>
      <c r="FZ13" s="713"/>
      <c r="GA13" s="710">
        <f>SUMIF($AM$5:$FX$5,"Kötelező feladatok",AM13:FX13)</f>
        <v>0</v>
      </c>
      <c r="GB13" s="710">
        <f t="shared" ref="GB13:GB27" si="8">SUMIF($AM$5:$EY$5,"Önként vállalt feladatok",AM13:EY13)</f>
        <v>0</v>
      </c>
      <c r="GC13" s="713"/>
      <c r="GD13" s="705">
        <f t="shared" si="3"/>
        <v>0</v>
      </c>
      <c r="GE13" s="833"/>
      <c r="GF13" s="841"/>
      <c r="GG13" s="841"/>
      <c r="GH13" s="841"/>
      <c r="GI13" s="841"/>
      <c r="GJ13" s="841"/>
      <c r="GK13" s="841"/>
      <c r="GL13" s="841"/>
      <c r="GM13" s="841"/>
      <c r="GN13" s="841"/>
      <c r="GO13" s="841"/>
      <c r="GP13" s="841"/>
      <c r="GQ13" s="841"/>
      <c r="GR13" s="841"/>
      <c r="GS13" s="841"/>
      <c r="GT13" s="841"/>
      <c r="GU13" s="841"/>
      <c r="GV13" s="841"/>
      <c r="GW13" s="841"/>
      <c r="GX13" s="841"/>
      <c r="GY13" s="841"/>
      <c r="GZ13" s="841"/>
      <c r="HA13" s="841"/>
      <c r="HB13" s="841"/>
      <c r="HC13" s="841"/>
      <c r="HD13" s="841"/>
      <c r="HE13" s="841"/>
      <c r="HF13" s="841"/>
      <c r="HG13" s="841"/>
      <c r="HH13" s="841"/>
      <c r="HI13" s="841"/>
      <c r="HJ13" s="841"/>
      <c r="HK13" s="841"/>
      <c r="HL13" s="841"/>
      <c r="HM13" s="841"/>
      <c r="HN13" s="841"/>
      <c r="HO13" s="841"/>
      <c r="HP13" s="841"/>
      <c r="HQ13" s="841"/>
      <c r="HR13" s="841"/>
      <c r="HS13" s="841"/>
      <c r="HT13" s="841"/>
      <c r="HU13" s="841"/>
      <c r="HV13" s="841"/>
      <c r="HW13" s="841"/>
      <c r="HX13" s="841"/>
      <c r="HY13" s="841"/>
      <c r="HZ13" s="841"/>
      <c r="IA13" s="841"/>
      <c r="IB13" s="841"/>
      <c r="IC13" s="841"/>
      <c r="ID13" s="841"/>
      <c r="IE13" s="841"/>
      <c r="IF13" s="841"/>
      <c r="IG13" s="841"/>
      <c r="IH13" s="841"/>
      <c r="II13" s="841"/>
      <c r="IJ13" s="841"/>
      <c r="IK13" s="841"/>
      <c r="IL13" s="841"/>
      <c r="IM13" s="841"/>
      <c r="IN13" s="841"/>
      <c r="IO13" s="841"/>
      <c r="IP13" s="841"/>
      <c r="IQ13" s="841"/>
      <c r="IR13" s="841"/>
      <c r="IS13" s="841"/>
      <c r="IT13" s="841"/>
      <c r="IU13" s="841"/>
      <c r="IV13" s="841"/>
      <c r="IW13" s="841"/>
      <c r="IX13" s="841"/>
      <c r="IY13" s="841"/>
      <c r="IZ13" s="841"/>
      <c r="JA13" s="841"/>
      <c r="JB13" s="841"/>
      <c r="JC13" s="841"/>
      <c r="JD13" s="841"/>
      <c r="JE13" s="841"/>
      <c r="JF13" s="841"/>
      <c r="JG13" s="841"/>
      <c r="JH13" s="841"/>
      <c r="JI13" s="841"/>
      <c r="JJ13" s="841"/>
      <c r="JK13" s="841"/>
      <c r="JL13" s="841"/>
      <c r="JM13" s="841"/>
      <c r="JN13" s="841"/>
      <c r="JO13" s="841"/>
      <c r="JP13" s="841"/>
      <c r="JQ13" s="841"/>
      <c r="JR13" s="841"/>
      <c r="JS13" s="841"/>
      <c r="JT13" s="841"/>
      <c r="JU13" s="841"/>
      <c r="JV13" s="841"/>
      <c r="JW13" s="841"/>
      <c r="JX13" s="841"/>
      <c r="JY13" s="841"/>
      <c r="JZ13" s="841"/>
      <c r="KA13" s="841"/>
      <c r="KB13" s="841"/>
      <c r="KC13" s="841"/>
      <c r="KD13" s="841"/>
      <c r="KE13" s="841"/>
      <c r="KF13" s="841"/>
      <c r="KG13" s="841"/>
      <c r="KH13" s="841"/>
      <c r="KI13" s="841"/>
      <c r="KJ13" s="841"/>
      <c r="KK13" s="841"/>
      <c r="KL13" s="841"/>
      <c r="KM13" s="841"/>
      <c r="KN13" s="841"/>
      <c r="KO13" s="841"/>
      <c r="KP13" s="841"/>
      <c r="KQ13" s="841"/>
      <c r="KR13" s="841"/>
      <c r="KS13" s="841"/>
      <c r="KT13" s="841"/>
      <c r="KU13" s="841"/>
      <c r="KV13" s="841"/>
      <c r="KW13" s="841"/>
      <c r="KX13" s="841"/>
      <c r="KY13" s="841"/>
      <c r="KZ13" s="841"/>
      <c r="LA13" s="841"/>
      <c r="LB13" s="841"/>
      <c r="LC13" s="841"/>
      <c r="LD13" s="841"/>
      <c r="LE13" s="841"/>
      <c r="LF13" s="841"/>
      <c r="LG13" s="841"/>
      <c r="LH13" s="841"/>
      <c r="LI13" s="841"/>
      <c r="LJ13" s="841"/>
      <c r="LK13" s="841"/>
      <c r="LL13" s="841"/>
      <c r="LM13" s="841"/>
      <c r="LN13" s="841"/>
      <c r="LO13" s="841"/>
      <c r="LP13" s="841"/>
      <c r="LQ13" s="841"/>
      <c r="LR13" s="841"/>
      <c r="LS13" s="841"/>
      <c r="LT13" s="841"/>
      <c r="LU13" s="841"/>
      <c r="LV13" s="841"/>
      <c r="LW13" s="841"/>
      <c r="LX13" s="841"/>
      <c r="LY13" s="841"/>
      <c r="LZ13" s="841"/>
      <c r="MA13" s="841"/>
      <c r="MB13" s="841"/>
      <c r="MC13" s="841"/>
      <c r="MD13" s="841"/>
      <c r="ME13" s="841"/>
      <c r="MF13" s="841"/>
      <c r="MG13" s="841"/>
      <c r="MH13" s="841"/>
      <c r="MI13" s="841"/>
      <c r="MJ13" s="841"/>
      <c r="MK13" s="841"/>
      <c r="ML13" s="841"/>
      <c r="MM13" s="841"/>
      <c r="MN13" s="841"/>
      <c r="MO13" s="841"/>
      <c r="MP13" s="841"/>
      <c r="MQ13" s="841"/>
      <c r="MR13" s="841"/>
      <c r="MS13" s="841"/>
      <c r="MT13" s="841"/>
      <c r="MU13" s="841"/>
      <c r="MV13" s="841"/>
      <c r="MW13" s="841"/>
      <c r="MX13" s="841"/>
      <c r="MY13" s="841"/>
      <c r="MZ13" s="841"/>
      <c r="NA13" s="841"/>
      <c r="NB13" s="841"/>
      <c r="NC13" s="841"/>
      <c r="ND13" s="841"/>
      <c r="NE13" s="841"/>
      <c r="NF13" s="841"/>
      <c r="NG13" s="841"/>
      <c r="NH13" s="841"/>
      <c r="NI13" s="841"/>
      <c r="NJ13" s="841"/>
      <c r="NK13" s="841"/>
      <c r="NL13" s="841"/>
      <c r="NM13" s="841"/>
      <c r="NN13" s="841"/>
      <c r="NO13" s="841"/>
      <c r="NP13" s="841"/>
      <c r="NQ13" s="841"/>
      <c r="NR13" s="841"/>
      <c r="NS13" s="841"/>
      <c r="NT13" s="841"/>
      <c r="NU13" s="841"/>
      <c r="NV13" s="841"/>
      <c r="NW13" s="841"/>
      <c r="NX13" s="841"/>
      <c r="NY13" s="841"/>
      <c r="NZ13" s="841"/>
      <c r="OA13" s="841"/>
      <c r="OB13" s="841"/>
      <c r="OC13" s="841"/>
      <c r="OD13" s="841"/>
      <c r="OE13" s="841"/>
      <c r="OF13" s="841"/>
      <c r="OG13" s="841"/>
      <c r="OH13" s="841"/>
      <c r="OI13" s="841"/>
      <c r="OJ13" s="841"/>
      <c r="OK13" s="841"/>
      <c r="OL13" s="841"/>
      <c r="OM13" s="841"/>
      <c r="ON13" s="841"/>
      <c r="OO13" s="841"/>
      <c r="OP13" s="841"/>
      <c r="OQ13" s="841"/>
      <c r="OR13" s="841"/>
      <c r="OS13" s="841"/>
      <c r="OT13" s="841"/>
      <c r="OU13" s="841"/>
      <c r="OV13" s="841"/>
      <c r="OW13" s="841"/>
      <c r="OX13" s="841"/>
      <c r="OY13" s="841"/>
      <c r="OZ13" s="841"/>
      <c r="PA13" s="841"/>
      <c r="PB13" s="841"/>
      <c r="PC13" s="841"/>
      <c r="PD13" s="841"/>
      <c r="PE13" s="841"/>
      <c r="PF13" s="841"/>
      <c r="PG13" s="841"/>
      <c r="PH13" s="841"/>
      <c r="PI13" s="841"/>
      <c r="PJ13" s="841"/>
      <c r="PK13" s="841"/>
      <c r="PL13" s="841"/>
      <c r="PM13" s="841"/>
      <c r="PN13" s="841"/>
      <c r="PO13" s="841"/>
      <c r="PP13" s="841"/>
      <c r="PQ13" s="841"/>
      <c r="PR13" s="841"/>
      <c r="PS13" s="841"/>
      <c r="PT13" s="841"/>
      <c r="PU13" s="841"/>
      <c r="PV13" s="841"/>
      <c r="PW13" s="841"/>
      <c r="PX13" s="841"/>
      <c r="PY13" s="841"/>
      <c r="PZ13" s="841"/>
      <c r="QA13" s="841"/>
      <c r="QB13" s="841"/>
      <c r="QC13" s="841"/>
      <c r="QD13" s="841"/>
      <c r="QE13" s="841"/>
      <c r="QF13" s="841"/>
      <c r="QG13" s="841"/>
      <c r="QH13" s="841"/>
      <c r="QI13" s="841"/>
      <c r="QJ13" s="841"/>
      <c r="QK13" s="841"/>
      <c r="QL13" s="841"/>
      <c r="QM13" s="841"/>
      <c r="QN13" s="841"/>
      <c r="QO13" s="841"/>
      <c r="QP13" s="841"/>
      <c r="QQ13" s="841"/>
      <c r="QR13" s="841"/>
      <c r="QS13" s="841"/>
      <c r="QT13" s="841"/>
      <c r="QU13" s="841"/>
      <c r="QV13" s="841"/>
      <c r="QW13" s="841"/>
      <c r="QX13" s="841"/>
      <c r="QY13" s="841"/>
      <c r="QZ13" s="841"/>
      <c r="RA13" s="841"/>
      <c r="RB13" s="841"/>
      <c r="RC13" s="841"/>
      <c r="RD13" s="841"/>
      <c r="RE13" s="841"/>
      <c r="RF13" s="841"/>
      <c r="RG13" s="841"/>
      <c r="RH13" s="841"/>
      <c r="RI13" s="841"/>
      <c r="RJ13" s="841"/>
      <c r="RK13" s="841"/>
      <c r="RL13" s="841"/>
      <c r="RM13" s="841"/>
      <c r="RN13" s="841"/>
      <c r="RO13" s="841"/>
      <c r="RP13" s="841"/>
      <c r="RQ13" s="841"/>
      <c r="RR13" s="841"/>
      <c r="RS13" s="841"/>
      <c r="RT13" s="841"/>
      <c r="RU13" s="841"/>
      <c r="RV13" s="841"/>
      <c r="RW13" s="841"/>
      <c r="RX13" s="841"/>
      <c r="RY13" s="841"/>
      <c r="RZ13" s="841"/>
      <c r="SA13" s="841"/>
      <c r="SB13" s="841"/>
      <c r="SC13" s="841"/>
      <c r="SD13" s="841"/>
      <c r="SE13" s="841"/>
      <c r="SF13" s="841"/>
      <c r="SG13" s="841"/>
      <c r="SH13" s="841"/>
      <c r="SI13" s="841"/>
      <c r="SJ13" s="841"/>
      <c r="SK13" s="841"/>
      <c r="SL13" s="841"/>
      <c r="SM13" s="841"/>
      <c r="SN13" s="841"/>
      <c r="SO13" s="841"/>
      <c r="SP13" s="841"/>
      <c r="SQ13" s="841"/>
      <c r="SR13" s="841"/>
      <c r="SS13" s="841"/>
      <c r="ST13" s="841"/>
      <c r="SU13" s="841"/>
      <c r="SV13" s="841"/>
      <c r="SW13" s="841"/>
      <c r="SX13" s="841"/>
      <c r="SY13" s="841"/>
      <c r="SZ13" s="841"/>
      <c r="TA13" s="841"/>
      <c r="TB13" s="841"/>
      <c r="TC13" s="841"/>
      <c r="TD13" s="841"/>
      <c r="TE13" s="841"/>
      <c r="TF13" s="841"/>
      <c r="TG13" s="841"/>
      <c r="TH13" s="841"/>
      <c r="TI13" s="841"/>
      <c r="TJ13" s="841"/>
      <c r="TK13" s="841"/>
      <c r="TL13" s="841"/>
      <c r="TM13" s="841"/>
      <c r="TN13" s="841"/>
      <c r="TO13" s="841"/>
      <c r="TP13" s="841"/>
      <c r="TQ13" s="841"/>
      <c r="TR13" s="841"/>
      <c r="TS13" s="841"/>
      <c r="TT13" s="841"/>
      <c r="TU13" s="841"/>
      <c r="TV13" s="841"/>
      <c r="TW13" s="841"/>
      <c r="TX13" s="841"/>
      <c r="TY13" s="841"/>
      <c r="TZ13" s="841"/>
      <c r="UA13" s="841"/>
      <c r="UB13" s="841"/>
      <c r="UC13" s="841"/>
      <c r="UD13" s="841"/>
      <c r="UE13" s="841"/>
      <c r="UF13" s="841"/>
      <c r="UG13" s="841"/>
      <c r="UH13" s="841"/>
      <c r="UI13" s="841"/>
      <c r="UJ13" s="841"/>
      <c r="UK13" s="841"/>
      <c r="UL13" s="841"/>
      <c r="UM13" s="841"/>
      <c r="UN13" s="841"/>
      <c r="UO13" s="841"/>
      <c r="UP13" s="841"/>
      <c r="UQ13" s="841"/>
      <c r="UR13" s="841"/>
      <c r="US13" s="841"/>
      <c r="UT13" s="841"/>
      <c r="UU13" s="841"/>
      <c r="UV13" s="841"/>
      <c r="UW13" s="841"/>
      <c r="UX13" s="841"/>
      <c r="UY13" s="841"/>
      <c r="UZ13" s="841"/>
      <c r="VA13" s="841"/>
      <c r="VB13" s="841"/>
      <c r="VC13" s="841"/>
      <c r="VD13" s="841"/>
      <c r="VE13" s="841"/>
      <c r="VF13" s="841"/>
      <c r="VG13" s="841"/>
      <c r="VH13" s="841"/>
      <c r="VI13" s="841"/>
      <c r="VJ13" s="841"/>
      <c r="VK13" s="841"/>
      <c r="VL13" s="841"/>
      <c r="VM13" s="841"/>
      <c r="VN13" s="841"/>
      <c r="VO13" s="841"/>
      <c r="VP13" s="841"/>
      <c r="VQ13" s="841"/>
      <c r="VR13" s="841"/>
      <c r="VS13" s="841"/>
      <c r="VT13" s="841"/>
      <c r="VU13" s="841"/>
      <c r="VV13" s="841"/>
      <c r="VW13" s="841"/>
      <c r="VX13" s="841"/>
      <c r="VY13" s="841"/>
      <c r="VZ13" s="841"/>
      <c r="WA13" s="841"/>
      <c r="WB13" s="841"/>
      <c r="WC13" s="841"/>
      <c r="WD13" s="841"/>
      <c r="WE13" s="841"/>
      <c r="WF13" s="841"/>
      <c r="WG13" s="841"/>
      <c r="WH13" s="841"/>
      <c r="WI13" s="841"/>
      <c r="WJ13" s="841"/>
      <c r="WK13" s="841"/>
      <c r="WL13" s="841"/>
      <c r="WM13" s="841"/>
      <c r="WN13" s="841"/>
      <c r="WO13" s="841"/>
      <c r="WP13" s="841"/>
      <c r="WQ13" s="841"/>
      <c r="WR13" s="841"/>
      <c r="WS13" s="841"/>
      <c r="WT13" s="841"/>
      <c r="WU13" s="841"/>
      <c r="WV13" s="841"/>
      <c r="WW13" s="841"/>
      <c r="WX13" s="841"/>
      <c r="WY13" s="841"/>
      <c r="WZ13" s="841"/>
      <c r="XA13" s="841"/>
      <c r="XB13" s="841"/>
      <c r="XC13" s="841"/>
      <c r="XD13" s="841"/>
      <c r="XE13" s="841"/>
      <c r="XF13" s="841"/>
      <c r="XG13" s="841"/>
      <c r="XH13" s="841"/>
      <c r="XI13" s="841"/>
      <c r="XJ13" s="841"/>
      <c r="XK13" s="841"/>
      <c r="XL13" s="841"/>
      <c r="XM13" s="841"/>
      <c r="XN13" s="841"/>
      <c r="XO13" s="841"/>
      <c r="XP13" s="841"/>
      <c r="XQ13" s="841"/>
      <c r="XR13" s="841"/>
      <c r="XS13" s="841"/>
      <c r="XT13" s="841"/>
      <c r="XU13" s="841"/>
      <c r="XV13" s="841"/>
      <c r="XW13" s="841"/>
      <c r="XX13" s="841"/>
      <c r="XY13" s="841"/>
      <c r="XZ13" s="841"/>
      <c r="YA13" s="841"/>
      <c r="YB13" s="841"/>
      <c r="YC13" s="841"/>
      <c r="YD13" s="841"/>
      <c r="YE13" s="841"/>
      <c r="YF13" s="841"/>
      <c r="YG13" s="841"/>
      <c r="YH13" s="841"/>
      <c r="YI13" s="841"/>
      <c r="YJ13" s="841"/>
      <c r="YK13" s="841"/>
      <c r="YL13" s="841"/>
      <c r="YM13" s="841"/>
      <c r="YN13" s="841"/>
      <c r="YO13" s="841"/>
      <c r="YP13" s="841"/>
      <c r="YQ13" s="841"/>
      <c r="YR13" s="841"/>
      <c r="YS13" s="841"/>
      <c r="YT13" s="841"/>
      <c r="YU13" s="841"/>
      <c r="YV13" s="841"/>
      <c r="YW13" s="841"/>
      <c r="YX13" s="841"/>
      <c r="YY13" s="841"/>
      <c r="YZ13" s="841"/>
      <c r="ZA13" s="841"/>
      <c r="ZB13" s="841"/>
      <c r="ZC13" s="841"/>
      <c r="ZD13" s="841"/>
      <c r="ZE13" s="841"/>
      <c r="ZF13" s="841"/>
      <c r="ZG13" s="841"/>
      <c r="ZH13" s="841"/>
      <c r="ZI13" s="841"/>
      <c r="ZJ13" s="841"/>
      <c r="ZK13" s="841"/>
      <c r="ZL13" s="841"/>
      <c r="ZM13" s="841"/>
      <c r="ZN13" s="841"/>
      <c r="ZO13" s="841"/>
      <c r="ZP13" s="841"/>
      <c r="ZQ13" s="841"/>
      <c r="ZR13" s="841"/>
      <c r="ZS13" s="841"/>
      <c r="ZT13" s="841"/>
      <c r="ZU13" s="841"/>
      <c r="ZV13" s="841"/>
      <c r="ZW13" s="841"/>
      <c r="ZX13" s="841"/>
      <c r="ZY13" s="841"/>
      <c r="ZZ13" s="841"/>
      <c r="AAA13" s="841"/>
      <c r="AAB13" s="841"/>
      <c r="AAC13" s="841"/>
      <c r="AAD13" s="841"/>
      <c r="AAE13" s="841"/>
      <c r="AAF13" s="841"/>
      <c r="AAG13" s="841"/>
      <c r="AAH13" s="841"/>
      <c r="AAI13" s="841"/>
      <c r="AAJ13" s="841"/>
      <c r="AAK13" s="841"/>
      <c r="AAL13" s="841"/>
      <c r="AAM13" s="841"/>
      <c r="AAN13" s="841"/>
      <c r="AAO13" s="841"/>
      <c r="AAP13" s="841"/>
      <c r="AAQ13" s="841"/>
      <c r="AAR13" s="841"/>
      <c r="AAS13" s="841"/>
      <c r="AAT13" s="841"/>
      <c r="AAU13" s="841"/>
      <c r="AAV13" s="841"/>
      <c r="AAW13" s="841"/>
      <c r="AAX13" s="841"/>
      <c r="AAY13" s="841"/>
      <c r="AAZ13" s="841"/>
      <c r="ABA13" s="841"/>
      <c r="ABB13" s="841"/>
      <c r="ABC13" s="841"/>
      <c r="ABD13" s="841"/>
      <c r="ABE13" s="841"/>
      <c r="ABF13" s="841"/>
      <c r="ABG13" s="841"/>
      <c r="ABH13" s="841"/>
      <c r="ABI13" s="841"/>
      <c r="ABJ13" s="841"/>
      <c r="ABK13" s="841"/>
      <c r="ABL13" s="841"/>
      <c r="ABM13" s="841"/>
      <c r="ABN13" s="841"/>
      <c r="ABO13" s="841"/>
      <c r="ABP13" s="841"/>
      <c r="ABQ13" s="841"/>
      <c r="ABR13" s="841"/>
      <c r="ABS13" s="841"/>
      <c r="ABT13" s="841"/>
      <c r="ABU13" s="841"/>
      <c r="ABV13" s="841"/>
      <c r="ABW13" s="841"/>
      <c r="ABX13" s="841"/>
      <c r="ABY13" s="841"/>
      <c r="ABZ13" s="841"/>
      <c r="ACA13" s="841"/>
      <c r="ACB13" s="841"/>
      <c r="ACC13" s="841"/>
      <c r="ACD13" s="841"/>
      <c r="ACE13" s="841"/>
      <c r="ACF13" s="841"/>
      <c r="ACG13" s="841"/>
      <c r="ACH13" s="841"/>
      <c r="ACI13" s="841"/>
      <c r="ACJ13" s="841"/>
      <c r="ACK13" s="841"/>
      <c r="ACL13" s="841"/>
      <c r="ACM13" s="841"/>
      <c r="ACN13" s="841"/>
      <c r="ACO13" s="841"/>
      <c r="ACP13" s="841"/>
      <c r="ACQ13" s="841"/>
      <c r="ACR13" s="841"/>
      <c r="ACS13" s="841"/>
      <c r="ACT13" s="841"/>
      <c r="ACU13" s="841"/>
      <c r="ACV13" s="841"/>
      <c r="ACW13" s="841"/>
      <c r="ACX13" s="841"/>
      <c r="ACY13" s="841"/>
      <c r="ACZ13" s="841"/>
      <c r="ADA13" s="841"/>
      <c r="ADB13" s="841"/>
      <c r="ADC13" s="841"/>
      <c r="ADD13" s="841"/>
      <c r="ADE13" s="841"/>
      <c r="ADF13" s="841"/>
      <c r="ADG13" s="841"/>
      <c r="ADH13" s="841"/>
      <c r="ADI13" s="841"/>
      <c r="ADJ13" s="841"/>
      <c r="ADK13" s="841"/>
      <c r="ADL13" s="841"/>
      <c r="ADM13" s="841"/>
      <c r="ADN13" s="841"/>
      <c r="ADO13" s="841"/>
      <c r="ADP13" s="841"/>
      <c r="ADQ13" s="841"/>
      <c r="ADR13" s="841"/>
      <c r="ADS13" s="841"/>
      <c r="ADT13" s="841"/>
      <c r="ADU13" s="841"/>
      <c r="ADV13" s="841"/>
      <c r="ADW13" s="841"/>
      <c r="ADX13" s="841"/>
      <c r="ADY13" s="841"/>
      <c r="ADZ13" s="841"/>
      <c r="AEA13" s="841"/>
      <c r="AEB13" s="841"/>
      <c r="AEC13" s="841"/>
      <c r="AED13" s="841"/>
      <c r="AEE13" s="841"/>
      <c r="AEF13" s="841"/>
      <c r="AEG13" s="841"/>
      <c r="AEH13" s="841"/>
      <c r="AEI13" s="841"/>
      <c r="AEJ13" s="841"/>
      <c r="AEK13" s="841"/>
      <c r="AEL13" s="841"/>
      <c r="AEM13" s="841"/>
      <c r="AEN13" s="841"/>
      <c r="AEO13" s="841"/>
      <c r="AEP13" s="841"/>
      <c r="AEQ13" s="841"/>
      <c r="AER13" s="841"/>
      <c r="AES13" s="841"/>
      <c r="AET13" s="841"/>
      <c r="AEU13" s="841"/>
      <c r="AEV13" s="841"/>
      <c r="AEW13" s="841"/>
      <c r="AEX13" s="841"/>
      <c r="AEY13" s="841"/>
      <c r="AEZ13" s="841"/>
      <c r="AFA13" s="841"/>
      <c r="AFB13" s="841"/>
      <c r="AFC13" s="841"/>
      <c r="AFD13" s="841"/>
      <c r="AFE13" s="841"/>
      <c r="AFF13" s="841"/>
      <c r="AFG13" s="841"/>
      <c r="AFH13" s="841"/>
      <c r="AFI13" s="841"/>
      <c r="AFJ13" s="841"/>
      <c r="AFK13" s="841"/>
      <c r="AFL13" s="841"/>
      <c r="AFM13" s="841"/>
      <c r="AFN13" s="841"/>
      <c r="AFO13" s="841"/>
      <c r="AFP13" s="841"/>
      <c r="AFQ13" s="841"/>
      <c r="AFR13" s="841"/>
      <c r="AFS13" s="841"/>
      <c r="AFT13" s="841"/>
      <c r="AFU13" s="841"/>
      <c r="AFV13" s="841"/>
      <c r="AFW13" s="841"/>
      <c r="AFX13" s="841"/>
      <c r="AFY13" s="841"/>
      <c r="AFZ13" s="841"/>
      <c r="AGA13" s="841"/>
      <c r="AGB13" s="841"/>
      <c r="AGC13" s="841"/>
      <c r="AGD13" s="841"/>
      <c r="AGE13" s="841"/>
      <c r="AGF13" s="841"/>
      <c r="AGG13" s="841"/>
      <c r="AGH13" s="841"/>
      <c r="AGI13" s="841"/>
      <c r="AGJ13" s="841"/>
      <c r="AGK13" s="841"/>
      <c r="AGL13" s="841"/>
      <c r="AGM13" s="841"/>
      <c r="AGN13" s="841"/>
      <c r="AGO13" s="841"/>
      <c r="AGP13" s="841"/>
      <c r="AGQ13" s="841"/>
      <c r="AGR13" s="841"/>
      <c r="AGS13" s="841"/>
      <c r="AGT13" s="841"/>
      <c r="AGU13" s="841"/>
      <c r="AGV13" s="841"/>
      <c r="AGW13" s="841"/>
      <c r="AGX13" s="841"/>
      <c r="AGY13" s="841"/>
      <c r="AGZ13" s="841"/>
      <c r="AHA13" s="841"/>
      <c r="AHB13" s="841"/>
      <c r="AHC13" s="841"/>
      <c r="AHD13" s="841"/>
      <c r="AHE13" s="841"/>
      <c r="AHF13" s="841"/>
      <c r="AHG13" s="841"/>
      <c r="AHH13" s="841"/>
      <c r="AHI13" s="841"/>
      <c r="AHJ13" s="841"/>
      <c r="AHK13" s="841"/>
      <c r="AHL13" s="841"/>
      <c r="AHM13" s="841"/>
      <c r="AHN13" s="841"/>
      <c r="AHO13" s="841"/>
      <c r="AHP13" s="841"/>
      <c r="AHQ13" s="841"/>
      <c r="AHR13" s="841"/>
      <c r="AHS13" s="841"/>
      <c r="AHT13" s="841"/>
      <c r="AHU13" s="841"/>
      <c r="AHV13" s="841"/>
      <c r="AHW13" s="841"/>
      <c r="AHX13" s="841"/>
      <c r="AHY13" s="841"/>
      <c r="AHZ13" s="841"/>
      <c r="AIA13" s="841"/>
      <c r="AIB13" s="841"/>
      <c r="AIC13" s="841"/>
      <c r="AID13" s="841"/>
      <c r="AIE13" s="841"/>
      <c r="AIF13" s="841"/>
      <c r="AIG13" s="841"/>
      <c r="AIH13" s="841"/>
      <c r="AII13" s="841"/>
      <c r="AIJ13" s="841"/>
      <c r="AIK13" s="841"/>
      <c r="AIL13" s="841"/>
      <c r="AIM13" s="841"/>
      <c r="AIN13" s="841"/>
      <c r="AIO13" s="841"/>
      <c r="AIP13" s="841"/>
      <c r="AIQ13" s="841"/>
      <c r="AIR13" s="841"/>
      <c r="AIS13" s="841"/>
      <c r="AIT13" s="841"/>
      <c r="AIU13" s="841"/>
      <c r="AIV13" s="841"/>
      <c r="AIW13" s="841"/>
      <c r="AIX13" s="841"/>
      <c r="AIY13" s="841"/>
      <c r="AIZ13" s="841"/>
      <c r="AJA13" s="841"/>
      <c r="AJB13" s="841"/>
      <c r="AJC13" s="841"/>
      <c r="AJD13" s="841"/>
      <c r="AJE13" s="841"/>
      <c r="AJF13" s="841"/>
      <c r="AJG13" s="841"/>
      <c r="AJH13" s="841"/>
      <c r="AJI13" s="841"/>
      <c r="AJJ13" s="841"/>
      <c r="AJK13" s="841"/>
      <c r="AJL13" s="841"/>
      <c r="AJM13" s="841"/>
      <c r="AJN13" s="841"/>
      <c r="AJO13" s="841"/>
      <c r="AJP13" s="841"/>
      <c r="AJQ13" s="841"/>
      <c r="AJR13" s="841"/>
      <c r="AJS13" s="841"/>
      <c r="AJT13" s="841"/>
      <c r="AJU13" s="841"/>
      <c r="AJV13" s="841"/>
      <c r="AJW13" s="841"/>
      <c r="AJX13" s="841"/>
      <c r="AJY13" s="841"/>
      <c r="AJZ13" s="841"/>
      <c r="AKA13" s="841"/>
      <c r="AKB13" s="841"/>
      <c r="AKC13" s="841"/>
      <c r="AKD13" s="841"/>
      <c r="AKE13" s="841"/>
      <c r="AKF13" s="841"/>
      <c r="AKG13" s="841"/>
      <c r="AKH13" s="841"/>
      <c r="AKI13" s="841"/>
      <c r="AKJ13" s="841"/>
      <c r="AKK13" s="841"/>
      <c r="AKL13" s="841"/>
      <c r="AKM13" s="841"/>
      <c r="AKN13" s="841"/>
      <c r="AKO13" s="841"/>
      <c r="AKP13" s="841"/>
      <c r="AKQ13" s="841"/>
      <c r="AKR13" s="841"/>
      <c r="AKS13" s="841"/>
      <c r="AKT13" s="841"/>
      <c r="AKU13" s="841"/>
      <c r="AKV13" s="841"/>
      <c r="AKW13" s="841"/>
      <c r="AKX13" s="841"/>
      <c r="AKY13" s="841"/>
      <c r="AKZ13" s="841"/>
      <c r="ALA13" s="841"/>
      <c r="ALB13" s="841"/>
      <c r="ALC13" s="841"/>
      <c r="ALD13" s="841"/>
      <c r="ALE13" s="841"/>
      <c r="ALF13" s="841"/>
      <c r="ALG13" s="841"/>
      <c r="ALH13" s="841"/>
      <c r="ALI13" s="841"/>
      <c r="ALJ13" s="841"/>
      <c r="ALK13" s="841"/>
      <c r="ALL13" s="841"/>
      <c r="ALM13" s="841"/>
      <c r="ALN13" s="841"/>
      <c r="ALO13" s="841"/>
      <c r="ALP13" s="841"/>
      <c r="ALQ13" s="841"/>
      <c r="ALR13" s="841"/>
      <c r="ALS13" s="841"/>
      <c r="ALT13" s="841"/>
      <c r="ALU13" s="841"/>
      <c r="ALV13" s="841"/>
      <c r="ALW13" s="841"/>
      <c r="ALX13" s="841"/>
      <c r="ALY13" s="841"/>
      <c r="ALZ13" s="841"/>
      <c r="AMA13" s="841"/>
      <c r="AMB13" s="841"/>
      <c r="AMC13" s="841"/>
      <c r="AMD13" s="841"/>
      <c r="AME13" s="841"/>
      <c r="AMF13" s="841"/>
      <c r="AMG13" s="841"/>
      <c r="AMH13" s="841"/>
      <c r="AMI13" s="841"/>
      <c r="AMJ13" s="841"/>
      <c r="AMK13" s="841"/>
      <c r="AML13" s="841"/>
      <c r="AMM13" s="841"/>
      <c r="AMN13" s="841"/>
      <c r="AMO13" s="841"/>
      <c r="AMP13" s="841"/>
      <c r="AMQ13" s="841"/>
      <c r="AMR13" s="841"/>
      <c r="AMS13" s="841"/>
      <c r="AMT13" s="841"/>
      <c r="AMU13" s="841"/>
      <c r="AMV13" s="841"/>
      <c r="AMW13" s="841"/>
      <c r="AMX13" s="841"/>
      <c r="AMY13" s="841"/>
      <c r="AMZ13" s="841"/>
      <c r="ANA13" s="841"/>
      <c r="ANB13" s="841"/>
      <c r="ANC13" s="841"/>
      <c r="AND13" s="841"/>
      <c r="ANE13" s="841"/>
      <c r="ANF13" s="841"/>
      <c r="ANG13" s="841"/>
      <c r="ANH13" s="841"/>
      <c r="ANI13" s="841"/>
      <c r="ANJ13" s="841"/>
      <c r="ANK13" s="841"/>
      <c r="ANL13" s="841"/>
      <c r="ANM13" s="841"/>
      <c r="ANN13" s="841"/>
      <c r="ANO13" s="841"/>
      <c r="ANP13" s="841"/>
      <c r="ANQ13" s="841"/>
      <c r="ANR13" s="841"/>
      <c r="ANS13" s="841"/>
      <c r="ANT13" s="841"/>
      <c r="ANU13" s="841"/>
      <c r="ANV13" s="841"/>
      <c r="ANW13" s="841"/>
      <c r="ANX13" s="841"/>
      <c r="ANY13" s="841"/>
      <c r="ANZ13" s="841"/>
      <c r="AOA13" s="841"/>
      <c r="AOB13" s="841"/>
      <c r="AOC13" s="841"/>
      <c r="AOD13" s="841"/>
      <c r="AOE13" s="841"/>
      <c r="AOF13" s="841"/>
      <c r="AOG13" s="841"/>
      <c r="AOH13" s="841"/>
      <c r="AOI13" s="841"/>
      <c r="AOJ13" s="841"/>
      <c r="AOK13" s="841"/>
      <c r="AOL13" s="841"/>
      <c r="AOM13" s="841"/>
      <c r="AON13" s="841"/>
      <c r="AOO13" s="841"/>
      <c r="AOP13" s="841"/>
      <c r="AOQ13" s="841"/>
      <c r="AOR13" s="841"/>
      <c r="AOS13" s="841"/>
      <c r="AOT13" s="841"/>
      <c r="AOU13" s="841"/>
      <c r="AOV13" s="841"/>
      <c r="AOW13" s="841"/>
      <c r="AOX13" s="841"/>
      <c r="AOY13" s="841"/>
      <c r="AOZ13" s="841"/>
      <c r="APA13" s="841"/>
      <c r="APB13" s="841"/>
      <c r="APC13" s="841"/>
      <c r="APD13" s="841"/>
      <c r="APE13" s="841"/>
      <c r="APF13" s="841"/>
      <c r="APG13" s="841"/>
      <c r="APH13" s="841"/>
      <c r="API13" s="841"/>
      <c r="APJ13" s="841"/>
      <c r="APK13" s="841"/>
      <c r="APL13" s="841"/>
      <c r="APM13" s="841"/>
      <c r="APN13" s="841"/>
      <c r="APO13" s="841"/>
      <c r="APP13" s="841"/>
      <c r="APQ13" s="841"/>
      <c r="APR13" s="841"/>
      <c r="APS13" s="841"/>
      <c r="APT13" s="841"/>
      <c r="APU13" s="841"/>
      <c r="APV13" s="841"/>
      <c r="APW13" s="841"/>
      <c r="APX13" s="841"/>
      <c r="APY13" s="841"/>
      <c r="APZ13" s="841"/>
      <c r="AQA13" s="841"/>
      <c r="AQB13" s="841"/>
      <c r="AQC13" s="841"/>
      <c r="AQD13" s="841"/>
      <c r="AQE13" s="841"/>
      <c r="AQF13" s="841"/>
      <c r="AQG13" s="841"/>
      <c r="AQH13" s="841"/>
      <c r="AQI13" s="841"/>
      <c r="AQJ13" s="841"/>
      <c r="AQK13" s="841"/>
      <c r="AQL13" s="841"/>
      <c r="AQM13" s="841"/>
      <c r="AQN13" s="841"/>
      <c r="AQO13" s="841"/>
      <c r="AQP13" s="841"/>
      <c r="AQQ13" s="841"/>
      <c r="AQR13" s="841"/>
      <c r="AQS13" s="841"/>
      <c r="AQT13" s="841"/>
      <c r="AQU13" s="841"/>
      <c r="AQV13" s="841"/>
      <c r="AQW13" s="841"/>
      <c r="AQX13" s="841"/>
      <c r="AQY13" s="841"/>
      <c r="AQZ13" s="841"/>
      <c r="ARA13" s="841"/>
      <c r="ARB13" s="841"/>
      <c r="ARC13" s="841"/>
      <c r="ARD13" s="841"/>
      <c r="ARE13" s="841"/>
      <c r="ARF13" s="841"/>
      <c r="ARG13" s="841"/>
      <c r="ARH13" s="841"/>
      <c r="ARI13" s="841"/>
      <c r="ARJ13" s="841"/>
      <c r="ARK13" s="841"/>
      <c r="ARL13" s="841"/>
      <c r="ARM13" s="841"/>
      <c r="ARN13" s="841"/>
      <c r="ARO13" s="841"/>
      <c r="ARP13" s="841"/>
      <c r="ARQ13" s="841"/>
      <c r="ARR13" s="841"/>
      <c r="ARS13" s="841"/>
      <c r="ART13" s="841"/>
      <c r="ARU13" s="841"/>
      <c r="ARV13" s="841"/>
      <c r="ARW13" s="841"/>
      <c r="ARX13" s="841"/>
      <c r="ARY13" s="841"/>
      <c r="ARZ13" s="841"/>
      <c r="ASA13" s="841"/>
      <c r="ASB13" s="841"/>
      <c r="ASC13" s="841"/>
      <c r="ASD13" s="841"/>
      <c r="ASE13" s="841"/>
      <c r="ASF13" s="841"/>
      <c r="ASG13" s="841"/>
      <c r="ASH13" s="841"/>
      <c r="ASI13" s="841"/>
      <c r="ASJ13" s="841"/>
      <c r="ASK13" s="841"/>
      <c r="ASL13" s="841"/>
      <c r="ASM13" s="841"/>
      <c r="ASN13" s="841"/>
      <c r="ASO13" s="841"/>
      <c r="ASP13" s="841"/>
      <c r="ASQ13" s="841"/>
      <c r="ASR13" s="841"/>
      <c r="ASS13" s="841"/>
      <c r="AST13" s="841"/>
      <c r="ASU13" s="841"/>
      <c r="ASV13" s="841"/>
      <c r="ASW13" s="841"/>
      <c r="ASX13" s="841"/>
      <c r="ASY13" s="841"/>
      <c r="ASZ13" s="841"/>
      <c r="ATA13" s="841"/>
      <c r="ATB13" s="841"/>
      <c r="ATC13" s="841"/>
      <c r="ATD13" s="841"/>
      <c r="ATE13" s="841"/>
      <c r="ATF13" s="841"/>
      <c r="ATG13" s="841"/>
      <c r="ATH13" s="841"/>
      <c r="ATI13" s="841"/>
      <c r="ATJ13" s="841"/>
      <c r="ATK13" s="841"/>
      <c r="ATL13" s="841"/>
      <c r="ATM13" s="841"/>
      <c r="ATN13" s="841"/>
      <c r="ATO13" s="841"/>
      <c r="ATP13" s="841"/>
      <c r="ATQ13" s="841"/>
      <c r="ATR13" s="841"/>
      <c r="ATS13" s="841"/>
      <c r="ATT13" s="841"/>
      <c r="ATU13" s="841"/>
      <c r="ATV13" s="841"/>
      <c r="ATW13" s="841"/>
      <c r="ATX13" s="841"/>
      <c r="ATY13" s="841"/>
      <c r="ATZ13" s="841"/>
      <c r="AUA13" s="841"/>
      <c r="AUB13" s="841"/>
      <c r="AUC13" s="841"/>
      <c r="AUD13" s="841"/>
      <c r="AUE13" s="841"/>
      <c r="AUF13" s="841"/>
      <c r="AUG13" s="841"/>
      <c r="AUH13" s="841"/>
      <c r="AUI13" s="841"/>
      <c r="AUJ13" s="841"/>
      <c r="AUK13" s="841"/>
      <c r="AUL13" s="841"/>
      <c r="AUM13" s="841"/>
      <c r="AUN13" s="841"/>
      <c r="AUO13" s="841"/>
      <c r="AUP13" s="841"/>
      <c r="AUQ13" s="841"/>
      <c r="AUR13" s="841"/>
      <c r="AUS13" s="841"/>
      <c r="AUT13" s="841"/>
      <c r="AUU13" s="841"/>
      <c r="AUV13" s="841"/>
      <c r="AUW13" s="841"/>
      <c r="AUX13" s="841"/>
      <c r="AUY13" s="841"/>
      <c r="AUZ13" s="841"/>
      <c r="AVA13" s="841"/>
      <c r="AVB13" s="841"/>
      <c r="AVC13" s="841"/>
      <c r="AVD13" s="841"/>
      <c r="AVE13" s="841"/>
      <c r="AVF13" s="841"/>
      <c r="AVG13" s="841"/>
      <c r="AVH13" s="841"/>
      <c r="AVI13" s="841"/>
      <c r="AVJ13" s="841"/>
      <c r="AVK13" s="841"/>
      <c r="AVL13" s="841"/>
      <c r="AVM13" s="841"/>
      <c r="AVN13" s="841"/>
      <c r="AVO13" s="841"/>
      <c r="AVP13" s="841"/>
      <c r="AVQ13" s="841"/>
      <c r="AVR13" s="841"/>
      <c r="AVS13" s="841"/>
      <c r="AVT13" s="841"/>
      <c r="AVU13" s="841"/>
      <c r="AVV13" s="841"/>
      <c r="AVW13" s="841"/>
      <c r="AVX13" s="841"/>
      <c r="AVY13" s="841"/>
      <c r="AVZ13" s="841"/>
      <c r="AWA13" s="841"/>
      <c r="AWB13" s="841"/>
      <c r="AWC13" s="841"/>
      <c r="AWD13" s="841"/>
      <c r="AWE13" s="841"/>
      <c r="AWF13" s="841"/>
      <c r="AWG13" s="841"/>
      <c r="AWH13" s="841"/>
      <c r="AWI13" s="841"/>
      <c r="AWJ13" s="841"/>
      <c r="AWK13" s="841"/>
      <c r="AWL13" s="841"/>
      <c r="AWM13" s="841"/>
      <c r="AWN13" s="841"/>
      <c r="AWO13" s="841"/>
      <c r="AWP13" s="841"/>
      <c r="AWQ13" s="841"/>
      <c r="AWR13" s="841"/>
      <c r="AWS13" s="841"/>
      <c r="AWT13" s="841"/>
      <c r="AWU13" s="841"/>
      <c r="AWV13" s="841"/>
      <c r="AWW13" s="841"/>
      <c r="AWX13" s="841"/>
      <c r="AWY13" s="841"/>
      <c r="AWZ13" s="841"/>
      <c r="AXA13" s="841"/>
      <c r="AXB13" s="841"/>
      <c r="AXC13" s="841"/>
      <c r="AXD13" s="841"/>
      <c r="AXE13" s="841"/>
      <c r="AXF13" s="841"/>
      <c r="AXG13" s="841"/>
      <c r="AXH13" s="841"/>
      <c r="AXI13" s="841"/>
      <c r="AXJ13" s="841"/>
      <c r="AXK13" s="841"/>
      <c r="AXL13" s="841"/>
      <c r="AXM13" s="841"/>
      <c r="AXN13" s="841"/>
      <c r="AXO13" s="841"/>
      <c r="AXP13" s="841"/>
      <c r="AXQ13" s="841"/>
      <c r="AXR13" s="841"/>
      <c r="AXS13" s="841"/>
      <c r="AXT13" s="841"/>
      <c r="AXU13" s="841"/>
      <c r="AXV13" s="841"/>
      <c r="AXW13" s="841"/>
      <c r="AXX13" s="841"/>
      <c r="AXY13" s="841"/>
      <c r="AXZ13" s="841"/>
      <c r="AYA13" s="841"/>
      <c r="AYB13" s="841"/>
      <c r="AYC13" s="841"/>
      <c r="AYD13" s="841"/>
      <c r="AYE13" s="841"/>
      <c r="AYF13" s="841"/>
      <c r="AYG13" s="841"/>
      <c r="AYH13" s="841"/>
      <c r="AYI13" s="841"/>
      <c r="AYJ13" s="841"/>
      <c r="AYK13" s="841"/>
      <c r="AYL13" s="841"/>
      <c r="AYM13" s="841"/>
      <c r="AYN13" s="841"/>
      <c r="AYO13" s="841"/>
      <c r="AYP13" s="841"/>
      <c r="AYQ13" s="841"/>
      <c r="AYR13" s="841"/>
      <c r="AYS13" s="841"/>
    </row>
    <row r="14" spans="1:1345" s="687" customFormat="1" ht="17.25" customHeight="1">
      <c r="A14" s="707"/>
      <c r="B14" s="697"/>
      <c r="C14" s="716"/>
      <c r="D14" s="709">
        <v>2</v>
      </c>
      <c r="E14" s="697" t="s">
        <v>713</v>
      </c>
      <c r="F14" s="697"/>
      <c r="G14" s="697" t="s">
        <v>714</v>
      </c>
      <c r="H14" s="710">
        <f t="shared" si="5"/>
        <v>3725</v>
      </c>
      <c r="I14" s="710">
        <f t="shared" si="6"/>
        <v>0</v>
      </c>
      <c r="J14" s="710">
        <f t="shared" si="1"/>
        <v>0</v>
      </c>
      <c r="K14" s="711">
        <f t="shared" si="2"/>
        <v>3725</v>
      </c>
      <c r="L14" s="712"/>
      <c r="M14" s="712"/>
      <c r="N14" s="713"/>
      <c r="O14" s="712"/>
      <c r="P14" s="712"/>
      <c r="Q14" s="713"/>
      <c r="R14" s="712"/>
      <c r="S14" s="712"/>
      <c r="T14" s="713"/>
      <c r="U14" s="712"/>
      <c r="V14" s="712"/>
      <c r="W14" s="713"/>
      <c r="X14" s="712"/>
      <c r="Y14" s="712"/>
      <c r="Z14" s="713"/>
      <c r="AA14" s="712"/>
      <c r="AB14" s="712"/>
      <c r="AC14" s="713"/>
      <c r="AD14" s="712"/>
      <c r="AE14" s="712"/>
      <c r="AF14" s="713"/>
      <c r="AG14" s="712"/>
      <c r="AH14" s="712"/>
      <c r="AI14" s="713"/>
      <c r="AJ14" s="712"/>
      <c r="AK14" s="712"/>
      <c r="AL14" s="713"/>
      <c r="AM14" s="712"/>
      <c r="AN14" s="712"/>
      <c r="AO14" s="713"/>
      <c r="AP14" s="712"/>
      <c r="AQ14" s="712"/>
      <c r="AR14" s="713"/>
      <c r="AS14" s="712"/>
      <c r="AT14" s="712"/>
      <c r="AU14" s="713"/>
      <c r="AV14" s="712"/>
      <c r="AW14" s="712"/>
      <c r="AX14" s="713"/>
      <c r="AY14" s="712"/>
      <c r="AZ14" s="712"/>
      <c r="BA14" s="713"/>
      <c r="BB14" s="712"/>
      <c r="BC14" s="712"/>
      <c r="BD14" s="713"/>
      <c r="BE14" s="712"/>
      <c r="BF14" s="712"/>
      <c r="BG14" s="713"/>
      <c r="BH14" s="712"/>
      <c r="BI14" s="712"/>
      <c r="BJ14" s="713"/>
      <c r="BK14" s="712"/>
      <c r="BL14" s="712"/>
      <c r="BM14" s="713"/>
      <c r="BN14" s="712"/>
      <c r="BO14" s="712"/>
      <c r="BP14" s="713"/>
      <c r="BQ14" s="712"/>
      <c r="BR14" s="712"/>
      <c r="BS14" s="713"/>
      <c r="BT14" s="712"/>
      <c r="BU14" s="712"/>
      <c r="BV14" s="713"/>
      <c r="BW14" s="712"/>
      <c r="BX14" s="712"/>
      <c r="BY14" s="713"/>
      <c r="BZ14" s="712"/>
      <c r="CA14" s="712"/>
      <c r="CB14" s="713"/>
      <c r="CC14" s="712"/>
      <c r="CD14" s="712"/>
      <c r="CE14" s="713"/>
      <c r="CF14" s="712"/>
      <c r="CG14" s="712"/>
      <c r="CH14" s="713"/>
      <c r="CI14" s="712"/>
      <c r="CJ14" s="712"/>
      <c r="CK14" s="713"/>
      <c r="CL14" s="712"/>
      <c r="CM14" s="712"/>
      <c r="CN14" s="713"/>
      <c r="CO14" s="712"/>
      <c r="CP14" s="712"/>
      <c r="CQ14" s="713"/>
      <c r="CR14" s="712"/>
      <c r="CS14" s="712"/>
      <c r="CT14" s="713"/>
      <c r="CU14" s="712"/>
      <c r="CV14" s="712"/>
      <c r="CW14" s="713"/>
      <c r="CX14" s="712"/>
      <c r="CY14" s="712"/>
      <c r="CZ14" s="713"/>
      <c r="DA14" s="712"/>
      <c r="DB14" s="712"/>
      <c r="DC14" s="713"/>
      <c r="DD14" s="712"/>
      <c r="DE14" s="712"/>
      <c r="DF14" s="713"/>
      <c r="DG14" s="712"/>
      <c r="DH14" s="712"/>
      <c r="DI14" s="713"/>
      <c r="DJ14" s="712"/>
      <c r="DK14" s="712"/>
      <c r="DL14" s="713"/>
      <c r="DM14" s="712"/>
      <c r="DN14" s="712"/>
      <c r="DO14" s="713"/>
      <c r="DP14" s="712"/>
      <c r="DQ14" s="712"/>
      <c r="DR14" s="713"/>
      <c r="DS14" s="712"/>
      <c r="DT14" s="712"/>
      <c r="DU14" s="713"/>
      <c r="DV14" s="712"/>
      <c r="DW14" s="712"/>
      <c r="DX14" s="713"/>
      <c r="DY14" s="712"/>
      <c r="DZ14" s="712"/>
      <c r="EA14" s="713"/>
      <c r="EB14" s="712"/>
      <c r="EC14" s="712"/>
      <c r="ED14" s="713"/>
      <c r="EE14" s="712"/>
      <c r="EF14" s="712"/>
      <c r="EG14" s="713"/>
      <c r="EH14" s="712"/>
      <c r="EI14" s="712"/>
      <c r="EJ14" s="713"/>
      <c r="EK14" s="713"/>
      <c r="EL14" s="713"/>
      <c r="EM14" s="713"/>
      <c r="EN14" s="713"/>
      <c r="EO14" s="713"/>
      <c r="EP14" s="713"/>
      <c r="EQ14" s="712"/>
      <c r="ER14" s="712"/>
      <c r="ES14" s="713"/>
      <c r="ET14" s="712"/>
      <c r="EU14" s="712"/>
      <c r="EV14" s="713"/>
      <c r="EW14" s="712"/>
      <c r="EX14" s="712"/>
      <c r="EY14" s="713"/>
      <c r="EZ14" s="712"/>
      <c r="FA14" s="712"/>
      <c r="FB14" s="713"/>
      <c r="FC14" s="712"/>
      <c r="FD14" s="712"/>
      <c r="FE14" s="713"/>
      <c r="FF14" s="712"/>
      <c r="FG14" s="712"/>
      <c r="FH14" s="713"/>
      <c r="FI14" s="712"/>
      <c r="FJ14" s="712"/>
      <c r="FK14" s="713"/>
      <c r="FL14" s="712">
        <v>3725</v>
      </c>
      <c r="FM14" s="712"/>
      <c r="FN14" s="713"/>
      <c r="FO14" s="712"/>
      <c r="FP14" s="712"/>
      <c r="FQ14" s="713"/>
      <c r="FR14" s="712"/>
      <c r="FS14" s="712"/>
      <c r="FT14" s="713"/>
      <c r="FU14" s="712"/>
      <c r="FV14" s="712"/>
      <c r="FW14" s="713"/>
      <c r="FX14" s="712"/>
      <c r="FY14" s="712"/>
      <c r="FZ14" s="713"/>
      <c r="GA14" s="710">
        <f t="shared" ref="GA14:GA26" si="9">SUMIF($AM$5:$FX$5,"Kötelező feladatok",AM14:FX14)</f>
        <v>3725</v>
      </c>
      <c r="GB14" s="710">
        <f t="shared" si="8"/>
        <v>0</v>
      </c>
      <c r="GC14" s="713"/>
      <c r="GD14" s="705">
        <f t="shared" si="3"/>
        <v>3725</v>
      </c>
      <c r="GE14" s="833"/>
      <c r="GF14" s="841"/>
      <c r="GG14" s="841"/>
      <c r="GH14" s="841"/>
      <c r="GI14" s="841"/>
      <c r="GJ14" s="841"/>
      <c r="GK14" s="841"/>
      <c r="GL14" s="841"/>
      <c r="GM14" s="841"/>
      <c r="GN14" s="841"/>
      <c r="GO14" s="841"/>
      <c r="GP14" s="841"/>
      <c r="GQ14" s="841"/>
      <c r="GR14" s="841"/>
      <c r="GS14" s="841"/>
      <c r="GT14" s="841"/>
      <c r="GU14" s="841"/>
      <c r="GV14" s="841"/>
      <c r="GW14" s="841"/>
      <c r="GX14" s="841"/>
      <c r="GY14" s="841"/>
      <c r="GZ14" s="841"/>
      <c r="HA14" s="841"/>
      <c r="HB14" s="841"/>
      <c r="HC14" s="841"/>
      <c r="HD14" s="841"/>
      <c r="HE14" s="841"/>
      <c r="HF14" s="841"/>
      <c r="HG14" s="841"/>
      <c r="HH14" s="841"/>
      <c r="HI14" s="841"/>
      <c r="HJ14" s="841"/>
      <c r="HK14" s="841"/>
      <c r="HL14" s="841"/>
      <c r="HM14" s="841"/>
      <c r="HN14" s="841"/>
      <c r="HO14" s="841"/>
      <c r="HP14" s="841"/>
      <c r="HQ14" s="841"/>
      <c r="HR14" s="841"/>
      <c r="HS14" s="841"/>
      <c r="HT14" s="841"/>
      <c r="HU14" s="841"/>
      <c r="HV14" s="841"/>
      <c r="HW14" s="841"/>
      <c r="HX14" s="841"/>
      <c r="HY14" s="841"/>
      <c r="HZ14" s="841"/>
      <c r="IA14" s="841"/>
      <c r="IB14" s="841"/>
      <c r="IC14" s="841"/>
      <c r="ID14" s="841"/>
      <c r="IE14" s="841"/>
      <c r="IF14" s="841"/>
      <c r="IG14" s="841"/>
      <c r="IH14" s="841"/>
      <c r="II14" s="841"/>
      <c r="IJ14" s="841"/>
      <c r="IK14" s="841"/>
      <c r="IL14" s="841"/>
      <c r="IM14" s="841"/>
      <c r="IN14" s="841"/>
      <c r="IO14" s="841"/>
      <c r="IP14" s="841"/>
      <c r="IQ14" s="841"/>
      <c r="IR14" s="841"/>
      <c r="IS14" s="841"/>
      <c r="IT14" s="841"/>
      <c r="IU14" s="841"/>
      <c r="IV14" s="841"/>
      <c r="IW14" s="841"/>
      <c r="IX14" s="841"/>
      <c r="IY14" s="841"/>
      <c r="IZ14" s="841"/>
      <c r="JA14" s="841"/>
      <c r="JB14" s="841"/>
      <c r="JC14" s="841"/>
      <c r="JD14" s="841"/>
      <c r="JE14" s="841"/>
      <c r="JF14" s="841"/>
      <c r="JG14" s="841"/>
      <c r="JH14" s="841"/>
      <c r="JI14" s="841"/>
      <c r="JJ14" s="841"/>
      <c r="JK14" s="841"/>
      <c r="JL14" s="841"/>
      <c r="JM14" s="841"/>
      <c r="JN14" s="841"/>
      <c r="JO14" s="841"/>
      <c r="JP14" s="841"/>
      <c r="JQ14" s="841"/>
      <c r="JR14" s="841"/>
      <c r="JS14" s="841"/>
      <c r="JT14" s="841"/>
      <c r="JU14" s="841"/>
      <c r="JV14" s="841"/>
      <c r="JW14" s="841"/>
      <c r="JX14" s="841"/>
      <c r="JY14" s="841"/>
      <c r="JZ14" s="841"/>
      <c r="KA14" s="841"/>
      <c r="KB14" s="841"/>
      <c r="KC14" s="841"/>
      <c r="KD14" s="841"/>
      <c r="KE14" s="841"/>
      <c r="KF14" s="841"/>
      <c r="KG14" s="841"/>
      <c r="KH14" s="841"/>
      <c r="KI14" s="841"/>
      <c r="KJ14" s="841"/>
      <c r="KK14" s="841"/>
      <c r="KL14" s="841"/>
      <c r="KM14" s="841"/>
      <c r="KN14" s="841"/>
      <c r="KO14" s="841"/>
      <c r="KP14" s="841"/>
      <c r="KQ14" s="841"/>
      <c r="KR14" s="841"/>
      <c r="KS14" s="841"/>
      <c r="KT14" s="841"/>
      <c r="KU14" s="841"/>
      <c r="KV14" s="841"/>
      <c r="KW14" s="841"/>
      <c r="KX14" s="841"/>
      <c r="KY14" s="841"/>
      <c r="KZ14" s="841"/>
      <c r="LA14" s="841"/>
      <c r="LB14" s="841"/>
      <c r="LC14" s="841"/>
      <c r="LD14" s="841"/>
      <c r="LE14" s="841"/>
      <c r="LF14" s="841"/>
      <c r="LG14" s="841"/>
      <c r="LH14" s="841"/>
      <c r="LI14" s="841"/>
      <c r="LJ14" s="841"/>
      <c r="LK14" s="841"/>
      <c r="LL14" s="841"/>
      <c r="LM14" s="841"/>
      <c r="LN14" s="841"/>
      <c r="LO14" s="841"/>
      <c r="LP14" s="841"/>
      <c r="LQ14" s="841"/>
      <c r="LR14" s="841"/>
      <c r="LS14" s="841"/>
      <c r="LT14" s="841"/>
      <c r="LU14" s="841"/>
      <c r="LV14" s="841"/>
      <c r="LW14" s="841"/>
      <c r="LX14" s="841"/>
      <c r="LY14" s="841"/>
      <c r="LZ14" s="841"/>
      <c r="MA14" s="841"/>
      <c r="MB14" s="841"/>
      <c r="MC14" s="841"/>
      <c r="MD14" s="841"/>
      <c r="ME14" s="841"/>
      <c r="MF14" s="841"/>
      <c r="MG14" s="841"/>
      <c r="MH14" s="841"/>
      <c r="MI14" s="841"/>
      <c r="MJ14" s="841"/>
      <c r="MK14" s="841"/>
      <c r="ML14" s="841"/>
      <c r="MM14" s="841"/>
      <c r="MN14" s="841"/>
      <c r="MO14" s="841"/>
      <c r="MP14" s="841"/>
      <c r="MQ14" s="841"/>
      <c r="MR14" s="841"/>
      <c r="MS14" s="841"/>
      <c r="MT14" s="841"/>
      <c r="MU14" s="841"/>
      <c r="MV14" s="841"/>
      <c r="MW14" s="841"/>
      <c r="MX14" s="841"/>
      <c r="MY14" s="841"/>
      <c r="MZ14" s="841"/>
      <c r="NA14" s="841"/>
      <c r="NB14" s="841"/>
      <c r="NC14" s="841"/>
      <c r="ND14" s="841"/>
      <c r="NE14" s="841"/>
      <c r="NF14" s="841"/>
      <c r="NG14" s="841"/>
      <c r="NH14" s="841"/>
      <c r="NI14" s="841"/>
      <c r="NJ14" s="841"/>
      <c r="NK14" s="841"/>
      <c r="NL14" s="841"/>
      <c r="NM14" s="841"/>
      <c r="NN14" s="841"/>
      <c r="NO14" s="841"/>
      <c r="NP14" s="841"/>
      <c r="NQ14" s="841"/>
      <c r="NR14" s="841"/>
      <c r="NS14" s="841"/>
      <c r="NT14" s="841"/>
      <c r="NU14" s="841"/>
      <c r="NV14" s="841"/>
      <c r="NW14" s="841"/>
      <c r="NX14" s="841"/>
      <c r="NY14" s="841"/>
      <c r="NZ14" s="841"/>
      <c r="OA14" s="841"/>
      <c r="OB14" s="841"/>
      <c r="OC14" s="841"/>
      <c r="OD14" s="841"/>
      <c r="OE14" s="841"/>
      <c r="OF14" s="841"/>
      <c r="OG14" s="841"/>
      <c r="OH14" s="841"/>
      <c r="OI14" s="841"/>
      <c r="OJ14" s="841"/>
      <c r="OK14" s="841"/>
      <c r="OL14" s="841"/>
      <c r="OM14" s="841"/>
      <c r="ON14" s="841"/>
      <c r="OO14" s="841"/>
      <c r="OP14" s="841"/>
      <c r="OQ14" s="841"/>
      <c r="OR14" s="841"/>
      <c r="OS14" s="841"/>
      <c r="OT14" s="841"/>
      <c r="OU14" s="841"/>
      <c r="OV14" s="841"/>
      <c r="OW14" s="841"/>
      <c r="OX14" s="841"/>
      <c r="OY14" s="841"/>
      <c r="OZ14" s="841"/>
      <c r="PA14" s="841"/>
      <c r="PB14" s="841"/>
      <c r="PC14" s="841"/>
      <c r="PD14" s="841"/>
      <c r="PE14" s="841"/>
      <c r="PF14" s="841"/>
      <c r="PG14" s="841"/>
      <c r="PH14" s="841"/>
      <c r="PI14" s="841"/>
      <c r="PJ14" s="841"/>
      <c r="PK14" s="841"/>
      <c r="PL14" s="841"/>
      <c r="PM14" s="841"/>
      <c r="PN14" s="841"/>
      <c r="PO14" s="841"/>
      <c r="PP14" s="841"/>
      <c r="PQ14" s="841"/>
      <c r="PR14" s="841"/>
      <c r="PS14" s="841"/>
      <c r="PT14" s="841"/>
      <c r="PU14" s="841"/>
      <c r="PV14" s="841"/>
      <c r="PW14" s="841"/>
      <c r="PX14" s="841"/>
      <c r="PY14" s="841"/>
      <c r="PZ14" s="841"/>
      <c r="QA14" s="841"/>
      <c r="QB14" s="841"/>
      <c r="QC14" s="841"/>
      <c r="QD14" s="841"/>
      <c r="QE14" s="841"/>
      <c r="QF14" s="841"/>
      <c r="QG14" s="841"/>
      <c r="QH14" s="841"/>
      <c r="QI14" s="841"/>
      <c r="QJ14" s="841"/>
      <c r="QK14" s="841"/>
      <c r="QL14" s="841"/>
      <c r="QM14" s="841"/>
      <c r="QN14" s="841"/>
      <c r="QO14" s="841"/>
      <c r="QP14" s="841"/>
      <c r="QQ14" s="841"/>
      <c r="QR14" s="841"/>
      <c r="QS14" s="841"/>
      <c r="QT14" s="841"/>
      <c r="QU14" s="841"/>
      <c r="QV14" s="841"/>
      <c r="QW14" s="841"/>
      <c r="QX14" s="841"/>
      <c r="QY14" s="841"/>
      <c r="QZ14" s="841"/>
      <c r="RA14" s="841"/>
      <c r="RB14" s="841"/>
      <c r="RC14" s="841"/>
      <c r="RD14" s="841"/>
      <c r="RE14" s="841"/>
      <c r="RF14" s="841"/>
      <c r="RG14" s="841"/>
      <c r="RH14" s="841"/>
      <c r="RI14" s="841"/>
      <c r="RJ14" s="841"/>
      <c r="RK14" s="841"/>
      <c r="RL14" s="841"/>
      <c r="RM14" s="841"/>
      <c r="RN14" s="841"/>
      <c r="RO14" s="841"/>
      <c r="RP14" s="841"/>
      <c r="RQ14" s="841"/>
      <c r="RR14" s="841"/>
      <c r="RS14" s="841"/>
      <c r="RT14" s="841"/>
      <c r="RU14" s="841"/>
      <c r="RV14" s="841"/>
      <c r="RW14" s="841"/>
      <c r="RX14" s="841"/>
      <c r="RY14" s="841"/>
      <c r="RZ14" s="841"/>
      <c r="SA14" s="841"/>
      <c r="SB14" s="841"/>
      <c r="SC14" s="841"/>
      <c r="SD14" s="841"/>
      <c r="SE14" s="841"/>
      <c r="SF14" s="841"/>
      <c r="SG14" s="841"/>
      <c r="SH14" s="841"/>
      <c r="SI14" s="841"/>
      <c r="SJ14" s="841"/>
      <c r="SK14" s="841"/>
      <c r="SL14" s="841"/>
      <c r="SM14" s="841"/>
      <c r="SN14" s="841"/>
      <c r="SO14" s="841"/>
      <c r="SP14" s="841"/>
      <c r="SQ14" s="841"/>
      <c r="SR14" s="841"/>
      <c r="SS14" s="841"/>
      <c r="ST14" s="841"/>
      <c r="SU14" s="841"/>
      <c r="SV14" s="841"/>
      <c r="SW14" s="841"/>
      <c r="SX14" s="841"/>
      <c r="SY14" s="841"/>
      <c r="SZ14" s="841"/>
      <c r="TA14" s="841"/>
      <c r="TB14" s="841"/>
      <c r="TC14" s="841"/>
      <c r="TD14" s="841"/>
      <c r="TE14" s="841"/>
      <c r="TF14" s="841"/>
      <c r="TG14" s="841"/>
      <c r="TH14" s="841"/>
      <c r="TI14" s="841"/>
      <c r="TJ14" s="841"/>
      <c r="TK14" s="841"/>
      <c r="TL14" s="841"/>
      <c r="TM14" s="841"/>
      <c r="TN14" s="841"/>
      <c r="TO14" s="841"/>
      <c r="TP14" s="841"/>
      <c r="TQ14" s="841"/>
      <c r="TR14" s="841"/>
      <c r="TS14" s="841"/>
      <c r="TT14" s="841"/>
      <c r="TU14" s="841"/>
      <c r="TV14" s="841"/>
      <c r="TW14" s="841"/>
      <c r="TX14" s="841"/>
      <c r="TY14" s="841"/>
      <c r="TZ14" s="841"/>
      <c r="UA14" s="841"/>
      <c r="UB14" s="841"/>
      <c r="UC14" s="841"/>
      <c r="UD14" s="841"/>
      <c r="UE14" s="841"/>
      <c r="UF14" s="841"/>
      <c r="UG14" s="841"/>
      <c r="UH14" s="841"/>
      <c r="UI14" s="841"/>
      <c r="UJ14" s="841"/>
      <c r="UK14" s="841"/>
      <c r="UL14" s="841"/>
      <c r="UM14" s="841"/>
      <c r="UN14" s="841"/>
      <c r="UO14" s="841"/>
      <c r="UP14" s="841"/>
      <c r="UQ14" s="841"/>
      <c r="UR14" s="841"/>
      <c r="US14" s="841"/>
      <c r="UT14" s="841"/>
      <c r="UU14" s="841"/>
      <c r="UV14" s="841"/>
      <c r="UW14" s="841"/>
      <c r="UX14" s="841"/>
      <c r="UY14" s="841"/>
      <c r="UZ14" s="841"/>
      <c r="VA14" s="841"/>
      <c r="VB14" s="841"/>
      <c r="VC14" s="841"/>
      <c r="VD14" s="841"/>
      <c r="VE14" s="841"/>
      <c r="VF14" s="841"/>
      <c r="VG14" s="841"/>
      <c r="VH14" s="841"/>
      <c r="VI14" s="841"/>
      <c r="VJ14" s="841"/>
      <c r="VK14" s="841"/>
      <c r="VL14" s="841"/>
      <c r="VM14" s="841"/>
      <c r="VN14" s="841"/>
      <c r="VO14" s="841"/>
      <c r="VP14" s="841"/>
      <c r="VQ14" s="841"/>
      <c r="VR14" s="841"/>
      <c r="VS14" s="841"/>
      <c r="VT14" s="841"/>
      <c r="VU14" s="841"/>
      <c r="VV14" s="841"/>
      <c r="VW14" s="841"/>
      <c r="VX14" s="841"/>
      <c r="VY14" s="841"/>
      <c r="VZ14" s="841"/>
      <c r="WA14" s="841"/>
      <c r="WB14" s="841"/>
      <c r="WC14" s="841"/>
      <c r="WD14" s="841"/>
      <c r="WE14" s="841"/>
      <c r="WF14" s="841"/>
      <c r="WG14" s="841"/>
      <c r="WH14" s="841"/>
      <c r="WI14" s="841"/>
      <c r="WJ14" s="841"/>
      <c r="WK14" s="841"/>
      <c r="WL14" s="841"/>
      <c r="WM14" s="841"/>
      <c r="WN14" s="841"/>
      <c r="WO14" s="841"/>
      <c r="WP14" s="841"/>
      <c r="WQ14" s="841"/>
      <c r="WR14" s="841"/>
      <c r="WS14" s="841"/>
      <c r="WT14" s="841"/>
      <c r="WU14" s="841"/>
      <c r="WV14" s="841"/>
      <c r="WW14" s="841"/>
      <c r="WX14" s="841"/>
      <c r="WY14" s="841"/>
      <c r="WZ14" s="841"/>
      <c r="XA14" s="841"/>
      <c r="XB14" s="841"/>
      <c r="XC14" s="841"/>
      <c r="XD14" s="841"/>
      <c r="XE14" s="841"/>
      <c r="XF14" s="841"/>
      <c r="XG14" s="841"/>
      <c r="XH14" s="841"/>
      <c r="XI14" s="841"/>
      <c r="XJ14" s="841"/>
      <c r="XK14" s="841"/>
      <c r="XL14" s="841"/>
      <c r="XM14" s="841"/>
      <c r="XN14" s="841"/>
      <c r="XO14" s="841"/>
      <c r="XP14" s="841"/>
      <c r="XQ14" s="841"/>
      <c r="XR14" s="841"/>
      <c r="XS14" s="841"/>
      <c r="XT14" s="841"/>
      <c r="XU14" s="841"/>
      <c r="XV14" s="841"/>
      <c r="XW14" s="841"/>
      <c r="XX14" s="841"/>
      <c r="XY14" s="841"/>
      <c r="XZ14" s="841"/>
      <c r="YA14" s="841"/>
      <c r="YB14" s="841"/>
      <c r="YC14" s="841"/>
      <c r="YD14" s="841"/>
      <c r="YE14" s="841"/>
      <c r="YF14" s="841"/>
      <c r="YG14" s="841"/>
      <c r="YH14" s="841"/>
      <c r="YI14" s="841"/>
      <c r="YJ14" s="841"/>
      <c r="YK14" s="841"/>
      <c r="YL14" s="841"/>
      <c r="YM14" s="841"/>
      <c r="YN14" s="841"/>
      <c r="YO14" s="841"/>
      <c r="YP14" s="841"/>
      <c r="YQ14" s="841"/>
      <c r="YR14" s="841"/>
      <c r="YS14" s="841"/>
      <c r="YT14" s="841"/>
      <c r="YU14" s="841"/>
      <c r="YV14" s="841"/>
      <c r="YW14" s="841"/>
      <c r="YX14" s="841"/>
      <c r="YY14" s="841"/>
      <c r="YZ14" s="841"/>
      <c r="ZA14" s="841"/>
      <c r="ZB14" s="841"/>
      <c r="ZC14" s="841"/>
      <c r="ZD14" s="841"/>
      <c r="ZE14" s="841"/>
      <c r="ZF14" s="841"/>
      <c r="ZG14" s="841"/>
      <c r="ZH14" s="841"/>
      <c r="ZI14" s="841"/>
      <c r="ZJ14" s="841"/>
      <c r="ZK14" s="841"/>
      <c r="ZL14" s="841"/>
      <c r="ZM14" s="841"/>
      <c r="ZN14" s="841"/>
      <c r="ZO14" s="841"/>
      <c r="ZP14" s="841"/>
      <c r="ZQ14" s="841"/>
      <c r="ZR14" s="841"/>
      <c r="ZS14" s="841"/>
      <c r="ZT14" s="841"/>
      <c r="ZU14" s="841"/>
      <c r="ZV14" s="841"/>
      <c r="ZW14" s="841"/>
      <c r="ZX14" s="841"/>
      <c r="ZY14" s="841"/>
      <c r="ZZ14" s="841"/>
      <c r="AAA14" s="841"/>
      <c r="AAB14" s="841"/>
      <c r="AAC14" s="841"/>
      <c r="AAD14" s="841"/>
      <c r="AAE14" s="841"/>
      <c r="AAF14" s="841"/>
      <c r="AAG14" s="841"/>
      <c r="AAH14" s="841"/>
      <c r="AAI14" s="841"/>
      <c r="AAJ14" s="841"/>
      <c r="AAK14" s="841"/>
      <c r="AAL14" s="841"/>
      <c r="AAM14" s="841"/>
      <c r="AAN14" s="841"/>
      <c r="AAO14" s="841"/>
      <c r="AAP14" s="841"/>
      <c r="AAQ14" s="841"/>
      <c r="AAR14" s="841"/>
      <c r="AAS14" s="841"/>
      <c r="AAT14" s="841"/>
      <c r="AAU14" s="841"/>
      <c r="AAV14" s="841"/>
      <c r="AAW14" s="841"/>
      <c r="AAX14" s="841"/>
      <c r="AAY14" s="841"/>
      <c r="AAZ14" s="841"/>
      <c r="ABA14" s="841"/>
      <c r="ABB14" s="841"/>
      <c r="ABC14" s="841"/>
      <c r="ABD14" s="841"/>
      <c r="ABE14" s="841"/>
      <c r="ABF14" s="841"/>
      <c r="ABG14" s="841"/>
      <c r="ABH14" s="841"/>
      <c r="ABI14" s="841"/>
      <c r="ABJ14" s="841"/>
      <c r="ABK14" s="841"/>
      <c r="ABL14" s="841"/>
      <c r="ABM14" s="841"/>
      <c r="ABN14" s="841"/>
      <c r="ABO14" s="841"/>
      <c r="ABP14" s="841"/>
      <c r="ABQ14" s="841"/>
      <c r="ABR14" s="841"/>
      <c r="ABS14" s="841"/>
      <c r="ABT14" s="841"/>
      <c r="ABU14" s="841"/>
      <c r="ABV14" s="841"/>
      <c r="ABW14" s="841"/>
      <c r="ABX14" s="841"/>
      <c r="ABY14" s="841"/>
      <c r="ABZ14" s="841"/>
      <c r="ACA14" s="841"/>
      <c r="ACB14" s="841"/>
      <c r="ACC14" s="841"/>
      <c r="ACD14" s="841"/>
      <c r="ACE14" s="841"/>
      <c r="ACF14" s="841"/>
      <c r="ACG14" s="841"/>
      <c r="ACH14" s="841"/>
      <c r="ACI14" s="841"/>
      <c r="ACJ14" s="841"/>
      <c r="ACK14" s="841"/>
      <c r="ACL14" s="841"/>
      <c r="ACM14" s="841"/>
      <c r="ACN14" s="841"/>
      <c r="ACO14" s="841"/>
      <c r="ACP14" s="841"/>
      <c r="ACQ14" s="841"/>
      <c r="ACR14" s="841"/>
      <c r="ACS14" s="841"/>
      <c r="ACT14" s="841"/>
      <c r="ACU14" s="841"/>
      <c r="ACV14" s="841"/>
      <c r="ACW14" s="841"/>
      <c r="ACX14" s="841"/>
      <c r="ACY14" s="841"/>
      <c r="ACZ14" s="841"/>
      <c r="ADA14" s="841"/>
      <c r="ADB14" s="841"/>
      <c r="ADC14" s="841"/>
      <c r="ADD14" s="841"/>
      <c r="ADE14" s="841"/>
      <c r="ADF14" s="841"/>
      <c r="ADG14" s="841"/>
      <c r="ADH14" s="841"/>
      <c r="ADI14" s="841"/>
      <c r="ADJ14" s="841"/>
      <c r="ADK14" s="841"/>
      <c r="ADL14" s="841"/>
      <c r="ADM14" s="841"/>
      <c r="ADN14" s="841"/>
      <c r="ADO14" s="841"/>
      <c r="ADP14" s="841"/>
      <c r="ADQ14" s="841"/>
      <c r="ADR14" s="841"/>
      <c r="ADS14" s="841"/>
      <c r="ADT14" s="841"/>
      <c r="ADU14" s="841"/>
      <c r="ADV14" s="841"/>
      <c r="ADW14" s="841"/>
      <c r="ADX14" s="841"/>
      <c r="ADY14" s="841"/>
      <c r="ADZ14" s="841"/>
      <c r="AEA14" s="841"/>
      <c r="AEB14" s="841"/>
      <c r="AEC14" s="841"/>
      <c r="AED14" s="841"/>
      <c r="AEE14" s="841"/>
      <c r="AEF14" s="841"/>
      <c r="AEG14" s="841"/>
      <c r="AEH14" s="841"/>
      <c r="AEI14" s="841"/>
      <c r="AEJ14" s="841"/>
      <c r="AEK14" s="841"/>
      <c r="AEL14" s="841"/>
      <c r="AEM14" s="841"/>
      <c r="AEN14" s="841"/>
      <c r="AEO14" s="841"/>
      <c r="AEP14" s="841"/>
      <c r="AEQ14" s="841"/>
      <c r="AER14" s="841"/>
      <c r="AES14" s="841"/>
      <c r="AET14" s="841"/>
      <c r="AEU14" s="841"/>
      <c r="AEV14" s="841"/>
      <c r="AEW14" s="841"/>
      <c r="AEX14" s="841"/>
      <c r="AEY14" s="841"/>
      <c r="AEZ14" s="841"/>
      <c r="AFA14" s="841"/>
      <c r="AFB14" s="841"/>
      <c r="AFC14" s="841"/>
      <c r="AFD14" s="841"/>
      <c r="AFE14" s="841"/>
      <c r="AFF14" s="841"/>
      <c r="AFG14" s="841"/>
      <c r="AFH14" s="841"/>
      <c r="AFI14" s="841"/>
      <c r="AFJ14" s="841"/>
      <c r="AFK14" s="841"/>
      <c r="AFL14" s="841"/>
      <c r="AFM14" s="841"/>
      <c r="AFN14" s="841"/>
      <c r="AFO14" s="841"/>
      <c r="AFP14" s="841"/>
      <c r="AFQ14" s="841"/>
      <c r="AFR14" s="841"/>
      <c r="AFS14" s="841"/>
      <c r="AFT14" s="841"/>
      <c r="AFU14" s="841"/>
      <c r="AFV14" s="841"/>
      <c r="AFW14" s="841"/>
      <c r="AFX14" s="841"/>
      <c r="AFY14" s="841"/>
      <c r="AFZ14" s="841"/>
      <c r="AGA14" s="841"/>
      <c r="AGB14" s="841"/>
      <c r="AGC14" s="841"/>
      <c r="AGD14" s="841"/>
      <c r="AGE14" s="841"/>
      <c r="AGF14" s="841"/>
      <c r="AGG14" s="841"/>
      <c r="AGH14" s="841"/>
      <c r="AGI14" s="841"/>
      <c r="AGJ14" s="841"/>
      <c r="AGK14" s="841"/>
      <c r="AGL14" s="841"/>
      <c r="AGM14" s="841"/>
      <c r="AGN14" s="841"/>
      <c r="AGO14" s="841"/>
      <c r="AGP14" s="841"/>
      <c r="AGQ14" s="841"/>
      <c r="AGR14" s="841"/>
      <c r="AGS14" s="841"/>
      <c r="AGT14" s="841"/>
      <c r="AGU14" s="841"/>
      <c r="AGV14" s="841"/>
      <c r="AGW14" s="841"/>
      <c r="AGX14" s="841"/>
      <c r="AGY14" s="841"/>
      <c r="AGZ14" s="841"/>
      <c r="AHA14" s="841"/>
      <c r="AHB14" s="841"/>
      <c r="AHC14" s="841"/>
      <c r="AHD14" s="841"/>
      <c r="AHE14" s="841"/>
      <c r="AHF14" s="841"/>
      <c r="AHG14" s="841"/>
      <c r="AHH14" s="841"/>
      <c r="AHI14" s="841"/>
      <c r="AHJ14" s="841"/>
      <c r="AHK14" s="841"/>
      <c r="AHL14" s="841"/>
      <c r="AHM14" s="841"/>
      <c r="AHN14" s="841"/>
      <c r="AHO14" s="841"/>
      <c r="AHP14" s="841"/>
      <c r="AHQ14" s="841"/>
      <c r="AHR14" s="841"/>
      <c r="AHS14" s="841"/>
      <c r="AHT14" s="841"/>
      <c r="AHU14" s="841"/>
      <c r="AHV14" s="841"/>
      <c r="AHW14" s="841"/>
      <c r="AHX14" s="841"/>
      <c r="AHY14" s="841"/>
      <c r="AHZ14" s="841"/>
      <c r="AIA14" s="841"/>
      <c r="AIB14" s="841"/>
      <c r="AIC14" s="841"/>
      <c r="AID14" s="841"/>
      <c r="AIE14" s="841"/>
      <c r="AIF14" s="841"/>
      <c r="AIG14" s="841"/>
      <c r="AIH14" s="841"/>
      <c r="AII14" s="841"/>
      <c r="AIJ14" s="841"/>
      <c r="AIK14" s="841"/>
      <c r="AIL14" s="841"/>
      <c r="AIM14" s="841"/>
      <c r="AIN14" s="841"/>
      <c r="AIO14" s="841"/>
      <c r="AIP14" s="841"/>
      <c r="AIQ14" s="841"/>
      <c r="AIR14" s="841"/>
      <c r="AIS14" s="841"/>
      <c r="AIT14" s="841"/>
      <c r="AIU14" s="841"/>
      <c r="AIV14" s="841"/>
      <c r="AIW14" s="841"/>
      <c r="AIX14" s="841"/>
      <c r="AIY14" s="841"/>
      <c r="AIZ14" s="841"/>
      <c r="AJA14" s="841"/>
      <c r="AJB14" s="841"/>
      <c r="AJC14" s="841"/>
      <c r="AJD14" s="841"/>
      <c r="AJE14" s="841"/>
      <c r="AJF14" s="841"/>
      <c r="AJG14" s="841"/>
      <c r="AJH14" s="841"/>
      <c r="AJI14" s="841"/>
      <c r="AJJ14" s="841"/>
      <c r="AJK14" s="841"/>
      <c r="AJL14" s="841"/>
      <c r="AJM14" s="841"/>
      <c r="AJN14" s="841"/>
      <c r="AJO14" s="841"/>
      <c r="AJP14" s="841"/>
      <c r="AJQ14" s="841"/>
      <c r="AJR14" s="841"/>
      <c r="AJS14" s="841"/>
      <c r="AJT14" s="841"/>
      <c r="AJU14" s="841"/>
      <c r="AJV14" s="841"/>
      <c r="AJW14" s="841"/>
      <c r="AJX14" s="841"/>
      <c r="AJY14" s="841"/>
      <c r="AJZ14" s="841"/>
      <c r="AKA14" s="841"/>
      <c r="AKB14" s="841"/>
      <c r="AKC14" s="841"/>
      <c r="AKD14" s="841"/>
      <c r="AKE14" s="841"/>
      <c r="AKF14" s="841"/>
      <c r="AKG14" s="841"/>
      <c r="AKH14" s="841"/>
      <c r="AKI14" s="841"/>
      <c r="AKJ14" s="841"/>
      <c r="AKK14" s="841"/>
      <c r="AKL14" s="841"/>
      <c r="AKM14" s="841"/>
      <c r="AKN14" s="841"/>
      <c r="AKO14" s="841"/>
      <c r="AKP14" s="841"/>
      <c r="AKQ14" s="841"/>
      <c r="AKR14" s="841"/>
      <c r="AKS14" s="841"/>
      <c r="AKT14" s="841"/>
      <c r="AKU14" s="841"/>
      <c r="AKV14" s="841"/>
      <c r="AKW14" s="841"/>
      <c r="AKX14" s="841"/>
      <c r="AKY14" s="841"/>
      <c r="AKZ14" s="841"/>
      <c r="ALA14" s="841"/>
      <c r="ALB14" s="841"/>
      <c r="ALC14" s="841"/>
      <c r="ALD14" s="841"/>
      <c r="ALE14" s="841"/>
      <c r="ALF14" s="841"/>
      <c r="ALG14" s="841"/>
      <c r="ALH14" s="841"/>
      <c r="ALI14" s="841"/>
      <c r="ALJ14" s="841"/>
      <c r="ALK14" s="841"/>
      <c r="ALL14" s="841"/>
      <c r="ALM14" s="841"/>
      <c r="ALN14" s="841"/>
      <c r="ALO14" s="841"/>
      <c r="ALP14" s="841"/>
      <c r="ALQ14" s="841"/>
      <c r="ALR14" s="841"/>
      <c r="ALS14" s="841"/>
      <c r="ALT14" s="841"/>
      <c r="ALU14" s="841"/>
      <c r="ALV14" s="841"/>
      <c r="ALW14" s="841"/>
      <c r="ALX14" s="841"/>
      <c r="ALY14" s="841"/>
      <c r="ALZ14" s="841"/>
      <c r="AMA14" s="841"/>
      <c r="AMB14" s="841"/>
      <c r="AMC14" s="841"/>
      <c r="AMD14" s="841"/>
      <c r="AME14" s="841"/>
      <c r="AMF14" s="841"/>
      <c r="AMG14" s="841"/>
      <c r="AMH14" s="841"/>
      <c r="AMI14" s="841"/>
      <c r="AMJ14" s="841"/>
      <c r="AMK14" s="841"/>
      <c r="AML14" s="841"/>
      <c r="AMM14" s="841"/>
      <c r="AMN14" s="841"/>
      <c r="AMO14" s="841"/>
      <c r="AMP14" s="841"/>
      <c r="AMQ14" s="841"/>
      <c r="AMR14" s="841"/>
      <c r="AMS14" s="841"/>
      <c r="AMT14" s="841"/>
      <c r="AMU14" s="841"/>
      <c r="AMV14" s="841"/>
      <c r="AMW14" s="841"/>
      <c r="AMX14" s="841"/>
      <c r="AMY14" s="841"/>
      <c r="AMZ14" s="841"/>
      <c r="ANA14" s="841"/>
      <c r="ANB14" s="841"/>
      <c r="ANC14" s="841"/>
      <c r="AND14" s="841"/>
      <c r="ANE14" s="841"/>
      <c r="ANF14" s="841"/>
      <c r="ANG14" s="841"/>
      <c r="ANH14" s="841"/>
      <c r="ANI14" s="841"/>
      <c r="ANJ14" s="841"/>
      <c r="ANK14" s="841"/>
      <c r="ANL14" s="841"/>
      <c r="ANM14" s="841"/>
      <c r="ANN14" s="841"/>
      <c r="ANO14" s="841"/>
      <c r="ANP14" s="841"/>
      <c r="ANQ14" s="841"/>
      <c r="ANR14" s="841"/>
      <c r="ANS14" s="841"/>
      <c r="ANT14" s="841"/>
      <c r="ANU14" s="841"/>
      <c r="ANV14" s="841"/>
      <c r="ANW14" s="841"/>
      <c r="ANX14" s="841"/>
      <c r="ANY14" s="841"/>
      <c r="ANZ14" s="841"/>
      <c r="AOA14" s="841"/>
      <c r="AOB14" s="841"/>
      <c r="AOC14" s="841"/>
      <c r="AOD14" s="841"/>
      <c r="AOE14" s="841"/>
      <c r="AOF14" s="841"/>
      <c r="AOG14" s="841"/>
      <c r="AOH14" s="841"/>
      <c r="AOI14" s="841"/>
      <c r="AOJ14" s="841"/>
      <c r="AOK14" s="841"/>
      <c r="AOL14" s="841"/>
      <c r="AOM14" s="841"/>
      <c r="AON14" s="841"/>
      <c r="AOO14" s="841"/>
      <c r="AOP14" s="841"/>
      <c r="AOQ14" s="841"/>
      <c r="AOR14" s="841"/>
      <c r="AOS14" s="841"/>
      <c r="AOT14" s="841"/>
      <c r="AOU14" s="841"/>
      <c r="AOV14" s="841"/>
      <c r="AOW14" s="841"/>
      <c r="AOX14" s="841"/>
      <c r="AOY14" s="841"/>
      <c r="AOZ14" s="841"/>
      <c r="APA14" s="841"/>
      <c r="APB14" s="841"/>
      <c r="APC14" s="841"/>
      <c r="APD14" s="841"/>
      <c r="APE14" s="841"/>
      <c r="APF14" s="841"/>
      <c r="APG14" s="841"/>
      <c r="APH14" s="841"/>
      <c r="API14" s="841"/>
      <c r="APJ14" s="841"/>
      <c r="APK14" s="841"/>
      <c r="APL14" s="841"/>
      <c r="APM14" s="841"/>
      <c r="APN14" s="841"/>
      <c r="APO14" s="841"/>
      <c r="APP14" s="841"/>
      <c r="APQ14" s="841"/>
      <c r="APR14" s="841"/>
      <c r="APS14" s="841"/>
      <c r="APT14" s="841"/>
      <c r="APU14" s="841"/>
      <c r="APV14" s="841"/>
      <c r="APW14" s="841"/>
      <c r="APX14" s="841"/>
      <c r="APY14" s="841"/>
      <c r="APZ14" s="841"/>
      <c r="AQA14" s="841"/>
      <c r="AQB14" s="841"/>
      <c r="AQC14" s="841"/>
      <c r="AQD14" s="841"/>
      <c r="AQE14" s="841"/>
      <c r="AQF14" s="841"/>
      <c r="AQG14" s="841"/>
      <c r="AQH14" s="841"/>
      <c r="AQI14" s="841"/>
      <c r="AQJ14" s="841"/>
      <c r="AQK14" s="841"/>
      <c r="AQL14" s="841"/>
      <c r="AQM14" s="841"/>
      <c r="AQN14" s="841"/>
      <c r="AQO14" s="841"/>
      <c r="AQP14" s="841"/>
      <c r="AQQ14" s="841"/>
      <c r="AQR14" s="841"/>
      <c r="AQS14" s="841"/>
      <c r="AQT14" s="841"/>
      <c r="AQU14" s="841"/>
      <c r="AQV14" s="841"/>
      <c r="AQW14" s="841"/>
      <c r="AQX14" s="841"/>
      <c r="AQY14" s="841"/>
      <c r="AQZ14" s="841"/>
      <c r="ARA14" s="841"/>
      <c r="ARB14" s="841"/>
      <c r="ARC14" s="841"/>
      <c r="ARD14" s="841"/>
      <c r="ARE14" s="841"/>
      <c r="ARF14" s="841"/>
      <c r="ARG14" s="841"/>
      <c r="ARH14" s="841"/>
      <c r="ARI14" s="841"/>
      <c r="ARJ14" s="841"/>
      <c r="ARK14" s="841"/>
      <c r="ARL14" s="841"/>
      <c r="ARM14" s="841"/>
      <c r="ARN14" s="841"/>
      <c r="ARO14" s="841"/>
      <c r="ARP14" s="841"/>
      <c r="ARQ14" s="841"/>
      <c r="ARR14" s="841"/>
      <c r="ARS14" s="841"/>
      <c r="ART14" s="841"/>
      <c r="ARU14" s="841"/>
      <c r="ARV14" s="841"/>
      <c r="ARW14" s="841"/>
      <c r="ARX14" s="841"/>
      <c r="ARY14" s="841"/>
      <c r="ARZ14" s="841"/>
      <c r="ASA14" s="841"/>
      <c r="ASB14" s="841"/>
      <c r="ASC14" s="841"/>
      <c r="ASD14" s="841"/>
      <c r="ASE14" s="841"/>
      <c r="ASF14" s="841"/>
      <c r="ASG14" s="841"/>
      <c r="ASH14" s="841"/>
      <c r="ASI14" s="841"/>
      <c r="ASJ14" s="841"/>
      <c r="ASK14" s="841"/>
      <c r="ASL14" s="841"/>
      <c r="ASM14" s="841"/>
      <c r="ASN14" s="841"/>
      <c r="ASO14" s="841"/>
      <c r="ASP14" s="841"/>
      <c r="ASQ14" s="841"/>
      <c r="ASR14" s="841"/>
      <c r="ASS14" s="841"/>
      <c r="AST14" s="841"/>
      <c r="ASU14" s="841"/>
      <c r="ASV14" s="841"/>
      <c r="ASW14" s="841"/>
      <c r="ASX14" s="841"/>
      <c r="ASY14" s="841"/>
      <c r="ASZ14" s="841"/>
      <c r="ATA14" s="841"/>
      <c r="ATB14" s="841"/>
      <c r="ATC14" s="841"/>
      <c r="ATD14" s="841"/>
      <c r="ATE14" s="841"/>
      <c r="ATF14" s="841"/>
      <c r="ATG14" s="841"/>
      <c r="ATH14" s="841"/>
      <c r="ATI14" s="841"/>
      <c r="ATJ14" s="841"/>
      <c r="ATK14" s="841"/>
      <c r="ATL14" s="841"/>
      <c r="ATM14" s="841"/>
      <c r="ATN14" s="841"/>
      <c r="ATO14" s="841"/>
      <c r="ATP14" s="841"/>
      <c r="ATQ14" s="841"/>
      <c r="ATR14" s="841"/>
      <c r="ATS14" s="841"/>
      <c r="ATT14" s="841"/>
      <c r="ATU14" s="841"/>
      <c r="ATV14" s="841"/>
      <c r="ATW14" s="841"/>
      <c r="ATX14" s="841"/>
      <c r="ATY14" s="841"/>
      <c r="ATZ14" s="841"/>
      <c r="AUA14" s="841"/>
      <c r="AUB14" s="841"/>
      <c r="AUC14" s="841"/>
      <c r="AUD14" s="841"/>
      <c r="AUE14" s="841"/>
      <c r="AUF14" s="841"/>
      <c r="AUG14" s="841"/>
      <c r="AUH14" s="841"/>
      <c r="AUI14" s="841"/>
      <c r="AUJ14" s="841"/>
      <c r="AUK14" s="841"/>
      <c r="AUL14" s="841"/>
      <c r="AUM14" s="841"/>
      <c r="AUN14" s="841"/>
      <c r="AUO14" s="841"/>
      <c r="AUP14" s="841"/>
      <c r="AUQ14" s="841"/>
      <c r="AUR14" s="841"/>
      <c r="AUS14" s="841"/>
      <c r="AUT14" s="841"/>
      <c r="AUU14" s="841"/>
      <c r="AUV14" s="841"/>
      <c r="AUW14" s="841"/>
      <c r="AUX14" s="841"/>
      <c r="AUY14" s="841"/>
      <c r="AUZ14" s="841"/>
      <c r="AVA14" s="841"/>
      <c r="AVB14" s="841"/>
      <c r="AVC14" s="841"/>
      <c r="AVD14" s="841"/>
      <c r="AVE14" s="841"/>
      <c r="AVF14" s="841"/>
      <c r="AVG14" s="841"/>
      <c r="AVH14" s="841"/>
      <c r="AVI14" s="841"/>
      <c r="AVJ14" s="841"/>
      <c r="AVK14" s="841"/>
      <c r="AVL14" s="841"/>
      <c r="AVM14" s="841"/>
      <c r="AVN14" s="841"/>
      <c r="AVO14" s="841"/>
      <c r="AVP14" s="841"/>
      <c r="AVQ14" s="841"/>
      <c r="AVR14" s="841"/>
      <c r="AVS14" s="841"/>
      <c r="AVT14" s="841"/>
      <c r="AVU14" s="841"/>
      <c r="AVV14" s="841"/>
      <c r="AVW14" s="841"/>
      <c r="AVX14" s="841"/>
      <c r="AVY14" s="841"/>
      <c r="AVZ14" s="841"/>
      <c r="AWA14" s="841"/>
      <c r="AWB14" s="841"/>
      <c r="AWC14" s="841"/>
      <c r="AWD14" s="841"/>
      <c r="AWE14" s="841"/>
      <c r="AWF14" s="841"/>
      <c r="AWG14" s="841"/>
      <c r="AWH14" s="841"/>
      <c r="AWI14" s="841"/>
      <c r="AWJ14" s="841"/>
      <c r="AWK14" s="841"/>
      <c r="AWL14" s="841"/>
      <c r="AWM14" s="841"/>
      <c r="AWN14" s="841"/>
      <c r="AWO14" s="841"/>
      <c r="AWP14" s="841"/>
      <c r="AWQ14" s="841"/>
      <c r="AWR14" s="841"/>
      <c r="AWS14" s="841"/>
      <c r="AWT14" s="841"/>
      <c r="AWU14" s="841"/>
      <c r="AWV14" s="841"/>
      <c r="AWW14" s="841"/>
      <c r="AWX14" s="841"/>
      <c r="AWY14" s="841"/>
      <c r="AWZ14" s="841"/>
      <c r="AXA14" s="841"/>
      <c r="AXB14" s="841"/>
      <c r="AXC14" s="841"/>
      <c r="AXD14" s="841"/>
      <c r="AXE14" s="841"/>
      <c r="AXF14" s="841"/>
      <c r="AXG14" s="841"/>
      <c r="AXH14" s="841"/>
      <c r="AXI14" s="841"/>
      <c r="AXJ14" s="841"/>
      <c r="AXK14" s="841"/>
      <c r="AXL14" s="841"/>
      <c r="AXM14" s="841"/>
      <c r="AXN14" s="841"/>
      <c r="AXO14" s="841"/>
      <c r="AXP14" s="841"/>
      <c r="AXQ14" s="841"/>
      <c r="AXR14" s="841"/>
      <c r="AXS14" s="841"/>
      <c r="AXT14" s="841"/>
      <c r="AXU14" s="841"/>
      <c r="AXV14" s="841"/>
      <c r="AXW14" s="841"/>
      <c r="AXX14" s="841"/>
      <c r="AXY14" s="841"/>
      <c r="AXZ14" s="841"/>
      <c r="AYA14" s="841"/>
      <c r="AYB14" s="841"/>
      <c r="AYC14" s="841"/>
      <c r="AYD14" s="841"/>
      <c r="AYE14" s="841"/>
      <c r="AYF14" s="841"/>
      <c r="AYG14" s="841"/>
      <c r="AYH14" s="841"/>
      <c r="AYI14" s="841"/>
      <c r="AYJ14" s="841"/>
      <c r="AYK14" s="841"/>
      <c r="AYL14" s="841"/>
      <c r="AYM14" s="841"/>
      <c r="AYN14" s="841"/>
      <c r="AYO14" s="841"/>
      <c r="AYP14" s="841"/>
      <c r="AYQ14" s="841"/>
      <c r="AYR14" s="841"/>
      <c r="AYS14" s="841"/>
    </row>
    <row r="15" spans="1:1345" s="687" customFormat="1" ht="15" customHeight="1">
      <c r="A15" s="707"/>
      <c r="B15" s="717"/>
      <c r="C15" s="718"/>
      <c r="D15" s="709">
        <v>3</v>
      </c>
      <c r="E15" s="708" t="s">
        <v>715</v>
      </c>
      <c r="F15" s="719"/>
      <c r="G15" s="720" t="s">
        <v>716</v>
      </c>
      <c r="H15" s="710">
        <f t="shared" si="5"/>
        <v>0</v>
      </c>
      <c r="I15" s="710">
        <f t="shared" si="6"/>
        <v>0</v>
      </c>
      <c r="J15" s="710">
        <f t="shared" si="1"/>
        <v>0</v>
      </c>
      <c r="K15" s="711">
        <f t="shared" si="2"/>
        <v>0</v>
      </c>
      <c r="L15" s="710"/>
      <c r="M15" s="710"/>
      <c r="N15" s="721"/>
      <c r="O15" s="710"/>
      <c r="P15" s="710"/>
      <c r="Q15" s="721"/>
      <c r="R15" s="710"/>
      <c r="S15" s="710"/>
      <c r="T15" s="721"/>
      <c r="U15" s="710"/>
      <c r="V15" s="710"/>
      <c r="W15" s="721"/>
      <c r="X15" s="710"/>
      <c r="Y15" s="710"/>
      <c r="Z15" s="721"/>
      <c r="AA15" s="710"/>
      <c r="AB15" s="710"/>
      <c r="AC15" s="721"/>
      <c r="AD15" s="710"/>
      <c r="AE15" s="710"/>
      <c r="AF15" s="721"/>
      <c r="AG15" s="710"/>
      <c r="AH15" s="710"/>
      <c r="AI15" s="721"/>
      <c r="AJ15" s="710"/>
      <c r="AK15" s="710"/>
      <c r="AL15" s="721"/>
      <c r="AM15" s="710"/>
      <c r="AN15" s="710"/>
      <c r="AO15" s="721"/>
      <c r="AP15" s="710"/>
      <c r="AQ15" s="710"/>
      <c r="AR15" s="721"/>
      <c r="AS15" s="710"/>
      <c r="AT15" s="710"/>
      <c r="AU15" s="721"/>
      <c r="AV15" s="710"/>
      <c r="AW15" s="710"/>
      <c r="AX15" s="721"/>
      <c r="AY15" s="710"/>
      <c r="AZ15" s="710"/>
      <c r="BA15" s="721"/>
      <c r="BB15" s="710"/>
      <c r="BC15" s="710"/>
      <c r="BD15" s="721"/>
      <c r="BE15" s="710"/>
      <c r="BF15" s="710"/>
      <c r="BG15" s="721"/>
      <c r="BH15" s="710"/>
      <c r="BI15" s="710"/>
      <c r="BJ15" s="721"/>
      <c r="BK15" s="710"/>
      <c r="BL15" s="710"/>
      <c r="BM15" s="721"/>
      <c r="BN15" s="710"/>
      <c r="BO15" s="710"/>
      <c r="BP15" s="721"/>
      <c r="BQ15" s="710"/>
      <c r="BR15" s="710"/>
      <c r="BS15" s="721"/>
      <c r="BT15" s="710"/>
      <c r="BU15" s="710"/>
      <c r="BV15" s="721"/>
      <c r="BW15" s="710"/>
      <c r="BX15" s="710"/>
      <c r="BY15" s="721"/>
      <c r="BZ15" s="710"/>
      <c r="CA15" s="710"/>
      <c r="CB15" s="721"/>
      <c r="CC15" s="710"/>
      <c r="CD15" s="710"/>
      <c r="CE15" s="721"/>
      <c r="CF15" s="710"/>
      <c r="CG15" s="710"/>
      <c r="CH15" s="721"/>
      <c r="CI15" s="710"/>
      <c r="CJ15" s="710"/>
      <c r="CK15" s="721"/>
      <c r="CL15" s="710"/>
      <c r="CM15" s="710"/>
      <c r="CN15" s="721"/>
      <c r="CO15" s="710"/>
      <c r="CP15" s="710"/>
      <c r="CQ15" s="721"/>
      <c r="CR15" s="710"/>
      <c r="CS15" s="710"/>
      <c r="CT15" s="721"/>
      <c r="CU15" s="710"/>
      <c r="CV15" s="710"/>
      <c r="CW15" s="721"/>
      <c r="CX15" s="710"/>
      <c r="CY15" s="710"/>
      <c r="CZ15" s="721"/>
      <c r="DA15" s="710"/>
      <c r="DB15" s="710"/>
      <c r="DC15" s="721"/>
      <c r="DD15" s="710"/>
      <c r="DE15" s="710"/>
      <c r="DF15" s="721"/>
      <c r="DG15" s="710"/>
      <c r="DH15" s="710"/>
      <c r="DI15" s="721"/>
      <c r="DJ15" s="710"/>
      <c r="DK15" s="710"/>
      <c r="DL15" s="721"/>
      <c r="DM15" s="710"/>
      <c r="DN15" s="710"/>
      <c r="DO15" s="721"/>
      <c r="DP15" s="710"/>
      <c r="DQ15" s="710"/>
      <c r="DR15" s="721"/>
      <c r="DS15" s="710"/>
      <c r="DT15" s="710"/>
      <c r="DU15" s="721"/>
      <c r="DV15" s="710"/>
      <c r="DW15" s="710"/>
      <c r="DX15" s="721"/>
      <c r="DY15" s="710"/>
      <c r="DZ15" s="710"/>
      <c r="EA15" s="721"/>
      <c r="EB15" s="710"/>
      <c r="EC15" s="710"/>
      <c r="ED15" s="721"/>
      <c r="EE15" s="710"/>
      <c r="EF15" s="710"/>
      <c r="EG15" s="721"/>
      <c r="EH15" s="710"/>
      <c r="EI15" s="710"/>
      <c r="EJ15" s="721"/>
      <c r="EK15" s="721"/>
      <c r="EL15" s="721"/>
      <c r="EM15" s="721"/>
      <c r="EN15" s="721"/>
      <c r="EO15" s="721"/>
      <c r="EP15" s="721"/>
      <c r="EQ15" s="710"/>
      <c r="ER15" s="710"/>
      <c r="ES15" s="721"/>
      <c r="ET15" s="710"/>
      <c r="EU15" s="710"/>
      <c r="EV15" s="721"/>
      <c r="EW15" s="710"/>
      <c r="EX15" s="710"/>
      <c r="EY15" s="721"/>
      <c r="EZ15" s="710"/>
      <c r="FA15" s="710"/>
      <c r="FB15" s="721"/>
      <c r="FC15" s="710"/>
      <c r="FD15" s="710"/>
      <c r="FE15" s="721"/>
      <c r="FF15" s="710"/>
      <c r="FG15" s="710"/>
      <c r="FH15" s="721"/>
      <c r="FI15" s="710"/>
      <c r="FJ15" s="710"/>
      <c r="FK15" s="721"/>
      <c r="FL15" s="710"/>
      <c r="FM15" s="710"/>
      <c r="FN15" s="721"/>
      <c r="FO15" s="710"/>
      <c r="FP15" s="710"/>
      <c r="FQ15" s="721"/>
      <c r="FR15" s="710"/>
      <c r="FS15" s="710"/>
      <c r="FT15" s="721"/>
      <c r="FU15" s="710"/>
      <c r="FV15" s="710"/>
      <c r="FW15" s="721"/>
      <c r="FX15" s="710"/>
      <c r="FY15" s="710"/>
      <c r="FZ15" s="721"/>
      <c r="GA15" s="710">
        <f t="shared" si="9"/>
        <v>0</v>
      </c>
      <c r="GB15" s="710">
        <f t="shared" si="8"/>
        <v>0</v>
      </c>
      <c r="GC15" s="721"/>
      <c r="GD15" s="705">
        <f t="shared" si="3"/>
        <v>0</v>
      </c>
      <c r="GE15" s="833"/>
      <c r="GF15" s="841"/>
      <c r="GG15" s="841"/>
      <c r="GH15" s="841"/>
      <c r="GI15" s="841"/>
      <c r="GJ15" s="841"/>
      <c r="GK15" s="841"/>
      <c r="GL15" s="841"/>
      <c r="GM15" s="841"/>
      <c r="GN15" s="841"/>
      <c r="GO15" s="841"/>
      <c r="GP15" s="841"/>
      <c r="GQ15" s="841"/>
      <c r="GR15" s="841"/>
      <c r="GS15" s="841"/>
      <c r="GT15" s="841"/>
      <c r="GU15" s="841"/>
      <c r="GV15" s="841"/>
      <c r="GW15" s="841"/>
      <c r="GX15" s="841"/>
      <c r="GY15" s="841"/>
      <c r="GZ15" s="841"/>
      <c r="HA15" s="841"/>
      <c r="HB15" s="841"/>
      <c r="HC15" s="841"/>
      <c r="HD15" s="841"/>
      <c r="HE15" s="841"/>
      <c r="HF15" s="841"/>
      <c r="HG15" s="841"/>
      <c r="HH15" s="841"/>
      <c r="HI15" s="841"/>
      <c r="HJ15" s="841"/>
      <c r="HK15" s="841"/>
      <c r="HL15" s="841"/>
      <c r="HM15" s="841"/>
      <c r="HN15" s="841"/>
      <c r="HO15" s="841"/>
      <c r="HP15" s="841"/>
      <c r="HQ15" s="841"/>
      <c r="HR15" s="841"/>
      <c r="HS15" s="841"/>
      <c r="HT15" s="841"/>
      <c r="HU15" s="841"/>
      <c r="HV15" s="841"/>
      <c r="HW15" s="841"/>
      <c r="HX15" s="841"/>
      <c r="HY15" s="841"/>
      <c r="HZ15" s="841"/>
      <c r="IA15" s="841"/>
      <c r="IB15" s="841"/>
      <c r="IC15" s="841"/>
      <c r="ID15" s="841"/>
      <c r="IE15" s="841"/>
      <c r="IF15" s="841"/>
      <c r="IG15" s="841"/>
      <c r="IH15" s="841"/>
      <c r="II15" s="841"/>
      <c r="IJ15" s="841"/>
      <c r="IK15" s="841"/>
      <c r="IL15" s="841"/>
      <c r="IM15" s="841"/>
      <c r="IN15" s="841"/>
      <c r="IO15" s="841"/>
      <c r="IP15" s="841"/>
      <c r="IQ15" s="841"/>
      <c r="IR15" s="841"/>
      <c r="IS15" s="841"/>
      <c r="IT15" s="841"/>
      <c r="IU15" s="841"/>
      <c r="IV15" s="841"/>
      <c r="IW15" s="841"/>
      <c r="IX15" s="841"/>
      <c r="IY15" s="841"/>
      <c r="IZ15" s="841"/>
      <c r="JA15" s="841"/>
      <c r="JB15" s="841"/>
      <c r="JC15" s="841"/>
      <c r="JD15" s="841"/>
      <c r="JE15" s="841"/>
      <c r="JF15" s="841"/>
      <c r="JG15" s="841"/>
      <c r="JH15" s="841"/>
      <c r="JI15" s="841"/>
      <c r="JJ15" s="841"/>
      <c r="JK15" s="841"/>
      <c r="JL15" s="841"/>
      <c r="JM15" s="841"/>
      <c r="JN15" s="841"/>
      <c r="JO15" s="841"/>
      <c r="JP15" s="841"/>
      <c r="JQ15" s="841"/>
      <c r="JR15" s="841"/>
      <c r="JS15" s="841"/>
      <c r="JT15" s="841"/>
      <c r="JU15" s="841"/>
      <c r="JV15" s="841"/>
      <c r="JW15" s="841"/>
      <c r="JX15" s="841"/>
      <c r="JY15" s="841"/>
      <c r="JZ15" s="841"/>
      <c r="KA15" s="841"/>
      <c r="KB15" s="841"/>
      <c r="KC15" s="841"/>
      <c r="KD15" s="841"/>
      <c r="KE15" s="841"/>
      <c r="KF15" s="841"/>
      <c r="KG15" s="841"/>
      <c r="KH15" s="841"/>
      <c r="KI15" s="841"/>
      <c r="KJ15" s="841"/>
      <c r="KK15" s="841"/>
      <c r="KL15" s="841"/>
      <c r="KM15" s="841"/>
      <c r="KN15" s="841"/>
      <c r="KO15" s="841"/>
      <c r="KP15" s="841"/>
      <c r="KQ15" s="841"/>
      <c r="KR15" s="841"/>
      <c r="KS15" s="841"/>
      <c r="KT15" s="841"/>
      <c r="KU15" s="841"/>
      <c r="KV15" s="841"/>
      <c r="KW15" s="841"/>
      <c r="KX15" s="841"/>
      <c r="KY15" s="841"/>
      <c r="KZ15" s="841"/>
      <c r="LA15" s="841"/>
      <c r="LB15" s="841"/>
      <c r="LC15" s="841"/>
      <c r="LD15" s="841"/>
      <c r="LE15" s="841"/>
      <c r="LF15" s="841"/>
      <c r="LG15" s="841"/>
      <c r="LH15" s="841"/>
      <c r="LI15" s="841"/>
      <c r="LJ15" s="841"/>
      <c r="LK15" s="841"/>
      <c r="LL15" s="841"/>
      <c r="LM15" s="841"/>
      <c r="LN15" s="841"/>
      <c r="LO15" s="841"/>
      <c r="LP15" s="841"/>
      <c r="LQ15" s="841"/>
      <c r="LR15" s="841"/>
      <c r="LS15" s="841"/>
      <c r="LT15" s="841"/>
      <c r="LU15" s="841"/>
      <c r="LV15" s="841"/>
      <c r="LW15" s="841"/>
      <c r="LX15" s="841"/>
      <c r="LY15" s="841"/>
      <c r="LZ15" s="841"/>
      <c r="MA15" s="841"/>
      <c r="MB15" s="841"/>
      <c r="MC15" s="841"/>
      <c r="MD15" s="841"/>
      <c r="ME15" s="841"/>
      <c r="MF15" s="841"/>
      <c r="MG15" s="841"/>
      <c r="MH15" s="841"/>
      <c r="MI15" s="841"/>
      <c r="MJ15" s="841"/>
      <c r="MK15" s="841"/>
      <c r="ML15" s="841"/>
      <c r="MM15" s="841"/>
      <c r="MN15" s="841"/>
      <c r="MO15" s="841"/>
      <c r="MP15" s="841"/>
      <c r="MQ15" s="841"/>
      <c r="MR15" s="841"/>
      <c r="MS15" s="841"/>
      <c r="MT15" s="841"/>
      <c r="MU15" s="841"/>
      <c r="MV15" s="841"/>
      <c r="MW15" s="841"/>
      <c r="MX15" s="841"/>
      <c r="MY15" s="841"/>
      <c r="MZ15" s="841"/>
      <c r="NA15" s="841"/>
      <c r="NB15" s="841"/>
      <c r="NC15" s="841"/>
      <c r="ND15" s="841"/>
      <c r="NE15" s="841"/>
      <c r="NF15" s="841"/>
      <c r="NG15" s="841"/>
      <c r="NH15" s="841"/>
      <c r="NI15" s="841"/>
      <c r="NJ15" s="841"/>
      <c r="NK15" s="841"/>
      <c r="NL15" s="841"/>
      <c r="NM15" s="841"/>
      <c r="NN15" s="841"/>
      <c r="NO15" s="841"/>
      <c r="NP15" s="841"/>
      <c r="NQ15" s="841"/>
      <c r="NR15" s="841"/>
      <c r="NS15" s="841"/>
      <c r="NT15" s="841"/>
      <c r="NU15" s="841"/>
      <c r="NV15" s="841"/>
      <c r="NW15" s="841"/>
      <c r="NX15" s="841"/>
      <c r="NY15" s="841"/>
      <c r="NZ15" s="841"/>
      <c r="OA15" s="841"/>
      <c r="OB15" s="841"/>
      <c r="OC15" s="841"/>
      <c r="OD15" s="841"/>
      <c r="OE15" s="841"/>
      <c r="OF15" s="841"/>
      <c r="OG15" s="841"/>
      <c r="OH15" s="841"/>
      <c r="OI15" s="841"/>
      <c r="OJ15" s="841"/>
      <c r="OK15" s="841"/>
      <c r="OL15" s="841"/>
      <c r="OM15" s="841"/>
      <c r="ON15" s="841"/>
      <c r="OO15" s="841"/>
      <c r="OP15" s="841"/>
      <c r="OQ15" s="841"/>
      <c r="OR15" s="841"/>
      <c r="OS15" s="841"/>
      <c r="OT15" s="841"/>
      <c r="OU15" s="841"/>
      <c r="OV15" s="841"/>
      <c r="OW15" s="841"/>
      <c r="OX15" s="841"/>
      <c r="OY15" s="841"/>
      <c r="OZ15" s="841"/>
      <c r="PA15" s="841"/>
      <c r="PB15" s="841"/>
      <c r="PC15" s="841"/>
      <c r="PD15" s="841"/>
      <c r="PE15" s="841"/>
      <c r="PF15" s="841"/>
      <c r="PG15" s="841"/>
      <c r="PH15" s="841"/>
      <c r="PI15" s="841"/>
      <c r="PJ15" s="841"/>
      <c r="PK15" s="841"/>
      <c r="PL15" s="841"/>
      <c r="PM15" s="841"/>
      <c r="PN15" s="841"/>
      <c r="PO15" s="841"/>
      <c r="PP15" s="841"/>
      <c r="PQ15" s="841"/>
      <c r="PR15" s="841"/>
      <c r="PS15" s="841"/>
      <c r="PT15" s="841"/>
      <c r="PU15" s="841"/>
      <c r="PV15" s="841"/>
      <c r="PW15" s="841"/>
      <c r="PX15" s="841"/>
      <c r="PY15" s="841"/>
      <c r="PZ15" s="841"/>
      <c r="QA15" s="841"/>
      <c r="QB15" s="841"/>
      <c r="QC15" s="841"/>
      <c r="QD15" s="841"/>
      <c r="QE15" s="841"/>
      <c r="QF15" s="841"/>
      <c r="QG15" s="841"/>
      <c r="QH15" s="841"/>
      <c r="QI15" s="841"/>
      <c r="QJ15" s="841"/>
      <c r="QK15" s="841"/>
      <c r="QL15" s="841"/>
      <c r="QM15" s="841"/>
      <c r="QN15" s="841"/>
      <c r="QO15" s="841"/>
      <c r="QP15" s="841"/>
      <c r="QQ15" s="841"/>
      <c r="QR15" s="841"/>
      <c r="QS15" s="841"/>
      <c r="QT15" s="841"/>
      <c r="QU15" s="841"/>
      <c r="QV15" s="841"/>
      <c r="QW15" s="841"/>
      <c r="QX15" s="841"/>
      <c r="QY15" s="841"/>
      <c r="QZ15" s="841"/>
      <c r="RA15" s="841"/>
      <c r="RB15" s="841"/>
      <c r="RC15" s="841"/>
      <c r="RD15" s="841"/>
      <c r="RE15" s="841"/>
      <c r="RF15" s="841"/>
      <c r="RG15" s="841"/>
      <c r="RH15" s="841"/>
      <c r="RI15" s="841"/>
      <c r="RJ15" s="841"/>
      <c r="RK15" s="841"/>
      <c r="RL15" s="841"/>
      <c r="RM15" s="841"/>
      <c r="RN15" s="841"/>
      <c r="RO15" s="841"/>
      <c r="RP15" s="841"/>
      <c r="RQ15" s="841"/>
      <c r="RR15" s="841"/>
      <c r="RS15" s="841"/>
      <c r="RT15" s="841"/>
      <c r="RU15" s="841"/>
      <c r="RV15" s="841"/>
      <c r="RW15" s="841"/>
      <c r="RX15" s="841"/>
      <c r="RY15" s="841"/>
      <c r="RZ15" s="841"/>
      <c r="SA15" s="841"/>
      <c r="SB15" s="841"/>
      <c r="SC15" s="841"/>
      <c r="SD15" s="841"/>
      <c r="SE15" s="841"/>
      <c r="SF15" s="841"/>
      <c r="SG15" s="841"/>
      <c r="SH15" s="841"/>
      <c r="SI15" s="841"/>
      <c r="SJ15" s="841"/>
      <c r="SK15" s="841"/>
      <c r="SL15" s="841"/>
      <c r="SM15" s="841"/>
      <c r="SN15" s="841"/>
      <c r="SO15" s="841"/>
      <c r="SP15" s="841"/>
      <c r="SQ15" s="841"/>
      <c r="SR15" s="841"/>
      <c r="SS15" s="841"/>
      <c r="ST15" s="841"/>
      <c r="SU15" s="841"/>
      <c r="SV15" s="841"/>
      <c r="SW15" s="841"/>
      <c r="SX15" s="841"/>
      <c r="SY15" s="841"/>
      <c r="SZ15" s="841"/>
      <c r="TA15" s="841"/>
      <c r="TB15" s="841"/>
      <c r="TC15" s="841"/>
      <c r="TD15" s="841"/>
      <c r="TE15" s="841"/>
      <c r="TF15" s="841"/>
      <c r="TG15" s="841"/>
      <c r="TH15" s="841"/>
      <c r="TI15" s="841"/>
      <c r="TJ15" s="841"/>
      <c r="TK15" s="841"/>
      <c r="TL15" s="841"/>
      <c r="TM15" s="841"/>
      <c r="TN15" s="841"/>
      <c r="TO15" s="841"/>
      <c r="TP15" s="841"/>
      <c r="TQ15" s="841"/>
      <c r="TR15" s="841"/>
      <c r="TS15" s="841"/>
      <c r="TT15" s="841"/>
      <c r="TU15" s="841"/>
      <c r="TV15" s="841"/>
      <c r="TW15" s="841"/>
      <c r="TX15" s="841"/>
      <c r="TY15" s="841"/>
      <c r="TZ15" s="841"/>
      <c r="UA15" s="841"/>
      <c r="UB15" s="841"/>
      <c r="UC15" s="841"/>
      <c r="UD15" s="841"/>
      <c r="UE15" s="841"/>
      <c r="UF15" s="841"/>
      <c r="UG15" s="841"/>
      <c r="UH15" s="841"/>
      <c r="UI15" s="841"/>
      <c r="UJ15" s="841"/>
      <c r="UK15" s="841"/>
      <c r="UL15" s="841"/>
      <c r="UM15" s="841"/>
      <c r="UN15" s="841"/>
      <c r="UO15" s="841"/>
      <c r="UP15" s="841"/>
      <c r="UQ15" s="841"/>
      <c r="UR15" s="841"/>
      <c r="US15" s="841"/>
      <c r="UT15" s="841"/>
      <c r="UU15" s="841"/>
      <c r="UV15" s="841"/>
      <c r="UW15" s="841"/>
      <c r="UX15" s="841"/>
      <c r="UY15" s="841"/>
      <c r="UZ15" s="841"/>
      <c r="VA15" s="841"/>
      <c r="VB15" s="841"/>
      <c r="VC15" s="841"/>
      <c r="VD15" s="841"/>
      <c r="VE15" s="841"/>
      <c r="VF15" s="841"/>
      <c r="VG15" s="841"/>
      <c r="VH15" s="841"/>
      <c r="VI15" s="841"/>
      <c r="VJ15" s="841"/>
      <c r="VK15" s="841"/>
      <c r="VL15" s="841"/>
      <c r="VM15" s="841"/>
      <c r="VN15" s="841"/>
      <c r="VO15" s="841"/>
      <c r="VP15" s="841"/>
      <c r="VQ15" s="841"/>
      <c r="VR15" s="841"/>
      <c r="VS15" s="841"/>
      <c r="VT15" s="841"/>
      <c r="VU15" s="841"/>
      <c r="VV15" s="841"/>
      <c r="VW15" s="841"/>
      <c r="VX15" s="841"/>
      <c r="VY15" s="841"/>
      <c r="VZ15" s="841"/>
      <c r="WA15" s="841"/>
      <c r="WB15" s="841"/>
      <c r="WC15" s="841"/>
      <c r="WD15" s="841"/>
      <c r="WE15" s="841"/>
      <c r="WF15" s="841"/>
      <c r="WG15" s="841"/>
      <c r="WH15" s="841"/>
      <c r="WI15" s="841"/>
      <c r="WJ15" s="841"/>
      <c r="WK15" s="841"/>
      <c r="WL15" s="841"/>
      <c r="WM15" s="841"/>
      <c r="WN15" s="841"/>
      <c r="WO15" s="841"/>
      <c r="WP15" s="841"/>
      <c r="WQ15" s="841"/>
      <c r="WR15" s="841"/>
      <c r="WS15" s="841"/>
      <c r="WT15" s="841"/>
      <c r="WU15" s="841"/>
      <c r="WV15" s="841"/>
      <c r="WW15" s="841"/>
      <c r="WX15" s="841"/>
      <c r="WY15" s="841"/>
      <c r="WZ15" s="841"/>
      <c r="XA15" s="841"/>
      <c r="XB15" s="841"/>
      <c r="XC15" s="841"/>
      <c r="XD15" s="841"/>
      <c r="XE15" s="841"/>
      <c r="XF15" s="841"/>
      <c r="XG15" s="841"/>
      <c r="XH15" s="841"/>
      <c r="XI15" s="841"/>
      <c r="XJ15" s="841"/>
      <c r="XK15" s="841"/>
      <c r="XL15" s="841"/>
      <c r="XM15" s="841"/>
      <c r="XN15" s="841"/>
      <c r="XO15" s="841"/>
      <c r="XP15" s="841"/>
      <c r="XQ15" s="841"/>
      <c r="XR15" s="841"/>
      <c r="XS15" s="841"/>
      <c r="XT15" s="841"/>
      <c r="XU15" s="841"/>
      <c r="XV15" s="841"/>
      <c r="XW15" s="841"/>
      <c r="XX15" s="841"/>
      <c r="XY15" s="841"/>
      <c r="XZ15" s="841"/>
      <c r="YA15" s="841"/>
      <c r="YB15" s="841"/>
      <c r="YC15" s="841"/>
      <c r="YD15" s="841"/>
      <c r="YE15" s="841"/>
      <c r="YF15" s="841"/>
      <c r="YG15" s="841"/>
      <c r="YH15" s="841"/>
      <c r="YI15" s="841"/>
      <c r="YJ15" s="841"/>
      <c r="YK15" s="841"/>
      <c r="YL15" s="841"/>
      <c r="YM15" s="841"/>
      <c r="YN15" s="841"/>
      <c r="YO15" s="841"/>
      <c r="YP15" s="841"/>
      <c r="YQ15" s="841"/>
      <c r="YR15" s="841"/>
      <c r="YS15" s="841"/>
      <c r="YT15" s="841"/>
      <c r="YU15" s="841"/>
      <c r="YV15" s="841"/>
      <c r="YW15" s="841"/>
      <c r="YX15" s="841"/>
      <c r="YY15" s="841"/>
      <c r="YZ15" s="841"/>
      <c r="ZA15" s="841"/>
      <c r="ZB15" s="841"/>
      <c r="ZC15" s="841"/>
      <c r="ZD15" s="841"/>
      <c r="ZE15" s="841"/>
      <c r="ZF15" s="841"/>
      <c r="ZG15" s="841"/>
      <c r="ZH15" s="841"/>
      <c r="ZI15" s="841"/>
      <c r="ZJ15" s="841"/>
      <c r="ZK15" s="841"/>
      <c r="ZL15" s="841"/>
      <c r="ZM15" s="841"/>
      <c r="ZN15" s="841"/>
      <c r="ZO15" s="841"/>
      <c r="ZP15" s="841"/>
      <c r="ZQ15" s="841"/>
      <c r="ZR15" s="841"/>
      <c r="ZS15" s="841"/>
      <c r="ZT15" s="841"/>
      <c r="ZU15" s="841"/>
      <c r="ZV15" s="841"/>
      <c r="ZW15" s="841"/>
      <c r="ZX15" s="841"/>
      <c r="ZY15" s="841"/>
      <c r="ZZ15" s="841"/>
      <c r="AAA15" s="841"/>
      <c r="AAB15" s="841"/>
      <c r="AAC15" s="841"/>
      <c r="AAD15" s="841"/>
      <c r="AAE15" s="841"/>
      <c r="AAF15" s="841"/>
      <c r="AAG15" s="841"/>
      <c r="AAH15" s="841"/>
      <c r="AAI15" s="841"/>
      <c r="AAJ15" s="841"/>
      <c r="AAK15" s="841"/>
      <c r="AAL15" s="841"/>
      <c r="AAM15" s="841"/>
      <c r="AAN15" s="841"/>
      <c r="AAO15" s="841"/>
      <c r="AAP15" s="841"/>
      <c r="AAQ15" s="841"/>
      <c r="AAR15" s="841"/>
      <c r="AAS15" s="841"/>
      <c r="AAT15" s="841"/>
      <c r="AAU15" s="841"/>
      <c r="AAV15" s="841"/>
      <c r="AAW15" s="841"/>
      <c r="AAX15" s="841"/>
      <c r="AAY15" s="841"/>
      <c r="AAZ15" s="841"/>
      <c r="ABA15" s="841"/>
      <c r="ABB15" s="841"/>
      <c r="ABC15" s="841"/>
      <c r="ABD15" s="841"/>
      <c r="ABE15" s="841"/>
      <c r="ABF15" s="841"/>
      <c r="ABG15" s="841"/>
      <c r="ABH15" s="841"/>
      <c r="ABI15" s="841"/>
      <c r="ABJ15" s="841"/>
      <c r="ABK15" s="841"/>
      <c r="ABL15" s="841"/>
      <c r="ABM15" s="841"/>
      <c r="ABN15" s="841"/>
      <c r="ABO15" s="841"/>
      <c r="ABP15" s="841"/>
      <c r="ABQ15" s="841"/>
      <c r="ABR15" s="841"/>
      <c r="ABS15" s="841"/>
      <c r="ABT15" s="841"/>
      <c r="ABU15" s="841"/>
      <c r="ABV15" s="841"/>
      <c r="ABW15" s="841"/>
      <c r="ABX15" s="841"/>
      <c r="ABY15" s="841"/>
      <c r="ABZ15" s="841"/>
      <c r="ACA15" s="841"/>
      <c r="ACB15" s="841"/>
      <c r="ACC15" s="841"/>
      <c r="ACD15" s="841"/>
      <c r="ACE15" s="841"/>
      <c r="ACF15" s="841"/>
      <c r="ACG15" s="841"/>
      <c r="ACH15" s="841"/>
      <c r="ACI15" s="841"/>
      <c r="ACJ15" s="841"/>
      <c r="ACK15" s="841"/>
      <c r="ACL15" s="841"/>
      <c r="ACM15" s="841"/>
      <c r="ACN15" s="841"/>
      <c r="ACO15" s="841"/>
      <c r="ACP15" s="841"/>
      <c r="ACQ15" s="841"/>
      <c r="ACR15" s="841"/>
      <c r="ACS15" s="841"/>
      <c r="ACT15" s="841"/>
      <c r="ACU15" s="841"/>
      <c r="ACV15" s="841"/>
      <c r="ACW15" s="841"/>
      <c r="ACX15" s="841"/>
      <c r="ACY15" s="841"/>
      <c r="ACZ15" s="841"/>
      <c r="ADA15" s="841"/>
      <c r="ADB15" s="841"/>
      <c r="ADC15" s="841"/>
      <c r="ADD15" s="841"/>
      <c r="ADE15" s="841"/>
      <c r="ADF15" s="841"/>
      <c r="ADG15" s="841"/>
      <c r="ADH15" s="841"/>
      <c r="ADI15" s="841"/>
      <c r="ADJ15" s="841"/>
      <c r="ADK15" s="841"/>
      <c r="ADL15" s="841"/>
      <c r="ADM15" s="841"/>
      <c r="ADN15" s="841"/>
      <c r="ADO15" s="841"/>
      <c r="ADP15" s="841"/>
      <c r="ADQ15" s="841"/>
      <c r="ADR15" s="841"/>
      <c r="ADS15" s="841"/>
      <c r="ADT15" s="841"/>
      <c r="ADU15" s="841"/>
      <c r="ADV15" s="841"/>
      <c r="ADW15" s="841"/>
      <c r="ADX15" s="841"/>
      <c r="ADY15" s="841"/>
      <c r="ADZ15" s="841"/>
      <c r="AEA15" s="841"/>
      <c r="AEB15" s="841"/>
      <c r="AEC15" s="841"/>
      <c r="AED15" s="841"/>
      <c r="AEE15" s="841"/>
      <c r="AEF15" s="841"/>
      <c r="AEG15" s="841"/>
      <c r="AEH15" s="841"/>
      <c r="AEI15" s="841"/>
      <c r="AEJ15" s="841"/>
      <c r="AEK15" s="841"/>
      <c r="AEL15" s="841"/>
      <c r="AEM15" s="841"/>
      <c r="AEN15" s="841"/>
      <c r="AEO15" s="841"/>
      <c r="AEP15" s="841"/>
      <c r="AEQ15" s="841"/>
      <c r="AER15" s="841"/>
      <c r="AES15" s="841"/>
      <c r="AET15" s="841"/>
      <c r="AEU15" s="841"/>
      <c r="AEV15" s="841"/>
      <c r="AEW15" s="841"/>
      <c r="AEX15" s="841"/>
      <c r="AEY15" s="841"/>
      <c r="AEZ15" s="841"/>
      <c r="AFA15" s="841"/>
      <c r="AFB15" s="841"/>
      <c r="AFC15" s="841"/>
      <c r="AFD15" s="841"/>
      <c r="AFE15" s="841"/>
      <c r="AFF15" s="841"/>
      <c r="AFG15" s="841"/>
      <c r="AFH15" s="841"/>
      <c r="AFI15" s="841"/>
      <c r="AFJ15" s="841"/>
      <c r="AFK15" s="841"/>
      <c r="AFL15" s="841"/>
      <c r="AFM15" s="841"/>
      <c r="AFN15" s="841"/>
      <c r="AFO15" s="841"/>
      <c r="AFP15" s="841"/>
      <c r="AFQ15" s="841"/>
      <c r="AFR15" s="841"/>
      <c r="AFS15" s="841"/>
      <c r="AFT15" s="841"/>
      <c r="AFU15" s="841"/>
      <c r="AFV15" s="841"/>
      <c r="AFW15" s="841"/>
      <c r="AFX15" s="841"/>
      <c r="AFY15" s="841"/>
      <c r="AFZ15" s="841"/>
      <c r="AGA15" s="841"/>
      <c r="AGB15" s="841"/>
      <c r="AGC15" s="841"/>
      <c r="AGD15" s="841"/>
      <c r="AGE15" s="841"/>
      <c r="AGF15" s="841"/>
      <c r="AGG15" s="841"/>
      <c r="AGH15" s="841"/>
      <c r="AGI15" s="841"/>
      <c r="AGJ15" s="841"/>
      <c r="AGK15" s="841"/>
      <c r="AGL15" s="841"/>
      <c r="AGM15" s="841"/>
      <c r="AGN15" s="841"/>
      <c r="AGO15" s="841"/>
      <c r="AGP15" s="841"/>
      <c r="AGQ15" s="841"/>
      <c r="AGR15" s="841"/>
      <c r="AGS15" s="841"/>
      <c r="AGT15" s="841"/>
      <c r="AGU15" s="841"/>
      <c r="AGV15" s="841"/>
      <c r="AGW15" s="841"/>
      <c r="AGX15" s="841"/>
      <c r="AGY15" s="841"/>
      <c r="AGZ15" s="841"/>
      <c r="AHA15" s="841"/>
      <c r="AHB15" s="841"/>
      <c r="AHC15" s="841"/>
      <c r="AHD15" s="841"/>
      <c r="AHE15" s="841"/>
      <c r="AHF15" s="841"/>
      <c r="AHG15" s="841"/>
      <c r="AHH15" s="841"/>
      <c r="AHI15" s="841"/>
      <c r="AHJ15" s="841"/>
      <c r="AHK15" s="841"/>
      <c r="AHL15" s="841"/>
      <c r="AHM15" s="841"/>
      <c r="AHN15" s="841"/>
      <c r="AHO15" s="841"/>
      <c r="AHP15" s="841"/>
      <c r="AHQ15" s="841"/>
      <c r="AHR15" s="841"/>
      <c r="AHS15" s="841"/>
      <c r="AHT15" s="841"/>
      <c r="AHU15" s="841"/>
      <c r="AHV15" s="841"/>
      <c r="AHW15" s="841"/>
      <c r="AHX15" s="841"/>
      <c r="AHY15" s="841"/>
      <c r="AHZ15" s="841"/>
      <c r="AIA15" s="841"/>
      <c r="AIB15" s="841"/>
      <c r="AIC15" s="841"/>
      <c r="AID15" s="841"/>
      <c r="AIE15" s="841"/>
      <c r="AIF15" s="841"/>
      <c r="AIG15" s="841"/>
      <c r="AIH15" s="841"/>
      <c r="AII15" s="841"/>
      <c r="AIJ15" s="841"/>
      <c r="AIK15" s="841"/>
      <c r="AIL15" s="841"/>
      <c r="AIM15" s="841"/>
      <c r="AIN15" s="841"/>
      <c r="AIO15" s="841"/>
      <c r="AIP15" s="841"/>
      <c r="AIQ15" s="841"/>
      <c r="AIR15" s="841"/>
      <c r="AIS15" s="841"/>
      <c r="AIT15" s="841"/>
      <c r="AIU15" s="841"/>
      <c r="AIV15" s="841"/>
      <c r="AIW15" s="841"/>
      <c r="AIX15" s="841"/>
      <c r="AIY15" s="841"/>
      <c r="AIZ15" s="841"/>
      <c r="AJA15" s="841"/>
      <c r="AJB15" s="841"/>
      <c r="AJC15" s="841"/>
      <c r="AJD15" s="841"/>
      <c r="AJE15" s="841"/>
      <c r="AJF15" s="841"/>
      <c r="AJG15" s="841"/>
      <c r="AJH15" s="841"/>
      <c r="AJI15" s="841"/>
      <c r="AJJ15" s="841"/>
      <c r="AJK15" s="841"/>
      <c r="AJL15" s="841"/>
      <c r="AJM15" s="841"/>
      <c r="AJN15" s="841"/>
      <c r="AJO15" s="841"/>
      <c r="AJP15" s="841"/>
      <c r="AJQ15" s="841"/>
      <c r="AJR15" s="841"/>
      <c r="AJS15" s="841"/>
      <c r="AJT15" s="841"/>
      <c r="AJU15" s="841"/>
      <c r="AJV15" s="841"/>
      <c r="AJW15" s="841"/>
      <c r="AJX15" s="841"/>
      <c r="AJY15" s="841"/>
      <c r="AJZ15" s="841"/>
      <c r="AKA15" s="841"/>
      <c r="AKB15" s="841"/>
      <c r="AKC15" s="841"/>
      <c r="AKD15" s="841"/>
      <c r="AKE15" s="841"/>
      <c r="AKF15" s="841"/>
      <c r="AKG15" s="841"/>
      <c r="AKH15" s="841"/>
      <c r="AKI15" s="841"/>
      <c r="AKJ15" s="841"/>
      <c r="AKK15" s="841"/>
      <c r="AKL15" s="841"/>
      <c r="AKM15" s="841"/>
      <c r="AKN15" s="841"/>
      <c r="AKO15" s="841"/>
      <c r="AKP15" s="841"/>
      <c r="AKQ15" s="841"/>
      <c r="AKR15" s="841"/>
      <c r="AKS15" s="841"/>
      <c r="AKT15" s="841"/>
      <c r="AKU15" s="841"/>
      <c r="AKV15" s="841"/>
      <c r="AKW15" s="841"/>
      <c r="AKX15" s="841"/>
      <c r="AKY15" s="841"/>
      <c r="AKZ15" s="841"/>
      <c r="ALA15" s="841"/>
      <c r="ALB15" s="841"/>
      <c r="ALC15" s="841"/>
      <c r="ALD15" s="841"/>
      <c r="ALE15" s="841"/>
      <c r="ALF15" s="841"/>
      <c r="ALG15" s="841"/>
      <c r="ALH15" s="841"/>
      <c r="ALI15" s="841"/>
      <c r="ALJ15" s="841"/>
      <c r="ALK15" s="841"/>
      <c r="ALL15" s="841"/>
      <c r="ALM15" s="841"/>
      <c r="ALN15" s="841"/>
      <c r="ALO15" s="841"/>
      <c r="ALP15" s="841"/>
      <c r="ALQ15" s="841"/>
      <c r="ALR15" s="841"/>
      <c r="ALS15" s="841"/>
      <c r="ALT15" s="841"/>
      <c r="ALU15" s="841"/>
      <c r="ALV15" s="841"/>
      <c r="ALW15" s="841"/>
      <c r="ALX15" s="841"/>
      <c r="ALY15" s="841"/>
      <c r="ALZ15" s="841"/>
      <c r="AMA15" s="841"/>
      <c r="AMB15" s="841"/>
      <c r="AMC15" s="841"/>
      <c r="AMD15" s="841"/>
      <c r="AME15" s="841"/>
      <c r="AMF15" s="841"/>
      <c r="AMG15" s="841"/>
      <c r="AMH15" s="841"/>
      <c r="AMI15" s="841"/>
      <c r="AMJ15" s="841"/>
      <c r="AMK15" s="841"/>
      <c r="AML15" s="841"/>
      <c r="AMM15" s="841"/>
      <c r="AMN15" s="841"/>
      <c r="AMO15" s="841"/>
      <c r="AMP15" s="841"/>
      <c r="AMQ15" s="841"/>
      <c r="AMR15" s="841"/>
      <c r="AMS15" s="841"/>
      <c r="AMT15" s="841"/>
      <c r="AMU15" s="841"/>
      <c r="AMV15" s="841"/>
      <c r="AMW15" s="841"/>
      <c r="AMX15" s="841"/>
      <c r="AMY15" s="841"/>
      <c r="AMZ15" s="841"/>
      <c r="ANA15" s="841"/>
      <c r="ANB15" s="841"/>
      <c r="ANC15" s="841"/>
      <c r="AND15" s="841"/>
      <c r="ANE15" s="841"/>
      <c r="ANF15" s="841"/>
      <c r="ANG15" s="841"/>
      <c r="ANH15" s="841"/>
      <c r="ANI15" s="841"/>
      <c r="ANJ15" s="841"/>
      <c r="ANK15" s="841"/>
      <c r="ANL15" s="841"/>
      <c r="ANM15" s="841"/>
      <c r="ANN15" s="841"/>
      <c r="ANO15" s="841"/>
      <c r="ANP15" s="841"/>
      <c r="ANQ15" s="841"/>
      <c r="ANR15" s="841"/>
      <c r="ANS15" s="841"/>
      <c r="ANT15" s="841"/>
      <c r="ANU15" s="841"/>
      <c r="ANV15" s="841"/>
      <c r="ANW15" s="841"/>
      <c r="ANX15" s="841"/>
      <c r="ANY15" s="841"/>
      <c r="ANZ15" s="841"/>
      <c r="AOA15" s="841"/>
      <c r="AOB15" s="841"/>
      <c r="AOC15" s="841"/>
      <c r="AOD15" s="841"/>
      <c r="AOE15" s="841"/>
      <c r="AOF15" s="841"/>
      <c r="AOG15" s="841"/>
      <c r="AOH15" s="841"/>
      <c r="AOI15" s="841"/>
      <c r="AOJ15" s="841"/>
      <c r="AOK15" s="841"/>
      <c r="AOL15" s="841"/>
      <c r="AOM15" s="841"/>
      <c r="AON15" s="841"/>
      <c r="AOO15" s="841"/>
      <c r="AOP15" s="841"/>
      <c r="AOQ15" s="841"/>
      <c r="AOR15" s="841"/>
      <c r="AOS15" s="841"/>
      <c r="AOT15" s="841"/>
      <c r="AOU15" s="841"/>
      <c r="AOV15" s="841"/>
      <c r="AOW15" s="841"/>
      <c r="AOX15" s="841"/>
      <c r="AOY15" s="841"/>
      <c r="AOZ15" s="841"/>
      <c r="APA15" s="841"/>
      <c r="APB15" s="841"/>
      <c r="APC15" s="841"/>
      <c r="APD15" s="841"/>
      <c r="APE15" s="841"/>
      <c r="APF15" s="841"/>
      <c r="APG15" s="841"/>
      <c r="APH15" s="841"/>
      <c r="API15" s="841"/>
      <c r="APJ15" s="841"/>
      <c r="APK15" s="841"/>
      <c r="APL15" s="841"/>
      <c r="APM15" s="841"/>
      <c r="APN15" s="841"/>
      <c r="APO15" s="841"/>
      <c r="APP15" s="841"/>
      <c r="APQ15" s="841"/>
      <c r="APR15" s="841"/>
      <c r="APS15" s="841"/>
      <c r="APT15" s="841"/>
      <c r="APU15" s="841"/>
      <c r="APV15" s="841"/>
      <c r="APW15" s="841"/>
      <c r="APX15" s="841"/>
      <c r="APY15" s="841"/>
      <c r="APZ15" s="841"/>
      <c r="AQA15" s="841"/>
      <c r="AQB15" s="841"/>
      <c r="AQC15" s="841"/>
      <c r="AQD15" s="841"/>
      <c r="AQE15" s="841"/>
      <c r="AQF15" s="841"/>
      <c r="AQG15" s="841"/>
      <c r="AQH15" s="841"/>
      <c r="AQI15" s="841"/>
      <c r="AQJ15" s="841"/>
      <c r="AQK15" s="841"/>
      <c r="AQL15" s="841"/>
      <c r="AQM15" s="841"/>
      <c r="AQN15" s="841"/>
      <c r="AQO15" s="841"/>
      <c r="AQP15" s="841"/>
      <c r="AQQ15" s="841"/>
      <c r="AQR15" s="841"/>
      <c r="AQS15" s="841"/>
      <c r="AQT15" s="841"/>
      <c r="AQU15" s="841"/>
      <c r="AQV15" s="841"/>
      <c r="AQW15" s="841"/>
      <c r="AQX15" s="841"/>
      <c r="AQY15" s="841"/>
      <c r="AQZ15" s="841"/>
      <c r="ARA15" s="841"/>
      <c r="ARB15" s="841"/>
      <c r="ARC15" s="841"/>
      <c r="ARD15" s="841"/>
      <c r="ARE15" s="841"/>
      <c r="ARF15" s="841"/>
      <c r="ARG15" s="841"/>
      <c r="ARH15" s="841"/>
      <c r="ARI15" s="841"/>
      <c r="ARJ15" s="841"/>
      <c r="ARK15" s="841"/>
      <c r="ARL15" s="841"/>
      <c r="ARM15" s="841"/>
      <c r="ARN15" s="841"/>
      <c r="ARO15" s="841"/>
      <c r="ARP15" s="841"/>
      <c r="ARQ15" s="841"/>
      <c r="ARR15" s="841"/>
      <c r="ARS15" s="841"/>
      <c r="ART15" s="841"/>
      <c r="ARU15" s="841"/>
      <c r="ARV15" s="841"/>
      <c r="ARW15" s="841"/>
      <c r="ARX15" s="841"/>
      <c r="ARY15" s="841"/>
      <c r="ARZ15" s="841"/>
      <c r="ASA15" s="841"/>
      <c r="ASB15" s="841"/>
      <c r="ASC15" s="841"/>
      <c r="ASD15" s="841"/>
      <c r="ASE15" s="841"/>
      <c r="ASF15" s="841"/>
      <c r="ASG15" s="841"/>
      <c r="ASH15" s="841"/>
      <c r="ASI15" s="841"/>
      <c r="ASJ15" s="841"/>
      <c r="ASK15" s="841"/>
      <c r="ASL15" s="841"/>
      <c r="ASM15" s="841"/>
      <c r="ASN15" s="841"/>
      <c r="ASO15" s="841"/>
      <c r="ASP15" s="841"/>
      <c r="ASQ15" s="841"/>
      <c r="ASR15" s="841"/>
      <c r="ASS15" s="841"/>
      <c r="AST15" s="841"/>
      <c r="ASU15" s="841"/>
      <c r="ASV15" s="841"/>
      <c r="ASW15" s="841"/>
      <c r="ASX15" s="841"/>
      <c r="ASY15" s="841"/>
      <c r="ASZ15" s="841"/>
      <c r="ATA15" s="841"/>
      <c r="ATB15" s="841"/>
      <c r="ATC15" s="841"/>
      <c r="ATD15" s="841"/>
      <c r="ATE15" s="841"/>
      <c r="ATF15" s="841"/>
      <c r="ATG15" s="841"/>
      <c r="ATH15" s="841"/>
      <c r="ATI15" s="841"/>
      <c r="ATJ15" s="841"/>
      <c r="ATK15" s="841"/>
      <c r="ATL15" s="841"/>
      <c r="ATM15" s="841"/>
      <c r="ATN15" s="841"/>
      <c r="ATO15" s="841"/>
      <c r="ATP15" s="841"/>
      <c r="ATQ15" s="841"/>
      <c r="ATR15" s="841"/>
      <c r="ATS15" s="841"/>
      <c r="ATT15" s="841"/>
      <c r="ATU15" s="841"/>
      <c r="ATV15" s="841"/>
      <c r="ATW15" s="841"/>
      <c r="ATX15" s="841"/>
      <c r="ATY15" s="841"/>
      <c r="ATZ15" s="841"/>
      <c r="AUA15" s="841"/>
      <c r="AUB15" s="841"/>
      <c r="AUC15" s="841"/>
      <c r="AUD15" s="841"/>
      <c r="AUE15" s="841"/>
      <c r="AUF15" s="841"/>
      <c r="AUG15" s="841"/>
      <c r="AUH15" s="841"/>
      <c r="AUI15" s="841"/>
      <c r="AUJ15" s="841"/>
      <c r="AUK15" s="841"/>
      <c r="AUL15" s="841"/>
      <c r="AUM15" s="841"/>
      <c r="AUN15" s="841"/>
      <c r="AUO15" s="841"/>
      <c r="AUP15" s="841"/>
      <c r="AUQ15" s="841"/>
      <c r="AUR15" s="841"/>
      <c r="AUS15" s="841"/>
      <c r="AUT15" s="841"/>
      <c r="AUU15" s="841"/>
      <c r="AUV15" s="841"/>
      <c r="AUW15" s="841"/>
      <c r="AUX15" s="841"/>
      <c r="AUY15" s="841"/>
      <c r="AUZ15" s="841"/>
      <c r="AVA15" s="841"/>
      <c r="AVB15" s="841"/>
      <c r="AVC15" s="841"/>
      <c r="AVD15" s="841"/>
      <c r="AVE15" s="841"/>
      <c r="AVF15" s="841"/>
      <c r="AVG15" s="841"/>
      <c r="AVH15" s="841"/>
      <c r="AVI15" s="841"/>
      <c r="AVJ15" s="841"/>
      <c r="AVK15" s="841"/>
      <c r="AVL15" s="841"/>
      <c r="AVM15" s="841"/>
      <c r="AVN15" s="841"/>
      <c r="AVO15" s="841"/>
      <c r="AVP15" s="841"/>
      <c r="AVQ15" s="841"/>
      <c r="AVR15" s="841"/>
      <c r="AVS15" s="841"/>
      <c r="AVT15" s="841"/>
      <c r="AVU15" s="841"/>
      <c r="AVV15" s="841"/>
      <c r="AVW15" s="841"/>
      <c r="AVX15" s="841"/>
      <c r="AVY15" s="841"/>
      <c r="AVZ15" s="841"/>
      <c r="AWA15" s="841"/>
      <c r="AWB15" s="841"/>
      <c r="AWC15" s="841"/>
      <c r="AWD15" s="841"/>
      <c r="AWE15" s="841"/>
      <c r="AWF15" s="841"/>
      <c r="AWG15" s="841"/>
      <c r="AWH15" s="841"/>
      <c r="AWI15" s="841"/>
      <c r="AWJ15" s="841"/>
      <c r="AWK15" s="841"/>
      <c r="AWL15" s="841"/>
      <c r="AWM15" s="841"/>
      <c r="AWN15" s="841"/>
      <c r="AWO15" s="841"/>
      <c r="AWP15" s="841"/>
      <c r="AWQ15" s="841"/>
      <c r="AWR15" s="841"/>
      <c r="AWS15" s="841"/>
      <c r="AWT15" s="841"/>
      <c r="AWU15" s="841"/>
      <c r="AWV15" s="841"/>
      <c r="AWW15" s="841"/>
      <c r="AWX15" s="841"/>
      <c r="AWY15" s="841"/>
      <c r="AWZ15" s="841"/>
      <c r="AXA15" s="841"/>
      <c r="AXB15" s="841"/>
      <c r="AXC15" s="841"/>
      <c r="AXD15" s="841"/>
      <c r="AXE15" s="841"/>
      <c r="AXF15" s="841"/>
      <c r="AXG15" s="841"/>
      <c r="AXH15" s="841"/>
      <c r="AXI15" s="841"/>
      <c r="AXJ15" s="841"/>
      <c r="AXK15" s="841"/>
      <c r="AXL15" s="841"/>
      <c r="AXM15" s="841"/>
      <c r="AXN15" s="841"/>
      <c r="AXO15" s="841"/>
      <c r="AXP15" s="841"/>
      <c r="AXQ15" s="841"/>
      <c r="AXR15" s="841"/>
      <c r="AXS15" s="841"/>
      <c r="AXT15" s="841"/>
      <c r="AXU15" s="841"/>
      <c r="AXV15" s="841"/>
      <c r="AXW15" s="841"/>
      <c r="AXX15" s="841"/>
      <c r="AXY15" s="841"/>
      <c r="AXZ15" s="841"/>
      <c r="AYA15" s="841"/>
      <c r="AYB15" s="841"/>
      <c r="AYC15" s="841"/>
      <c r="AYD15" s="841"/>
      <c r="AYE15" s="841"/>
      <c r="AYF15" s="841"/>
      <c r="AYG15" s="841"/>
      <c r="AYH15" s="841"/>
      <c r="AYI15" s="841"/>
      <c r="AYJ15" s="841"/>
      <c r="AYK15" s="841"/>
      <c r="AYL15" s="841"/>
      <c r="AYM15" s="841"/>
      <c r="AYN15" s="841"/>
      <c r="AYO15" s="841"/>
      <c r="AYP15" s="841"/>
      <c r="AYQ15" s="841"/>
      <c r="AYR15" s="841"/>
      <c r="AYS15" s="841"/>
    </row>
    <row r="16" spans="1:1345" s="687" customFormat="1" ht="15" customHeight="1">
      <c r="A16" s="707"/>
      <c r="B16" s="717"/>
      <c r="C16" s="718"/>
      <c r="D16" s="709">
        <v>4</v>
      </c>
      <c r="E16" s="708" t="s">
        <v>717</v>
      </c>
      <c r="F16" s="719"/>
      <c r="G16" s="720" t="s">
        <v>718</v>
      </c>
      <c r="H16" s="710">
        <f t="shared" si="5"/>
        <v>0</v>
      </c>
      <c r="I16" s="710">
        <f t="shared" si="6"/>
        <v>0</v>
      </c>
      <c r="J16" s="710">
        <f t="shared" si="1"/>
        <v>0</v>
      </c>
      <c r="K16" s="711">
        <f t="shared" si="2"/>
        <v>0</v>
      </c>
      <c r="L16" s="710"/>
      <c r="M16" s="710"/>
      <c r="N16" s="721"/>
      <c r="O16" s="710"/>
      <c r="P16" s="710"/>
      <c r="Q16" s="721"/>
      <c r="R16" s="710"/>
      <c r="S16" s="710"/>
      <c r="T16" s="721"/>
      <c r="U16" s="710"/>
      <c r="V16" s="710"/>
      <c r="W16" s="721"/>
      <c r="X16" s="710"/>
      <c r="Y16" s="710"/>
      <c r="Z16" s="721"/>
      <c r="AA16" s="710"/>
      <c r="AB16" s="710"/>
      <c r="AC16" s="721"/>
      <c r="AD16" s="710"/>
      <c r="AE16" s="710"/>
      <c r="AF16" s="721"/>
      <c r="AG16" s="710"/>
      <c r="AH16" s="710"/>
      <c r="AI16" s="721"/>
      <c r="AJ16" s="710"/>
      <c r="AK16" s="710"/>
      <c r="AL16" s="721"/>
      <c r="AM16" s="710"/>
      <c r="AN16" s="710"/>
      <c r="AO16" s="721"/>
      <c r="AP16" s="710"/>
      <c r="AQ16" s="710"/>
      <c r="AR16" s="721"/>
      <c r="AS16" s="710"/>
      <c r="AT16" s="710"/>
      <c r="AU16" s="721"/>
      <c r="AV16" s="710"/>
      <c r="AW16" s="710"/>
      <c r="AX16" s="721"/>
      <c r="AY16" s="710"/>
      <c r="AZ16" s="710"/>
      <c r="BA16" s="721"/>
      <c r="BB16" s="710"/>
      <c r="BC16" s="710"/>
      <c r="BD16" s="721"/>
      <c r="BE16" s="710"/>
      <c r="BF16" s="710"/>
      <c r="BG16" s="721"/>
      <c r="BH16" s="710"/>
      <c r="BI16" s="710"/>
      <c r="BJ16" s="721"/>
      <c r="BK16" s="710"/>
      <c r="BL16" s="710"/>
      <c r="BM16" s="721"/>
      <c r="BN16" s="710"/>
      <c r="BO16" s="710"/>
      <c r="BP16" s="721"/>
      <c r="BQ16" s="710"/>
      <c r="BR16" s="710"/>
      <c r="BS16" s="721"/>
      <c r="BT16" s="710"/>
      <c r="BU16" s="710"/>
      <c r="BV16" s="721"/>
      <c r="BW16" s="710"/>
      <c r="BX16" s="710"/>
      <c r="BY16" s="721"/>
      <c r="BZ16" s="710"/>
      <c r="CA16" s="710"/>
      <c r="CB16" s="721"/>
      <c r="CC16" s="710"/>
      <c r="CD16" s="710"/>
      <c r="CE16" s="721"/>
      <c r="CF16" s="710"/>
      <c r="CG16" s="710"/>
      <c r="CH16" s="721"/>
      <c r="CI16" s="710"/>
      <c r="CJ16" s="710"/>
      <c r="CK16" s="721"/>
      <c r="CL16" s="710"/>
      <c r="CM16" s="710"/>
      <c r="CN16" s="721"/>
      <c r="CO16" s="710"/>
      <c r="CP16" s="710"/>
      <c r="CQ16" s="721"/>
      <c r="CR16" s="710"/>
      <c r="CS16" s="710"/>
      <c r="CT16" s="721"/>
      <c r="CU16" s="710"/>
      <c r="CV16" s="710"/>
      <c r="CW16" s="721"/>
      <c r="CX16" s="710"/>
      <c r="CY16" s="710"/>
      <c r="CZ16" s="721"/>
      <c r="DA16" s="710"/>
      <c r="DB16" s="710"/>
      <c r="DC16" s="721"/>
      <c r="DD16" s="710"/>
      <c r="DE16" s="710"/>
      <c r="DF16" s="721"/>
      <c r="DG16" s="710"/>
      <c r="DH16" s="710"/>
      <c r="DI16" s="721"/>
      <c r="DJ16" s="710"/>
      <c r="DK16" s="710"/>
      <c r="DL16" s="721"/>
      <c r="DM16" s="710"/>
      <c r="DN16" s="710"/>
      <c r="DO16" s="721"/>
      <c r="DP16" s="710"/>
      <c r="DQ16" s="710"/>
      <c r="DR16" s="721"/>
      <c r="DS16" s="710"/>
      <c r="DT16" s="710"/>
      <c r="DU16" s="721"/>
      <c r="DV16" s="710"/>
      <c r="DW16" s="710"/>
      <c r="DX16" s="721"/>
      <c r="DY16" s="710"/>
      <c r="DZ16" s="710"/>
      <c r="EA16" s="721"/>
      <c r="EB16" s="710"/>
      <c r="EC16" s="710"/>
      <c r="ED16" s="721"/>
      <c r="EE16" s="710"/>
      <c r="EF16" s="710"/>
      <c r="EG16" s="721"/>
      <c r="EH16" s="710"/>
      <c r="EI16" s="710"/>
      <c r="EJ16" s="721"/>
      <c r="EK16" s="721"/>
      <c r="EL16" s="721"/>
      <c r="EM16" s="721"/>
      <c r="EN16" s="721"/>
      <c r="EO16" s="721"/>
      <c r="EP16" s="721"/>
      <c r="EQ16" s="710"/>
      <c r="ER16" s="710"/>
      <c r="ES16" s="721"/>
      <c r="ET16" s="710"/>
      <c r="EU16" s="710"/>
      <c r="EV16" s="721"/>
      <c r="EW16" s="710"/>
      <c r="EX16" s="710"/>
      <c r="EY16" s="721"/>
      <c r="EZ16" s="710"/>
      <c r="FA16" s="710"/>
      <c r="FB16" s="721"/>
      <c r="FC16" s="710"/>
      <c r="FD16" s="710"/>
      <c r="FE16" s="721"/>
      <c r="FF16" s="710"/>
      <c r="FG16" s="710"/>
      <c r="FH16" s="721"/>
      <c r="FI16" s="710"/>
      <c r="FJ16" s="710"/>
      <c r="FK16" s="721"/>
      <c r="FL16" s="710"/>
      <c r="FM16" s="710"/>
      <c r="FN16" s="721"/>
      <c r="FO16" s="710"/>
      <c r="FP16" s="710"/>
      <c r="FQ16" s="721"/>
      <c r="FR16" s="710"/>
      <c r="FS16" s="710"/>
      <c r="FT16" s="721"/>
      <c r="FU16" s="710"/>
      <c r="FV16" s="710"/>
      <c r="FW16" s="721"/>
      <c r="FX16" s="710"/>
      <c r="FY16" s="710"/>
      <c r="FZ16" s="721"/>
      <c r="GA16" s="710">
        <f t="shared" si="9"/>
        <v>0</v>
      </c>
      <c r="GB16" s="710">
        <f t="shared" si="8"/>
        <v>0</v>
      </c>
      <c r="GC16" s="721"/>
      <c r="GD16" s="705">
        <f t="shared" si="3"/>
        <v>0</v>
      </c>
      <c r="GE16" s="833"/>
      <c r="GF16" s="841"/>
      <c r="GG16" s="841"/>
      <c r="GH16" s="841"/>
      <c r="GI16" s="841"/>
      <c r="GJ16" s="841"/>
      <c r="GK16" s="841"/>
      <c r="GL16" s="841"/>
      <c r="GM16" s="841"/>
      <c r="GN16" s="841"/>
      <c r="GO16" s="841"/>
      <c r="GP16" s="841"/>
      <c r="GQ16" s="841"/>
      <c r="GR16" s="841"/>
      <c r="GS16" s="841"/>
      <c r="GT16" s="841"/>
      <c r="GU16" s="841"/>
      <c r="GV16" s="841"/>
      <c r="GW16" s="841"/>
      <c r="GX16" s="841"/>
      <c r="GY16" s="841"/>
      <c r="GZ16" s="841"/>
      <c r="HA16" s="841"/>
      <c r="HB16" s="841"/>
      <c r="HC16" s="841"/>
      <c r="HD16" s="841"/>
      <c r="HE16" s="841"/>
      <c r="HF16" s="841"/>
      <c r="HG16" s="841"/>
      <c r="HH16" s="841"/>
      <c r="HI16" s="841"/>
      <c r="HJ16" s="841"/>
      <c r="HK16" s="841"/>
      <c r="HL16" s="841"/>
      <c r="HM16" s="841"/>
      <c r="HN16" s="841"/>
      <c r="HO16" s="841"/>
      <c r="HP16" s="841"/>
      <c r="HQ16" s="841"/>
      <c r="HR16" s="841"/>
      <c r="HS16" s="841"/>
      <c r="HT16" s="841"/>
      <c r="HU16" s="841"/>
      <c r="HV16" s="841"/>
      <c r="HW16" s="841"/>
      <c r="HX16" s="841"/>
      <c r="HY16" s="841"/>
      <c r="HZ16" s="841"/>
      <c r="IA16" s="841"/>
      <c r="IB16" s="841"/>
      <c r="IC16" s="841"/>
      <c r="ID16" s="841"/>
      <c r="IE16" s="841"/>
      <c r="IF16" s="841"/>
      <c r="IG16" s="841"/>
      <c r="IH16" s="841"/>
      <c r="II16" s="841"/>
      <c r="IJ16" s="841"/>
      <c r="IK16" s="841"/>
      <c r="IL16" s="841"/>
      <c r="IM16" s="841"/>
      <c r="IN16" s="841"/>
      <c r="IO16" s="841"/>
      <c r="IP16" s="841"/>
      <c r="IQ16" s="841"/>
      <c r="IR16" s="841"/>
      <c r="IS16" s="841"/>
      <c r="IT16" s="841"/>
      <c r="IU16" s="841"/>
      <c r="IV16" s="841"/>
      <c r="IW16" s="841"/>
      <c r="IX16" s="841"/>
      <c r="IY16" s="841"/>
      <c r="IZ16" s="841"/>
      <c r="JA16" s="841"/>
      <c r="JB16" s="841"/>
      <c r="JC16" s="841"/>
      <c r="JD16" s="841"/>
      <c r="JE16" s="841"/>
      <c r="JF16" s="841"/>
      <c r="JG16" s="841"/>
      <c r="JH16" s="841"/>
      <c r="JI16" s="841"/>
      <c r="JJ16" s="841"/>
      <c r="JK16" s="841"/>
      <c r="JL16" s="841"/>
      <c r="JM16" s="841"/>
      <c r="JN16" s="841"/>
      <c r="JO16" s="841"/>
      <c r="JP16" s="841"/>
      <c r="JQ16" s="841"/>
      <c r="JR16" s="841"/>
      <c r="JS16" s="841"/>
      <c r="JT16" s="841"/>
      <c r="JU16" s="841"/>
      <c r="JV16" s="841"/>
      <c r="JW16" s="841"/>
      <c r="JX16" s="841"/>
      <c r="JY16" s="841"/>
      <c r="JZ16" s="841"/>
      <c r="KA16" s="841"/>
      <c r="KB16" s="841"/>
      <c r="KC16" s="841"/>
      <c r="KD16" s="841"/>
      <c r="KE16" s="841"/>
      <c r="KF16" s="841"/>
      <c r="KG16" s="841"/>
      <c r="KH16" s="841"/>
      <c r="KI16" s="841"/>
      <c r="KJ16" s="841"/>
      <c r="KK16" s="841"/>
      <c r="KL16" s="841"/>
      <c r="KM16" s="841"/>
      <c r="KN16" s="841"/>
      <c r="KO16" s="841"/>
      <c r="KP16" s="841"/>
      <c r="KQ16" s="841"/>
      <c r="KR16" s="841"/>
      <c r="KS16" s="841"/>
      <c r="KT16" s="841"/>
      <c r="KU16" s="841"/>
      <c r="KV16" s="841"/>
      <c r="KW16" s="841"/>
      <c r="KX16" s="841"/>
      <c r="KY16" s="841"/>
      <c r="KZ16" s="841"/>
      <c r="LA16" s="841"/>
      <c r="LB16" s="841"/>
      <c r="LC16" s="841"/>
      <c r="LD16" s="841"/>
      <c r="LE16" s="841"/>
      <c r="LF16" s="841"/>
      <c r="LG16" s="841"/>
      <c r="LH16" s="841"/>
      <c r="LI16" s="841"/>
      <c r="LJ16" s="841"/>
      <c r="LK16" s="841"/>
      <c r="LL16" s="841"/>
      <c r="LM16" s="841"/>
      <c r="LN16" s="841"/>
      <c r="LO16" s="841"/>
      <c r="LP16" s="841"/>
      <c r="LQ16" s="841"/>
      <c r="LR16" s="841"/>
      <c r="LS16" s="841"/>
      <c r="LT16" s="841"/>
      <c r="LU16" s="841"/>
      <c r="LV16" s="841"/>
      <c r="LW16" s="841"/>
      <c r="LX16" s="841"/>
      <c r="LY16" s="841"/>
      <c r="LZ16" s="841"/>
      <c r="MA16" s="841"/>
      <c r="MB16" s="841"/>
      <c r="MC16" s="841"/>
      <c r="MD16" s="841"/>
      <c r="ME16" s="841"/>
      <c r="MF16" s="841"/>
      <c r="MG16" s="841"/>
      <c r="MH16" s="841"/>
      <c r="MI16" s="841"/>
      <c r="MJ16" s="841"/>
      <c r="MK16" s="841"/>
      <c r="ML16" s="841"/>
      <c r="MM16" s="841"/>
      <c r="MN16" s="841"/>
      <c r="MO16" s="841"/>
      <c r="MP16" s="841"/>
      <c r="MQ16" s="841"/>
      <c r="MR16" s="841"/>
      <c r="MS16" s="841"/>
      <c r="MT16" s="841"/>
      <c r="MU16" s="841"/>
      <c r="MV16" s="841"/>
      <c r="MW16" s="841"/>
      <c r="MX16" s="841"/>
      <c r="MY16" s="841"/>
      <c r="MZ16" s="841"/>
      <c r="NA16" s="841"/>
      <c r="NB16" s="841"/>
      <c r="NC16" s="841"/>
      <c r="ND16" s="841"/>
      <c r="NE16" s="841"/>
      <c r="NF16" s="841"/>
      <c r="NG16" s="841"/>
      <c r="NH16" s="841"/>
      <c r="NI16" s="841"/>
      <c r="NJ16" s="841"/>
      <c r="NK16" s="841"/>
      <c r="NL16" s="841"/>
      <c r="NM16" s="841"/>
      <c r="NN16" s="841"/>
      <c r="NO16" s="841"/>
      <c r="NP16" s="841"/>
      <c r="NQ16" s="841"/>
      <c r="NR16" s="841"/>
      <c r="NS16" s="841"/>
      <c r="NT16" s="841"/>
      <c r="NU16" s="841"/>
      <c r="NV16" s="841"/>
      <c r="NW16" s="841"/>
      <c r="NX16" s="841"/>
      <c r="NY16" s="841"/>
      <c r="NZ16" s="841"/>
      <c r="OA16" s="841"/>
      <c r="OB16" s="841"/>
      <c r="OC16" s="841"/>
      <c r="OD16" s="841"/>
      <c r="OE16" s="841"/>
      <c r="OF16" s="841"/>
      <c r="OG16" s="841"/>
      <c r="OH16" s="841"/>
      <c r="OI16" s="841"/>
      <c r="OJ16" s="841"/>
      <c r="OK16" s="841"/>
      <c r="OL16" s="841"/>
      <c r="OM16" s="841"/>
      <c r="ON16" s="841"/>
      <c r="OO16" s="841"/>
      <c r="OP16" s="841"/>
      <c r="OQ16" s="841"/>
      <c r="OR16" s="841"/>
      <c r="OS16" s="841"/>
      <c r="OT16" s="841"/>
      <c r="OU16" s="841"/>
      <c r="OV16" s="841"/>
      <c r="OW16" s="841"/>
      <c r="OX16" s="841"/>
      <c r="OY16" s="841"/>
      <c r="OZ16" s="841"/>
      <c r="PA16" s="841"/>
      <c r="PB16" s="841"/>
      <c r="PC16" s="841"/>
      <c r="PD16" s="841"/>
      <c r="PE16" s="841"/>
      <c r="PF16" s="841"/>
      <c r="PG16" s="841"/>
      <c r="PH16" s="841"/>
      <c r="PI16" s="841"/>
      <c r="PJ16" s="841"/>
      <c r="PK16" s="841"/>
      <c r="PL16" s="841"/>
      <c r="PM16" s="841"/>
      <c r="PN16" s="841"/>
      <c r="PO16" s="841"/>
      <c r="PP16" s="841"/>
      <c r="PQ16" s="841"/>
      <c r="PR16" s="841"/>
      <c r="PS16" s="841"/>
      <c r="PT16" s="841"/>
      <c r="PU16" s="841"/>
      <c r="PV16" s="841"/>
      <c r="PW16" s="841"/>
      <c r="PX16" s="841"/>
      <c r="PY16" s="841"/>
      <c r="PZ16" s="841"/>
      <c r="QA16" s="841"/>
      <c r="QB16" s="841"/>
      <c r="QC16" s="841"/>
      <c r="QD16" s="841"/>
      <c r="QE16" s="841"/>
      <c r="QF16" s="841"/>
      <c r="QG16" s="841"/>
      <c r="QH16" s="841"/>
      <c r="QI16" s="841"/>
      <c r="QJ16" s="841"/>
      <c r="QK16" s="841"/>
      <c r="QL16" s="841"/>
      <c r="QM16" s="841"/>
      <c r="QN16" s="841"/>
      <c r="QO16" s="841"/>
      <c r="QP16" s="841"/>
      <c r="QQ16" s="841"/>
      <c r="QR16" s="841"/>
      <c r="QS16" s="841"/>
      <c r="QT16" s="841"/>
      <c r="QU16" s="841"/>
      <c r="QV16" s="841"/>
      <c r="QW16" s="841"/>
      <c r="QX16" s="841"/>
      <c r="QY16" s="841"/>
      <c r="QZ16" s="841"/>
      <c r="RA16" s="841"/>
      <c r="RB16" s="841"/>
      <c r="RC16" s="841"/>
      <c r="RD16" s="841"/>
      <c r="RE16" s="841"/>
      <c r="RF16" s="841"/>
      <c r="RG16" s="841"/>
      <c r="RH16" s="841"/>
      <c r="RI16" s="841"/>
      <c r="RJ16" s="841"/>
      <c r="RK16" s="841"/>
      <c r="RL16" s="841"/>
      <c r="RM16" s="841"/>
      <c r="RN16" s="841"/>
      <c r="RO16" s="841"/>
      <c r="RP16" s="841"/>
      <c r="RQ16" s="841"/>
      <c r="RR16" s="841"/>
      <c r="RS16" s="841"/>
      <c r="RT16" s="841"/>
      <c r="RU16" s="841"/>
      <c r="RV16" s="841"/>
      <c r="RW16" s="841"/>
      <c r="RX16" s="841"/>
      <c r="RY16" s="841"/>
      <c r="RZ16" s="841"/>
      <c r="SA16" s="841"/>
      <c r="SB16" s="841"/>
      <c r="SC16" s="841"/>
      <c r="SD16" s="841"/>
      <c r="SE16" s="841"/>
      <c r="SF16" s="841"/>
      <c r="SG16" s="841"/>
      <c r="SH16" s="841"/>
      <c r="SI16" s="841"/>
      <c r="SJ16" s="841"/>
      <c r="SK16" s="841"/>
      <c r="SL16" s="841"/>
      <c r="SM16" s="841"/>
      <c r="SN16" s="841"/>
      <c r="SO16" s="841"/>
      <c r="SP16" s="841"/>
      <c r="SQ16" s="841"/>
      <c r="SR16" s="841"/>
      <c r="SS16" s="841"/>
      <c r="ST16" s="841"/>
      <c r="SU16" s="841"/>
      <c r="SV16" s="841"/>
      <c r="SW16" s="841"/>
      <c r="SX16" s="841"/>
      <c r="SY16" s="841"/>
      <c r="SZ16" s="841"/>
      <c r="TA16" s="841"/>
      <c r="TB16" s="841"/>
      <c r="TC16" s="841"/>
      <c r="TD16" s="841"/>
      <c r="TE16" s="841"/>
      <c r="TF16" s="841"/>
      <c r="TG16" s="841"/>
      <c r="TH16" s="841"/>
      <c r="TI16" s="841"/>
      <c r="TJ16" s="841"/>
      <c r="TK16" s="841"/>
      <c r="TL16" s="841"/>
      <c r="TM16" s="841"/>
      <c r="TN16" s="841"/>
      <c r="TO16" s="841"/>
      <c r="TP16" s="841"/>
      <c r="TQ16" s="841"/>
      <c r="TR16" s="841"/>
      <c r="TS16" s="841"/>
      <c r="TT16" s="841"/>
      <c r="TU16" s="841"/>
      <c r="TV16" s="841"/>
      <c r="TW16" s="841"/>
      <c r="TX16" s="841"/>
      <c r="TY16" s="841"/>
      <c r="TZ16" s="841"/>
      <c r="UA16" s="841"/>
      <c r="UB16" s="841"/>
      <c r="UC16" s="841"/>
      <c r="UD16" s="841"/>
      <c r="UE16" s="841"/>
      <c r="UF16" s="841"/>
      <c r="UG16" s="841"/>
      <c r="UH16" s="841"/>
      <c r="UI16" s="841"/>
      <c r="UJ16" s="841"/>
      <c r="UK16" s="841"/>
      <c r="UL16" s="841"/>
      <c r="UM16" s="841"/>
      <c r="UN16" s="841"/>
      <c r="UO16" s="841"/>
      <c r="UP16" s="841"/>
      <c r="UQ16" s="841"/>
      <c r="UR16" s="841"/>
      <c r="US16" s="841"/>
      <c r="UT16" s="841"/>
      <c r="UU16" s="841"/>
      <c r="UV16" s="841"/>
      <c r="UW16" s="841"/>
      <c r="UX16" s="841"/>
      <c r="UY16" s="841"/>
      <c r="UZ16" s="841"/>
      <c r="VA16" s="841"/>
      <c r="VB16" s="841"/>
      <c r="VC16" s="841"/>
      <c r="VD16" s="841"/>
      <c r="VE16" s="841"/>
      <c r="VF16" s="841"/>
      <c r="VG16" s="841"/>
      <c r="VH16" s="841"/>
      <c r="VI16" s="841"/>
      <c r="VJ16" s="841"/>
      <c r="VK16" s="841"/>
      <c r="VL16" s="841"/>
      <c r="VM16" s="841"/>
      <c r="VN16" s="841"/>
      <c r="VO16" s="841"/>
      <c r="VP16" s="841"/>
      <c r="VQ16" s="841"/>
      <c r="VR16" s="841"/>
      <c r="VS16" s="841"/>
      <c r="VT16" s="841"/>
      <c r="VU16" s="841"/>
      <c r="VV16" s="841"/>
      <c r="VW16" s="841"/>
      <c r="VX16" s="841"/>
      <c r="VY16" s="841"/>
      <c r="VZ16" s="841"/>
      <c r="WA16" s="841"/>
      <c r="WB16" s="841"/>
      <c r="WC16" s="841"/>
      <c r="WD16" s="841"/>
      <c r="WE16" s="841"/>
      <c r="WF16" s="841"/>
      <c r="WG16" s="841"/>
      <c r="WH16" s="841"/>
      <c r="WI16" s="841"/>
      <c r="WJ16" s="841"/>
      <c r="WK16" s="841"/>
      <c r="WL16" s="841"/>
      <c r="WM16" s="841"/>
      <c r="WN16" s="841"/>
      <c r="WO16" s="841"/>
      <c r="WP16" s="841"/>
      <c r="WQ16" s="841"/>
      <c r="WR16" s="841"/>
      <c r="WS16" s="841"/>
      <c r="WT16" s="841"/>
      <c r="WU16" s="841"/>
      <c r="WV16" s="841"/>
      <c r="WW16" s="841"/>
      <c r="WX16" s="841"/>
      <c r="WY16" s="841"/>
      <c r="WZ16" s="841"/>
      <c r="XA16" s="841"/>
      <c r="XB16" s="841"/>
      <c r="XC16" s="841"/>
      <c r="XD16" s="841"/>
      <c r="XE16" s="841"/>
      <c r="XF16" s="841"/>
      <c r="XG16" s="841"/>
      <c r="XH16" s="841"/>
      <c r="XI16" s="841"/>
      <c r="XJ16" s="841"/>
      <c r="XK16" s="841"/>
      <c r="XL16" s="841"/>
      <c r="XM16" s="841"/>
      <c r="XN16" s="841"/>
      <c r="XO16" s="841"/>
      <c r="XP16" s="841"/>
      <c r="XQ16" s="841"/>
      <c r="XR16" s="841"/>
      <c r="XS16" s="841"/>
      <c r="XT16" s="841"/>
      <c r="XU16" s="841"/>
      <c r="XV16" s="841"/>
      <c r="XW16" s="841"/>
      <c r="XX16" s="841"/>
      <c r="XY16" s="841"/>
      <c r="XZ16" s="841"/>
      <c r="YA16" s="841"/>
      <c r="YB16" s="841"/>
      <c r="YC16" s="841"/>
      <c r="YD16" s="841"/>
      <c r="YE16" s="841"/>
      <c r="YF16" s="841"/>
      <c r="YG16" s="841"/>
      <c r="YH16" s="841"/>
      <c r="YI16" s="841"/>
      <c r="YJ16" s="841"/>
      <c r="YK16" s="841"/>
      <c r="YL16" s="841"/>
      <c r="YM16" s="841"/>
      <c r="YN16" s="841"/>
      <c r="YO16" s="841"/>
      <c r="YP16" s="841"/>
      <c r="YQ16" s="841"/>
      <c r="YR16" s="841"/>
      <c r="YS16" s="841"/>
      <c r="YT16" s="841"/>
      <c r="YU16" s="841"/>
      <c r="YV16" s="841"/>
      <c r="YW16" s="841"/>
      <c r="YX16" s="841"/>
      <c r="YY16" s="841"/>
      <c r="YZ16" s="841"/>
      <c r="ZA16" s="841"/>
      <c r="ZB16" s="841"/>
      <c r="ZC16" s="841"/>
      <c r="ZD16" s="841"/>
      <c r="ZE16" s="841"/>
      <c r="ZF16" s="841"/>
      <c r="ZG16" s="841"/>
      <c r="ZH16" s="841"/>
      <c r="ZI16" s="841"/>
      <c r="ZJ16" s="841"/>
      <c r="ZK16" s="841"/>
      <c r="ZL16" s="841"/>
      <c r="ZM16" s="841"/>
      <c r="ZN16" s="841"/>
      <c r="ZO16" s="841"/>
      <c r="ZP16" s="841"/>
      <c r="ZQ16" s="841"/>
      <c r="ZR16" s="841"/>
      <c r="ZS16" s="841"/>
      <c r="ZT16" s="841"/>
      <c r="ZU16" s="841"/>
      <c r="ZV16" s="841"/>
      <c r="ZW16" s="841"/>
      <c r="ZX16" s="841"/>
      <c r="ZY16" s="841"/>
      <c r="ZZ16" s="841"/>
      <c r="AAA16" s="841"/>
      <c r="AAB16" s="841"/>
      <c r="AAC16" s="841"/>
      <c r="AAD16" s="841"/>
      <c r="AAE16" s="841"/>
      <c r="AAF16" s="841"/>
      <c r="AAG16" s="841"/>
      <c r="AAH16" s="841"/>
      <c r="AAI16" s="841"/>
      <c r="AAJ16" s="841"/>
      <c r="AAK16" s="841"/>
      <c r="AAL16" s="841"/>
      <c r="AAM16" s="841"/>
      <c r="AAN16" s="841"/>
      <c r="AAO16" s="841"/>
      <c r="AAP16" s="841"/>
      <c r="AAQ16" s="841"/>
      <c r="AAR16" s="841"/>
      <c r="AAS16" s="841"/>
      <c r="AAT16" s="841"/>
      <c r="AAU16" s="841"/>
      <c r="AAV16" s="841"/>
      <c r="AAW16" s="841"/>
      <c r="AAX16" s="841"/>
      <c r="AAY16" s="841"/>
      <c r="AAZ16" s="841"/>
      <c r="ABA16" s="841"/>
      <c r="ABB16" s="841"/>
      <c r="ABC16" s="841"/>
      <c r="ABD16" s="841"/>
      <c r="ABE16" s="841"/>
      <c r="ABF16" s="841"/>
      <c r="ABG16" s="841"/>
      <c r="ABH16" s="841"/>
      <c r="ABI16" s="841"/>
      <c r="ABJ16" s="841"/>
      <c r="ABK16" s="841"/>
      <c r="ABL16" s="841"/>
      <c r="ABM16" s="841"/>
      <c r="ABN16" s="841"/>
      <c r="ABO16" s="841"/>
      <c r="ABP16" s="841"/>
      <c r="ABQ16" s="841"/>
      <c r="ABR16" s="841"/>
      <c r="ABS16" s="841"/>
      <c r="ABT16" s="841"/>
      <c r="ABU16" s="841"/>
      <c r="ABV16" s="841"/>
      <c r="ABW16" s="841"/>
      <c r="ABX16" s="841"/>
      <c r="ABY16" s="841"/>
      <c r="ABZ16" s="841"/>
      <c r="ACA16" s="841"/>
      <c r="ACB16" s="841"/>
      <c r="ACC16" s="841"/>
      <c r="ACD16" s="841"/>
      <c r="ACE16" s="841"/>
      <c r="ACF16" s="841"/>
      <c r="ACG16" s="841"/>
      <c r="ACH16" s="841"/>
      <c r="ACI16" s="841"/>
      <c r="ACJ16" s="841"/>
      <c r="ACK16" s="841"/>
      <c r="ACL16" s="841"/>
      <c r="ACM16" s="841"/>
      <c r="ACN16" s="841"/>
      <c r="ACO16" s="841"/>
      <c r="ACP16" s="841"/>
      <c r="ACQ16" s="841"/>
      <c r="ACR16" s="841"/>
      <c r="ACS16" s="841"/>
      <c r="ACT16" s="841"/>
      <c r="ACU16" s="841"/>
      <c r="ACV16" s="841"/>
      <c r="ACW16" s="841"/>
      <c r="ACX16" s="841"/>
      <c r="ACY16" s="841"/>
      <c r="ACZ16" s="841"/>
      <c r="ADA16" s="841"/>
      <c r="ADB16" s="841"/>
      <c r="ADC16" s="841"/>
      <c r="ADD16" s="841"/>
      <c r="ADE16" s="841"/>
      <c r="ADF16" s="841"/>
      <c r="ADG16" s="841"/>
      <c r="ADH16" s="841"/>
      <c r="ADI16" s="841"/>
      <c r="ADJ16" s="841"/>
      <c r="ADK16" s="841"/>
      <c r="ADL16" s="841"/>
      <c r="ADM16" s="841"/>
      <c r="ADN16" s="841"/>
      <c r="ADO16" s="841"/>
      <c r="ADP16" s="841"/>
      <c r="ADQ16" s="841"/>
      <c r="ADR16" s="841"/>
      <c r="ADS16" s="841"/>
      <c r="ADT16" s="841"/>
      <c r="ADU16" s="841"/>
      <c r="ADV16" s="841"/>
      <c r="ADW16" s="841"/>
      <c r="ADX16" s="841"/>
      <c r="ADY16" s="841"/>
      <c r="ADZ16" s="841"/>
      <c r="AEA16" s="841"/>
      <c r="AEB16" s="841"/>
      <c r="AEC16" s="841"/>
      <c r="AED16" s="841"/>
      <c r="AEE16" s="841"/>
      <c r="AEF16" s="841"/>
      <c r="AEG16" s="841"/>
      <c r="AEH16" s="841"/>
      <c r="AEI16" s="841"/>
      <c r="AEJ16" s="841"/>
      <c r="AEK16" s="841"/>
      <c r="AEL16" s="841"/>
      <c r="AEM16" s="841"/>
      <c r="AEN16" s="841"/>
      <c r="AEO16" s="841"/>
      <c r="AEP16" s="841"/>
      <c r="AEQ16" s="841"/>
      <c r="AER16" s="841"/>
      <c r="AES16" s="841"/>
      <c r="AET16" s="841"/>
      <c r="AEU16" s="841"/>
      <c r="AEV16" s="841"/>
      <c r="AEW16" s="841"/>
      <c r="AEX16" s="841"/>
      <c r="AEY16" s="841"/>
      <c r="AEZ16" s="841"/>
      <c r="AFA16" s="841"/>
      <c r="AFB16" s="841"/>
      <c r="AFC16" s="841"/>
      <c r="AFD16" s="841"/>
      <c r="AFE16" s="841"/>
      <c r="AFF16" s="841"/>
      <c r="AFG16" s="841"/>
      <c r="AFH16" s="841"/>
      <c r="AFI16" s="841"/>
      <c r="AFJ16" s="841"/>
      <c r="AFK16" s="841"/>
      <c r="AFL16" s="841"/>
      <c r="AFM16" s="841"/>
      <c r="AFN16" s="841"/>
      <c r="AFO16" s="841"/>
      <c r="AFP16" s="841"/>
      <c r="AFQ16" s="841"/>
      <c r="AFR16" s="841"/>
      <c r="AFS16" s="841"/>
      <c r="AFT16" s="841"/>
      <c r="AFU16" s="841"/>
      <c r="AFV16" s="841"/>
      <c r="AFW16" s="841"/>
      <c r="AFX16" s="841"/>
      <c r="AFY16" s="841"/>
      <c r="AFZ16" s="841"/>
      <c r="AGA16" s="841"/>
      <c r="AGB16" s="841"/>
      <c r="AGC16" s="841"/>
      <c r="AGD16" s="841"/>
      <c r="AGE16" s="841"/>
      <c r="AGF16" s="841"/>
      <c r="AGG16" s="841"/>
      <c r="AGH16" s="841"/>
      <c r="AGI16" s="841"/>
      <c r="AGJ16" s="841"/>
      <c r="AGK16" s="841"/>
      <c r="AGL16" s="841"/>
      <c r="AGM16" s="841"/>
      <c r="AGN16" s="841"/>
      <c r="AGO16" s="841"/>
      <c r="AGP16" s="841"/>
      <c r="AGQ16" s="841"/>
      <c r="AGR16" s="841"/>
      <c r="AGS16" s="841"/>
      <c r="AGT16" s="841"/>
      <c r="AGU16" s="841"/>
      <c r="AGV16" s="841"/>
      <c r="AGW16" s="841"/>
      <c r="AGX16" s="841"/>
      <c r="AGY16" s="841"/>
      <c r="AGZ16" s="841"/>
      <c r="AHA16" s="841"/>
      <c r="AHB16" s="841"/>
      <c r="AHC16" s="841"/>
      <c r="AHD16" s="841"/>
      <c r="AHE16" s="841"/>
      <c r="AHF16" s="841"/>
      <c r="AHG16" s="841"/>
      <c r="AHH16" s="841"/>
      <c r="AHI16" s="841"/>
      <c r="AHJ16" s="841"/>
      <c r="AHK16" s="841"/>
      <c r="AHL16" s="841"/>
      <c r="AHM16" s="841"/>
      <c r="AHN16" s="841"/>
      <c r="AHO16" s="841"/>
      <c r="AHP16" s="841"/>
      <c r="AHQ16" s="841"/>
      <c r="AHR16" s="841"/>
      <c r="AHS16" s="841"/>
      <c r="AHT16" s="841"/>
      <c r="AHU16" s="841"/>
      <c r="AHV16" s="841"/>
      <c r="AHW16" s="841"/>
      <c r="AHX16" s="841"/>
      <c r="AHY16" s="841"/>
      <c r="AHZ16" s="841"/>
      <c r="AIA16" s="841"/>
      <c r="AIB16" s="841"/>
      <c r="AIC16" s="841"/>
      <c r="AID16" s="841"/>
      <c r="AIE16" s="841"/>
      <c r="AIF16" s="841"/>
      <c r="AIG16" s="841"/>
      <c r="AIH16" s="841"/>
      <c r="AII16" s="841"/>
      <c r="AIJ16" s="841"/>
      <c r="AIK16" s="841"/>
      <c r="AIL16" s="841"/>
      <c r="AIM16" s="841"/>
      <c r="AIN16" s="841"/>
      <c r="AIO16" s="841"/>
      <c r="AIP16" s="841"/>
      <c r="AIQ16" s="841"/>
      <c r="AIR16" s="841"/>
      <c r="AIS16" s="841"/>
      <c r="AIT16" s="841"/>
      <c r="AIU16" s="841"/>
      <c r="AIV16" s="841"/>
      <c r="AIW16" s="841"/>
      <c r="AIX16" s="841"/>
      <c r="AIY16" s="841"/>
      <c r="AIZ16" s="841"/>
      <c r="AJA16" s="841"/>
      <c r="AJB16" s="841"/>
      <c r="AJC16" s="841"/>
      <c r="AJD16" s="841"/>
      <c r="AJE16" s="841"/>
      <c r="AJF16" s="841"/>
      <c r="AJG16" s="841"/>
      <c r="AJH16" s="841"/>
      <c r="AJI16" s="841"/>
      <c r="AJJ16" s="841"/>
      <c r="AJK16" s="841"/>
      <c r="AJL16" s="841"/>
      <c r="AJM16" s="841"/>
      <c r="AJN16" s="841"/>
      <c r="AJO16" s="841"/>
      <c r="AJP16" s="841"/>
      <c r="AJQ16" s="841"/>
      <c r="AJR16" s="841"/>
      <c r="AJS16" s="841"/>
      <c r="AJT16" s="841"/>
      <c r="AJU16" s="841"/>
      <c r="AJV16" s="841"/>
      <c r="AJW16" s="841"/>
      <c r="AJX16" s="841"/>
      <c r="AJY16" s="841"/>
      <c r="AJZ16" s="841"/>
      <c r="AKA16" s="841"/>
      <c r="AKB16" s="841"/>
      <c r="AKC16" s="841"/>
      <c r="AKD16" s="841"/>
      <c r="AKE16" s="841"/>
      <c r="AKF16" s="841"/>
      <c r="AKG16" s="841"/>
      <c r="AKH16" s="841"/>
      <c r="AKI16" s="841"/>
      <c r="AKJ16" s="841"/>
      <c r="AKK16" s="841"/>
      <c r="AKL16" s="841"/>
      <c r="AKM16" s="841"/>
      <c r="AKN16" s="841"/>
      <c r="AKO16" s="841"/>
      <c r="AKP16" s="841"/>
      <c r="AKQ16" s="841"/>
      <c r="AKR16" s="841"/>
      <c r="AKS16" s="841"/>
      <c r="AKT16" s="841"/>
      <c r="AKU16" s="841"/>
      <c r="AKV16" s="841"/>
      <c r="AKW16" s="841"/>
      <c r="AKX16" s="841"/>
      <c r="AKY16" s="841"/>
      <c r="AKZ16" s="841"/>
      <c r="ALA16" s="841"/>
      <c r="ALB16" s="841"/>
      <c r="ALC16" s="841"/>
      <c r="ALD16" s="841"/>
      <c r="ALE16" s="841"/>
      <c r="ALF16" s="841"/>
      <c r="ALG16" s="841"/>
      <c r="ALH16" s="841"/>
      <c r="ALI16" s="841"/>
      <c r="ALJ16" s="841"/>
      <c r="ALK16" s="841"/>
      <c r="ALL16" s="841"/>
      <c r="ALM16" s="841"/>
      <c r="ALN16" s="841"/>
      <c r="ALO16" s="841"/>
      <c r="ALP16" s="841"/>
      <c r="ALQ16" s="841"/>
      <c r="ALR16" s="841"/>
      <c r="ALS16" s="841"/>
      <c r="ALT16" s="841"/>
      <c r="ALU16" s="841"/>
      <c r="ALV16" s="841"/>
      <c r="ALW16" s="841"/>
      <c r="ALX16" s="841"/>
      <c r="ALY16" s="841"/>
      <c r="ALZ16" s="841"/>
      <c r="AMA16" s="841"/>
      <c r="AMB16" s="841"/>
      <c r="AMC16" s="841"/>
      <c r="AMD16" s="841"/>
      <c r="AME16" s="841"/>
      <c r="AMF16" s="841"/>
      <c r="AMG16" s="841"/>
      <c r="AMH16" s="841"/>
      <c r="AMI16" s="841"/>
      <c r="AMJ16" s="841"/>
      <c r="AMK16" s="841"/>
      <c r="AML16" s="841"/>
      <c r="AMM16" s="841"/>
      <c r="AMN16" s="841"/>
      <c r="AMO16" s="841"/>
      <c r="AMP16" s="841"/>
      <c r="AMQ16" s="841"/>
      <c r="AMR16" s="841"/>
      <c r="AMS16" s="841"/>
      <c r="AMT16" s="841"/>
      <c r="AMU16" s="841"/>
      <c r="AMV16" s="841"/>
      <c r="AMW16" s="841"/>
      <c r="AMX16" s="841"/>
      <c r="AMY16" s="841"/>
      <c r="AMZ16" s="841"/>
      <c r="ANA16" s="841"/>
      <c r="ANB16" s="841"/>
      <c r="ANC16" s="841"/>
      <c r="AND16" s="841"/>
      <c r="ANE16" s="841"/>
      <c r="ANF16" s="841"/>
      <c r="ANG16" s="841"/>
      <c r="ANH16" s="841"/>
      <c r="ANI16" s="841"/>
      <c r="ANJ16" s="841"/>
      <c r="ANK16" s="841"/>
      <c r="ANL16" s="841"/>
      <c r="ANM16" s="841"/>
      <c r="ANN16" s="841"/>
      <c r="ANO16" s="841"/>
      <c r="ANP16" s="841"/>
      <c r="ANQ16" s="841"/>
      <c r="ANR16" s="841"/>
      <c r="ANS16" s="841"/>
      <c r="ANT16" s="841"/>
      <c r="ANU16" s="841"/>
      <c r="ANV16" s="841"/>
      <c r="ANW16" s="841"/>
      <c r="ANX16" s="841"/>
      <c r="ANY16" s="841"/>
      <c r="ANZ16" s="841"/>
      <c r="AOA16" s="841"/>
      <c r="AOB16" s="841"/>
      <c r="AOC16" s="841"/>
      <c r="AOD16" s="841"/>
      <c r="AOE16" s="841"/>
      <c r="AOF16" s="841"/>
      <c r="AOG16" s="841"/>
      <c r="AOH16" s="841"/>
      <c r="AOI16" s="841"/>
      <c r="AOJ16" s="841"/>
      <c r="AOK16" s="841"/>
      <c r="AOL16" s="841"/>
      <c r="AOM16" s="841"/>
      <c r="AON16" s="841"/>
      <c r="AOO16" s="841"/>
      <c r="AOP16" s="841"/>
      <c r="AOQ16" s="841"/>
      <c r="AOR16" s="841"/>
      <c r="AOS16" s="841"/>
      <c r="AOT16" s="841"/>
      <c r="AOU16" s="841"/>
      <c r="AOV16" s="841"/>
      <c r="AOW16" s="841"/>
      <c r="AOX16" s="841"/>
      <c r="AOY16" s="841"/>
      <c r="AOZ16" s="841"/>
      <c r="APA16" s="841"/>
      <c r="APB16" s="841"/>
      <c r="APC16" s="841"/>
      <c r="APD16" s="841"/>
      <c r="APE16" s="841"/>
      <c r="APF16" s="841"/>
      <c r="APG16" s="841"/>
      <c r="APH16" s="841"/>
      <c r="API16" s="841"/>
      <c r="APJ16" s="841"/>
      <c r="APK16" s="841"/>
      <c r="APL16" s="841"/>
      <c r="APM16" s="841"/>
      <c r="APN16" s="841"/>
      <c r="APO16" s="841"/>
      <c r="APP16" s="841"/>
      <c r="APQ16" s="841"/>
      <c r="APR16" s="841"/>
      <c r="APS16" s="841"/>
      <c r="APT16" s="841"/>
      <c r="APU16" s="841"/>
      <c r="APV16" s="841"/>
      <c r="APW16" s="841"/>
      <c r="APX16" s="841"/>
      <c r="APY16" s="841"/>
      <c r="APZ16" s="841"/>
      <c r="AQA16" s="841"/>
      <c r="AQB16" s="841"/>
      <c r="AQC16" s="841"/>
      <c r="AQD16" s="841"/>
      <c r="AQE16" s="841"/>
      <c r="AQF16" s="841"/>
      <c r="AQG16" s="841"/>
      <c r="AQH16" s="841"/>
      <c r="AQI16" s="841"/>
      <c r="AQJ16" s="841"/>
      <c r="AQK16" s="841"/>
      <c r="AQL16" s="841"/>
      <c r="AQM16" s="841"/>
      <c r="AQN16" s="841"/>
      <c r="AQO16" s="841"/>
      <c r="AQP16" s="841"/>
      <c r="AQQ16" s="841"/>
      <c r="AQR16" s="841"/>
      <c r="AQS16" s="841"/>
      <c r="AQT16" s="841"/>
      <c r="AQU16" s="841"/>
      <c r="AQV16" s="841"/>
      <c r="AQW16" s="841"/>
      <c r="AQX16" s="841"/>
      <c r="AQY16" s="841"/>
      <c r="AQZ16" s="841"/>
      <c r="ARA16" s="841"/>
      <c r="ARB16" s="841"/>
      <c r="ARC16" s="841"/>
      <c r="ARD16" s="841"/>
      <c r="ARE16" s="841"/>
      <c r="ARF16" s="841"/>
      <c r="ARG16" s="841"/>
      <c r="ARH16" s="841"/>
      <c r="ARI16" s="841"/>
      <c r="ARJ16" s="841"/>
      <c r="ARK16" s="841"/>
      <c r="ARL16" s="841"/>
      <c r="ARM16" s="841"/>
      <c r="ARN16" s="841"/>
      <c r="ARO16" s="841"/>
      <c r="ARP16" s="841"/>
      <c r="ARQ16" s="841"/>
      <c r="ARR16" s="841"/>
      <c r="ARS16" s="841"/>
      <c r="ART16" s="841"/>
      <c r="ARU16" s="841"/>
      <c r="ARV16" s="841"/>
      <c r="ARW16" s="841"/>
      <c r="ARX16" s="841"/>
      <c r="ARY16" s="841"/>
      <c r="ARZ16" s="841"/>
      <c r="ASA16" s="841"/>
      <c r="ASB16" s="841"/>
      <c r="ASC16" s="841"/>
      <c r="ASD16" s="841"/>
      <c r="ASE16" s="841"/>
      <c r="ASF16" s="841"/>
      <c r="ASG16" s="841"/>
      <c r="ASH16" s="841"/>
      <c r="ASI16" s="841"/>
      <c r="ASJ16" s="841"/>
      <c r="ASK16" s="841"/>
      <c r="ASL16" s="841"/>
      <c r="ASM16" s="841"/>
      <c r="ASN16" s="841"/>
      <c r="ASO16" s="841"/>
      <c r="ASP16" s="841"/>
      <c r="ASQ16" s="841"/>
      <c r="ASR16" s="841"/>
      <c r="ASS16" s="841"/>
      <c r="AST16" s="841"/>
      <c r="ASU16" s="841"/>
      <c r="ASV16" s="841"/>
      <c r="ASW16" s="841"/>
      <c r="ASX16" s="841"/>
      <c r="ASY16" s="841"/>
      <c r="ASZ16" s="841"/>
      <c r="ATA16" s="841"/>
      <c r="ATB16" s="841"/>
      <c r="ATC16" s="841"/>
      <c r="ATD16" s="841"/>
      <c r="ATE16" s="841"/>
      <c r="ATF16" s="841"/>
      <c r="ATG16" s="841"/>
      <c r="ATH16" s="841"/>
      <c r="ATI16" s="841"/>
      <c r="ATJ16" s="841"/>
      <c r="ATK16" s="841"/>
      <c r="ATL16" s="841"/>
      <c r="ATM16" s="841"/>
      <c r="ATN16" s="841"/>
      <c r="ATO16" s="841"/>
      <c r="ATP16" s="841"/>
      <c r="ATQ16" s="841"/>
      <c r="ATR16" s="841"/>
      <c r="ATS16" s="841"/>
      <c r="ATT16" s="841"/>
      <c r="ATU16" s="841"/>
      <c r="ATV16" s="841"/>
      <c r="ATW16" s="841"/>
      <c r="ATX16" s="841"/>
      <c r="ATY16" s="841"/>
      <c r="ATZ16" s="841"/>
      <c r="AUA16" s="841"/>
      <c r="AUB16" s="841"/>
      <c r="AUC16" s="841"/>
      <c r="AUD16" s="841"/>
      <c r="AUE16" s="841"/>
      <c r="AUF16" s="841"/>
      <c r="AUG16" s="841"/>
      <c r="AUH16" s="841"/>
      <c r="AUI16" s="841"/>
      <c r="AUJ16" s="841"/>
      <c r="AUK16" s="841"/>
      <c r="AUL16" s="841"/>
      <c r="AUM16" s="841"/>
      <c r="AUN16" s="841"/>
      <c r="AUO16" s="841"/>
      <c r="AUP16" s="841"/>
      <c r="AUQ16" s="841"/>
      <c r="AUR16" s="841"/>
      <c r="AUS16" s="841"/>
      <c r="AUT16" s="841"/>
      <c r="AUU16" s="841"/>
      <c r="AUV16" s="841"/>
      <c r="AUW16" s="841"/>
      <c r="AUX16" s="841"/>
      <c r="AUY16" s="841"/>
      <c r="AUZ16" s="841"/>
      <c r="AVA16" s="841"/>
      <c r="AVB16" s="841"/>
      <c r="AVC16" s="841"/>
      <c r="AVD16" s="841"/>
      <c r="AVE16" s="841"/>
      <c r="AVF16" s="841"/>
      <c r="AVG16" s="841"/>
      <c r="AVH16" s="841"/>
      <c r="AVI16" s="841"/>
      <c r="AVJ16" s="841"/>
      <c r="AVK16" s="841"/>
      <c r="AVL16" s="841"/>
      <c r="AVM16" s="841"/>
      <c r="AVN16" s="841"/>
      <c r="AVO16" s="841"/>
      <c r="AVP16" s="841"/>
      <c r="AVQ16" s="841"/>
      <c r="AVR16" s="841"/>
      <c r="AVS16" s="841"/>
      <c r="AVT16" s="841"/>
      <c r="AVU16" s="841"/>
      <c r="AVV16" s="841"/>
      <c r="AVW16" s="841"/>
      <c r="AVX16" s="841"/>
      <c r="AVY16" s="841"/>
      <c r="AVZ16" s="841"/>
      <c r="AWA16" s="841"/>
      <c r="AWB16" s="841"/>
      <c r="AWC16" s="841"/>
      <c r="AWD16" s="841"/>
      <c r="AWE16" s="841"/>
      <c r="AWF16" s="841"/>
      <c r="AWG16" s="841"/>
      <c r="AWH16" s="841"/>
      <c r="AWI16" s="841"/>
      <c r="AWJ16" s="841"/>
      <c r="AWK16" s="841"/>
      <c r="AWL16" s="841"/>
      <c r="AWM16" s="841"/>
      <c r="AWN16" s="841"/>
      <c r="AWO16" s="841"/>
      <c r="AWP16" s="841"/>
      <c r="AWQ16" s="841"/>
      <c r="AWR16" s="841"/>
      <c r="AWS16" s="841"/>
      <c r="AWT16" s="841"/>
      <c r="AWU16" s="841"/>
      <c r="AWV16" s="841"/>
      <c r="AWW16" s="841"/>
      <c r="AWX16" s="841"/>
      <c r="AWY16" s="841"/>
      <c r="AWZ16" s="841"/>
      <c r="AXA16" s="841"/>
      <c r="AXB16" s="841"/>
      <c r="AXC16" s="841"/>
      <c r="AXD16" s="841"/>
      <c r="AXE16" s="841"/>
      <c r="AXF16" s="841"/>
      <c r="AXG16" s="841"/>
      <c r="AXH16" s="841"/>
      <c r="AXI16" s="841"/>
      <c r="AXJ16" s="841"/>
      <c r="AXK16" s="841"/>
      <c r="AXL16" s="841"/>
      <c r="AXM16" s="841"/>
      <c r="AXN16" s="841"/>
      <c r="AXO16" s="841"/>
      <c r="AXP16" s="841"/>
      <c r="AXQ16" s="841"/>
      <c r="AXR16" s="841"/>
      <c r="AXS16" s="841"/>
      <c r="AXT16" s="841"/>
      <c r="AXU16" s="841"/>
      <c r="AXV16" s="841"/>
      <c r="AXW16" s="841"/>
      <c r="AXX16" s="841"/>
      <c r="AXY16" s="841"/>
      <c r="AXZ16" s="841"/>
      <c r="AYA16" s="841"/>
      <c r="AYB16" s="841"/>
      <c r="AYC16" s="841"/>
      <c r="AYD16" s="841"/>
      <c r="AYE16" s="841"/>
      <c r="AYF16" s="841"/>
      <c r="AYG16" s="841"/>
      <c r="AYH16" s="841"/>
      <c r="AYI16" s="841"/>
      <c r="AYJ16" s="841"/>
      <c r="AYK16" s="841"/>
      <c r="AYL16" s="841"/>
      <c r="AYM16" s="841"/>
      <c r="AYN16" s="841"/>
      <c r="AYO16" s="841"/>
      <c r="AYP16" s="841"/>
      <c r="AYQ16" s="841"/>
      <c r="AYR16" s="841"/>
      <c r="AYS16" s="841"/>
    </row>
    <row r="17" spans="1:1345" s="687" customFormat="1" ht="15" customHeight="1">
      <c r="A17" s="707"/>
      <c r="B17" s="717"/>
      <c r="C17" s="718"/>
      <c r="D17" s="709">
        <v>5</v>
      </c>
      <c r="E17" s="708" t="s">
        <v>719</v>
      </c>
      <c r="F17" s="719"/>
      <c r="G17" s="720" t="s">
        <v>0</v>
      </c>
      <c r="H17" s="710">
        <f t="shared" si="5"/>
        <v>0</v>
      </c>
      <c r="I17" s="710">
        <f t="shared" si="6"/>
        <v>0</v>
      </c>
      <c r="J17" s="710">
        <f t="shared" si="1"/>
        <v>0</v>
      </c>
      <c r="K17" s="711">
        <f t="shared" si="2"/>
        <v>0</v>
      </c>
      <c r="L17" s="710"/>
      <c r="M17" s="710"/>
      <c r="N17" s="721"/>
      <c r="O17" s="710"/>
      <c r="P17" s="710"/>
      <c r="Q17" s="721"/>
      <c r="R17" s="710"/>
      <c r="S17" s="710"/>
      <c r="T17" s="721"/>
      <c r="U17" s="710"/>
      <c r="V17" s="710"/>
      <c r="W17" s="721"/>
      <c r="X17" s="710"/>
      <c r="Y17" s="710"/>
      <c r="Z17" s="721"/>
      <c r="AA17" s="710"/>
      <c r="AB17" s="710"/>
      <c r="AC17" s="721"/>
      <c r="AD17" s="710"/>
      <c r="AE17" s="710"/>
      <c r="AF17" s="721"/>
      <c r="AG17" s="710"/>
      <c r="AH17" s="710"/>
      <c r="AI17" s="721"/>
      <c r="AJ17" s="710"/>
      <c r="AK17" s="710"/>
      <c r="AL17" s="721"/>
      <c r="AM17" s="710"/>
      <c r="AN17" s="710"/>
      <c r="AO17" s="721"/>
      <c r="AP17" s="710"/>
      <c r="AQ17" s="710"/>
      <c r="AR17" s="721"/>
      <c r="AS17" s="710"/>
      <c r="AT17" s="710"/>
      <c r="AU17" s="721"/>
      <c r="AV17" s="710"/>
      <c r="AW17" s="710"/>
      <c r="AX17" s="721"/>
      <c r="AY17" s="710"/>
      <c r="AZ17" s="710"/>
      <c r="BA17" s="721"/>
      <c r="BB17" s="710"/>
      <c r="BC17" s="710"/>
      <c r="BD17" s="721"/>
      <c r="BE17" s="710"/>
      <c r="BF17" s="710"/>
      <c r="BG17" s="721"/>
      <c r="BH17" s="710"/>
      <c r="BI17" s="710"/>
      <c r="BJ17" s="721"/>
      <c r="BK17" s="710"/>
      <c r="BL17" s="710"/>
      <c r="BM17" s="721"/>
      <c r="BN17" s="710"/>
      <c r="BO17" s="710"/>
      <c r="BP17" s="721"/>
      <c r="BQ17" s="710"/>
      <c r="BR17" s="710"/>
      <c r="BS17" s="721"/>
      <c r="BT17" s="710"/>
      <c r="BU17" s="710"/>
      <c r="BV17" s="721"/>
      <c r="BW17" s="710"/>
      <c r="BX17" s="710"/>
      <c r="BY17" s="721"/>
      <c r="BZ17" s="710"/>
      <c r="CA17" s="710"/>
      <c r="CB17" s="721"/>
      <c r="CC17" s="710"/>
      <c r="CD17" s="710"/>
      <c r="CE17" s="721"/>
      <c r="CF17" s="710"/>
      <c r="CG17" s="710"/>
      <c r="CH17" s="721"/>
      <c r="CI17" s="710"/>
      <c r="CJ17" s="710"/>
      <c r="CK17" s="721"/>
      <c r="CL17" s="710"/>
      <c r="CM17" s="710"/>
      <c r="CN17" s="721"/>
      <c r="CO17" s="710"/>
      <c r="CP17" s="710"/>
      <c r="CQ17" s="721"/>
      <c r="CR17" s="710"/>
      <c r="CS17" s="710"/>
      <c r="CT17" s="721"/>
      <c r="CU17" s="710"/>
      <c r="CV17" s="710"/>
      <c r="CW17" s="721"/>
      <c r="CX17" s="710"/>
      <c r="CY17" s="710"/>
      <c r="CZ17" s="721"/>
      <c r="DA17" s="710"/>
      <c r="DB17" s="710"/>
      <c r="DC17" s="721"/>
      <c r="DD17" s="710"/>
      <c r="DE17" s="710"/>
      <c r="DF17" s="721"/>
      <c r="DG17" s="710"/>
      <c r="DH17" s="710"/>
      <c r="DI17" s="721"/>
      <c r="DJ17" s="710"/>
      <c r="DK17" s="710"/>
      <c r="DL17" s="721"/>
      <c r="DM17" s="710"/>
      <c r="DN17" s="710"/>
      <c r="DO17" s="721"/>
      <c r="DP17" s="710"/>
      <c r="DQ17" s="710"/>
      <c r="DR17" s="721"/>
      <c r="DS17" s="710"/>
      <c r="DT17" s="710"/>
      <c r="DU17" s="721"/>
      <c r="DV17" s="710"/>
      <c r="DW17" s="710"/>
      <c r="DX17" s="721"/>
      <c r="DY17" s="710"/>
      <c r="DZ17" s="710"/>
      <c r="EA17" s="721"/>
      <c r="EB17" s="710"/>
      <c r="EC17" s="710"/>
      <c r="ED17" s="721"/>
      <c r="EE17" s="710"/>
      <c r="EF17" s="710"/>
      <c r="EG17" s="721"/>
      <c r="EH17" s="710"/>
      <c r="EI17" s="710"/>
      <c r="EJ17" s="721"/>
      <c r="EK17" s="721"/>
      <c r="EL17" s="721"/>
      <c r="EM17" s="721"/>
      <c r="EN17" s="721"/>
      <c r="EO17" s="721"/>
      <c r="EP17" s="721"/>
      <c r="EQ17" s="710"/>
      <c r="ER17" s="710"/>
      <c r="ES17" s="721"/>
      <c r="ET17" s="710"/>
      <c r="EU17" s="710"/>
      <c r="EV17" s="721"/>
      <c r="EW17" s="710"/>
      <c r="EX17" s="710"/>
      <c r="EY17" s="721"/>
      <c r="EZ17" s="710"/>
      <c r="FA17" s="710"/>
      <c r="FB17" s="721"/>
      <c r="FC17" s="710"/>
      <c r="FD17" s="710"/>
      <c r="FE17" s="721"/>
      <c r="FF17" s="710"/>
      <c r="FG17" s="710"/>
      <c r="FH17" s="721"/>
      <c r="FI17" s="710"/>
      <c r="FJ17" s="710"/>
      <c r="FK17" s="721"/>
      <c r="FL17" s="710"/>
      <c r="FM17" s="710"/>
      <c r="FN17" s="721"/>
      <c r="FO17" s="710"/>
      <c r="FP17" s="710"/>
      <c r="FQ17" s="721"/>
      <c r="FR17" s="710"/>
      <c r="FS17" s="710"/>
      <c r="FT17" s="721"/>
      <c r="FU17" s="710"/>
      <c r="FV17" s="710"/>
      <c r="FW17" s="721"/>
      <c r="FX17" s="710"/>
      <c r="FY17" s="710"/>
      <c r="FZ17" s="721"/>
      <c r="GA17" s="710">
        <f t="shared" si="9"/>
        <v>0</v>
      </c>
      <c r="GB17" s="710">
        <f t="shared" si="8"/>
        <v>0</v>
      </c>
      <c r="GC17" s="721"/>
      <c r="GD17" s="705">
        <f t="shared" si="3"/>
        <v>0</v>
      </c>
      <c r="GE17" s="833"/>
      <c r="GF17" s="841"/>
      <c r="GG17" s="841"/>
      <c r="GH17" s="841"/>
      <c r="GI17" s="841"/>
      <c r="GJ17" s="841"/>
      <c r="GK17" s="841"/>
      <c r="GL17" s="841"/>
      <c r="GM17" s="841"/>
      <c r="GN17" s="841"/>
      <c r="GO17" s="841"/>
      <c r="GP17" s="841"/>
      <c r="GQ17" s="841"/>
      <c r="GR17" s="841"/>
      <c r="GS17" s="841"/>
      <c r="GT17" s="841"/>
      <c r="GU17" s="841"/>
      <c r="GV17" s="841"/>
      <c r="GW17" s="841"/>
      <c r="GX17" s="841"/>
      <c r="GY17" s="841"/>
      <c r="GZ17" s="841"/>
      <c r="HA17" s="841"/>
      <c r="HB17" s="841"/>
      <c r="HC17" s="841"/>
      <c r="HD17" s="841"/>
      <c r="HE17" s="841"/>
      <c r="HF17" s="841"/>
      <c r="HG17" s="841"/>
      <c r="HH17" s="841"/>
      <c r="HI17" s="841"/>
      <c r="HJ17" s="841"/>
      <c r="HK17" s="841"/>
      <c r="HL17" s="841"/>
      <c r="HM17" s="841"/>
      <c r="HN17" s="841"/>
      <c r="HO17" s="841"/>
      <c r="HP17" s="841"/>
      <c r="HQ17" s="841"/>
      <c r="HR17" s="841"/>
      <c r="HS17" s="841"/>
      <c r="HT17" s="841"/>
      <c r="HU17" s="841"/>
      <c r="HV17" s="841"/>
      <c r="HW17" s="841"/>
      <c r="HX17" s="841"/>
      <c r="HY17" s="841"/>
      <c r="HZ17" s="841"/>
      <c r="IA17" s="841"/>
      <c r="IB17" s="841"/>
      <c r="IC17" s="841"/>
      <c r="ID17" s="841"/>
      <c r="IE17" s="841"/>
      <c r="IF17" s="841"/>
      <c r="IG17" s="841"/>
      <c r="IH17" s="841"/>
      <c r="II17" s="841"/>
      <c r="IJ17" s="841"/>
      <c r="IK17" s="841"/>
      <c r="IL17" s="841"/>
      <c r="IM17" s="841"/>
      <c r="IN17" s="841"/>
      <c r="IO17" s="841"/>
      <c r="IP17" s="841"/>
      <c r="IQ17" s="841"/>
      <c r="IR17" s="841"/>
      <c r="IS17" s="841"/>
      <c r="IT17" s="841"/>
      <c r="IU17" s="841"/>
      <c r="IV17" s="841"/>
      <c r="IW17" s="841"/>
      <c r="IX17" s="841"/>
      <c r="IY17" s="841"/>
      <c r="IZ17" s="841"/>
      <c r="JA17" s="841"/>
      <c r="JB17" s="841"/>
      <c r="JC17" s="841"/>
      <c r="JD17" s="841"/>
      <c r="JE17" s="841"/>
      <c r="JF17" s="841"/>
      <c r="JG17" s="841"/>
      <c r="JH17" s="841"/>
      <c r="JI17" s="841"/>
      <c r="JJ17" s="841"/>
      <c r="JK17" s="841"/>
      <c r="JL17" s="841"/>
      <c r="JM17" s="841"/>
      <c r="JN17" s="841"/>
      <c r="JO17" s="841"/>
      <c r="JP17" s="841"/>
      <c r="JQ17" s="841"/>
      <c r="JR17" s="841"/>
      <c r="JS17" s="841"/>
      <c r="JT17" s="841"/>
      <c r="JU17" s="841"/>
      <c r="JV17" s="841"/>
      <c r="JW17" s="841"/>
      <c r="JX17" s="841"/>
      <c r="JY17" s="841"/>
      <c r="JZ17" s="841"/>
      <c r="KA17" s="841"/>
      <c r="KB17" s="841"/>
      <c r="KC17" s="841"/>
      <c r="KD17" s="841"/>
      <c r="KE17" s="841"/>
      <c r="KF17" s="841"/>
      <c r="KG17" s="841"/>
      <c r="KH17" s="841"/>
      <c r="KI17" s="841"/>
      <c r="KJ17" s="841"/>
      <c r="KK17" s="841"/>
      <c r="KL17" s="841"/>
      <c r="KM17" s="841"/>
      <c r="KN17" s="841"/>
      <c r="KO17" s="841"/>
      <c r="KP17" s="841"/>
      <c r="KQ17" s="841"/>
      <c r="KR17" s="841"/>
      <c r="KS17" s="841"/>
      <c r="KT17" s="841"/>
      <c r="KU17" s="841"/>
      <c r="KV17" s="841"/>
      <c r="KW17" s="841"/>
      <c r="KX17" s="841"/>
      <c r="KY17" s="841"/>
      <c r="KZ17" s="841"/>
      <c r="LA17" s="841"/>
      <c r="LB17" s="841"/>
      <c r="LC17" s="841"/>
      <c r="LD17" s="841"/>
      <c r="LE17" s="841"/>
      <c r="LF17" s="841"/>
      <c r="LG17" s="841"/>
      <c r="LH17" s="841"/>
      <c r="LI17" s="841"/>
      <c r="LJ17" s="841"/>
      <c r="LK17" s="841"/>
      <c r="LL17" s="841"/>
      <c r="LM17" s="841"/>
      <c r="LN17" s="841"/>
      <c r="LO17" s="841"/>
      <c r="LP17" s="841"/>
      <c r="LQ17" s="841"/>
      <c r="LR17" s="841"/>
      <c r="LS17" s="841"/>
      <c r="LT17" s="841"/>
      <c r="LU17" s="841"/>
      <c r="LV17" s="841"/>
      <c r="LW17" s="841"/>
      <c r="LX17" s="841"/>
      <c r="LY17" s="841"/>
      <c r="LZ17" s="841"/>
      <c r="MA17" s="841"/>
      <c r="MB17" s="841"/>
      <c r="MC17" s="841"/>
      <c r="MD17" s="841"/>
      <c r="ME17" s="841"/>
      <c r="MF17" s="841"/>
      <c r="MG17" s="841"/>
      <c r="MH17" s="841"/>
      <c r="MI17" s="841"/>
      <c r="MJ17" s="841"/>
      <c r="MK17" s="841"/>
      <c r="ML17" s="841"/>
      <c r="MM17" s="841"/>
      <c r="MN17" s="841"/>
      <c r="MO17" s="841"/>
      <c r="MP17" s="841"/>
      <c r="MQ17" s="841"/>
      <c r="MR17" s="841"/>
      <c r="MS17" s="841"/>
      <c r="MT17" s="841"/>
      <c r="MU17" s="841"/>
      <c r="MV17" s="841"/>
      <c r="MW17" s="841"/>
      <c r="MX17" s="841"/>
      <c r="MY17" s="841"/>
      <c r="MZ17" s="841"/>
      <c r="NA17" s="841"/>
      <c r="NB17" s="841"/>
      <c r="NC17" s="841"/>
      <c r="ND17" s="841"/>
      <c r="NE17" s="841"/>
      <c r="NF17" s="841"/>
      <c r="NG17" s="841"/>
      <c r="NH17" s="841"/>
      <c r="NI17" s="841"/>
      <c r="NJ17" s="841"/>
      <c r="NK17" s="841"/>
      <c r="NL17" s="841"/>
      <c r="NM17" s="841"/>
      <c r="NN17" s="841"/>
      <c r="NO17" s="841"/>
      <c r="NP17" s="841"/>
      <c r="NQ17" s="841"/>
      <c r="NR17" s="841"/>
      <c r="NS17" s="841"/>
      <c r="NT17" s="841"/>
      <c r="NU17" s="841"/>
      <c r="NV17" s="841"/>
      <c r="NW17" s="841"/>
      <c r="NX17" s="841"/>
      <c r="NY17" s="841"/>
      <c r="NZ17" s="841"/>
      <c r="OA17" s="841"/>
      <c r="OB17" s="841"/>
      <c r="OC17" s="841"/>
      <c r="OD17" s="841"/>
      <c r="OE17" s="841"/>
      <c r="OF17" s="841"/>
      <c r="OG17" s="841"/>
      <c r="OH17" s="841"/>
      <c r="OI17" s="841"/>
      <c r="OJ17" s="841"/>
      <c r="OK17" s="841"/>
      <c r="OL17" s="841"/>
      <c r="OM17" s="841"/>
      <c r="ON17" s="841"/>
      <c r="OO17" s="841"/>
      <c r="OP17" s="841"/>
      <c r="OQ17" s="841"/>
      <c r="OR17" s="841"/>
      <c r="OS17" s="841"/>
      <c r="OT17" s="841"/>
      <c r="OU17" s="841"/>
      <c r="OV17" s="841"/>
      <c r="OW17" s="841"/>
      <c r="OX17" s="841"/>
      <c r="OY17" s="841"/>
      <c r="OZ17" s="841"/>
      <c r="PA17" s="841"/>
      <c r="PB17" s="841"/>
      <c r="PC17" s="841"/>
      <c r="PD17" s="841"/>
      <c r="PE17" s="841"/>
      <c r="PF17" s="841"/>
      <c r="PG17" s="841"/>
      <c r="PH17" s="841"/>
      <c r="PI17" s="841"/>
      <c r="PJ17" s="841"/>
      <c r="PK17" s="841"/>
      <c r="PL17" s="841"/>
      <c r="PM17" s="841"/>
      <c r="PN17" s="841"/>
      <c r="PO17" s="841"/>
      <c r="PP17" s="841"/>
      <c r="PQ17" s="841"/>
      <c r="PR17" s="841"/>
      <c r="PS17" s="841"/>
      <c r="PT17" s="841"/>
      <c r="PU17" s="841"/>
      <c r="PV17" s="841"/>
      <c r="PW17" s="841"/>
      <c r="PX17" s="841"/>
      <c r="PY17" s="841"/>
      <c r="PZ17" s="841"/>
      <c r="QA17" s="841"/>
      <c r="QB17" s="841"/>
      <c r="QC17" s="841"/>
      <c r="QD17" s="841"/>
      <c r="QE17" s="841"/>
      <c r="QF17" s="841"/>
      <c r="QG17" s="841"/>
      <c r="QH17" s="841"/>
      <c r="QI17" s="841"/>
      <c r="QJ17" s="841"/>
      <c r="QK17" s="841"/>
      <c r="QL17" s="841"/>
      <c r="QM17" s="841"/>
      <c r="QN17" s="841"/>
      <c r="QO17" s="841"/>
      <c r="QP17" s="841"/>
      <c r="QQ17" s="841"/>
      <c r="QR17" s="841"/>
      <c r="QS17" s="841"/>
      <c r="QT17" s="841"/>
      <c r="QU17" s="841"/>
      <c r="QV17" s="841"/>
      <c r="QW17" s="841"/>
      <c r="QX17" s="841"/>
      <c r="QY17" s="841"/>
      <c r="QZ17" s="841"/>
      <c r="RA17" s="841"/>
      <c r="RB17" s="841"/>
      <c r="RC17" s="841"/>
      <c r="RD17" s="841"/>
      <c r="RE17" s="841"/>
      <c r="RF17" s="841"/>
      <c r="RG17" s="841"/>
      <c r="RH17" s="841"/>
      <c r="RI17" s="841"/>
      <c r="RJ17" s="841"/>
      <c r="RK17" s="841"/>
      <c r="RL17" s="841"/>
      <c r="RM17" s="841"/>
      <c r="RN17" s="841"/>
      <c r="RO17" s="841"/>
      <c r="RP17" s="841"/>
      <c r="RQ17" s="841"/>
      <c r="RR17" s="841"/>
      <c r="RS17" s="841"/>
      <c r="RT17" s="841"/>
      <c r="RU17" s="841"/>
      <c r="RV17" s="841"/>
      <c r="RW17" s="841"/>
      <c r="RX17" s="841"/>
      <c r="RY17" s="841"/>
      <c r="RZ17" s="841"/>
      <c r="SA17" s="841"/>
      <c r="SB17" s="841"/>
      <c r="SC17" s="841"/>
      <c r="SD17" s="841"/>
      <c r="SE17" s="841"/>
      <c r="SF17" s="841"/>
      <c r="SG17" s="841"/>
      <c r="SH17" s="841"/>
      <c r="SI17" s="841"/>
      <c r="SJ17" s="841"/>
      <c r="SK17" s="841"/>
      <c r="SL17" s="841"/>
      <c r="SM17" s="841"/>
      <c r="SN17" s="841"/>
      <c r="SO17" s="841"/>
      <c r="SP17" s="841"/>
      <c r="SQ17" s="841"/>
      <c r="SR17" s="841"/>
      <c r="SS17" s="841"/>
      <c r="ST17" s="841"/>
      <c r="SU17" s="841"/>
      <c r="SV17" s="841"/>
      <c r="SW17" s="841"/>
      <c r="SX17" s="841"/>
      <c r="SY17" s="841"/>
      <c r="SZ17" s="841"/>
      <c r="TA17" s="841"/>
      <c r="TB17" s="841"/>
      <c r="TC17" s="841"/>
      <c r="TD17" s="841"/>
      <c r="TE17" s="841"/>
      <c r="TF17" s="841"/>
      <c r="TG17" s="841"/>
      <c r="TH17" s="841"/>
      <c r="TI17" s="841"/>
      <c r="TJ17" s="841"/>
      <c r="TK17" s="841"/>
      <c r="TL17" s="841"/>
      <c r="TM17" s="841"/>
      <c r="TN17" s="841"/>
      <c r="TO17" s="841"/>
      <c r="TP17" s="841"/>
      <c r="TQ17" s="841"/>
      <c r="TR17" s="841"/>
      <c r="TS17" s="841"/>
      <c r="TT17" s="841"/>
      <c r="TU17" s="841"/>
      <c r="TV17" s="841"/>
      <c r="TW17" s="841"/>
      <c r="TX17" s="841"/>
      <c r="TY17" s="841"/>
      <c r="TZ17" s="841"/>
      <c r="UA17" s="841"/>
      <c r="UB17" s="841"/>
      <c r="UC17" s="841"/>
      <c r="UD17" s="841"/>
      <c r="UE17" s="841"/>
      <c r="UF17" s="841"/>
      <c r="UG17" s="841"/>
      <c r="UH17" s="841"/>
      <c r="UI17" s="841"/>
      <c r="UJ17" s="841"/>
      <c r="UK17" s="841"/>
      <c r="UL17" s="841"/>
      <c r="UM17" s="841"/>
      <c r="UN17" s="841"/>
      <c r="UO17" s="841"/>
      <c r="UP17" s="841"/>
      <c r="UQ17" s="841"/>
      <c r="UR17" s="841"/>
      <c r="US17" s="841"/>
      <c r="UT17" s="841"/>
      <c r="UU17" s="841"/>
      <c r="UV17" s="841"/>
      <c r="UW17" s="841"/>
      <c r="UX17" s="841"/>
      <c r="UY17" s="841"/>
      <c r="UZ17" s="841"/>
      <c r="VA17" s="841"/>
      <c r="VB17" s="841"/>
      <c r="VC17" s="841"/>
      <c r="VD17" s="841"/>
      <c r="VE17" s="841"/>
      <c r="VF17" s="841"/>
      <c r="VG17" s="841"/>
      <c r="VH17" s="841"/>
      <c r="VI17" s="841"/>
      <c r="VJ17" s="841"/>
      <c r="VK17" s="841"/>
      <c r="VL17" s="841"/>
      <c r="VM17" s="841"/>
      <c r="VN17" s="841"/>
      <c r="VO17" s="841"/>
      <c r="VP17" s="841"/>
      <c r="VQ17" s="841"/>
      <c r="VR17" s="841"/>
      <c r="VS17" s="841"/>
      <c r="VT17" s="841"/>
      <c r="VU17" s="841"/>
      <c r="VV17" s="841"/>
      <c r="VW17" s="841"/>
      <c r="VX17" s="841"/>
      <c r="VY17" s="841"/>
      <c r="VZ17" s="841"/>
      <c r="WA17" s="841"/>
      <c r="WB17" s="841"/>
      <c r="WC17" s="841"/>
      <c r="WD17" s="841"/>
      <c r="WE17" s="841"/>
      <c r="WF17" s="841"/>
      <c r="WG17" s="841"/>
      <c r="WH17" s="841"/>
      <c r="WI17" s="841"/>
      <c r="WJ17" s="841"/>
      <c r="WK17" s="841"/>
      <c r="WL17" s="841"/>
      <c r="WM17" s="841"/>
      <c r="WN17" s="841"/>
      <c r="WO17" s="841"/>
      <c r="WP17" s="841"/>
      <c r="WQ17" s="841"/>
      <c r="WR17" s="841"/>
      <c r="WS17" s="841"/>
      <c r="WT17" s="841"/>
      <c r="WU17" s="841"/>
      <c r="WV17" s="841"/>
      <c r="WW17" s="841"/>
      <c r="WX17" s="841"/>
      <c r="WY17" s="841"/>
      <c r="WZ17" s="841"/>
      <c r="XA17" s="841"/>
      <c r="XB17" s="841"/>
      <c r="XC17" s="841"/>
      <c r="XD17" s="841"/>
      <c r="XE17" s="841"/>
      <c r="XF17" s="841"/>
      <c r="XG17" s="841"/>
      <c r="XH17" s="841"/>
      <c r="XI17" s="841"/>
      <c r="XJ17" s="841"/>
      <c r="XK17" s="841"/>
      <c r="XL17" s="841"/>
      <c r="XM17" s="841"/>
      <c r="XN17" s="841"/>
      <c r="XO17" s="841"/>
      <c r="XP17" s="841"/>
      <c r="XQ17" s="841"/>
      <c r="XR17" s="841"/>
      <c r="XS17" s="841"/>
      <c r="XT17" s="841"/>
      <c r="XU17" s="841"/>
      <c r="XV17" s="841"/>
      <c r="XW17" s="841"/>
      <c r="XX17" s="841"/>
      <c r="XY17" s="841"/>
      <c r="XZ17" s="841"/>
      <c r="YA17" s="841"/>
      <c r="YB17" s="841"/>
      <c r="YC17" s="841"/>
      <c r="YD17" s="841"/>
      <c r="YE17" s="841"/>
      <c r="YF17" s="841"/>
      <c r="YG17" s="841"/>
      <c r="YH17" s="841"/>
      <c r="YI17" s="841"/>
      <c r="YJ17" s="841"/>
      <c r="YK17" s="841"/>
      <c r="YL17" s="841"/>
      <c r="YM17" s="841"/>
      <c r="YN17" s="841"/>
      <c r="YO17" s="841"/>
      <c r="YP17" s="841"/>
      <c r="YQ17" s="841"/>
      <c r="YR17" s="841"/>
      <c r="YS17" s="841"/>
      <c r="YT17" s="841"/>
      <c r="YU17" s="841"/>
      <c r="YV17" s="841"/>
      <c r="YW17" s="841"/>
      <c r="YX17" s="841"/>
      <c r="YY17" s="841"/>
      <c r="YZ17" s="841"/>
      <c r="ZA17" s="841"/>
      <c r="ZB17" s="841"/>
      <c r="ZC17" s="841"/>
      <c r="ZD17" s="841"/>
      <c r="ZE17" s="841"/>
      <c r="ZF17" s="841"/>
      <c r="ZG17" s="841"/>
      <c r="ZH17" s="841"/>
      <c r="ZI17" s="841"/>
      <c r="ZJ17" s="841"/>
      <c r="ZK17" s="841"/>
      <c r="ZL17" s="841"/>
      <c r="ZM17" s="841"/>
      <c r="ZN17" s="841"/>
      <c r="ZO17" s="841"/>
      <c r="ZP17" s="841"/>
      <c r="ZQ17" s="841"/>
      <c r="ZR17" s="841"/>
      <c r="ZS17" s="841"/>
      <c r="ZT17" s="841"/>
      <c r="ZU17" s="841"/>
      <c r="ZV17" s="841"/>
      <c r="ZW17" s="841"/>
      <c r="ZX17" s="841"/>
      <c r="ZY17" s="841"/>
      <c r="ZZ17" s="841"/>
      <c r="AAA17" s="841"/>
      <c r="AAB17" s="841"/>
      <c r="AAC17" s="841"/>
      <c r="AAD17" s="841"/>
      <c r="AAE17" s="841"/>
      <c r="AAF17" s="841"/>
      <c r="AAG17" s="841"/>
      <c r="AAH17" s="841"/>
      <c r="AAI17" s="841"/>
      <c r="AAJ17" s="841"/>
      <c r="AAK17" s="841"/>
      <c r="AAL17" s="841"/>
      <c r="AAM17" s="841"/>
      <c r="AAN17" s="841"/>
      <c r="AAO17" s="841"/>
      <c r="AAP17" s="841"/>
      <c r="AAQ17" s="841"/>
      <c r="AAR17" s="841"/>
      <c r="AAS17" s="841"/>
      <c r="AAT17" s="841"/>
      <c r="AAU17" s="841"/>
      <c r="AAV17" s="841"/>
      <c r="AAW17" s="841"/>
      <c r="AAX17" s="841"/>
      <c r="AAY17" s="841"/>
      <c r="AAZ17" s="841"/>
      <c r="ABA17" s="841"/>
      <c r="ABB17" s="841"/>
      <c r="ABC17" s="841"/>
      <c r="ABD17" s="841"/>
      <c r="ABE17" s="841"/>
      <c r="ABF17" s="841"/>
      <c r="ABG17" s="841"/>
      <c r="ABH17" s="841"/>
      <c r="ABI17" s="841"/>
      <c r="ABJ17" s="841"/>
      <c r="ABK17" s="841"/>
      <c r="ABL17" s="841"/>
      <c r="ABM17" s="841"/>
      <c r="ABN17" s="841"/>
      <c r="ABO17" s="841"/>
      <c r="ABP17" s="841"/>
      <c r="ABQ17" s="841"/>
      <c r="ABR17" s="841"/>
      <c r="ABS17" s="841"/>
      <c r="ABT17" s="841"/>
      <c r="ABU17" s="841"/>
      <c r="ABV17" s="841"/>
      <c r="ABW17" s="841"/>
      <c r="ABX17" s="841"/>
      <c r="ABY17" s="841"/>
      <c r="ABZ17" s="841"/>
      <c r="ACA17" s="841"/>
      <c r="ACB17" s="841"/>
      <c r="ACC17" s="841"/>
      <c r="ACD17" s="841"/>
      <c r="ACE17" s="841"/>
      <c r="ACF17" s="841"/>
      <c r="ACG17" s="841"/>
      <c r="ACH17" s="841"/>
      <c r="ACI17" s="841"/>
      <c r="ACJ17" s="841"/>
      <c r="ACK17" s="841"/>
      <c r="ACL17" s="841"/>
      <c r="ACM17" s="841"/>
      <c r="ACN17" s="841"/>
      <c r="ACO17" s="841"/>
      <c r="ACP17" s="841"/>
      <c r="ACQ17" s="841"/>
      <c r="ACR17" s="841"/>
      <c r="ACS17" s="841"/>
      <c r="ACT17" s="841"/>
      <c r="ACU17" s="841"/>
      <c r="ACV17" s="841"/>
      <c r="ACW17" s="841"/>
      <c r="ACX17" s="841"/>
      <c r="ACY17" s="841"/>
      <c r="ACZ17" s="841"/>
      <c r="ADA17" s="841"/>
      <c r="ADB17" s="841"/>
      <c r="ADC17" s="841"/>
      <c r="ADD17" s="841"/>
      <c r="ADE17" s="841"/>
      <c r="ADF17" s="841"/>
      <c r="ADG17" s="841"/>
      <c r="ADH17" s="841"/>
      <c r="ADI17" s="841"/>
      <c r="ADJ17" s="841"/>
      <c r="ADK17" s="841"/>
      <c r="ADL17" s="841"/>
      <c r="ADM17" s="841"/>
      <c r="ADN17" s="841"/>
      <c r="ADO17" s="841"/>
      <c r="ADP17" s="841"/>
      <c r="ADQ17" s="841"/>
      <c r="ADR17" s="841"/>
      <c r="ADS17" s="841"/>
      <c r="ADT17" s="841"/>
      <c r="ADU17" s="841"/>
      <c r="ADV17" s="841"/>
      <c r="ADW17" s="841"/>
      <c r="ADX17" s="841"/>
      <c r="ADY17" s="841"/>
      <c r="ADZ17" s="841"/>
      <c r="AEA17" s="841"/>
      <c r="AEB17" s="841"/>
      <c r="AEC17" s="841"/>
      <c r="AED17" s="841"/>
      <c r="AEE17" s="841"/>
      <c r="AEF17" s="841"/>
      <c r="AEG17" s="841"/>
      <c r="AEH17" s="841"/>
      <c r="AEI17" s="841"/>
      <c r="AEJ17" s="841"/>
      <c r="AEK17" s="841"/>
      <c r="AEL17" s="841"/>
      <c r="AEM17" s="841"/>
      <c r="AEN17" s="841"/>
      <c r="AEO17" s="841"/>
      <c r="AEP17" s="841"/>
      <c r="AEQ17" s="841"/>
      <c r="AER17" s="841"/>
      <c r="AES17" s="841"/>
      <c r="AET17" s="841"/>
      <c r="AEU17" s="841"/>
      <c r="AEV17" s="841"/>
      <c r="AEW17" s="841"/>
      <c r="AEX17" s="841"/>
      <c r="AEY17" s="841"/>
      <c r="AEZ17" s="841"/>
      <c r="AFA17" s="841"/>
      <c r="AFB17" s="841"/>
      <c r="AFC17" s="841"/>
      <c r="AFD17" s="841"/>
      <c r="AFE17" s="841"/>
      <c r="AFF17" s="841"/>
      <c r="AFG17" s="841"/>
      <c r="AFH17" s="841"/>
      <c r="AFI17" s="841"/>
      <c r="AFJ17" s="841"/>
      <c r="AFK17" s="841"/>
      <c r="AFL17" s="841"/>
      <c r="AFM17" s="841"/>
      <c r="AFN17" s="841"/>
      <c r="AFO17" s="841"/>
      <c r="AFP17" s="841"/>
      <c r="AFQ17" s="841"/>
      <c r="AFR17" s="841"/>
      <c r="AFS17" s="841"/>
      <c r="AFT17" s="841"/>
      <c r="AFU17" s="841"/>
      <c r="AFV17" s="841"/>
      <c r="AFW17" s="841"/>
      <c r="AFX17" s="841"/>
      <c r="AFY17" s="841"/>
      <c r="AFZ17" s="841"/>
      <c r="AGA17" s="841"/>
      <c r="AGB17" s="841"/>
      <c r="AGC17" s="841"/>
      <c r="AGD17" s="841"/>
      <c r="AGE17" s="841"/>
      <c r="AGF17" s="841"/>
      <c r="AGG17" s="841"/>
      <c r="AGH17" s="841"/>
      <c r="AGI17" s="841"/>
      <c r="AGJ17" s="841"/>
      <c r="AGK17" s="841"/>
      <c r="AGL17" s="841"/>
      <c r="AGM17" s="841"/>
      <c r="AGN17" s="841"/>
      <c r="AGO17" s="841"/>
      <c r="AGP17" s="841"/>
      <c r="AGQ17" s="841"/>
      <c r="AGR17" s="841"/>
      <c r="AGS17" s="841"/>
      <c r="AGT17" s="841"/>
      <c r="AGU17" s="841"/>
      <c r="AGV17" s="841"/>
      <c r="AGW17" s="841"/>
      <c r="AGX17" s="841"/>
      <c r="AGY17" s="841"/>
      <c r="AGZ17" s="841"/>
      <c r="AHA17" s="841"/>
      <c r="AHB17" s="841"/>
      <c r="AHC17" s="841"/>
      <c r="AHD17" s="841"/>
      <c r="AHE17" s="841"/>
      <c r="AHF17" s="841"/>
      <c r="AHG17" s="841"/>
      <c r="AHH17" s="841"/>
      <c r="AHI17" s="841"/>
      <c r="AHJ17" s="841"/>
      <c r="AHK17" s="841"/>
      <c r="AHL17" s="841"/>
      <c r="AHM17" s="841"/>
      <c r="AHN17" s="841"/>
      <c r="AHO17" s="841"/>
      <c r="AHP17" s="841"/>
      <c r="AHQ17" s="841"/>
      <c r="AHR17" s="841"/>
      <c r="AHS17" s="841"/>
      <c r="AHT17" s="841"/>
      <c r="AHU17" s="841"/>
      <c r="AHV17" s="841"/>
      <c r="AHW17" s="841"/>
      <c r="AHX17" s="841"/>
      <c r="AHY17" s="841"/>
      <c r="AHZ17" s="841"/>
      <c r="AIA17" s="841"/>
      <c r="AIB17" s="841"/>
      <c r="AIC17" s="841"/>
      <c r="AID17" s="841"/>
      <c r="AIE17" s="841"/>
      <c r="AIF17" s="841"/>
      <c r="AIG17" s="841"/>
      <c r="AIH17" s="841"/>
      <c r="AII17" s="841"/>
      <c r="AIJ17" s="841"/>
      <c r="AIK17" s="841"/>
      <c r="AIL17" s="841"/>
      <c r="AIM17" s="841"/>
      <c r="AIN17" s="841"/>
      <c r="AIO17" s="841"/>
      <c r="AIP17" s="841"/>
      <c r="AIQ17" s="841"/>
      <c r="AIR17" s="841"/>
      <c r="AIS17" s="841"/>
      <c r="AIT17" s="841"/>
      <c r="AIU17" s="841"/>
      <c r="AIV17" s="841"/>
      <c r="AIW17" s="841"/>
      <c r="AIX17" s="841"/>
      <c r="AIY17" s="841"/>
      <c r="AIZ17" s="841"/>
      <c r="AJA17" s="841"/>
      <c r="AJB17" s="841"/>
      <c r="AJC17" s="841"/>
      <c r="AJD17" s="841"/>
      <c r="AJE17" s="841"/>
      <c r="AJF17" s="841"/>
      <c r="AJG17" s="841"/>
      <c r="AJH17" s="841"/>
      <c r="AJI17" s="841"/>
      <c r="AJJ17" s="841"/>
      <c r="AJK17" s="841"/>
      <c r="AJL17" s="841"/>
      <c r="AJM17" s="841"/>
      <c r="AJN17" s="841"/>
      <c r="AJO17" s="841"/>
      <c r="AJP17" s="841"/>
      <c r="AJQ17" s="841"/>
      <c r="AJR17" s="841"/>
      <c r="AJS17" s="841"/>
      <c r="AJT17" s="841"/>
      <c r="AJU17" s="841"/>
      <c r="AJV17" s="841"/>
      <c r="AJW17" s="841"/>
      <c r="AJX17" s="841"/>
      <c r="AJY17" s="841"/>
      <c r="AJZ17" s="841"/>
      <c r="AKA17" s="841"/>
      <c r="AKB17" s="841"/>
      <c r="AKC17" s="841"/>
      <c r="AKD17" s="841"/>
      <c r="AKE17" s="841"/>
      <c r="AKF17" s="841"/>
      <c r="AKG17" s="841"/>
      <c r="AKH17" s="841"/>
      <c r="AKI17" s="841"/>
      <c r="AKJ17" s="841"/>
      <c r="AKK17" s="841"/>
      <c r="AKL17" s="841"/>
      <c r="AKM17" s="841"/>
      <c r="AKN17" s="841"/>
      <c r="AKO17" s="841"/>
      <c r="AKP17" s="841"/>
      <c r="AKQ17" s="841"/>
      <c r="AKR17" s="841"/>
      <c r="AKS17" s="841"/>
      <c r="AKT17" s="841"/>
      <c r="AKU17" s="841"/>
      <c r="AKV17" s="841"/>
      <c r="AKW17" s="841"/>
      <c r="AKX17" s="841"/>
      <c r="AKY17" s="841"/>
      <c r="AKZ17" s="841"/>
      <c r="ALA17" s="841"/>
      <c r="ALB17" s="841"/>
      <c r="ALC17" s="841"/>
      <c r="ALD17" s="841"/>
      <c r="ALE17" s="841"/>
      <c r="ALF17" s="841"/>
      <c r="ALG17" s="841"/>
      <c r="ALH17" s="841"/>
      <c r="ALI17" s="841"/>
      <c r="ALJ17" s="841"/>
      <c r="ALK17" s="841"/>
      <c r="ALL17" s="841"/>
      <c r="ALM17" s="841"/>
      <c r="ALN17" s="841"/>
      <c r="ALO17" s="841"/>
      <c r="ALP17" s="841"/>
      <c r="ALQ17" s="841"/>
      <c r="ALR17" s="841"/>
      <c r="ALS17" s="841"/>
      <c r="ALT17" s="841"/>
      <c r="ALU17" s="841"/>
      <c r="ALV17" s="841"/>
      <c r="ALW17" s="841"/>
      <c r="ALX17" s="841"/>
      <c r="ALY17" s="841"/>
      <c r="ALZ17" s="841"/>
      <c r="AMA17" s="841"/>
      <c r="AMB17" s="841"/>
      <c r="AMC17" s="841"/>
      <c r="AMD17" s="841"/>
      <c r="AME17" s="841"/>
      <c r="AMF17" s="841"/>
      <c r="AMG17" s="841"/>
      <c r="AMH17" s="841"/>
      <c r="AMI17" s="841"/>
      <c r="AMJ17" s="841"/>
      <c r="AMK17" s="841"/>
      <c r="AML17" s="841"/>
      <c r="AMM17" s="841"/>
      <c r="AMN17" s="841"/>
      <c r="AMO17" s="841"/>
      <c r="AMP17" s="841"/>
      <c r="AMQ17" s="841"/>
      <c r="AMR17" s="841"/>
      <c r="AMS17" s="841"/>
      <c r="AMT17" s="841"/>
      <c r="AMU17" s="841"/>
      <c r="AMV17" s="841"/>
      <c r="AMW17" s="841"/>
      <c r="AMX17" s="841"/>
      <c r="AMY17" s="841"/>
      <c r="AMZ17" s="841"/>
      <c r="ANA17" s="841"/>
      <c r="ANB17" s="841"/>
      <c r="ANC17" s="841"/>
      <c r="AND17" s="841"/>
      <c r="ANE17" s="841"/>
      <c r="ANF17" s="841"/>
      <c r="ANG17" s="841"/>
      <c r="ANH17" s="841"/>
      <c r="ANI17" s="841"/>
      <c r="ANJ17" s="841"/>
      <c r="ANK17" s="841"/>
      <c r="ANL17" s="841"/>
      <c r="ANM17" s="841"/>
      <c r="ANN17" s="841"/>
      <c r="ANO17" s="841"/>
      <c r="ANP17" s="841"/>
      <c r="ANQ17" s="841"/>
      <c r="ANR17" s="841"/>
      <c r="ANS17" s="841"/>
      <c r="ANT17" s="841"/>
      <c r="ANU17" s="841"/>
      <c r="ANV17" s="841"/>
      <c r="ANW17" s="841"/>
      <c r="ANX17" s="841"/>
      <c r="ANY17" s="841"/>
      <c r="ANZ17" s="841"/>
      <c r="AOA17" s="841"/>
      <c r="AOB17" s="841"/>
      <c r="AOC17" s="841"/>
      <c r="AOD17" s="841"/>
      <c r="AOE17" s="841"/>
      <c r="AOF17" s="841"/>
      <c r="AOG17" s="841"/>
      <c r="AOH17" s="841"/>
      <c r="AOI17" s="841"/>
      <c r="AOJ17" s="841"/>
      <c r="AOK17" s="841"/>
      <c r="AOL17" s="841"/>
      <c r="AOM17" s="841"/>
      <c r="AON17" s="841"/>
      <c r="AOO17" s="841"/>
      <c r="AOP17" s="841"/>
      <c r="AOQ17" s="841"/>
      <c r="AOR17" s="841"/>
      <c r="AOS17" s="841"/>
      <c r="AOT17" s="841"/>
      <c r="AOU17" s="841"/>
      <c r="AOV17" s="841"/>
      <c r="AOW17" s="841"/>
      <c r="AOX17" s="841"/>
      <c r="AOY17" s="841"/>
      <c r="AOZ17" s="841"/>
      <c r="APA17" s="841"/>
      <c r="APB17" s="841"/>
      <c r="APC17" s="841"/>
      <c r="APD17" s="841"/>
      <c r="APE17" s="841"/>
      <c r="APF17" s="841"/>
      <c r="APG17" s="841"/>
      <c r="APH17" s="841"/>
      <c r="API17" s="841"/>
      <c r="APJ17" s="841"/>
      <c r="APK17" s="841"/>
      <c r="APL17" s="841"/>
      <c r="APM17" s="841"/>
      <c r="APN17" s="841"/>
      <c r="APO17" s="841"/>
      <c r="APP17" s="841"/>
      <c r="APQ17" s="841"/>
      <c r="APR17" s="841"/>
      <c r="APS17" s="841"/>
      <c r="APT17" s="841"/>
      <c r="APU17" s="841"/>
      <c r="APV17" s="841"/>
      <c r="APW17" s="841"/>
      <c r="APX17" s="841"/>
      <c r="APY17" s="841"/>
      <c r="APZ17" s="841"/>
      <c r="AQA17" s="841"/>
      <c r="AQB17" s="841"/>
      <c r="AQC17" s="841"/>
      <c r="AQD17" s="841"/>
      <c r="AQE17" s="841"/>
      <c r="AQF17" s="841"/>
      <c r="AQG17" s="841"/>
      <c r="AQH17" s="841"/>
      <c r="AQI17" s="841"/>
      <c r="AQJ17" s="841"/>
      <c r="AQK17" s="841"/>
      <c r="AQL17" s="841"/>
      <c r="AQM17" s="841"/>
      <c r="AQN17" s="841"/>
      <c r="AQO17" s="841"/>
      <c r="AQP17" s="841"/>
      <c r="AQQ17" s="841"/>
      <c r="AQR17" s="841"/>
      <c r="AQS17" s="841"/>
      <c r="AQT17" s="841"/>
      <c r="AQU17" s="841"/>
      <c r="AQV17" s="841"/>
      <c r="AQW17" s="841"/>
      <c r="AQX17" s="841"/>
      <c r="AQY17" s="841"/>
      <c r="AQZ17" s="841"/>
      <c r="ARA17" s="841"/>
      <c r="ARB17" s="841"/>
      <c r="ARC17" s="841"/>
      <c r="ARD17" s="841"/>
      <c r="ARE17" s="841"/>
      <c r="ARF17" s="841"/>
      <c r="ARG17" s="841"/>
      <c r="ARH17" s="841"/>
      <c r="ARI17" s="841"/>
      <c r="ARJ17" s="841"/>
      <c r="ARK17" s="841"/>
      <c r="ARL17" s="841"/>
      <c r="ARM17" s="841"/>
      <c r="ARN17" s="841"/>
      <c r="ARO17" s="841"/>
      <c r="ARP17" s="841"/>
      <c r="ARQ17" s="841"/>
      <c r="ARR17" s="841"/>
      <c r="ARS17" s="841"/>
      <c r="ART17" s="841"/>
      <c r="ARU17" s="841"/>
      <c r="ARV17" s="841"/>
      <c r="ARW17" s="841"/>
      <c r="ARX17" s="841"/>
      <c r="ARY17" s="841"/>
      <c r="ARZ17" s="841"/>
      <c r="ASA17" s="841"/>
      <c r="ASB17" s="841"/>
      <c r="ASC17" s="841"/>
      <c r="ASD17" s="841"/>
      <c r="ASE17" s="841"/>
      <c r="ASF17" s="841"/>
      <c r="ASG17" s="841"/>
      <c r="ASH17" s="841"/>
      <c r="ASI17" s="841"/>
      <c r="ASJ17" s="841"/>
      <c r="ASK17" s="841"/>
      <c r="ASL17" s="841"/>
      <c r="ASM17" s="841"/>
      <c r="ASN17" s="841"/>
      <c r="ASO17" s="841"/>
      <c r="ASP17" s="841"/>
      <c r="ASQ17" s="841"/>
      <c r="ASR17" s="841"/>
      <c r="ASS17" s="841"/>
      <c r="AST17" s="841"/>
      <c r="ASU17" s="841"/>
      <c r="ASV17" s="841"/>
      <c r="ASW17" s="841"/>
      <c r="ASX17" s="841"/>
      <c r="ASY17" s="841"/>
      <c r="ASZ17" s="841"/>
      <c r="ATA17" s="841"/>
      <c r="ATB17" s="841"/>
      <c r="ATC17" s="841"/>
      <c r="ATD17" s="841"/>
      <c r="ATE17" s="841"/>
      <c r="ATF17" s="841"/>
      <c r="ATG17" s="841"/>
      <c r="ATH17" s="841"/>
      <c r="ATI17" s="841"/>
      <c r="ATJ17" s="841"/>
      <c r="ATK17" s="841"/>
      <c r="ATL17" s="841"/>
      <c r="ATM17" s="841"/>
      <c r="ATN17" s="841"/>
      <c r="ATO17" s="841"/>
      <c r="ATP17" s="841"/>
      <c r="ATQ17" s="841"/>
      <c r="ATR17" s="841"/>
      <c r="ATS17" s="841"/>
      <c r="ATT17" s="841"/>
      <c r="ATU17" s="841"/>
      <c r="ATV17" s="841"/>
      <c r="ATW17" s="841"/>
      <c r="ATX17" s="841"/>
      <c r="ATY17" s="841"/>
      <c r="ATZ17" s="841"/>
      <c r="AUA17" s="841"/>
      <c r="AUB17" s="841"/>
      <c r="AUC17" s="841"/>
      <c r="AUD17" s="841"/>
      <c r="AUE17" s="841"/>
      <c r="AUF17" s="841"/>
      <c r="AUG17" s="841"/>
      <c r="AUH17" s="841"/>
      <c r="AUI17" s="841"/>
      <c r="AUJ17" s="841"/>
      <c r="AUK17" s="841"/>
      <c r="AUL17" s="841"/>
      <c r="AUM17" s="841"/>
      <c r="AUN17" s="841"/>
      <c r="AUO17" s="841"/>
      <c r="AUP17" s="841"/>
      <c r="AUQ17" s="841"/>
      <c r="AUR17" s="841"/>
      <c r="AUS17" s="841"/>
      <c r="AUT17" s="841"/>
      <c r="AUU17" s="841"/>
      <c r="AUV17" s="841"/>
      <c r="AUW17" s="841"/>
      <c r="AUX17" s="841"/>
      <c r="AUY17" s="841"/>
      <c r="AUZ17" s="841"/>
      <c r="AVA17" s="841"/>
      <c r="AVB17" s="841"/>
      <c r="AVC17" s="841"/>
      <c r="AVD17" s="841"/>
      <c r="AVE17" s="841"/>
      <c r="AVF17" s="841"/>
      <c r="AVG17" s="841"/>
      <c r="AVH17" s="841"/>
      <c r="AVI17" s="841"/>
      <c r="AVJ17" s="841"/>
      <c r="AVK17" s="841"/>
      <c r="AVL17" s="841"/>
      <c r="AVM17" s="841"/>
      <c r="AVN17" s="841"/>
      <c r="AVO17" s="841"/>
      <c r="AVP17" s="841"/>
      <c r="AVQ17" s="841"/>
      <c r="AVR17" s="841"/>
      <c r="AVS17" s="841"/>
      <c r="AVT17" s="841"/>
      <c r="AVU17" s="841"/>
      <c r="AVV17" s="841"/>
      <c r="AVW17" s="841"/>
      <c r="AVX17" s="841"/>
      <c r="AVY17" s="841"/>
      <c r="AVZ17" s="841"/>
      <c r="AWA17" s="841"/>
      <c r="AWB17" s="841"/>
      <c r="AWC17" s="841"/>
      <c r="AWD17" s="841"/>
      <c r="AWE17" s="841"/>
      <c r="AWF17" s="841"/>
      <c r="AWG17" s="841"/>
      <c r="AWH17" s="841"/>
      <c r="AWI17" s="841"/>
      <c r="AWJ17" s="841"/>
      <c r="AWK17" s="841"/>
      <c r="AWL17" s="841"/>
      <c r="AWM17" s="841"/>
      <c r="AWN17" s="841"/>
      <c r="AWO17" s="841"/>
      <c r="AWP17" s="841"/>
      <c r="AWQ17" s="841"/>
      <c r="AWR17" s="841"/>
      <c r="AWS17" s="841"/>
      <c r="AWT17" s="841"/>
      <c r="AWU17" s="841"/>
      <c r="AWV17" s="841"/>
      <c r="AWW17" s="841"/>
      <c r="AWX17" s="841"/>
      <c r="AWY17" s="841"/>
      <c r="AWZ17" s="841"/>
      <c r="AXA17" s="841"/>
      <c r="AXB17" s="841"/>
      <c r="AXC17" s="841"/>
      <c r="AXD17" s="841"/>
      <c r="AXE17" s="841"/>
      <c r="AXF17" s="841"/>
      <c r="AXG17" s="841"/>
      <c r="AXH17" s="841"/>
      <c r="AXI17" s="841"/>
      <c r="AXJ17" s="841"/>
      <c r="AXK17" s="841"/>
      <c r="AXL17" s="841"/>
      <c r="AXM17" s="841"/>
      <c r="AXN17" s="841"/>
      <c r="AXO17" s="841"/>
      <c r="AXP17" s="841"/>
      <c r="AXQ17" s="841"/>
      <c r="AXR17" s="841"/>
      <c r="AXS17" s="841"/>
      <c r="AXT17" s="841"/>
      <c r="AXU17" s="841"/>
      <c r="AXV17" s="841"/>
      <c r="AXW17" s="841"/>
      <c r="AXX17" s="841"/>
      <c r="AXY17" s="841"/>
      <c r="AXZ17" s="841"/>
      <c r="AYA17" s="841"/>
      <c r="AYB17" s="841"/>
      <c r="AYC17" s="841"/>
      <c r="AYD17" s="841"/>
      <c r="AYE17" s="841"/>
      <c r="AYF17" s="841"/>
      <c r="AYG17" s="841"/>
      <c r="AYH17" s="841"/>
      <c r="AYI17" s="841"/>
      <c r="AYJ17" s="841"/>
      <c r="AYK17" s="841"/>
      <c r="AYL17" s="841"/>
      <c r="AYM17" s="841"/>
      <c r="AYN17" s="841"/>
      <c r="AYO17" s="841"/>
      <c r="AYP17" s="841"/>
      <c r="AYQ17" s="841"/>
      <c r="AYR17" s="841"/>
      <c r="AYS17" s="841"/>
    </row>
    <row r="18" spans="1:1345" s="687" customFormat="1" ht="15" customHeight="1">
      <c r="A18" s="707"/>
      <c r="B18" s="717"/>
      <c r="C18" s="718"/>
      <c r="D18" s="709">
        <v>6</v>
      </c>
      <c r="E18" s="708" t="s">
        <v>1</v>
      </c>
      <c r="F18" s="719"/>
      <c r="G18" s="720" t="s">
        <v>2</v>
      </c>
      <c r="H18" s="710">
        <f t="shared" si="5"/>
        <v>120430</v>
      </c>
      <c r="I18" s="710">
        <f t="shared" si="6"/>
        <v>0</v>
      </c>
      <c r="J18" s="710">
        <f t="shared" si="1"/>
        <v>0</v>
      </c>
      <c r="K18" s="711">
        <f t="shared" si="2"/>
        <v>120430</v>
      </c>
      <c r="L18" s="710"/>
      <c r="M18" s="710"/>
      <c r="N18" s="721"/>
      <c r="O18" s="710"/>
      <c r="P18" s="710"/>
      <c r="Q18" s="721"/>
      <c r="R18" s="710"/>
      <c r="S18" s="710"/>
      <c r="T18" s="721"/>
      <c r="U18" s="710"/>
      <c r="V18" s="710"/>
      <c r="W18" s="721"/>
      <c r="X18" s="710"/>
      <c r="Y18" s="710"/>
      <c r="Z18" s="721"/>
      <c r="AA18" s="710"/>
      <c r="AB18" s="710"/>
      <c r="AC18" s="721"/>
      <c r="AD18" s="710"/>
      <c r="AE18" s="710"/>
      <c r="AF18" s="721"/>
      <c r="AG18" s="710"/>
      <c r="AH18" s="710"/>
      <c r="AI18" s="721"/>
      <c r="AJ18" s="710"/>
      <c r="AK18" s="710"/>
      <c r="AL18" s="721"/>
      <c r="AM18" s="710"/>
      <c r="AN18" s="710"/>
      <c r="AO18" s="721"/>
      <c r="AP18" s="710"/>
      <c r="AQ18" s="710"/>
      <c r="AR18" s="721"/>
      <c r="AS18" s="710"/>
      <c r="AT18" s="710"/>
      <c r="AU18" s="721"/>
      <c r="AV18" s="710"/>
      <c r="AW18" s="710"/>
      <c r="AX18" s="721"/>
      <c r="AY18" s="710"/>
      <c r="AZ18" s="710"/>
      <c r="BA18" s="721"/>
      <c r="BB18" s="710"/>
      <c r="BC18" s="710"/>
      <c r="BD18" s="721"/>
      <c r="BE18" s="710"/>
      <c r="BF18" s="710"/>
      <c r="BG18" s="721"/>
      <c r="BH18" s="710"/>
      <c r="BI18" s="710"/>
      <c r="BJ18" s="721"/>
      <c r="BK18" s="710"/>
      <c r="BL18" s="710"/>
      <c r="BM18" s="721"/>
      <c r="BN18" s="710"/>
      <c r="BO18" s="710"/>
      <c r="BP18" s="721"/>
      <c r="BQ18" s="710"/>
      <c r="BR18" s="710"/>
      <c r="BS18" s="721"/>
      <c r="BT18" s="710"/>
      <c r="BU18" s="710"/>
      <c r="BV18" s="721"/>
      <c r="BW18" s="710"/>
      <c r="BX18" s="710"/>
      <c r="BY18" s="721"/>
      <c r="BZ18" s="710"/>
      <c r="CA18" s="710"/>
      <c r="CB18" s="721"/>
      <c r="CC18" s="710"/>
      <c r="CD18" s="710"/>
      <c r="CE18" s="721"/>
      <c r="CF18" s="710"/>
      <c r="CG18" s="710"/>
      <c r="CH18" s="721"/>
      <c r="CI18" s="710"/>
      <c r="CJ18" s="710"/>
      <c r="CK18" s="721"/>
      <c r="CL18" s="710"/>
      <c r="CM18" s="710"/>
      <c r="CN18" s="721"/>
      <c r="CO18" s="710"/>
      <c r="CP18" s="710"/>
      <c r="CQ18" s="721"/>
      <c r="CR18" s="710"/>
      <c r="CS18" s="710"/>
      <c r="CT18" s="721"/>
      <c r="CU18" s="710"/>
      <c r="CV18" s="710"/>
      <c r="CW18" s="721"/>
      <c r="CX18" s="710"/>
      <c r="CY18" s="710"/>
      <c r="CZ18" s="721"/>
      <c r="DA18" s="710">
        <v>120430</v>
      </c>
      <c r="DB18" s="710"/>
      <c r="DC18" s="721"/>
      <c r="DD18" s="710"/>
      <c r="DE18" s="710"/>
      <c r="DF18" s="721"/>
      <c r="DG18" s="710"/>
      <c r="DH18" s="710"/>
      <c r="DI18" s="721"/>
      <c r="DJ18" s="710"/>
      <c r="DK18" s="710"/>
      <c r="DL18" s="721"/>
      <c r="DM18" s="710"/>
      <c r="DN18" s="710"/>
      <c r="DO18" s="721"/>
      <c r="DP18" s="710"/>
      <c r="DQ18" s="710"/>
      <c r="DR18" s="721"/>
      <c r="DS18" s="710"/>
      <c r="DT18" s="710"/>
      <c r="DU18" s="721"/>
      <c r="DV18" s="710"/>
      <c r="DW18" s="710"/>
      <c r="DX18" s="721"/>
      <c r="DY18" s="710"/>
      <c r="DZ18" s="710"/>
      <c r="EA18" s="721"/>
      <c r="EB18" s="710"/>
      <c r="EC18" s="710"/>
      <c r="ED18" s="721"/>
      <c r="EE18" s="710"/>
      <c r="EF18" s="710"/>
      <c r="EG18" s="721"/>
      <c r="EH18" s="710"/>
      <c r="EI18" s="710"/>
      <c r="EJ18" s="721"/>
      <c r="EK18" s="721"/>
      <c r="EL18" s="721"/>
      <c r="EM18" s="721"/>
      <c r="EN18" s="721"/>
      <c r="EO18" s="721"/>
      <c r="EP18" s="721"/>
      <c r="EQ18" s="710"/>
      <c r="ER18" s="710"/>
      <c r="ES18" s="721"/>
      <c r="ET18" s="710"/>
      <c r="EU18" s="710"/>
      <c r="EV18" s="721"/>
      <c r="EW18" s="710"/>
      <c r="EX18" s="710"/>
      <c r="EY18" s="721"/>
      <c r="EZ18" s="710"/>
      <c r="FA18" s="710"/>
      <c r="FB18" s="721"/>
      <c r="FC18" s="710"/>
      <c r="FD18" s="710"/>
      <c r="FE18" s="721"/>
      <c r="FF18" s="710"/>
      <c r="FG18" s="710"/>
      <c r="FH18" s="721"/>
      <c r="FI18" s="710"/>
      <c r="FJ18" s="710"/>
      <c r="FK18" s="721"/>
      <c r="FL18" s="710"/>
      <c r="FM18" s="710"/>
      <c r="FN18" s="721"/>
      <c r="FO18" s="710"/>
      <c r="FP18" s="710"/>
      <c r="FQ18" s="721"/>
      <c r="FR18" s="710"/>
      <c r="FS18" s="710"/>
      <c r="FT18" s="721"/>
      <c r="FU18" s="710"/>
      <c r="FV18" s="710"/>
      <c r="FW18" s="721"/>
      <c r="FX18" s="710"/>
      <c r="FY18" s="710"/>
      <c r="FZ18" s="721"/>
      <c r="GA18" s="710">
        <f t="shared" si="9"/>
        <v>120430</v>
      </c>
      <c r="GB18" s="710">
        <f t="shared" si="8"/>
        <v>0</v>
      </c>
      <c r="GC18" s="721"/>
      <c r="GD18" s="705">
        <f t="shared" si="3"/>
        <v>120430</v>
      </c>
      <c r="GE18" s="833"/>
      <c r="GF18" s="841"/>
      <c r="GG18" s="841"/>
      <c r="GH18" s="841"/>
      <c r="GI18" s="841"/>
      <c r="GJ18" s="841"/>
      <c r="GK18" s="841"/>
      <c r="GL18" s="841"/>
      <c r="GM18" s="841"/>
      <c r="GN18" s="841"/>
      <c r="GO18" s="841"/>
      <c r="GP18" s="841"/>
      <c r="GQ18" s="841"/>
      <c r="GR18" s="841"/>
      <c r="GS18" s="841"/>
      <c r="GT18" s="841"/>
      <c r="GU18" s="841"/>
      <c r="GV18" s="841"/>
      <c r="GW18" s="841"/>
      <c r="GX18" s="841"/>
      <c r="GY18" s="841"/>
      <c r="GZ18" s="841"/>
      <c r="HA18" s="841"/>
      <c r="HB18" s="841"/>
      <c r="HC18" s="841"/>
      <c r="HD18" s="841"/>
      <c r="HE18" s="841"/>
      <c r="HF18" s="841"/>
      <c r="HG18" s="841"/>
      <c r="HH18" s="841"/>
      <c r="HI18" s="841"/>
      <c r="HJ18" s="841"/>
      <c r="HK18" s="841"/>
      <c r="HL18" s="841"/>
      <c r="HM18" s="841"/>
      <c r="HN18" s="841"/>
      <c r="HO18" s="841"/>
      <c r="HP18" s="841"/>
      <c r="HQ18" s="841"/>
      <c r="HR18" s="841"/>
      <c r="HS18" s="841"/>
      <c r="HT18" s="841"/>
      <c r="HU18" s="841"/>
      <c r="HV18" s="841"/>
      <c r="HW18" s="841"/>
      <c r="HX18" s="841"/>
      <c r="HY18" s="841"/>
      <c r="HZ18" s="841"/>
      <c r="IA18" s="841"/>
      <c r="IB18" s="841"/>
      <c r="IC18" s="841"/>
      <c r="ID18" s="841"/>
      <c r="IE18" s="841"/>
      <c r="IF18" s="841"/>
      <c r="IG18" s="841"/>
      <c r="IH18" s="841"/>
      <c r="II18" s="841"/>
      <c r="IJ18" s="841"/>
      <c r="IK18" s="841"/>
      <c r="IL18" s="841"/>
      <c r="IM18" s="841"/>
      <c r="IN18" s="841"/>
      <c r="IO18" s="841"/>
      <c r="IP18" s="841"/>
      <c r="IQ18" s="841"/>
      <c r="IR18" s="841"/>
      <c r="IS18" s="841"/>
      <c r="IT18" s="841"/>
      <c r="IU18" s="841"/>
      <c r="IV18" s="841"/>
      <c r="IW18" s="841"/>
      <c r="IX18" s="841"/>
      <c r="IY18" s="841"/>
      <c r="IZ18" s="841"/>
      <c r="JA18" s="841"/>
      <c r="JB18" s="841"/>
      <c r="JC18" s="841"/>
      <c r="JD18" s="841"/>
      <c r="JE18" s="841"/>
      <c r="JF18" s="841"/>
      <c r="JG18" s="841"/>
      <c r="JH18" s="841"/>
      <c r="JI18" s="841"/>
      <c r="JJ18" s="841"/>
      <c r="JK18" s="841"/>
      <c r="JL18" s="841"/>
      <c r="JM18" s="841"/>
      <c r="JN18" s="841"/>
      <c r="JO18" s="841"/>
      <c r="JP18" s="841"/>
      <c r="JQ18" s="841"/>
      <c r="JR18" s="841"/>
      <c r="JS18" s="841"/>
      <c r="JT18" s="841"/>
      <c r="JU18" s="841"/>
      <c r="JV18" s="841"/>
      <c r="JW18" s="841"/>
      <c r="JX18" s="841"/>
      <c r="JY18" s="841"/>
      <c r="JZ18" s="841"/>
      <c r="KA18" s="841"/>
      <c r="KB18" s="841"/>
      <c r="KC18" s="841"/>
      <c r="KD18" s="841"/>
      <c r="KE18" s="841"/>
      <c r="KF18" s="841"/>
      <c r="KG18" s="841"/>
      <c r="KH18" s="841"/>
      <c r="KI18" s="841"/>
      <c r="KJ18" s="841"/>
      <c r="KK18" s="841"/>
      <c r="KL18" s="841"/>
      <c r="KM18" s="841"/>
      <c r="KN18" s="841"/>
      <c r="KO18" s="841"/>
      <c r="KP18" s="841"/>
      <c r="KQ18" s="841"/>
      <c r="KR18" s="841"/>
      <c r="KS18" s="841"/>
      <c r="KT18" s="841"/>
      <c r="KU18" s="841"/>
      <c r="KV18" s="841"/>
      <c r="KW18" s="841"/>
      <c r="KX18" s="841"/>
      <c r="KY18" s="841"/>
      <c r="KZ18" s="841"/>
      <c r="LA18" s="841"/>
      <c r="LB18" s="841"/>
      <c r="LC18" s="841"/>
      <c r="LD18" s="841"/>
      <c r="LE18" s="841"/>
      <c r="LF18" s="841"/>
      <c r="LG18" s="841"/>
      <c r="LH18" s="841"/>
      <c r="LI18" s="841"/>
      <c r="LJ18" s="841"/>
      <c r="LK18" s="841"/>
      <c r="LL18" s="841"/>
      <c r="LM18" s="841"/>
      <c r="LN18" s="841"/>
      <c r="LO18" s="841"/>
      <c r="LP18" s="841"/>
      <c r="LQ18" s="841"/>
      <c r="LR18" s="841"/>
      <c r="LS18" s="841"/>
      <c r="LT18" s="841"/>
      <c r="LU18" s="841"/>
      <c r="LV18" s="841"/>
      <c r="LW18" s="841"/>
      <c r="LX18" s="841"/>
      <c r="LY18" s="841"/>
      <c r="LZ18" s="841"/>
      <c r="MA18" s="841"/>
      <c r="MB18" s="841"/>
      <c r="MC18" s="841"/>
      <c r="MD18" s="841"/>
      <c r="ME18" s="841"/>
      <c r="MF18" s="841"/>
      <c r="MG18" s="841"/>
      <c r="MH18" s="841"/>
      <c r="MI18" s="841"/>
      <c r="MJ18" s="841"/>
      <c r="MK18" s="841"/>
      <c r="ML18" s="841"/>
      <c r="MM18" s="841"/>
      <c r="MN18" s="841"/>
      <c r="MO18" s="841"/>
      <c r="MP18" s="841"/>
      <c r="MQ18" s="841"/>
      <c r="MR18" s="841"/>
      <c r="MS18" s="841"/>
      <c r="MT18" s="841"/>
      <c r="MU18" s="841"/>
      <c r="MV18" s="841"/>
      <c r="MW18" s="841"/>
      <c r="MX18" s="841"/>
      <c r="MY18" s="841"/>
      <c r="MZ18" s="841"/>
      <c r="NA18" s="841"/>
      <c r="NB18" s="841"/>
      <c r="NC18" s="841"/>
      <c r="ND18" s="841"/>
      <c r="NE18" s="841"/>
      <c r="NF18" s="841"/>
      <c r="NG18" s="841"/>
      <c r="NH18" s="841"/>
      <c r="NI18" s="841"/>
      <c r="NJ18" s="841"/>
      <c r="NK18" s="841"/>
      <c r="NL18" s="841"/>
      <c r="NM18" s="841"/>
      <c r="NN18" s="841"/>
      <c r="NO18" s="841"/>
      <c r="NP18" s="841"/>
      <c r="NQ18" s="841"/>
      <c r="NR18" s="841"/>
      <c r="NS18" s="841"/>
      <c r="NT18" s="841"/>
      <c r="NU18" s="841"/>
      <c r="NV18" s="841"/>
      <c r="NW18" s="841"/>
      <c r="NX18" s="841"/>
      <c r="NY18" s="841"/>
      <c r="NZ18" s="841"/>
      <c r="OA18" s="841"/>
      <c r="OB18" s="841"/>
      <c r="OC18" s="841"/>
      <c r="OD18" s="841"/>
      <c r="OE18" s="841"/>
      <c r="OF18" s="841"/>
      <c r="OG18" s="841"/>
      <c r="OH18" s="841"/>
      <c r="OI18" s="841"/>
      <c r="OJ18" s="841"/>
      <c r="OK18" s="841"/>
      <c r="OL18" s="841"/>
      <c r="OM18" s="841"/>
      <c r="ON18" s="841"/>
      <c r="OO18" s="841"/>
      <c r="OP18" s="841"/>
      <c r="OQ18" s="841"/>
      <c r="OR18" s="841"/>
      <c r="OS18" s="841"/>
      <c r="OT18" s="841"/>
      <c r="OU18" s="841"/>
      <c r="OV18" s="841"/>
      <c r="OW18" s="841"/>
      <c r="OX18" s="841"/>
      <c r="OY18" s="841"/>
      <c r="OZ18" s="841"/>
      <c r="PA18" s="841"/>
      <c r="PB18" s="841"/>
      <c r="PC18" s="841"/>
      <c r="PD18" s="841"/>
      <c r="PE18" s="841"/>
      <c r="PF18" s="841"/>
      <c r="PG18" s="841"/>
      <c r="PH18" s="841"/>
      <c r="PI18" s="841"/>
      <c r="PJ18" s="841"/>
      <c r="PK18" s="841"/>
      <c r="PL18" s="841"/>
      <c r="PM18" s="841"/>
      <c r="PN18" s="841"/>
      <c r="PO18" s="841"/>
      <c r="PP18" s="841"/>
      <c r="PQ18" s="841"/>
      <c r="PR18" s="841"/>
      <c r="PS18" s="841"/>
      <c r="PT18" s="841"/>
      <c r="PU18" s="841"/>
      <c r="PV18" s="841"/>
      <c r="PW18" s="841"/>
      <c r="PX18" s="841"/>
      <c r="PY18" s="841"/>
      <c r="PZ18" s="841"/>
      <c r="QA18" s="841"/>
      <c r="QB18" s="841"/>
      <c r="QC18" s="841"/>
      <c r="QD18" s="841"/>
      <c r="QE18" s="841"/>
      <c r="QF18" s="841"/>
      <c r="QG18" s="841"/>
      <c r="QH18" s="841"/>
      <c r="QI18" s="841"/>
      <c r="QJ18" s="841"/>
      <c r="QK18" s="841"/>
      <c r="QL18" s="841"/>
      <c r="QM18" s="841"/>
      <c r="QN18" s="841"/>
      <c r="QO18" s="841"/>
      <c r="QP18" s="841"/>
      <c r="QQ18" s="841"/>
      <c r="QR18" s="841"/>
      <c r="QS18" s="841"/>
      <c r="QT18" s="841"/>
      <c r="QU18" s="841"/>
      <c r="QV18" s="841"/>
      <c r="QW18" s="841"/>
      <c r="QX18" s="841"/>
      <c r="QY18" s="841"/>
      <c r="QZ18" s="841"/>
      <c r="RA18" s="841"/>
      <c r="RB18" s="841"/>
      <c r="RC18" s="841"/>
      <c r="RD18" s="841"/>
      <c r="RE18" s="841"/>
      <c r="RF18" s="841"/>
      <c r="RG18" s="841"/>
      <c r="RH18" s="841"/>
      <c r="RI18" s="841"/>
      <c r="RJ18" s="841"/>
      <c r="RK18" s="841"/>
      <c r="RL18" s="841"/>
      <c r="RM18" s="841"/>
      <c r="RN18" s="841"/>
      <c r="RO18" s="841"/>
      <c r="RP18" s="841"/>
      <c r="RQ18" s="841"/>
      <c r="RR18" s="841"/>
      <c r="RS18" s="841"/>
      <c r="RT18" s="841"/>
      <c r="RU18" s="841"/>
      <c r="RV18" s="841"/>
      <c r="RW18" s="841"/>
      <c r="RX18" s="841"/>
      <c r="RY18" s="841"/>
      <c r="RZ18" s="841"/>
      <c r="SA18" s="841"/>
      <c r="SB18" s="841"/>
      <c r="SC18" s="841"/>
      <c r="SD18" s="841"/>
      <c r="SE18" s="841"/>
      <c r="SF18" s="841"/>
      <c r="SG18" s="841"/>
      <c r="SH18" s="841"/>
      <c r="SI18" s="841"/>
      <c r="SJ18" s="841"/>
      <c r="SK18" s="841"/>
      <c r="SL18" s="841"/>
      <c r="SM18" s="841"/>
      <c r="SN18" s="841"/>
      <c r="SO18" s="841"/>
      <c r="SP18" s="841"/>
      <c r="SQ18" s="841"/>
      <c r="SR18" s="841"/>
      <c r="SS18" s="841"/>
      <c r="ST18" s="841"/>
      <c r="SU18" s="841"/>
      <c r="SV18" s="841"/>
      <c r="SW18" s="841"/>
      <c r="SX18" s="841"/>
      <c r="SY18" s="841"/>
      <c r="SZ18" s="841"/>
      <c r="TA18" s="841"/>
      <c r="TB18" s="841"/>
      <c r="TC18" s="841"/>
      <c r="TD18" s="841"/>
      <c r="TE18" s="841"/>
      <c r="TF18" s="841"/>
      <c r="TG18" s="841"/>
      <c r="TH18" s="841"/>
      <c r="TI18" s="841"/>
      <c r="TJ18" s="841"/>
      <c r="TK18" s="841"/>
      <c r="TL18" s="841"/>
      <c r="TM18" s="841"/>
      <c r="TN18" s="841"/>
      <c r="TO18" s="841"/>
      <c r="TP18" s="841"/>
      <c r="TQ18" s="841"/>
      <c r="TR18" s="841"/>
      <c r="TS18" s="841"/>
      <c r="TT18" s="841"/>
      <c r="TU18" s="841"/>
      <c r="TV18" s="841"/>
      <c r="TW18" s="841"/>
      <c r="TX18" s="841"/>
      <c r="TY18" s="841"/>
      <c r="TZ18" s="841"/>
      <c r="UA18" s="841"/>
      <c r="UB18" s="841"/>
      <c r="UC18" s="841"/>
      <c r="UD18" s="841"/>
      <c r="UE18" s="841"/>
      <c r="UF18" s="841"/>
      <c r="UG18" s="841"/>
      <c r="UH18" s="841"/>
      <c r="UI18" s="841"/>
      <c r="UJ18" s="841"/>
      <c r="UK18" s="841"/>
      <c r="UL18" s="841"/>
      <c r="UM18" s="841"/>
      <c r="UN18" s="841"/>
      <c r="UO18" s="841"/>
      <c r="UP18" s="841"/>
      <c r="UQ18" s="841"/>
      <c r="UR18" s="841"/>
      <c r="US18" s="841"/>
      <c r="UT18" s="841"/>
      <c r="UU18" s="841"/>
      <c r="UV18" s="841"/>
      <c r="UW18" s="841"/>
      <c r="UX18" s="841"/>
      <c r="UY18" s="841"/>
      <c r="UZ18" s="841"/>
      <c r="VA18" s="841"/>
      <c r="VB18" s="841"/>
      <c r="VC18" s="841"/>
      <c r="VD18" s="841"/>
      <c r="VE18" s="841"/>
      <c r="VF18" s="841"/>
      <c r="VG18" s="841"/>
      <c r="VH18" s="841"/>
      <c r="VI18" s="841"/>
      <c r="VJ18" s="841"/>
      <c r="VK18" s="841"/>
      <c r="VL18" s="841"/>
      <c r="VM18" s="841"/>
      <c r="VN18" s="841"/>
      <c r="VO18" s="841"/>
      <c r="VP18" s="841"/>
      <c r="VQ18" s="841"/>
      <c r="VR18" s="841"/>
      <c r="VS18" s="841"/>
      <c r="VT18" s="841"/>
      <c r="VU18" s="841"/>
      <c r="VV18" s="841"/>
      <c r="VW18" s="841"/>
      <c r="VX18" s="841"/>
      <c r="VY18" s="841"/>
      <c r="VZ18" s="841"/>
      <c r="WA18" s="841"/>
      <c r="WB18" s="841"/>
      <c r="WC18" s="841"/>
      <c r="WD18" s="841"/>
      <c r="WE18" s="841"/>
      <c r="WF18" s="841"/>
      <c r="WG18" s="841"/>
      <c r="WH18" s="841"/>
      <c r="WI18" s="841"/>
      <c r="WJ18" s="841"/>
      <c r="WK18" s="841"/>
      <c r="WL18" s="841"/>
      <c r="WM18" s="841"/>
      <c r="WN18" s="841"/>
      <c r="WO18" s="841"/>
      <c r="WP18" s="841"/>
      <c r="WQ18" s="841"/>
      <c r="WR18" s="841"/>
      <c r="WS18" s="841"/>
      <c r="WT18" s="841"/>
      <c r="WU18" s="841"/>
      <c r="WV18" s="841"/>
      <c r="WW18" s="841"/>
      <c r="WX18" s="841"/>
      <c r="WY18" s="841"/>
      <c r="WZ18" s="841"/>
      <c r="XA18" s="841"/>
      <c r="XB18" s="841"/>
      <c r="XC18" s="841"/>
      <c r="XD18" s="841"/>
      <c r="XE18" s="841"/>
      <c r="XF18" s="841"/>
      <c r="XG18" s="841"/>
      <c r="XH18" s="841"/>
      <c r="XI18" s="841"/>
      <c r="XJ18" s="841"/>
      <c r="XK18" s="841"/>
      <c r="XL18" s="841"/>
      <c r="XM18" s="841"/>
      <c r="XN18" s="841"/>
      <c r="XO18" s="841"/>
      <c r="XP18" s="841"/>
      <c r="XQ18" s="841"/>
      <c r="XR18" s="841"/>
      <c r="XS18" s="841"/>
      <c r="XT18" s="841"/>
      <c r="XU18" s="841"/>
      <c r="XV18" s="841"/>
      <c r="XW18" s="841"/>
      <c r="XX18" s="841"/>
      <c r="XY18" s="841"/>
      <c r="XZ18" s="841"/>
      <c r="YA18" s="841"/>
      <c r="YB18" s="841"/>
      <c r="YC18" s="841"/>
      <c r="YD18" s="841"/>
      <c r="YE18" s="841"/>
      <c r="YF18" s="841"/>
      <c r="YG18" s="841"/>
      <c r="YH18" s="841"/>
      <c r="YI18" s="841"/>
      <c r="YJ18" s="841"/>
      <c r="YK18" s="841"/>
      <c r="YL18" s="841"/>
      <c r="YM18" s="841"/>
      <c r="YN18" s="841"/>
      <c r="YO18" s="841"/>
      <c r="YP18" s="841"/>
      <c r="YQ18" s="841"/>
      <c r="YR18" s="841"/>
      <c r="YS18" s="841"/>
      <c r="YT18" s="841"/>
      <c r="YU18" s="841"/>
      <c r="YV18" s="841"/>
      <c r="YW18" s="841"/>
      <c r="YX18" s="841"/>
      <c r="YY18" s="841"/>
      <c r="YZ18" s="841"/>
      <c r="ZA18" s="841"/>
      <c r="ZB18" s="841"/>
      <c r="ZC18" s="841"/>
      <c r="ZD18" s="841"/>
      <c r="ZE18" s="841"/>
      <c r="ZF18" s="841"/>
      <c r="ZG18" s="841"/>
      <c r="ZH18" s="841"/>
      <c r="ZI18" s="841"/>
      <c r="ZJ18" s="841"/>
      <c r="ZK18" s="841"/>
      <c r="ZL18" s="841"/>
      <c r="ZM18" s="841"/>
      <c r="ZN18" s="841"/>
      <c r="ZO18" s="841"/>
      <c r="ZP18" s="841"/>
      <c r="ZQ18" s="841"/>
      <c r="ZR18" s="841"/>
      <c r="ZS18" s="841"/>
      <c r="ZT18" s="841"/>
      <c r="ZU18" s="841"/>
      <c r="ZV18" s="841"/>
      <c r="ZW18" s="841"/>
      <c r="ZX18" s="841"/>
      <c r="ZY18" s="841"/>
      <c r="ZZ18" s="841"/>
      <c r="AAA18" s="841"/>
      <c r="AAB18" s="841"/>
      <c r="AAC18" s="841"/>
      <c r="AAD18" s="841"/>
      <c r="AAE18" s="841"/>
      <c r="AAF18" s="841"/>
      <c r="AAG18" s="841"/>
      <c r="AAH18" s="841"/>
      <c r="AAI18" s="841"/>
      <c r="AAJ18" s="841"/>
      <c r="AAK18" s="841"/>
      <c r="AAL18" s="841"/>
      <c r="AAM18" s="841"/>
      <c r="AAN18" s="841"/>
      <c r="AAO18" s="841"/>
      <c r="AAP18" s="841"/>
      <c r="AAQ18" s="841"/>
      <c r="AAR18" s="841"/>
      <c r="AAS18" s="841"/>
      <c r="AAT18" s="841"/>
      <c r="AAU18" s="841"/>
      <c r="AAV18" s="841"/>
      <c r="AAW18" s="841"/>
      <c r="AAX18" s="841"/>
      <c r="AAY18" s="841"/>
      <c r="AAZ18" s="841"/>
      <c r="ABA18" s="841"/>
      <c r="ABB18" s="841"/>
      <c r="ABC18" s="841"/>
      <c r="ABD18" s="841"/>
      <c r="ABE18" s="841"/>
      <c r="ABF18" s="841"/>
      <c r="ABG18" s="841"/>
      <c r="ABH18" s="841"/>
      <c r="ABI18" s="841"/>
      <c r="ABJ18" s="841"/>
      <c r="ABK18" s="841"/>
      <c r="ABL18" s="841"/>
      <c r="ABM18" s="841"/>
      <c r="ABN18" s="841"/>
      <c r="ABO18" s="841"/>
      <c r="ABP18" s="841"/>
      <c r="ABQ18" s="841"/>
      <c r="ABR18" s="841"/>
      <c r="ABS18" s="841"/>
      <c r="ABT18" s="841"/>
      <c r="ABU18" s="841"/>
      <c r="ABV18" s="841"/>
      <c r="ABW18" s="841"/>
      <c r="ABX18" s="841"/>
      <c r="ABY18" s="841"/>
      <c r="ABZ18" s="841"/>
      <c r="ACA18" s="841"/>
      <c r="ACB18" s="841"/>
      <c r="ACC18" s="841"/>
      <c r="ACD18" s="841"/>
      <c r="ACE18" s="841"/>
      <c r="ACF18" s="841"/>
      <c r="ACG18" s="841"/>
      <c r="ACH18" s="841"/>
      <c r="ACI18" s="841"/>
      <c r="ACJ18" s="841"/>
      <c r="ACK18" s="841"/>
      <c r="ACL18" s="841"/>
      <c r="ACM18" s="841"/>
      <c r="ACN18" s="841"/>
      <c r="ACO18" s="841"/>
      <c r="ACP18" s="841"/>
      <c r="ACQ18" s="841"/>
      <c r="ACR18" s="841"/>
      <c r="ACS18" s="841"/>
      <c r="ACT18" s="841"/>
      <c r="ACU18" s="841"/>
      <c r="ACV18" s="841"/>
      <c r="ACW18" s="841"/>
      <c r="ACX18" s="841"/>
      <c r="ACY18" s="841"/>
      <c r="ACZ18" s="841"/>
      <c r="ADA18" s="841"/>
      <c r="ADB18" s="841"/>
      <c r="ADC18" s="841"/>
      <c r="ADD18" s="841"/>
      <c r="ADE18" s="841"/>
      <c r="ADF18" s="841"/>
      <c r="ADG18" s="841"/>
      <c r="ADH18" s="841"/>
      <c r="ADI18" s="841"/>
      <c r="ADJ18" s="841"/>
      <c r="ADK18" s="841"/>
      <c r="ADL18" s="841"/>
      <c r="ADM18" s="841"/>
      <c r="ADN18" s="841"/>
      <c r="ADO18" s="841"/>
      <c r="ADP18" s="841"/>
      <c r="ADQ18" s="841"/>
      <c r="ADR18" s="841"/>
      <c r="ADS18" s="841"/>
      <c r="ADT18" s="841"/>
      <c r="ADU18" s="841"/>
      <c r="ADV18" s="841"/>
      <c r="ADW18" s="841"/>
      <c r="ADX18" s="841"/>
      <c r="ADY18" s="841"/>
      <c r="ADZ18" s="841"/>
      <c r="AEA18" s="841"/>
      <c r="AEB18" s="841"/>
      <c r="AEC18" s="841"/>
      <c r="AED18" s="841"/>
      <c r="AEE18" s="841"/>
      <c r="AEF18" s="841"/>
      <c r="AEG18" s="841"/>
      <c r="AEH18" s="841"/>
      <c r="AEI18" s="841"/>
      <c r="AEJ18" s="841"/>
      <c r="AEK18" s="841"/>
      <c r="AEL18" s="841"/>
      <c r="AEM18" s="841"/>
      <c r="AEN18" s="841"/>
      <c r="AEO18" s="841"/>
      <c r="AEP18" s="841"/>
      <c r="AEQ18" s="841"/>
      <c r="AER18" s="841"/>
      <c r="AES18" s="841"/>
      <c r="AET18" s="841"/>
      <c r="AEU18" s="841"/>
      <c r="AEV18" s="841"/>
      <c r="AEW18" s="841"/>
      <c r="AEX18" s="841"/>
      <c r="AEY18" s="841"/>
      <c r="AEZ18" s="841"/>
      <c r="AFA18" s="841"/>
      <c r="AFB18" s="841"/>
      <c r="AFC18" s="841"/>
      <c r="AFD18" s="841"/>
      <c r="AFE18" s="841"/>
      <c r="AFF18" s="841"/>
      <c r="AFG18" s="841"/>
      <c r="AFH18" s="841"/>
      <c r="AFI18" s="841"/>
      <c r="AFJ18" s="841"/>
      <c r="AFK18" s="841"/>
      <c r="AFL18" s="841"/>
      <c r="AFM18" s="841"/>
      <c r="AFN18" s="841"/>
      <c r="AFO18" s="841"/>
      <c r="AFP18" s="841"/>
      <c r="AFQ18" s="841"/>
      <c r="AFR18" s="841"/>
      <c r="AFS18" s="841"/>
      <c r="AFT18" s="841"/>
      <c r="AFU18" s="841"/>
      <c r="AFV18" s="841"/>
      <c r="AFW18" s="841"/>
      <c r="AFX18" s="841"/>
      <c r="AFY18" s="841"/>
      <c r="AFZ18" s="841"/>
      <c r="AGA18" s="841"/>
      <c r="AGB18" s="841"/>
      <c r="AGC18" s="841"/>
      <c r="AGD18" s="841"/>
      <c r="AGE18" s="841"/>
      <c r="AGF18" s="841"/>
      <c r="AGG18" s="841"/>
      <c r="AGH18" s="841"/>
      <c r="AGI18" s="841"/>
      <c r="AGJ18" s="841"/>
      <c r="AGK18" s="841"/>
      <c r="AGL18" s="841"/>
      <c r="AGM18" s="841"/>
      <c r="AGN18" s="841"/>
      <c r="AGO18" s="841"/>
      <c r="AGP18" s="841"/>
      <c r="AGQ18" s="841"/>
      <c r="AGR18" s="841"/>
      <c r="AGS18" s="841"/>
      <c r="AGT18" s="841"/>
      <c r="AGU18" s="841"/>
      <c r="AGV18" s="841"/>
      <c r="AGW18" s="841"/>
      <c r="AGX18" s="841"/>
      <c r="AGY18" s="841"/>
      <c r="AGZ18" s="841"/>
      <c r="AHA18" s="841"/>
      <c r="AHB18" s="841"/>
      <c r="AHC18" s="841"/>
      <c r="AHD18" s="841"/>
      <c r="AHE18" s="841"/>
      <c r="AHF18" s="841"/>
      <c r="AHG18" s="841"/>
      <c r="AHH18" s="841"/>
      <c r="AHI18" s="841"/>
      <c r="AHJ18" s="841"/>
      <c r="AHK18" s="841"/>
      <c r="AHL18" s="841"/>
      <c r="AHM18" s="841"/>
      <c r="AHN18" s="841"/>
      <c r="AHO18" s="841"/>
      <c r="AHP18" s="841"/>
      <c r="AHQ18" s="841"/>
      <c r="AHR18" s="841"/>
      <c r="AHS18" s="841"/>
      <c r="AHT18" s="841"/>
      <c r="AHU18" s="841"/>
      <c r="AHV18" s="841"/>
      <c r="AHW18" s="841"/>
      <c r="AHX18" s="841"/>
      <c r="AHY18" s="841"/>
      <c r="AHZ18" s="841"/>
      <c r="AIA18" s="841"/>
      <c r="AIB18" s="841"/>
      <c r="AIC18" s="841"/>
      <c r="AID18" s="841"/>
      <c r="AIE18" s="841"/>
      <c r="AIF18" s="841"/>
      <c r="AIG18" s="841"/>
      <c r="AIH18" s="841"/>
      <c r="AII18" s="841"/>
      <c r="AIJ18" s="841"/>
      <c r="AIK18" s="841"/>
      <c r="AIL18" s="841"/>
      <c r="AIM18" s="841"/>
      <c r="AIN18" s="841"/>
      <c r="AIO18" s="841"/>
      <c r="AIP18" s="841"/>
      <c r="AIQ18" s="841"/>
      <c r="AIR18" s="841"/>
      <c r="AIS18" s="841"/>
      <c r="AIT18" s="841"/>
      <c r="AIU18" s="841"/>
      <c r="AIV18" s="841"/>
      <c r="AIW18" s="841"/>
      <c r="AIX18" s="841"/>
      <c r="AIY18" s="841"/>
      <c r="AIZ18" s="841"/>
      <c r="AJA18" s="841"/>
      <c r="AJB18" s="841"/>
      <c r="AJC18" s="841"/>
      <c r="AJD18" s="841"/>
      <c r="AJE18" s="841"/>
      <c r="AJF18" s="841"/>
      <c r="AJG18" s="841"/>
      <c r="AJH18" s="841"/>
      <c r="AJI18" s="841"/>
      <c r="AJJ18" s="841"/>
      <c r="AJK18" s="841"/>
      <c r="AJL18" s="841"/>
      <c r="AJM18" s="841"/>
      <c r="AJN18" s="841"/>
      <c r="AJO18" s="841"/>
      <c r="AJP18" s="841"/>
      <c r="AJQ18" s="841"/>
      <c r="AJR18" s="841"/>
      <c r="AJS18" s="841"/>
      <c r="AJT18" s="841"/>
      <c r="AJU18" s="841"/>
      <c r="AJV18" s="841"/>
      <c r="AJW18" s="841"/>
      <c r="AJX18" s="841"/>
      <c r="AJY18" s="841"/>
      <c r="AJZ18" s="841"/>
      <c r="AKA18" s="841"/>
      <c r="AKB18" s="841"/>
      <c r="AKC18" s="841"/>
      <c r="AKD18" s="841"/>
      <c r="AKE18" s="841"/>
      <c r="AKF18" s="841"/>
      <c r="AKG18" s="841"/>
      <c r="AKH18" s="841"/>
      <c r="AKI18" s="841"/>
      <c r="AKJ18" s="841"/>
      <c r="AKK18" s="841"/>
      <c r="AKL18" s="841"/>
      <c r="AKM18" s="841"/>
      <c r="AKN18" s="841"/>
      <c r="AKO18" s="841"/>
      <c r="AKP18" s="841"/>
      <c r="AKQ18" s="841"/>
      <c r="AKR18" s="841"/>
      <c r="AKS18" s="841"/>
      <c r="AKT18" s="841"/>
      <c r="AKU18" s="841"/>
      <c r="AKV18" s="841"/>
      <c r="AKW18" s="841"/>
      <c r="AKX18" s="841"/>
      <c r="AKY18" s="841"/>
      <c r="AKZ18" s="841"/>
      <c r="ALA18" s="841"/>
      <c r="ALB18" s="841"/>
      <c r="ALC18" s="841"/>
      <c r="ALD18" s="841"/>
      <c r="ALE18" s="841"/>
      <c r="ALF18" s="841"/>
      <c r="ALG18" s="841"/>
      <c r="ALH18" s="841"/>
      <c r="ALI18" s="841"/>
      <c r="ALJ18" s="841"/>
      <c r="ALK18" s="841"/>
      <c r="ALL18" s="841"/>
      <c r="ALM18" s="841"/>
      <c r="ALN18" s="841"/>
      <c r="ALO18" s="841"/>
      <c r="ALP18" s="841"/>
      <c r="ALQ18" s="841"/>
      <c r="ALR18" s="841"/>
      <c r="ALS18" s="841"/>
      <c r="ALT18" s="841"/>
      <c r="ALU18" s="841"/>
      <c r="ALV18" s="841"/>
      <c r="ALW18" s="841"/>
      <c r="ALX18" s="841"/>
      <c r="ALY18" s="841"/>
      <c r="ALZ18" s="841"/>
      <c r="AMA18" s="841"/>
      <c r="AMB18" s="841"/>
      <c r="AMC18" s="841"/>
      <c r="AMD18" s="841"/>
      <c r="AME18" s="841"/>
      <c r="AMF18" s="841"/>
      <c r="AMG18" s="841"/>
      <c r="AMH18" s="841"/>
      <c r="AMI18" s="841"/>
      <c r="AMJ18" s="841"/>
      <c r="AMK18" s="841"/>
      <c r="AML18" s="841"/>
      <c r="AMM18" s="841"/>
      <c r="AMN18" s="841"/>
      <c r="AMO18" s="841"/>
      <c r="AMP18" s="841"/>
      <c r="AMQ18" s="841"/>
      <c r="AMR18" s="841"/>
      <c r="AMS18" s="841"/>
      <c r="AMT18" s="841"/>
      <c r="AMU18" s="841"/>
      <c r="AMV18" s="841"/>
      <c r="AMW18" s="841"/>
      <c r="AMX18" s="841"/>
      <c r="AMY18" s="841"/>
      <c r="AMZ18" s="841"/>
      <c r="ANA18" s="841"/>
      <c r="ANB18" s="841"/>
      <c r="ANC18" s="841"/>
      <c r="AND18" s="841"/>
      <c r="ANE18" s="841"/>
      <c r="ANF18" s="841"/>
      <c r="ANG18" s="841"/>
      <c r="ANH18" s="841"/>
      <c r="ANI18" s="841"/>
      <c r="ANJ18" s="841"/>
      <c r="ANK18" s="841"/>
      <c r="ANL18" s="841"/>
      <c r="ANM18" s="841"/>
      <c r="ANN18" s="841"/>
      <c r="ANO18" s="841"/>
      <c r="ANP18" s="841"/>
      <c r="ANQ18" s="841"/>
      <c r="ANR18" s="841"/>
      <c r="ANS18" s="841"/>
      <c r="ANT18" s="841"/>
      <c r="ANU18" s="841"/>
      <c r="ANV18" s="841"/>
      <c r="ANW18" s="841"/>
      <c r="ANX18" s="841"/>
      <c r="ANY18" s="841"/>
      <c r="ANZ18" s="841"/>
      <c r="AOA18" s="841"/>
      <c r="AOB18" s="841"/>
      <c r="AOC18" s="841"/>
      <c r="AOD18" s="841"/>
      <c r="AOE18" s="841"/>
      <c r="AOF18" s="841"/>
      <c r="AOG18" s="841"/>
      <c r="AOH18" s="841"/>
      <c r="AOI18" s="841"/>
      <c r="AOJ18" s="841"/>
      <c r="AOK18" s="841"/>
      <c r="AOL18" s="841"/>
      <c r="AOM18" s="841"/>
      <c r="AON18" s="841"/>
      <c r="AOO18" s="841"/>
      <c r="AOP18" s="841"/>
      <c r="AOQ18" s="841"/>
      <c r="AOR18" s="841"/>
      <c r="AOS18" s="841"/>
      <c r="AOT18" s="841"/>
      <c r="AOU18" s="841"/>
      <c r="AOV18" s="841"/>
      <c r="AOW18" s="841"/>
      <c r="AOX18" s="841"/>
      <c r="AOY18" s="841"/>
      <c r="AOZ18" s="841"/>
      <c r="APA18" s="841"/>
      <c r="APB18" s="841"/>
      <c r="APC18" s="841"/>
      <c r="APD18" s="841"/>
      <c r="APE18" s="841"/>
      <c r="APF18" s="841"/>
      <c r="APG18" s="841"/>
      <c r="APH18" s="841"/>
      <c r="API18" s="841"/>
      <c r="APJ18" s="841"/>
      <c r="APK18" s="841"/>
      <c r="APL18" s="841"/>
      <c r="APM18" s="841"/>
      <c r="APN18" s="841"/>
      <c r="APO18" s="841"/>
      <c r="APP18" s="841"/>
      <c r="APQ18" s="841"/>
      <c r="APR18" s="841"/>
      <c r="APS18" s="841"/>
      <c r="APT18" s="841"/>
      <c r="APU18" s="841"/>
      <c r="APV18" s="841"/>
      <c r="APW18" s="841"/>
      <c r="APX18" s="841"/>
      <c r="APY18" s="841"/>
      <c r="APZ18" s="841"/>
      <c r="AQA18" s="841"/>
      <c r="AQB18" s="841"/>
      <c r="AQC18" s="841"/>
      <c r="AQD18" s="841"/>
      <c r="AQE18" s="841"/>
      <c r="AQF18" s="841"/>
      <c r="AQG18" s="841"/>
      <c r="AQH18" s="841"/>
      <c r="AQI18" s="841"/>
      <c r="AQJ18" s="841"/>
      <c r="AQK18" s="841"/>
      <c r="AQL18" s="841"/>
      <c r="AQM18" s="841"/>
      <c r="AQN18" s="841"/>
      <c r="AQO18" s="841"/>
      <c r="AQP18" s="841"/>
      <c r="AQQ18" s="841"/>
      <c r="AQR18" s="841"/>
      <c r="AQS18" s="841"/>
      <c r="AQT18" s="841"/>
      <c r="AQU18" s="841"/>
      <c r="AQV18" s="841"/>
      <c r="AQW18" s="841"/>
      <c r="AQX18" s="841"/>
      <c r="AQY18" s="841"/>
      <c r="AQZ18" s="841"/>
      <c r="ARA18" s="841"/>
      <c r="ARB18" s="841"/>
      <c r="ARC18" s="841"/>
      <c r="ARD18" s="841"/>
      <c r="ARE18" s="841"/>
      <c r="ARF18" s="841"/>
      <c r="ARG18" s="841"/>
      <c r="ARH18" s="841"/>
      <c r="ARI18" s="841"/>
      <c r="ARJ18" s="841"/>
      <c r="ARK18" s="841"/>
      <c r="ARL18" s="841"/>
      <c r="ARM18" s="841"/>
      <c r="ARN18" s="841"/>
      <c r="ARO18" s="841"/>
      <c r="ARP18" s="841"/>
      <c r="ARQ18" s="841"/>
      <c r="ARR18" s="841"/>
      <c r="ARS18" s="841"/>
      <c r="ART18" s="841"/>
      <c r="ARU18" s="841"/>
      <c r="ARV18" s="841"/>
      <c r="ARW18" s="841"/>
      <c r="ARX18" s="841"/>
      <c r="ARY18" s="841"/>
      <c r="ARZ18" s="841"/>
      <c r="ASA18" s="841"/>
      <c r="ASB18" s="841"/>
      <c r="ASC18" s="841"/>
      <c r="ASD18" s="841"/>
      <c r="ASE18" s="841"/>
      <c r="ASF18" s="841"/>
      <c r="ASG18" s="841"/>
      <c r="ASH18" s="841"/>
      <c r="ASI18" s="841"/>
      <c r="ASJ18" s="841"/>
      <c r="ASK18" s="841"/>
      <c r="ASL18" s="841"/>
      <c r="ASM18" s="841"/>
      <c r="ASN18" s="841"/>
      <c r="ASO18" s="841"/>
      <c r="ASP18" s="841"/>
      <c r="ASQ18" s="841"/>
      <c r="ASR18" s="841"/>
      <c r="ASS18" s="841"/>
      <c r="AST18" s="841"/>
      <c r="ASU18" s="841"/>
      <c r="ASV18" s="841"/>
      <c r="ASW18" s="841"/>
      <c r="ASX18" s="841"/>
      <c r="ASY18" s="841"/>
      <c r="ASZ18" s="841"/>
      <c r="ATA18" s="841"/>
      <c r="ATB18" s="841"/>
      <c r="ATC18" s="841"/>
      <c r="ATD18" s="841"/>
      <c r="ATE18" s="841"/>
      <c r="ATF18" s="841"/>
      <c r="ATG18" s="841"/>
      <c r="ATH18" s="841"/>
      <c r="ATI18" s="841"/>
      <c r="ATJ18" s="841"/>
      <c r="ATK18" s="841"/>
      <c r="ATL18" s="841"/>
      <c r="ATM18" s="841"/>
      <c r="ATN18" s="841"/>
      <c r="ATO18" s="841"/>
      <c r="ATP18" s="841"/>
      <c r="ATQ18" s="841"/>
      <c r="ATR18" s="841"/>
      <c r="ATS18" s="841"/>
      <c r="ATT18" s="841"/>
      <c r="ATU18" s="841"/>
      <c r="ATV18" s="841"/>
      <c r="ATW18" s="841"/>
      <c r="ATX18" s="841"/>
      <c r="ATY18" s="841"/>
      <c r="ATZ18" s="841"/>
      <c r="AUA18" s="841"/>
      <c r="AUB18" s="841"/>
      <c r="AUC18" s="841"/>
      <c r="AUD18" s="841"/>
      <c r="AUE18" s="841"/>
      <c r="AUF18" s="841"/>
      <c r="AUG18" s="841"/>
      <c r="AUH18" s="841"/>
      <c r="AUI18" s="841"/>
      <c r="AUJ18" s="841"/>
      <c r="AUK18" s="841"/>
      <c r="AUL18" s="841"/>
      <c r="AUM18" s="841"/>
      <c r="AUN18" s="841"/>
      <c r="AUO18" s="841"/>
      <c r="AUP18" s="841"/>
      <c r="AUQ18" s="841"/>
      <c r="AUR18" s="841"/>
      <c r="AUS18" s="841"/>
      <c r="AUT18" s="841"/>
      <c r="AUU18" s="841"/>
      <c r="AUV18" s="841"/>
      <c r="AUW18" s="841"/>
      <c r="AUX18" s="841"/>
      <c r="AUY18" s="841"/>
      <c r="AUZ18" s="841"/>
      <c r="AVA18" s="841"/>
      <c r="AVB18" s="841"/>
      <c r="AVC18" s="841"/>
      <c r="AVD18" s="841"/>
      <c r="AVE18" s="841"/>
      <c r="AVF18" s="841"/>
      <c r="AVG18" s="841"/>
      <c r="AVH18" s="841"/>
      <c r="AVI18" s="841"/>
      <c r="AVJ18" s="841"/>
      <c r="AVK18" s="841"/>
      <c r="AVL18" s="841"/>
      <c r="AVM18" s="841"/>
      <c r="AVN18" s="841"/>
      <c r="AVO18" s="841"/>
      <c r="AVP18" s="841"/>
      <c r="AVQ18" s="841"/>
      <c r="AVR18" s="841"/>
      <c r="AVS18" s="841"/>
      <c r="AVT18" s="841"/>
      <c r="AVU18" s="841"/>
      <c r="AVV18" s="841"/>
      <c r="AVW18" s="841"/>
      <c r="AVX18" s="841"/>
      <c r="AVY18" s="841"/>
      <c r="AVZ18" s="841"/>
      <c r="AWA18" s="841"/>
      <c r="AWB18" s="841"/>
      <c r="AWC18" s="841"/>
      <c r="AWD18" s="841"/>
      <c r="AWE18" s="841"/>
      <c r="AWF18" s="841"/>
      <c r="AWG18" s="841"/>
      <c r="AWH18" s="841"/>
      <c r="AWI18" s="841"/>
      <c r="AWJ18" s="841"/>
      <c r="AWK18" s="841"/>
      <c r="AWL18" s="841"/>
      <c r="AWM18" s="841"/>
      <c r="AWN18" s="841"/>
      <c r="AWO18" s="841"/>
      <c r="AWP18" s="841"/>
      <c r="AWQ18" s="841"/>
      <c r="AWR18" s="841"/>
      <c r="AWS18" s="841"/>
      <c r="AWT18" s="841"/>
      <c r="AWU18" s="841"/>
      <c r="AWV18" s="841"/>
      <c r="AWW18" s="841"/>
      <c r="AWX18" s="841"/>
      <c r="AWY18" s="841"/>
      <c r="AWZ18" s="841"/>
      <c r="AXA18" s="841"/>
      <c r="AXB18" s="841"/>
      <c r="AXC18" s="841"/>
      <c r="AXD18" s="841"/>
      <c r="AXE18" s="841"/>
      <c r="AXF18" s="841"/>
      <c r="AXG18" s="841"/>
      <c r="AXH18" s="841"/>
      <c r="AXI18" s="841"/>
      <c r="AXJ18" s="841"/>
      <c r="AXK18" s="841"/>
      <c r="AXL18" s="841"/>
      <c r="AXM18" s="841"/>
      <c r="AXN18" s="841"/>
      <c r="AXO18" s="841"/>
      <c r="AXP18" s="841"/>
      <c r="AXQ18" s="841"/>
      <c r="AXR18" s="841"/>
      <c r="AXS18" s="841"/>
      <c r="AXT18" s="841"/>
      <c r="AXU18" s="841"/>
      <c r="AXV18" s="841"/>
      <c r="AXW18" s="841"/>
      <c r="AXX18" s="841"/>
      <c r="AXY18" s="841"/>
      <c r="AXZ18" s="841"/>
      <c r="AYA18" s="841"/>
      <c r="AYB18" s="841"/>
      <c r="AYC18" s="841"/>
      <c r="AYD18" s="841"/>
      <c r="AYE18" s="841"/>
      <c r="AYF18" s="841"/>
      <c r="AYG18" s="841"/>
      <c r="AYH18" s="841"/>
      <c r="AYI18" s="841"/>
      <c r="AYJ18" s="841"/>
      <c r="AYK18" s="841"/>
      <c r="AYL18" s="841"/>
      <c r="AYM18" s="841"/>
      <c r="AYN18" s="841"/>
      <c r="AYO18" s="841"/>
      <c r="AYP18" s="841"/>
      <c r="AYQ18" s="841"/>
      <c r="AYR18" s="841"/>
      <c r="AYS18" s="841"/>
    </row>
    <row r="19" spans="1:1345" s="687" customFormat="1" ht="15" customHeight="1">
      <c r="A19" s="707"/>
      <c r="B19" s="717"/>
      <c r="C19" s="718"/>
      <c r="D19" s="709">
        <v>7</v>
      </c>
      <c r="E19" s="708" t="s">
        <v>3</v>
      </c>
      <c r="F19" s="719"/>
      <c r="G19" s="720" t="s">
        <v>4</v>
      </c>
      <c r="H19" s="710">
        <f t="shared" si="5"/>
        <v>0</v>
      </c>
      <c r="I19" s="710">
        <f t="shared" si="6"/>
        <v>0</v>
      </c>
      <c r="J19" s="710">
        <f t="shared" si="1"/>
        <v>0</v>
      </c>
      <c r="K19" s="711">
        <f t="shared" si="2"/>
        <v>0</v>
      </c>
      <c r="L19" s="710"/>
      <c r="M19" s="710"/>
      <c r="N19" s="721"/>
      <c r="O19" s="710"/>
      <c r="P19" s="710"/>
      <c r="Q19" s="721"/>
      <c r="R19" s="710"/>
      <c r="S19" s="710"/>
      <c r="T19" s="721"/>
      <c r="U19" s="710"/>
      <c r="V19" s="710"/>
      <c r="W19" s="721"/>
      <c r="X19" s="710"/>
      <c r="Y19" s="710"/>
      <c r="Z19" s="721"/>
      <c r="AA19" s="710"/>
      <c r="AB19" s="710"/>
      <c r="AC19" s="721"/>
      <c r="AD19" s="710"/>
      <c r="AE19" s="710"/>
      <c r="AF19" s="721"/>
      <c r="AG19" s="710"/>
      <c r="AH19" s="710"/>
      <c r="AI19" s="721"/>
      <c r="AJ19" s="710"/>
      <c r="AK19" s="710"/>
      <c r="AL19" s="721"/>
      <c r="AM19" s="710"/>
      <c r="AN19" s="710"/>
      <c r="AO19" s="721"/>
      <c r="AP19" s="710"/>
      <c r="AQ19" s="710"/>
      <c r="AR19" s="721"/>
      <c r="AS19" s="710"/>
      <c r="AT19" s="710"/>
      <c r="AU19" s="721"/>
      <c r="AV19" s="710"/>
      <c r="AW19" s="710"/>
      <c r="AX19" s="721"/>
      <c r="AY19" s="710"/>
      <c r="AZ19" s="710"/>
      <c r="BA19" s="721"/>
      <c r="BB19" s="710"/>
      <c r="BC19" s="710"/>
      <c r="BD19" s="721"/>
      <c r="BE19" s="710"/>
      <c r="BF19" s="710"/>
      <c r="BG19" s="721"/>
      <c r="BH19" s="710"/>
      <c r="BI19" s="710"/>
      <c r="BJ19" s="721"/>
      <c r="BK19" s="710"/>
      <c r="BL19" s="710"/>
      <c r="BM19" s="721"/>
      <c r="BN19" s="710"/>
      <c r="BO19" s="710"/>
      <c r="BP19" s="721"/>
      <c r="BQ19" s="710"/>
      <c r="BR19" s="710"/>
      <c r="BS19" s="721"/>
      <c r="BT19" s="710"/>
      <c r="BU19" s="710"/>
      <c r="BV19" s="721"/>
      <c r="BW19" s="710"/>
      <c r="BX19" s="710"/>
      <c r="BY19" s="721"/>
      <c r="BZ19" s="710"/>
      <c r="CA19" s="710"/>
      <c r="CB19" s="721"/>
      <c r="CC19" s="710"/>
      <c r="CD19" s="710"/>
      <c r="CE19" s="721"/>
      <c r="CF19" s="710"/>
      <c r="CG19" s="710"/>
      <c r="CH19" s="721"/>
      <c r="CI19" s="710"/>
      <c r="CJ19" s="710"/>
      <c r="CK19" s="721"/>
      <c r="CL19" s="710"/>
      <c r="CM19" s="710"/>
      <c r="CN19" s="721"/>
      <c r="CO19" s="710"/>
      <c r="CP19" s="710"/>
      <c r="CQ19" s="721"/>
      <c r="CR19" s="710"/>
      <c r="CS19" s="710"/>
      <c r="CT19" s="721"/>
      <c r="CU19" s="710"/>
      <c r="CV19" s="710"/>
      <c r="CW19" s="721"/>
      <c r="CX19" s="710"/>
      <c r="CY19" s="710"/>
      <c r="CZ19" s="721"/>
      <c r="DA19" s="710"/>
      <c r="DB19" s="710"/>
      <c r="DC19" s="721"/>
      <c r="DD19" s="710"/>
      <c r="DE19" s="710"/>
      <c r="DF19" s="721"/>
      <c r="DG19" s="710"/>
      <c r="DH19" s="710"/>
      <c r="DI19" s="721"/>
      <c r="DJ19" s="710"/>
      <c r="DK19" s="710"/>
      <c r="DL19" s="721"/>
      <c r="DM19" s="710"/>
      <c r="DN19" s="710"/>
      <c r="DO19" s="721"/>
      <c r="DP19" s="710"/>
      <c r="DQ19" s="710"/>
      <c r="DR19" s="721"/>
      <c r="DS19" s="710"/>
      <c r="DT19" s="710"/>
      <c r="DU19" s="721"/>
      <c r="DV19" s="710"/>
      <c r="DW19" s="710"/>
      <c r="DX19" s="721"/>
      <c r="DY19" s="710"/>
      <c r="DZ19" s="710"/>
      <c r="EA19" s="721"/>
      <c r="EB19" s="710"/>
      <c r="EC19" s="710"/>
      <c r="ED19" s="721"/>
      <c r="EE19" s="710"/>
      <c r="EF19" s="710"/>
      <c r="EG19" s="721"/>
      <c r="EH19" s="710"/>
      <c r="EI19" s="710"/>
      <c r="EJ19" s="721"/>
      <c r="EK19" s="721"/>
      <c r="EL19" s="721"/>
      <c r="EM19" s="721"/>
      <c r="EN19" s="721"/>
      <c r="EO19" s="721"/>
      <c r="EP19" s="721"/>
      <c r="EQ19" s="710"/>
      <c r="ER19" s="710"/>
      <c r="ES19" s="721"/>
      <c r="ET19" s="710"/>
      <c r="EU19" s="710"/>
      <c r="EV19" s="721"/>
      <c r="EW19" s="710"/>
      <c r="EX19" s="710"/>
      <c r="EY19" s="721"/>
      <c r="EZ19" s="710"/>
      <c r="FA19" s="710"/>
      <c r="FB19" s="721"/>
      <c r="FC19" s="710"/>
      <c r="FD19" s="710"/>
      <c r="FE19" s="721"/>
      <c r="FF19" s="710"/>
      <c r="FG19" s="710"/>
      <c r="FH19" s="721"/>
      <c r="FI19" s="710"/>
      <c r="FJ19" s="710"/>
      <c r="FK19" s="721"/>
      <c r="FL19" s="710"/>
      <c r="FM19" s="710"/>
      <c r="FN19" s="721"/>
      <c r="FO19" s="710"/>
      <c r="FP19" s="710"/>
      <c r="FQ19" s="721"/>
      <c r="FR19" s="710"/>
      <c r="FS19" s="710"/>
      <c r="FT19" s="721"/>
      <c r="FU19" s="710"/>
      <c r="FV19" s="710"/>
      <c r="FW19" s="721"/>
      <c r="FX19" s="710"/>
      <c r="FY19" s="710"/>
      <c r="FZ19" s="721"/>
      <c r="GA19" s="710">
        <f t="shared" si="9"/>
        <v>0</v>
      </c>
      <c r="GB19" s="710">
        <f t="shared" si="8"/>
        <v>0</v>
      </c>
      <c r="GC19" s="721"/>
      <c r="GD19" s="705">
        <f t="shared" si="3"/>
        <v>0</v>
      </c>
      <c r="GE19" s="833"/>
      <c r="GF19" s="841"/>
      <c r="GG19" s="841"/>
      <c r="GH19" s="841"/>
      <c r="GI19" s="841"/>
      <c r="GJ19" s="841"/>
      <c r="GK19" s="841"/>
      <c r="GL19" s="841"/>
      <c r="GM19" s="841"/>
      <c r="GN19" s="841"/>
      <c r="GO19" s="841"/>
      <c r="GP19" s="841"/>
      <c r="GQ19" s="841"/>
      <c r="GR19" s="841"/>
      <c r="GS19" s="841"/>
      <c r="GT19" s="841"/>
      <c r="GU19" s="841"/>
      <c r="GV19" s="841"/>
      <c r="GW19" s="841"/>
      <c r="GX19" s="841"/>
      <c r="GY19" s="841"/>
      <c r="GZ19" s="841"/>
      <c r="HA19" s="841"/>
      <c r="HB19" s="841"/>
      <c r="HC19" s="841"/>
      <c r="HD19" s="841"/>
      <c r="HE19" s="841"/>
      <c r="HF19" s="841"/>
      <c r="HG19" s="841"/>
      <c r="HH19" s="841"/>
      <c r="HI19" s="841"/>
      <c r="HJ19" s="841"/>
      <c r="HK19" s="841"/>
      <c r="HL19" s="841"/>
      <c r="HM19" s="841"/>
      <c r="HN19" s="841"/>
      <c r="HO19" s="841"/>
      <c r="HP19" s="841"/>
      <c r="HQ19" s="841"/>
      <c r="HR19" s="841"/>
      <c r="HS19" s="841"/>
      <c r="HT19" s="841"/>
      <c r="HU19" s="841"/>
      <c r="HV19" s="841"/>
      <c r="HW19" s="841"/>
      <c r="HX19" s="841"/>
      <c r="HY19" s="841"/>
      <c r="HZ19" s="841"/>
      <c r="IA19" s="841"/>
      <c r="IB19" s="841"/>
      <c r="IC19" s="841"/>
      <c r="ID19" s="841"/>
      <c r="IE19" s="841"/>
      <c r="IF19" s="841"/>
      <c r="IG19" s="841"/>
      <c r="IH19" s="841"/>
      <c r="II19" s="841"/>
      <c r="IJ19" s="841"/>
      <c r="IK19" s="841"/>
      <c r="IL19" s="841"/>
      <c r="IM19" s="841"/>
      <c r="IN19" s="841"/>
      <c r="IO19" s="841"/>
      <c r="IP19" s="841"/>
      <c r="IQ19" s="841"/>
      <c r="IR19" s="841"/>
      <c r="IS19" s="841"/>
      <c r="IT19" s="841"/>
      <c r="IU19" s="841"/>
      <c r="IV19" s="841"/>
      <c r="IW19" s="841"/>
      <c r="IX19" s="841"/>
      <c r="IY19" s="841"/>
      <c r="IZ19" s="841"/>
      <c r="JA19" s="841"/>
      <c r="JB19" s="841"/>
      <c r="JC19" s="841"/>
      <c r="JD19" s="841"/>
      <c r="JE19" s="841"/>
      <c r="JF19" s="841"/>
      <c r="JG19" s="841"/>
      <c r="JH19" s="841"/>
      <c r="JI19" s="841"/>
      <c r="JJ19" s="841"/>
      <c r="JK19" s="841"/>
      <c r="JL19" s="841"/>
      <c r="JM19" s="841"/>
      <c r="JN19" s="841"/>
      <c r="JO19" s="841"/>
      <c r="JP19" s="841"/>
      <c r="JQ19" s="841"/>
      <c r="JR19" s="841"/>
      <c r="JS19" s="841"/>
      <c r="JT19" s="841"/>
      <c r="JU19" s="841"/>
      <c r="JV19" s="841"/>
      <c r="JW19" s="841"/>
      <c r="JX19" s="841"/>
      <c r="JY19" s="841"/>
      <c r="JZ19" s="841"/>
      <c r="KA19" s="841"/>
      <c r="KB19" s="841"/>
      <c r="KC19" s="841"/>
      <c r="KD19" s="841"/>
      <c r="KE19" s="841"/>
      <c r="KF19" s="841"/>
      <c r="KG19" s="841"/>
      <c r="KH19" s="841"/>
      <c r="KI19" s="841"/>
      <c r="KJ19" s="841"/>
      <c r="KK19" s="841"/>
      <c r="KL19" s="841"/>
      <c r="KM19" s="841"/>
      <c r="KN19" s="841"/>
      <c r="KO19" s="841"/>
      <c r="KP19" s="841"/>
      <c r="KQ19" s="841"/>
      <c r="KR19" s="841"/>
      <c r="KS19" s="841"/>
      <c r="KT19" s="841"/>
      <c r="KU19" s="841"/>
      <c r="KV19" s="841"/>
      <c r="KW19" s="841"/>
      <c r="KX19" s="841"/>
      <c r="KY19" s="841"/>
      <c r="KZ19" s="841"/>
      <c r="LA19" s="841"/>
      <c r="LB19" s="841"/>
      <c r="LC19" s="841"/>
      <c r="LD19" s="841"/>
      <c r="LE19" s="841"/>
      <c r="LF19" s="841"/>
      <c r="LG19" s="841"/>
      <c r="LH19" s="841"/>
      <c r="LI19" s="841"/>
      <c r="LJ19" s="841"/>
      <c r="LK19" s="841"/>
      <c r="LL19" s="841"/>
      <c r="LM19" s="841"/>
      <c r="LN19" s="841"/>
      <c r="LO19" s="841"/>
      <c r="LP19" s="841"/>
      <c r="LQ19" s="841"/>
      <c r="LR19" s="841"/>
      <c r="LS19" s="841"/>
      <c r="LT19" s="841"/>
      <c r="LU19" s="841"/>
      <c r="LV19" s="841"/>
      <c r="LW19" s="841"/>
      <c r="LX19" s="841"/>
      <c r="LY19" s="841"/>
      <c r="LZ19" s="841"/>
      <c r="MA19" s="841"/>
      <c r="MB19" s="841"/>
      <c r="MC19" s="841"/>
      <c r="MD19" s="841"/>
      <c r="ME19" s="841"/>
      <c r="MF19" s="841"/>
      <c r="MG19" s="841"/>
      <c r="MH19" s="841"/>
      <c r="MI19" s="841"/>
      <c r="MJ19" s="841"/>
      <c r="MK19" s="841"/>
      <c r="ML19" s="841"/>
      <c r="MM19" s="841"/>
      <c r="MN19" s="841"/>
      <c r="MO19" s="841"/>
      <c r="MP19" s="841"/>
      <c r="MQ19" s="841"/>
      <c r="MR19" s="841"/>
      <c r="MS19" s="841"/>
      <c r="MT19" s="841"/>
      <c r="MU19" s="841"/>
      <c r="MV19" s="841"/>
      <c r="MW19" s="841"/>
      <c r="MX19" s="841"/>
      <c r="MY19" s="841"/>
      <c r="MZ19" s="841"/>
      <c r="NA19" s="841"/>
      <c r="NB19" s="841"/>
      <c r="NC19" s="841"/>
      <c r="ND19" s="841"/>
      <c r="NE19" s="841"/>
      <c r="NF19" s="841"/>
      <c r="NG19" s="841"/>
      <c r="NH19" s="841"/>
      <c r="NI19" s="841"/>
      <c r="NJ19" s="841"/>
      <c r="NK19" s="841"/>
      <c r="NL19" s="841"/>
      <c r="NM19" s="841"/>
      <c r="NN19" s="841"/>
      <c r="NO19" s="841"/>
      <c r="NP19" s="841"/>
      <c r="NQ19" s="841"/>
      <c r="NR19" s="841"/>
      <c r="NS19" s="841"/>
      <c r="NT19" s="841"/>
      <c r="NU19" s="841"/>
      <c r="NV19" s="841"/>
      <c r="NW19" s="841"/>
      <c r="NX19" s="841"/>
      <c r="NY19" s="841"/>
      <c r="NZ19" s="841"/>
      <c r="OA19" s="841"/>
      <c r="OB19" s="841"/>
      <c r="OC19" s="841"/>
      <c r="OD19" s="841"/>
      <c r="OE19" s="841"/>
      <c r="OF19" s="841"/>
      <c r="OG19" s="841"/>
      <c r="OH19" s="841"/>
      <c r="OI19" s="841"/>
      <c r="OJ19" s="841"/>
      <c r="OK19" s="841"/>
      <c r="OL19" s="841"/>
      <c r="OM19" s="841"/>
      <c r="ON19" s="841"/>
      <c r="OO19" s="841"/>
      <c r="OP19" s="841"/>
      <c r="OQ19" s="841"/>
      <c r="OR19" s="841"/>
      <c r="OS19" s="841"/>
      <c r="OT19" s="841"/>
      <c r="OU19" s="841"/>
      <c r="OV19" s="841"/>
      <c r="OW19" s="841"/>
      <c r="OX19" s="841"/>
      <c r="OY19" s="841"/>
      <c r="OZ19" s="841"/>
      <c r="PA19" s="841"/>
      <c r="PB19" s="841"/>
      <c r="PC19" s="841"/>
      <c r="PD19" s="841"/>
      <c r="PE19" s="841"/>
      <c r="PF19" s="841"/>
      <c r="PG19" s="841"/>
      <c r="PH19" s="841"/>
      <c r="PI19" s="841"/>
      <c r="PJ19" s="841"/>
      <c r="PK19" s="841"/>
      <c r="PL19" s="841"/>
      <c r="PM19" s="841"/>
      <c r="PN19" s="841"/>
      <c r="PO19" s="841"/>
      <c r="PP19" s="841"/>
      <c r="PQ19" s="841"/>
      <c r="PR19" s="841"/>
      <c r="PS19" s="841"/>
      <c r="PT19" s="841"/>
      <c r="PU19" s="841"/>
      <c r="PV19" s="841"/>
      <c r="PW19" s="841"/>
      <c r="PX19" s="841"/>
      <c r="PY19" s="841"/>
      <c r="PZ19" s="841"/>
      <c r="QA19" s="841"/>
      <c r="QB19" s="841"/>
      <c r="QC19" s="841"/>
      <c r="QD19" s="841"/>
      <c r="QE19" s="841"/>
      <c r="QF19" s="841"/>
      <c r="QG19" s="841"/>
      <c r="QH19" s="841"/>
      <c r="QI19" s="841"/>
      <c r="QJ19" s="841"/>
      <c r="QK19" s="841"/>
      <c r="QL19" s="841"/>
      <c r="QM19" s="841"/>
      <c r="QN19" s="841"/>
      <c r="QO19" s="841"/>
      <c r="QP19" s="841"/>
      <c r="QQ19" s="841"/>
      <c r="QR19" s="841"/>
      <c r="QS19" s="841"/>
      <c r="QT19" s="841"/>
      <c r="QU19" s="841"/>
      <c r="QV19" s="841"/>
      <c r="QW19" s="841"/>
      <c r="QX19" s="841"/>
      <c r="QY19" s="841"/>
      <c r="QZ19" s="841"/>
      <c r="RA19" s="841"/>
      <c r="RB19" s="841"/>
      <c r="RC19" s="841"/>
      <c r="RD19" s="841"/>
      <c r="RE19" s="841"/>
      <c r="RF19" s="841"/>
      <c r="RG19" s="841"/>
      <c r="RH19" s="841"/>
      <c r="RI19" s="841"/>
      <c r="RJ19" s="841"/>
      <c r="RK19" s="841"/>
      <c r="RL19" s="841"/>
      <c r="RM19" s="841"/>
      <c r="RN19" s="841"/>
      <c r="RO19" s="841"/>
      <c r="RP19" s="841"/>
      <c r="RQ19" s="841"/>
      <c r="RR19" s="841"/>
      <c r="RS19" s="841"/>
      <c r="RT19" s="841"/>
      <c r="RU19" s="841"/>
      <c r="RV19" s="841"/>
      <c r="RW19" s="841"/>
      <c r="RX19" s="841"/>
      <c r="RY19" s="841"/>
      <c r="RZ19" s="841"/>
      <c r="SA19" s="841"/>
      <c r="SB19" s="841"/>
      <c r="SC19" s="841"/>
      <c r="SD19" s="841"/>
      <c r="SE19" s="841"/>
      <c r="SF19" s="841"/>
      <c r="SG19" s="841"/>
      <c r="SH19" s="841"/>
      <c r="SI19" s="841"/>
      <c r="SJ19" s="841"/>
      <c r="SK19" s="841"/>
      <c r="SL19" s="841"/>
      <c r="SM19" s="841"/>
      <c r="SN19" s="841"/>
      <c r="SO19" s="841"/>
      <c r="SP19" s="841"/>
      <c r="SQ19" s="841"/>
      <c r="SR19" s="841"/>
      <c r="SS19" s="841"/>
      <c r="ST19" s="841"/>
      <c r="SU19" s="841"/>
      <c r="SV19" s="841"/>
      <c r="SW19" s="841"/>
      <c r="SX19" s="841"/>
      <c r="SY19" s="841"/>
      <c r="SZ19" s="841"/>
      <c r="TA19" s="841"/>
      <c r="TB19" s="841"/>
      <c r="TC19" s="841"/>
      <c r="TD19" s="841"/>
      <c r="TE19" s="841"/>
      <c r="TF19" s="841"/>
      <c r="TG19" s="841"/>
      <c r="TH19" s="841"/>
      <c r="TI19" s="841"/>
      <c r="TJ19" s="841"/>
      <c r="TK19" s="841"/>
      <c r="TL19" s="841"/>
      <c r="TM19" s="841"/>
      <c r="TN19" s="841"/>
      <c r="TO19" s="841"/>
      <c r="TP19" s="841"/>
      <c r="TQ19" s="841"/>
      <c r="TR19" s="841"/>
      <c r="TS19" s="841"/>
      <c r="TT19" s="841"/>
      <c r="TU19" s="841"/>
      <c r="TV19" s="841"/>
      <c r="TW19" s="841"/>
      <c r="TX19" s="841"/>
      <c r="TY19" s="841"/>
      <c r="TZ19" s="841"/>
      <c r="UA19" s="841"/>
      <c r="UB19" s="841"/>
      <c r="UC19" s="841"/>
      <c r="UD19" s="841"/>
      <c r="UE19" s="841"/>
      <c r="UF19" s="841"/>
      <c r="UG19" s="841"/>
      <c r="UH19" s="841"/>
      <c r="UI19" s="841"/>
      <c r="UJ19" s="841"/>
      <c r="UK19" s="841"/>
      <c r="UL19" s="841"/>
      <c r="UM19" s="841"/>
      <c r="UN19" s="841"/>
      <c r="UO19" s="841"/>
      <c r="UP19" s="841"/>
      <c r="UQ19" s="841"/>
      <c r="UR19" s="841"/>
      <c r="US19" s="841"/>
      <c r="UT19" s="841"/>
      <c r="UU19" s="841"/>
      <c r="UV19" s="841"/>
      <c r="UW19" s="841"/>
      <c r="UX19" s="841"/>
      <c r="UY19" s="841"/>
      <c r="UZ19" s="841"/>
      <c r="VA19" s="841"/>
      <c r="VB19" s="841"/>
      <c r="VC19" s="841"/>
      <c r="VD19" s="841"/>
      <c r="VE19" s="841"/>
      <c r="VF19" s="841"/>
      <c r="VG19" s="841"/>
      <c r="VH19" s="841"/>
      <c r="VI19" s="841"/>
      <c r="VJ19" s="841"/>
      <c r="VK19" s="841"/>
      <c r="VL19" s="841"/>
      <c r="VM19" s="841"/>
      <c r="VN19" s="841"/>
      <c r="VO19" s="841"/>
      <c r="VP19" s="841"/>
      <c r="VQ19" s="841"/>
      <c r="VR19" s="841"/>
      <c r="VS19" s="841"/>
      <c r="VT19" s="841"/>
      <c r="VU19" s="841"/>
      <c r="VV19" s="841"/>
      <c r="VW19" s="841"/>
      <c r="VX19" s="841"/>
      <c r="VY19" s="841"/>
      <c r="VZ19" s="841"/>
      <c r="WA19" s="841"/>
      <c r="WB19" s="841"/>
      <c r="WC19" s="841"/>
      <c r="WD19" s="841"/>
      <c r="WE19" s="841"/>
      <c r="WF19" s="841"/>
      <c r="WG19" s="841"/>
      <c r="WH19" s="841"/>
      <c r="WI19" s="841"/>
      <c r="WJ19" s="841"/>
      <c r="WK19" s="841"/>
      <c r="WL19" s="841"/>
      <c r="WM19" s="841"/>
      <c r="WN19" s="841"/>
      <c r="WO19" s="841"/>
      <c r="WP19" s="841"/>
      <c r="WQ19" s="841"/>
      <c r="WR19" s="841"/>
      <c r="WS19" s="841"/>
      <c r="WT19" s="841"/>
      <c r="WU19" s="841"/>
      <c r="WV19" s="841"/>
      <c r="WW19" s="841"/>
      <c r="WX19" s="841"/>
      <c r="WY19" s="841"/>
      <c r="WZ19" s="841"/>
      <c r="XA19" s="841"/>
      <c r="XB19" s="841"/>
      <c r="XC19" s="841"/>
      <c r="XD19" s="841"/>
      <c r="XE19" s="841"/>
      <c r="XF19" s="841"/>
      <c r="XG19" s="841"/>
      <c r="XH19" s="841"/>
      <c r="XI19" s="841"/>
      <c r="XJ19" s="841"/>
      <c r="XK19" s="841"/>
      <c r="XL19" s="841"/>
      <c r="XM19" s="841"/>
      <c r="XN19" s="841"/>
      <c r="XO19" s="841"/>
      <c r="XP19" s="841"/>
      <c r="XQ19" s="841"/>
      <c r="XR19" s="841"/>
      <c r="XS19" s="841"/>
      <c r="XT19" s="841"/>
      <c r="XU19" s="841"/>
      <c r="XV19" s="841"/>
      <c r="XW19" s="841"/>
      <c r="XX19" s="841"/>
      <c r="XY19" s="841"/>
      <c r="XZ19" s="841"/>
      <c r="YA19" s="841"/>
      <c r="YB19" s="841"/>
      <c r="YC19" s="841"/>
      <c r="YD19" s="841"/>
      <c r="YE19" s="841"/>
      <c r="YF19" s="841"/>
      <c r="YG19" s="841"/>
      <c r="YH19" s="841"/>
      <c r="YI19" s="841"/>
      <c r="YJ19" s="841"/>
      <c r="YK19" s="841"/>
      <c r="YL19" s="841"/>
      <c r="YM19" s="841"/>
      <c r="YN19" s="841"/>
      <c r="YO19" s="841"/>
      <c r="YP19" s="841"/>
      <c r="YQ19" s="841"/>
      <c r="YR19" s="841"/>
      <c r="YS19" s="841"/>
      <c r="YT19" s="841"/>
      <c r="YU19" s="841"/>
      <c r="YV19" s="841"/>
      <c r="YW19" s="841"/>
      <c r="YX19" s="841"/>
      <c r="YY19" s="841"/>
      <c r="YZ19" s="841"/>
      <c r="ZA19" s="841"/>
      <c r="ZB19" s="841"/>
      <c r="ZC19" s="841"/>
      <c r="ZD19" s="841"/>
      <c r="ZE19" s="841"/>
      <c r="ZF19" s="841"/>
      <c r="ZG19" s="841"/>
      <c r="ZH19" s="841"/>
      <c r="ZI19" s="841"/>
      <c r="ZJ19" s="841"/>
      <c r="ZK19" s="841"/>
      <c r="ZL19" s="841"/>
      <c r="ZM19" s="841"/>
      <c r="ZN19" s="841"/>
      <c r="ZO19" s="841"/>
      <c r="ZP19" s="841"/>
      <c r="ZQ19" s="841"/>
      <c r="ZR19" s="841"/>
      <c r="ZS19" s="841"/>
      <c r="ZT19" s="841"/>
      <c r="ZU19" s="841"/>
      <c r="ZV19" s="841"/>
      <c r="ZW19" s="841"/>
      <c r="ZX19" s="841"/>
      <c r="ZY19" s="841"/>
      <c r="ZZ19" s="841"/>
      <c r="AAA19" s="841"/>
      <c r="AAB19" s="841"/>
      <c r="AAC19" s="841"/>
      <c r="AAD19" s="841"/>
      <c r="AAE19" s="841"/>
      <c r="AAF19" s="841"/>
      <c r="AAG19" s="841"/>
      <c r="AAH19" s="841"/>
      <c r="AAI19" s="841"/>
      <c r="AAJ19" s="841"/>
      <c r="AAK19" s="841"/>
      <c r="AAL19" s="841"/>
      <c r="AAM19" s="841"/>
      <c r="AAN19" s="841"/>
      <c r="AAO19" s="841"/>
      <c r="AAP19" s="841"/>
      <c r="AAQ19" s="841"/>
      <c r="AAR19" s="841"/>
      <c r="AAS19" s="841"/>
      <c r="AAT19" s="841"/>
      <c r="AAU19" s="841"/>
      <c r="AAV19" s="841"/>
      <c r="AAW19" s="841"/>
      <c r="AAX19" s="841"/>
      <c r="AAY19" s="841"/>
      <c r="AAZ19" s="841"/>
      <c r="ABA19" s="841"/>
      <c r="ABB19" s="841"/>
      <c r="ABC19" s="841"/>
      <c r="ABD19" s="841"/>
      <c r="ABE19" s="841"/>
      <c r="ABF19" s="841"/>
      <c r="ABG19" s="841"/>
      <c r="ABH19" s="841"/>
      <c r="ABI19" s="841"/>
      <c r="ABJ19" s="841"/>
      <c r="ABK19" s="841"/>
      <c r="ABL19" s="841"/>
      <c r="ABM19" s="841"/>
      <c r="ABN19" s="841"/>
      <c r="ABO19" s="841"/>
      <c r="ABP19" s="841"/>
      <c r="ABQ19" s="841"/>
      <c r="ABR19" s="841"/>
      <c r="ABS19" s="841"/>
      <c r="ABT19" s="841"/>
      <c r="ABU19" s="841"/>
      <c r="ABV19" s="841"/>
      <c r="ABW19" s="841"/>
      <c r="ABX19" s="841"/>
      <c r="ABY19" s="841"/>
      <c r="ABZ19" s="841"/>
      <c r="ACA19" s="841"/>
      <c r="ACB19" s="841"/>
      <c r="ACC19" s="841"/>
      <c r="ACD19" s="841"/>
      <c r="ACE19" s="841"/>
      <c r="ACF19" s="841"/>
      <c r="ACG19" s="841"/>
      <c r="ACH19" s="841"/>
      <c r="ACI19" s="841"/>
      <c r="ACJ19" s="841"/>
      <c r="ACK19" s="841"/>
      <c r="ACL19" s="841"/>
      <c r="ACM19" s="841"/>
      <c r="ACN19" s="841"/>
      <c r="ACO19" s="841"/>
      <c r="ACP19" s="841"/>
      <c r="ACQ19" s="841"/>
      <c r="ACR19" s="841"/>
      <c r="ACS19" s="841"/>
      <c r="ACT19" s="841"/>
      <c r="ACU19" s="841"/>
      <c r="ACV19" s="841"/>
      <c r="ACW19" s="841"/>
      <c r="ACX19" s="841"/>
      <c r="ACY19" s="841"/>
      <c r="ACZ19" s="841"/>
      <c r="ADA19" s="841"/>
      <c r="ADB19" s="841"/>
      <c r="ADC19" s="841"/>
      <c r="ADD19" s="841"/>
      <c r="ADE19" s="841"/>
      <c r="ADF19" s="841"/>
      <c r="ADG19" s="841"/>
      <c r="ADH19" s="841"/>
      <c r="ADI19" s="841"/>
      <c r="ADJ19" s="841"/>
      <c r="ADK19" s="841"/>
      <c r="ADL19" s="841"/>
      <c r="ADM19" s="841"/>
      <c r="ADN19" s="841"/>
      <c r="ADO19" s="841"/>
      <c r="ADP19" s="841"/>
      <c r="ADQ19" s="841"/>
      <c r="ADR19" s="841"/>
      <c r="ADS19" s="841"/>
      <c r="ADT19" s="841"/>
      <c r="ADU19" s="841"/>
      <c r="ADV19" s="841"/>
      <c r="ADW19" s="841"/>
      <c r="ADX19" s="841"/>
      <c r="ADY19" s="841"/>
      <c r="ADZ19" s="841"/>
      <c r="AEA19" s="841"/>
      <c r="AEB19" s="841"/>
      <c r="AEC19" s="841"/>
      <c r="AED19" s="841"/>
      <c r="AEE19" s="841"/>
      <c r="AEF19" s="841"/>
      <c r="AEG19" s="841"/>
      <c r="AEH19" s="841"/>
      <c r="AEI19" s="841"/>
      <c r="AEJ19" s="841"/>
      <c r="AEK19" s="841"/>
      <c r="AEL19" s="841"/>
      <c r="AEM19" s="841"/>
      <c r="AEN19" s="841"/>
      <c r="AEO19" s="841"/>
      <c r="AEP19" s="841"/>
      <c r="AEQ19" s="841"/>
      <c r="AER19" s="841"/>
      <c r="AES19" s="841"/>
      <c r="AET19" s="841"/>
      <c r="AEU19" s="841"/>
      <c r="AEV19" s="841"/>
      <c r="AEW19" s="841"/>
      <c r="AEX19" s="841"/>
      <c r="AEY19" s="841"/>
      <c r="AEZ19" s="841"/>
      <c r="AFA19" s="841"/>
      <c r="AFB19" s="841"/>
      <c r="AFC19" s="841"/>
      <c r="AFD19" s="841"/>
      <c r="AFE19" s="841"/>
      <c r="AFF19" s="841"/>
      <c r="AFG19" s="841"/>
      <c r="AFH19" s="841"/>
      <c r="AFI19" s="841"/>
      <c r="AFJ19" s="841"/>
      <c r="AFK19" s="841"/>
      <c r="AFL19" s="841"/>
      <c r="AFM19" s="841"/>
      <c r="AFN19" s="841"/>
      <c r="AFO19" s="841"/>
      <c r="AFP19" s="841"/>
      <c r="AFQ19" s="841"/>
      <c r="AFR19" s="841"/>
      <c r="AFS19" s="841"/>
      <c r="AFT19" s="841"/>
      <c r="AFU19" s="841"/>
      <c r="AFV19" s="841"/>
      <c r="AFW19" s="841"/>
      <c r="AFX19" s="841"/>
      <c r="AFY19" s="841"/>
      <c r="AFZ19" s="841"/>
      <c r="AGA19" s="841"/>
      <c r="AGB19" s="841"/>
      <c r="AGC19" s="841"/>
      <c r="AGD19" s="841"/>
      <c r="AGE19" s="841"/>
      <c r="AGF19" s="841"/>
      <c r="AGG19" s="841"/>
      <c r="AGH19" s="841"/>
      <c r="AGI19" s="841"/>
      <c r="AGJ19" s="841"/>
      <c r="AGK19" s="841"/>
      <c r="AGL19" s="841"/>
      <c r="AGM19" s="841"/>
      <c r="AGN19" s="841"/>
      <c r="AGO19" s="841"/>
      <c r="AGP19" s="841"/>
      <c r="AGQ19" s="841"/>
      <c r="AGR19" s="841"/>
      <c r="AGS19" s="841"/>
      <c r="AGT19" s="841"/>
      <c r="AGU19" s="841"/>
      <c r="AGV19" s="841"/>
      <c r="AGW19" s="841"/>
      <c r="AGX19" s="841"/>
      <c r="AGY19" s="841"/>
      <c r="AGZ19" s="841"/>
      <c r="AHA19" s="841"/>
      <c r="AHB19" s="841"/>
      <c r="AHC19" s="841"/>
      <c r="AHD19" s="841"/>
      <c r="AHE19" s="841"/>
      <c r="AHF19" s="841"/>
      <c r="AHG19" s="841"/>
      <c r="AHH19" s="841"/>
      <c r="AHI19" s="841"/>
      <c r="AHJ19" s="841"/>
      <c r="AHK19" s="841"/>
      <c r="AHL19" s="841"/>
      <c r="AHM19" s="841"/>
      <c r="AHN19" s="841"/>
      <c r="AHO19" s="841"/>
      <c r="AHP19" s="841"/>
      <c r="AHQ19" s="841"/>
      <c r="AHR19" s="841"/>
      <c r="AHS19" s="841"/>
      <c r="AHT19" s="841"/>
      <c r="AHU19" s="841"/>
      <c r="AHV19" s="841"/>
      <c r="AHW19" s="841"/>
      <c r="AHX19" s="841"/>
      <c r="AHY19" s="841"/>
      <c r="AHZ19" s="841"/>
      <c r="AIA19" s="841"/>
      <c r="AIB19" s="841"/>
      <c r="AIC19" s="841"/>
      <c r="AID19" s="841"/>
      <c r="AIE19" s="841"/>
      <c r="AIF19" s="841"/>
      <c r="AIG19" s="841"/>
      <c r="AIH19" s="841"/>
      <c r="AII19" s="841"/>
      <c r="AIJ19" s="841"/>
      <c r="AIK19" s="841"/>
      <c r="AIL19" s="841"/>
      <c r="AIM19" s="841"/>
      <c r="AIN19" s="841"/>
      <c r="AIO19" s="841"/>
      <c r="AIP19" s="841"/>
      <c r="AIQ19" s="841"/>
      <c r="AIR19" s="841"/>
      <c r="AIS19" s="841"/>
      <c r="AIT19" s="841"/>
      <c r="AIU19" s="841"/>
      <c r="AIV19" s="841"/>
      <c r="AIW19" s="841"/>
      <c r="AIX19" s="841"/>
      <c r="AIY19" s="841"/>
      <c r="AIZ19" s="841"/>
      <c r="AJA19" s="841"/>
      <c r="AJB19" s="841"/>
      <c r="AJC19" s="841"/>
      <c r="AJD19" s="841"/>
      <c r="AJE19" s="841"/>
      <c r="AJF19" s="841"/>
      <c r="AJG19" s="841"/>
      <c r="AJH19" s="841"/>
      <c r="AJI19" s="841"/>
      <c r="AJJ19" s="841"/>
      <c r="AJK19" s="841"/>
      <c r="AJL19" s="841"/>
      <c r="AJM19" s="841"/>
      <c r="AJN19" s="841"/>
      <c r="AJO19" s="841"/>
      <c r="AJP19" s="841"/>
      <c r="AJQ19" s="841"/>
      <c r="AJR19" s="841"/>
      <c r="AJS19" s="841"/>
      <c r="AJT19" s="841"/>
      <c r="AJU19" s="841"/>
      <c r="AJV19" s="841"/>
      <c r="AJW19" s="841"/>
      <c r="AJX19" s="841"/>
      <c r="AJY19" s="841"/>
      <c r="AJZ19" s="841"/>
      <c r="AKA19" s="841"/>
      <c r="AKB19" s="841"/>
      <c r="AKC19" s="841"/>
      <c r="AKD19" s="841"/>
      <c r="AKE19" s="841"/>
      <c r="AKF19" s="841"/>
      <c r="AKG19" s="841"/>
      <c r="AKH19" s="841"/>
      <c r="AKI19" s="841"/>
      <c r="AKJ19" s="841"/>
      <c r="AKK19" s="841"/>
      <c r="AKL19" s="841"/>
      <c r="AKM19" s="841"/>
      <c r="AKN19" s="841"/>
      <c r="AKO19" s="841"/>
      <c r="AKP19" s="841"/>
      <c r="AKQ19" s="841"/>
      <c r="AKR19" s="841"/>
      <c r="AKS19" s="841"/>
      <c r="AKT19" s="841"/>
      <c r="AKU19" s="841"/>
      <c r="AKV19" s="841"/>
      <c r="AKW19" s="841"/>
      <c r="AKX19" s="841"/>
      <c r="AKY19" s="841"/>
      <c r="AKZ19" s="841"/>
      <c r="ALA19" s="841"/>
      <c r="ALB19" s="841"/>
      <c r="ALC19" s="841"/>
      <c r="ALD19" s="841"/>
      <c r="ALE19" s="841"/>
      <c r="ALF19" s="841"/>
      <c r="ALG19" s="841"/>
      <c r="ALH19" s="841"/>
      <c r="ALI19" s="841"/>
      <c r="ALJ19" s="841"/>
      <c r="ALK19" s="841"/>
      <c r="ALL19" s="841"/>
      <c r="ALM19" s="841"/>
      <c r="ALN19" s="841"/>
      <c r="ALO19" s="841"/>
      <c r="ALP19" s="841"/>
      <c r="ALQ19" s="841"/>
      <c r="ALR19" s="841"/>
      <c r="ALS19" s="841"/>
      <c r="ALT19" s="841"/>
      <c r="ALU19" s="841"/>
      <c r="ALV19" s="841"/>
      <c r="ALW19" s="841"/>
      <c r="ALX19" s="841"/>
      <c r="ALY19" s="841"/>
      <c r="ALZ19" s="841"/>
      <c r="AMA19" s="841"/>
      <c r="AMB19" s="841"/>
      <c r="AMC19" s="841"/>
      <c r="AMD19" s="841"/>
      <c r="AME19" s="841"/>
      <c r="AMF19" s="841"/>
      <c r="AMG19" s="841"/>
      <c r="AMH19" s="841"/>
      <c r="AMI19" s="841"/>
      <c r="AMJ19" s="841"/>
      <c r="AMK19" s="841"/>
      <c r="AML19" s="841"/>
      <c r="AMM19" s="841"/>
      <c r="AMN19" s="841"/>
      <c r="AMO19" s="841"/>
      <c r="AMP19" s="841"/>
      <c r="AMQ19" s="841"/>
      <c r="AMR19" s="841"/>
      <c r="AMS19" s="841"/>
      <c r="AMT19" s="841"/>
      <c r="AMU19" s="841"/>
      <c r="AMV19" s="841"/>
      <c r="AMW19" s="841"/>
      <c r="AMX19" s="841"/>
      <c r="AMY19" s="841"/>
      <c r="AMZ19" s="841"/>
      <c r="ANA19" s="841"/>
      <c r="ANB19" s="841"/>
      <c r="ANC19" s="841"/>
      <c r="AND19" s="841"/>
      <c r="ANE19" s="841"/>
      <c r="ANF19" s="841"/>
      <c r="ANG19" s="841"/>
      <c r="ANH19" s="841"/>
      <c r="ANI19" s="841"/>
      <c r="ANJ19" s="841"/>
      <c r="ANK19" s="841"/>
      <c r="ANL19" s="841"/>
      <c r="ANM19" s="841"/>
      <c r="ANN19" s="841"/>
      <c r="ANO19" s="841"/>
      <c r="ANP19" s="841"/>
      <c r="ANQ19" s="841"/>
      <c r="ANR19" s="841"/>
      <c r="ANS19" s="841"/>
      <c r="ANT19" s="841"/>
      <c r="ANU19" s="841"/>
      <c r="ANV19" s="841"/>
      <c r="ANW19" s="841"/>
      <c r="ANX19" s="841"/>
      <c r="ANY19" s="841"/>
      <c r="ANZ19" s="841"/>
      <c r="AOA19" s="841"/>
      <c r="AOB19" s="841"/>
      <c r="AOC19" s="841"/>
      <c r="AOD19" s="841"/>
      <c r="AOE19" s="841"/>
      <c r="AOF19" s="841"/>
      <c r="AOG19" s="841"/>
      <c r="AOH19" s="841"/>
      <c r="AOI19" s="841"/>
      <c r="AOJ19" s="841"/>
      <c r="AOK19" s="841"/>
      <c r="AOL19" s="841"/>
      <c r="AOM19" s="841"/>
      <c r="AON19" s="841"/>
      <c r="AOO19" s="841"/>
      <c r="AOP19" s="841"/>
      <c r="AOQ19" s="841"/>
      <c r="AOR19" s="841"/>
      <c r="AOS19" s="841"/>
      <c r="AOT19" s="841"/>
      <c r="AOU19" s="841"/>
      <c r="AOV19" s="841"/>
      <c r="AOW19" s="841"/>
      <c r="AOX19" s="841"/>
      <c r="AOY19" s="841"/>
      <c r="AOZ19" s="841"/>
      <c r="APA19" s="841"/>
      <c r="APB19" s="841"/>
      <c r="APC19" s="841"/>
      <c r="APD19" s="841"/>
      <c r="APE19" s="841"/>
      <c r="APF19" s="841"/>
      <c r="APG19" s="841"/>
      <c r="APH19" s="841"/>
      <c r="API19" s="841"/>
      <c r="APJ19" s="841"/>
      <c r="APK19" s="841"/>
      <c r="APL19" s="841"/>
      <c r="APM19" s="841"/>
      <c r="APN19" s="841"/>
      <c r="APO19" s="841"/>
      <c r="APP19" s="841"/>
      <c r="APQ19" s="841"/>
      <c r="APR19" s="841"/>
      <c r="APS19" s="841"/>
      <c r="APT19" s="841"/>
      <c r="APU19" s="841"/>
      <c r="APV19" s="841"/>
      <c r="APW19" s="841"/>
      <c r="APX19" s="841"/>
      <c r="APY19" s="841"/>
      <c r="APZ19" s="841"/>
      <c r="AQA19" s="841"/>
      <c r="AQB19" s="841"/>
      <c r="AQC19" s="841"/>
      <c r="AQD19" s="841"/>
      <c r="AQE19" s="841"/>
      <c r="AQF19" s="841"/>
      <c r="AQG19" s="841"/>
      <c r="AQH19" s="841"/>
      <c r="AQI19" s="841"/>
      <c r="AQJ19" s="841"/>
      <c r="AQK19" s="841"/>
      <c r="AQL19" s="841"/>
      <c r="AQM19" s="841"/>
      <c r="AQN19" s="841"/>
      <c r="AQO19" s="841"/>
      <c r="AQP19" s="841"/>
      <c r="AQQ19" s="841"/>
      <c r="AQR19" s="841"/>
      <c r="AQS19" s="841"/>
      <c r="AQT19" s="841"/>
      <c r="AQU19" s="841"/>
      <c r="AQV19" s="841"/>
      <c r="AQW19" s="841"/>
      <c r="AQX19" s="841"/>
      <c r="AQY19" s="841"/>
      <c r="AQZ19" s="841"/>
      <c r="ARA19" s="841"/>
      <c r="ARB19" s="841"/>
      <c r="ARC19" s="841"/>
      <c r="ARD19" s="841"/>
      <c r="ARE19" s="841"/>
      <c r="ARF19" s="841"/>
      <c r="ARG19" s="841"/>
      <c r="ARH19" s="841"/>
      <c r="ARI19" s="841"/>
      <c r="ARJ19" s="841"/>
      <c r="ARK19" s="841"/>
      <c r="ARL19" s="841"/>
      <c r="ARM19" s="841"/>
      <c r="ARN19" s="841"/>
      <c r="ARO19" s="841"/>
      <c r="ARP19" s="841"/>
      <c r="ARQ19" s="841"/>
      <c r="ARR19" s="841"/>
      <c r="ARS19" s="841"/>
      <c r="ART19" s="841"/>
      <c r="ARU19" s="841"/>
      <c r="ARV19" s="841"/>
      <c r="ARW19" s="841"/>
      <c r="ARX19" s="841"/>
      <c r="ARY19" s="841"/>
      <c r="ARZ19" s="841"/>
      <c r="ASA19" s="841"/>
      <c r="ASB19" s="841"/>
      <c r="ASC19" s="841"/>
      <c r="ASD19" s="841"/>
      <c r="ASE19" s="841"/>
      <c r="ASF19" s="841"/>
      <c r="ASG19" s="841"/>
      <c r="ASH19" s="841"/>
      <c r="ASI19" s="841"/>
      <c r="ASJ19" s="841"/>
      <c r="ASK19" s="841"/>
      <c r="ASL19" s="841"/>
      <c r="ASM19" s="841"/>
      <c r="ASN19" s="841"/>
      <c r="ASO19" s="841"/>
      <c r="ASP19" s="841"/>
      <c r="ASQ19" s="841"/>
      <c r="ASR19" s="841"/>
      <c r="ASS19" s="841"/>
      <c r="AST19" s="841"/>
      <c r="ASU19" s="841"/>
      <c r="ASV19" s="841"/>
      <c r="ASW19" s="841"/>
      <c r="ASX19" s="841"/>
      <c r="ASY19" s="841"/>
      <c r="ASZ19" s="841"/>
      <c r="ATA19" s="841"/>
      <c r="ATB19" s="841"/>
      <c r="ATC19" s="841"/>
      <c r="ATD19" s="841"/>
      <c r="ATE19" s="841"/>
      <c r="ATF19" s="841"/>
      <c r="ATG19" s="841"/>
      <c r="ATH19" s="841"/>
      <c r="ATI19" s="841"/>
      <c r="ATJ19" s="841"/>
      <c r="ATK19" s="841"/>
      <c r="ATL19" s="841"/>
      <c r="ATM19" s="841"/>
      <c r="ATN19" s="841"/>
      <c r="ATO19" s="841"/>
      <c r="ATP19" s="841"/>
      <c r="ATQ19" s="841"/>
      <c r="ATR19" s="841"/>
      <c r="ATS19" s="841"/>
      <c r="ATT19" s="841"/>
      <c r="ATU19" s="841"/>
      <c r="ATV19" s="841"/>
      <c r="ATW19" s="841"/>
      <c r="ATX19" s="841"/>
      <c r="ATY19" s="841"/>
      <c r="ATZ19" s="841"/>
      <c r="AUA19" s="841"/>
      <c r="AUB19" s="841"/>
      <c r="AUC19" s="841"/>
      <c r="AUD19" s="841"/>
      <c r="AUE19" s="841"/>
      <c r="AUF19" s="841"/>
      <c r="AUG19" s="841"/>
      <c r="AUH19" s="841"/>
      <c r="AUI19" s="841"/>
      <c r="AUJ19" s="841"/>
      <c r="AUK19" s="841"/>
      <c r="AUL19" s="841"/>
      <c r="AUM19" s="841"/>
      <c r="AUN19" s="841"/>
      <c r="AUO19" s="841"/>
      <c r="AUP19" s="841"/>
      <c r="AUQ19" s="841"/>
      <c r="AUR19" s="841"/>
      <c r="AUS19" s="841"/>
      <c r="AUT19" s="841"/>
      <c r="AUU19" s="841"/>
      <c r="AUV19" s="841"/>
      <c r="AUW19" s="841"/>
      <c r="AUX19" s="841"/>
      <c r="AUY19" s="841"/>
      <c r="AUZ19" s="841"/>
      <c r="AVA19" s="841"/>
      <c r="AVB19" s="841"/>
      <c r="AVC19" s="841"/>
      <c r="AVD19" s="841"/>
      <c r="AVE19" s="841"/>
      <c r="AVF19" s="841"/>
      <c r="AVG19" s="841"/>
      <c r="AVH19" s="841"/>
      <c r="AVI19" s="841"/>
      <c r="AVJ19" s="841"/>
      <c r="AVK19" s="841"/>
      <c r="AVL19" s="841"/>
      <c r="AVM19" s="841"/>
      <c r="AVN19" s="841"/>
      <c r="AVO19" s="841"/>
      <c r="AVP19" s="841"/>
      <c r="AVQ19" s="841"/>
      <c r="AVR19" s="841"/>
      <c r="AVS19" s="841"/>
      <c r="AVT19" s="841"/>
      <c r="AVU19" s="841"/>
      <c r="AVV19" s="841"/>
      <c r="AVW19" s="841"/>
      <c r="AVX19" s="841"/>
      <c r="AVY19" s="841"/>
      <c r="AVZ19" s="841"/>
      <c r="AWA19" s="841"/>
      <c r="AWB19" s="841"/>
      <c r="AWC19" s="841"/>
      <c r="AWD19" s="841"/>
      <c r="AWE19" s="841"/>
      <c r="AWF19" s="841"/>
      <c r="AWG19" s="841"/>
      <c r="AWH19" s="841"/>
      <c r="AWI19" s="841"/>
      <c r="AWJ19" s="841"/>
      <c r="AWK19" s="841"/>
      <c r="AWL19" s="841"/>
      <c r="AWM19" s="841"/>
      <c r="AWN19" s="841"/>
      <c r="AWO19" s="841"/>
      <c r="AWP19" s="841"/>
      <c r="AWQ19" s="841"/>
      <c r="AWR19" s="841"/>
      <c r="AWS19" s="841"/>
      <c r="AWT19" s="841"/>
      <c r="AWU19" s="841"/>
      <c r="AWV19" s="841"/>
      <c r="AWW19" s="841"/>
      <c r="AWX19" s="841"/>
      <c r="AWY19" s="841"/>
      <c r="AWZ19" s="841"/>
      <c r="AXA19" s="841"/>
      <c r="AXB19" s="841"/>
      <c r="AXC19" s="841"/>
      <c r="AXD19" s="841"/>
      <c r="AXE19" s="841"/>
      <c r="AXF19" s="841"/>
      <c r="AXG19" s="841"/>
      <c r="AXH19" s="841"/>
      <c r="AXI19" s="841"/>
      <c r="AXJ19" s="841"/>
      <c r="AXK19" s="841"/>
      <c r="AXL19" s="841"/>
      <c r="AXM19" s="841"/>
      <c r="AXN19" s="841"/>
      <c r="AXO19" s="841"/>
      <c r="AXP19" s="841"/>
      <c r="AXQ19" s="841"/>
      <c r="AXR19" s="841"/>
      <c r="AXS19" s="841"/>
      <c r="AXT19" s="841"/>
      <c r="AXU19" s="841"/>
      <c r="AXV19" s="841"/>
      <c r="AXW19" s="841"/>
      <c r="AXX19" s="841"/>
      <c r="AXY19" s="841"/>
      <c r="AXZ19" s="841"/>
      <c r="AYA19" s="841"/>
      <c r="AYB19" s="841"/>
      <c r="AYC19" s="841"/>
      <c r="AYD19" s="841"/>
      <c r="AYE19" s="841"/>
      <c r="AYF19" s="841"/>
      <c r="AYG19" s="841"/>
      <c r="AYH19" s="841"/>
      <c r="AYI19" s="841"/>
      <c r="AYJ19" s="841"/>
      <c r="AYK19" s="841"/>
      <c r="AYL19" s="841"/>
      <c r="AYM19" s="841"/>
      <c r="AYN19" s="841"/>
      <c r="AYO19" s="841"/>
      <c r="AYP19" s="841"/>
      <c r="AYQ19" s="841"/>
      <c r="AYR19" s="841"/>
      <c r="AYS19" s="841"/>
    </row>
    <row r="20" spans="1:1345" s="687" customFormat="1" ht="15" customHeight="1">
      <c r="A20" s="707"/>
      <c r="B20" s="717"/>
      <c r="C20" s="718"/>
      <c r="D20" s="709">
        <v>8</v>
      </c>
      <c r="E20" s="708" t="s">
        <v>5</v>
      </c>
      <c r="F20" s="719"/>
      <c r="G20" s="720" t="s">
        <v>6</v>
      </c>
      <c r="H20" s="710">
        <f t="shared" si="5"/>
        <v>0</v>
      </c>
      <c r="I20" s="710">
        <f t="shared" si="6"/>
        <v>0</v>
      </c>
      <c r="J20" s="710">
        <f t="shared" si="1"/>
        <v>0</v>
      </c>
      <c r="K20" s="711">
        <f t="shared" si="2"/>
        <v>0</v>
      </c>
      <c r="L20" s="710"/>
      <c r="M20" s="710"/>
      <c r="N20" s="721"/>
      <c r="O20" s="710"/>
      <c r="P20" s="710"/>
      <c r="Q20" s="721"/>
      <c r="R20" s="710"/>
      <c r="S20" s="710"/>
      <c r="T20" s="721"/>
      <c r="U20" s="710"/>
      <c r="V20" s="710"/>
      <c r="W20" s="721"/>
      <c r="X20" s="710"/>
      <c r="Y20" s="710"/>
      <c r="Z20" s="721"/>
      <c r="AA20" s="710"/>
      <c r="AB20" s="710"/>
      <c r="AC20" s="721"/>
      <c r="AD20" s="710"/>
      <c r="AE20" s="710"/>
      <c r="AF20" s="721"/>
      <c r="AG20" s="710"/>
      <c r="AH20" s="710"/>
      <c r="AI20" s="721"/>
      <c r="AJ20" s="710"/>
      <c r="AK20" s="710"/>
      <c r="AL20" s="721"/>
      <c r="AM20" s="710"/>
      <c r="AN20" s="710"/>
      <c r="AO20" s="721"/>
      <c r="AP20" s="710"/>
      <c r="AQ20" s="710"/>
      <c r="AR20" s="721"/>
      <c r="AS20" s="710"/>
      <c r="AT20" s="710"/>
      <c r="AU20" s="721"/>
      <c r="AV20" s="710"/>
      <c r="AW20" s="710"/>
      <c r="AX20" s="721"/>
      <c r="AY20" s="710"/>
      <c r="AZ20" s="710"/>
      <c r="BA20" s="721"/>
      <c r="BB20" s="710"/>
      <c r="BC20" s="710"/>
      <c r="BD20" s="721"/>
      <c r="BE20" s="710"/>
      <c r="BF20" s="710"/>
      <c r="BG20" s="721"/>
      <c r="BH20" s="710"/>
      <c r="BI20" s="710"/>
      <c r="BJ20" s="721"/>
      <c r="BK20" s="710"/>
      <c r="BL20" s="710"/>
      <c r="BM20" s="721"/>
      <c r="BN20" s="710"/>
      <c r="BO20" s="710"/>
      <c r="BP20" s="721"/>
      <c r="BQ20" s="710"/>
      <c r="BR20" s="710"/>
      <c r="BS20" s="721"/>
      <c r="BT20" s="710"/>
      <c r="BU20" s="710"/>
      <c r="BV20" s="721"/>
      <c r="BW20" s="710"/>
      <c r="BX20" s="710"/>
      <c r="BY20" s="721"/>
      <c r="BZ20" s="710"/>
      <c r="CA20" s="710"/>
      <c r="CB20" s="721"/>
      <c r="CC20" s="710"/>
      <c r="CD20" s="710"/>
      <c r="CE20" s="721"/>
      <c r="CF20" s="710"/>
      <c r="CG20" s="710"/>
      <c r="CH20" s="721"/>
      <c r="CI20" s="710"/>
      <c r="CJ20" s="710"/>
      <c r="CK20" s="721"/>
      <c r="CL20" s="710"/>
      <c r="CM20" s="710"/>
      <c r="CN20" s="721"/>
      <c r="CO20" s="710"/>
      <c r="CP20" s="710"/>
      <c r="CQ20" s="721"/>
      <c r="CR20" s="710"/>
      <c r="CS20" s="710"/>
      <c r="CT20" s="721"/>
      <c r="CU20" s="710"/>
      <c r="CV20" s="710"/>
      <c r="CW20" s="721"/>
      <c r="CX20" s="710"/>
      <c r="CY20" s="710"/>
      <c r="CZ20" s="721"/>
      <c r="DA20" s="710"/>
      <c r="DB20" s="710"/>
      <c r="DC20" s="721"/>
      <c r="DD20" s="710"/>
      <c r="DE20" s="710"/>
      <c r="DF20" s="721"/>
      <c r="DG20" s="710"/>
      <c r="DH20" s="710"/>
      <c r="DI20" s="721"/>
      <c r="DJ20" s="710"/>
      <c r="DK20" s="710"/>
      <c r="DL20" s="721"/>
      <c r="DM20" s="710"/>
      <c r="DN20" s="710"/>
      <c r="DO20" s="721"/>
      <c r="DP20" s="710"/>
      <c r="DQ20" s="710"/>
      <c r="DR20" s="721"/>
      <c r="DS20" s="710"/>
      <c r="DT20" s="710"/>
      <c r="DU20" s="721"/>
      <c r="DV20" s="710"/>
      <c r="DW20" s="710"/>
      <c r="DX20" s="721"/>
      <c r="DY20" s="710"/>
      <c r="DZ20" s="710"/>
      <c r="EA20" s="721"/>
      <c r="EB20" s="710"/>
      <c r="EC20" s="710"/>
      <c r="ED20" s="721"/>
      <c r="EE20" s="710"/>
      <c r="EF20" s="710"/>
      <c r="EG20" s="721"/>
      <c r="EH20" s="710"/>
      <c r="EI20" s="710"/>
      <c r="EJ20" s="721"/>
      <c r="EK20" s="721"/>
      <c r="EL20" s="721"/>
      <c r="EM20" s="721"/>
      <c r="EN20" s="721"/>
      <c r="EO20" s="721"/>
      <c r="EP20" s="721"/>
      <c r="EQ20" s="710"/>
      <c r="ER20" s="710"/>
      <c r="ES20" s="721"/>
      <c r="ET20" s="710"/>
      <c r="EU20" s="710"/>
      <c r="EV20" s="721"/>
      <c r="EW20" s="710"/>
      <c r="EX20" s="710"/>
      <c r="EY20" s="721"/>
      <c r="EZ20" s="710"/>
      <c r="FA20" s="710"/>
      <c r="FB20" s="721"/>
      <c r="FC20" s="710"/>
      <c r="FD20" s="710"/>
      <c r="FE20" s="721"/>
      <c r="FF20" s="710"/>
      <c r="FG20" s="710"/>
      <c r="FH20" s="721"/>
      <c r="FI20" s="710"/>
      <c r="FJ20" s="710"/>
      <c r="FK20" s="721"/>
      <c r="FL20" s="710"/>
      <c r="FM20" s="710"/>
      <c r="FN20" s="721"/>
      <c r="FO20" s="710"/>
      <c r="FP20" s="710"/>
      <c r="FQ20" s="721"/>
      <c r="FR20" s="710"/>
      <c r="FS20" s="710"/>
      <c r="FT20" s="721"/>
      <c r="FU20" s="710"/>
      <c r="FV20" s="710"/>
      <c r="FW20" s="721"/>
      <c r="FX20" s="710"/>
      <c r="FY20" s="710"/>
      <c r="FZ20" s="721"/>
      <c r="GA20" s="710">
        <f t="shared" si="9"/>
        <v>0</v>
      </c>
      <c r="GB20" s="710">
        <f t="shared" si="8"/>
        <v>0</v>
      </c>
      <c r="GC20" s="721"/>
      <c r="GD20" s="705">
        <f t="shared" si="3"/>
        <v>0</v>
      </c>
      <c r="GE20" s="833"/>
      <c r="GF20" s="841"/>
      <c r="GG20" s="841"/>
      <c r="GH20" s="841"/>
      <c r="GI20" s="841"/>
      <c r="GJ20" s="841"/>
      <c r="GK20" s="841"/>
      <c r="GL20" s="841"/>
      <c r="GM20" s="841"/>
      <c r="GN20" s="841"/>
      <c r="GO20" s="841"/>
      <c r="GP20" s="841"/>
      <c r="GQ20" s="841"/>
      <c r="GR20" s="841"/>
      <c r="GS20" s="841"/>
      <c r="GT20" s="841"/>
      <c r="GU20" s="841"/>
      <c r="GV20" s="841"/>
      <c r="GW20" s="841"/>
      <c r="GX20" s="841"/>
      <c r="GY20" s="841"/>
      <c r="GZ20" s="841"/>
      <c r="HA20" s="841"/>
      <c r="HB20" s="841"/>
      <c r="HC20" s="841"/>
      <c r="HD20" s="841"/>
      <c r="HE20" s="841"/>
      <c r="HF20" s="841"/>
      <c r="HG20" s="841"/>
      <c r="HH20" s="841"/>
      <c r="HI20" s="841"/>
      <c r="HJ20" s="841"/>
      <c r="HK20" s="841"/>
      <c r="HL20" s="841"/>
      <c r="HM20" s="841"/>
      <c r="HN20" s="841"/>
      <c r="HO20" s="841"/>
      <c r="HP20" s="841"/>
      <c r="HQ20" s="841"/>
      <c r="HR20" s="841"/>
      <c r="HS20" s="841"/>
      <c r="HT20" s="841"/>
      <c r="HU20" s="841"/>
      <c r="HV20" s="841"/>
      <c r="HW20" s="841"/>
      <c r="HX20" s="841"/>
      <c r="HY20" s="841"/>
      <c r="HZ20" s="841"/>
      <c r="IA20" s="841"/>
      <c r="IB20" s="841"/>
      <c r="IC20" s="841"/>
      <c r="ID20" s="841"/>
      <c r="IE20" s="841"/>
      <c r="IF20" s="841"/>
      <c r="IG20" s="841"/>
      <c r="IH20" s="841"/>
      <c r="II20" s="841"/>
      <c r="IJ20" s="841"/>
      <c r="IK20" s="841"/>
      <c r="IL20" s="841"/>
      <c r="IM20" s="841"/>
      <c r="IN20" s="841"/>
      <c r="IO20" s="841"/>
      <c r="IP20" s="841"/>
      <c r="IQ20" s="841"/>
      <c r="IR20" s="841"/>
      <c r="IS20" s="841"/>
      <c r="IT20" s="841"/>
      <c r="IU20" s="841"/>
      <c r="IV20" s="841"/>
      <c r="IW20" s="841"/>
      <c r="IX20" s="841"/>
      <c r="IY20" s="841"/>
      <c r="IZ20" s="841"/>
      <c r="JA20" s="841"/>
      <c r="JB20" s="841"/>
      <c r="JC20" s="841"/>
      <c r="JD20" s="841"/>
      <c r="JE20" s="841"/>
      <c r="JF20" s="841"/>
      <c r="JG20" s="841"/>
      <c r="JH20" s="841"/>
      <c r="JI20" s="841"/>
      <c r="JJ20" s="841"/>
      <c r="JK20" s="841"/>
      <c r="JL20" s="841"/>
      <c r="JM20" s="841"/>
      <c r="JN20" s="841"/>
      <c r="JO20" s="841"/>
      <c r="JP20" s="841"/>
      <c r="JQ20" s="841"/>
      <c r="JR20" s="841"/>
      <c r="JS20" s="841"/>
      <c r="JT20" s="841"/>
      <c r="JU20" s="841"/>
      <c r="JV20" s="841"/>
      <c r="JW20" s="841"/>
      <c r="JX20" s="841"/>
      <c r="JY20" s="841"/>
      <c r="JZ20" s="841"/>
      <c r="KA20" s="841"/>
      <c r="KB20" s="841"/>
      <c r="KC20" s="841"/>
      <c r="KD20" s="841"/>
      <c r="KE20" s="841"/>
      <c r="KF20" s="841"/>
      <c r="KG20" s="841"/>
      <c r="KH20" s="841"/>
      <c r="KI20" s="841"/>
      <c r="KJ20" s="841"/>
      <c r="KK20" s="841"/>
      <c r="KL20" s="841"/>
      <c r="KM20" s="841"/>
      <c r="KN20" s="841"/>
      <c r="KO20" s="841"/>
      <c r="KP20" s="841"/>
      <c r="KQ20" s="841"/>
      <c r="KR20" s="841"/>
      <c r="KS20" s="841"/>
      <c r="KT20" s="841"/>
      <c r="KU20" s="841"/>
      <c r="KV20" s="841"/>
      <c r="KW20" s="841"/>
      <c r="KX20" s="841"/>
      <c r="KY20" s="841"/>
      <c r="KZ20" s="841"/>
      <c r="LA20" s="841"/>
      <c r="LB20" s="841"/>
      <c r="LC20" s="841"/>
      <c r="LD20" s="841"/>
      <c r="LE20" s="841"/>
      <c r="LF20" s="841"/>
      <c r="LG20" s="841"/>
      <c r="LH20" s="841"/>
      <c r="LI20" s="841"/>
      <c r="LJ20" s="841"/>
      <c r="LK20" s="841"/>
      <c r="LL20" s="841"/>
      <c r="LM20" s="841"/>
      <c r="LN20" s="841"/>
      <c r="LO20" s="841"/>
      <c r="LP20" s="841"/>
      <c r="LQ20" s="841"/>
      <c r="LR20" s="841"/>
      <c r="LS20" s="841"/>
      <c r="LT20" s="841"/>
      <c r="LU20" s="841"/>
      <c r="LV20" s="841"/>
      <c r="LW20" s="841"/>
      <c r="LX20" s="841"/>
      <c r="LY20" s="841"/>
      <c r="LZ20" s="841"/>
      <c r="MA20" s="841"/>
      <c r="MB20" s="841"/>
      <c r="MC20" s="841"/>
      <c r="MD20" s="841"/>
      <c r="ME20" s="841"/>
      <c r="MF20" s="841"/>
      <c r="MG20" s="841"/>
      <c r="MH20" s="841"/>
      <c r="MI20" s="841"/>
      <c r="MJ20" s="841"/>
      <c r="MK20" s="841"/>
      <c r="ML20" s="841"/>
      <c r="MM20" s="841"/>
      <c r="MN20" s="841"/>
      <c r="MO20" s="841"/>
      <c r="MP20" s="841"/>
      <c r="MQ20" s="841"/>
      <c r="MR20" s="841"/>
      <c r="MS20" s="841"/>
      <c r="MT20" s="841"/>
      <c r="MU20" s="841"/>
      <c r="MV20" s="841"/>
      <c r="MW20" s="841"/>
      <c r="MX20" s="841"/>
      <c r="MY20" s="841"/>
      <c r="MZ20" s="841"/>
      <c r="NA20" s="841"/>
      <c r="NB20" s="841"/>
      <c r="NC20" s="841"/>
      <c r="ND20" s="841"/>
      <c r="NE20" s="841"/>
      <c r="NF20" s="841"/>
      <c r="NG20" s="841"/>
      <c r="NH20" s="841"/>
      <c r="NI20" s="841"/>
      <c r="NJ20" s="841"/>
      <c r="NK20" s="841"/>
      <c r="NL20" s="841"/>
      <c r="NM20" s="841"/>
      <c r="NN20" s="841"/>
      <c r="NO20" s="841"/>
      <c r="NP20" s="841"/>
      <c r="NQ20" s="841"/>
      <c r="NR20" s="841"/>
      <c r="NS20" s="841"/>
      <c r="NT20" s="841"/>
      <c r="NU20" s="841"/>
      <c r="NV20" s="841"/>
      <c r="NW20" s="841"/>
      <c r="NX20" s="841"/>
      <c r="NY20" s="841"/>
      <c r="NZ20" s="841"/>
      <c r="OA20" s="841"/>
      <c r="OB20" s="841"/>
      <c r="OC20" s="841"/>
      <c r="OD20" s="841"/>
      <c r="OE20" s="841"/>
      <c r="OF20" s="841"/>
      <c r="OG20" s="841"/>
      <c r="OH20" s="841"/>
      <c r="OI20" s="841"/>
      <c r="OJ20" s="841"/>
      <c r="OK20" s="841"/>
      <c r="OL20" s="841"/>
      <c r="OM20" s="841"/>
      <c r="ON20" s="841"/>
      <c r="OO20" s="841"/>
      <c r="OP20" s="841"/>
      <c r="OQ20" s="841"/>
      <c r="OR20" s="841"/>
      <c r="OS20" s="841"/>
      <c r="OT20" s="841"/>
      <c r="OU20" s="841"/>
      <c r="OV20" s="841"/>
      <c r="OW20" s="841"/>
      <c r="OX20" s="841"/>
      <c r="OY20" s="841"/>
      <c r="OZ20" s="841"/>
      <c r="PA20" s="841"/>
      <c r="PB20" s="841"/>
      <c r="PC20" s="841"/>
      <c r="PD20" s="841"/>
      <c r="PE20" s="841"/>
      <c r="PF20" s="841"/>
      <c r="PG20" s="841"/>
      <c r="PH20" s="841"/>
      <c r="PI20" s="841"/>
      <c r="PJ20" s="841"/>
      <c r="PK20" s="841"/>
      <c r="PL20" s="841"/>
      <c r="PM20" s="841"/>
      <c r="PN20" s="841"/>
      <c r="PO20" s="841"/>
      <c r="PP20" s="841"/>
      <c r="PQ20" s="841"/>
      <c r="PR20" s="841"/>
      <c r="PS20" s="841"/>
      <c r="PT20" s="841"/>
      <c r="PU20" s="841"/>
      <c r="PV20" s="841"/>
      <c r="PW20" s="841"/>
      <c r="PX20" s="841"/>
      <c r="PY20" s="841"/>
      <c r="PZ20" s="841"/>
      <c r="QA20" s="841"/>
      <c r="QB20" s="841"/>
      <c r="QC20" s="841"/>
      <c r="QD20" s="841"/>
      <c r="QE20" s="841"/>
      <c r="QF20" s="841"/>
      <c r="QG20" s="841"/>
      <c r="QH20" s="841"/>
      <c r="QI20" s="841"/>
      <c r="QJ20" s="841"/>
      <c r="QK20" s="841"/>
      <c r="QL20" s="841"/>
      <c r="QM20" s="841"/>
      <c r="QN20" s="841"/>
      <c r="QO20" s="841"/>
      <c r="QP20" s="841"/>
      <c r="QQ20" s="841"/>
      <c r="QR20" s="841"/>
      <c r="QS20" s="841"/>
      <c r="QT20" s="841"/>
      <c r="QU20" s="841"/>
      <c r="QV20" s="841"/>
      <c r="QW20" s="841"/>
      <c r="QX20" s="841"/>
      <c r="QY20" s="841"/>
      <c r="QZ20" s="841"/>
      <c r="RA20" s="841"/>
      <c r="RB20" s="841"/>
      <c r="RC20" s="841"/>
      <c r="RD20" s="841"/>
      <c r="RE20" s="841"/>
      <c r="RF20" s="841"/>
      <c r="RG20" s="841"/>
      <c r="RH20" s="841"/>
      <c r="RI20" s="841"/>
      <c r="RJ20" s="841"/>
      <c r="RK20" s="841"/>
      <c r="RL20" s="841"/>
      <c r="RM20" s="841"/>
      <c r="RN20" s="841"/>
      <c r="RO20" s="841"/>
      <c r="RP20" s="841"/>
      <c r="RQ20" s="841"/>
      <c r="RR20" s="841"/>
      <c r="RS20" s="841"/>
      <c r="RT20" s="841"/>
      <c r="RU20" s="841"/>
      <c r="RV20" s="841"/>
      <c r="RW20" s="841"/>
      <c r="RX20" s="841"/>
      <c r="RY20" s="841"/>
      <c r="RZ20" s="841"/>
      <c r="SA20" s="841"/>
      <c r="SB20" s="841"/>
      <c r="SC20" s="841"/>
      <c r="SD20" s="841"/>
      <c r="SE20" s="841"/>
      <c r="SF20" s="841"/>
      <c r="SG20" s="841"/>
      <c r="SH20" s="841"/>
      <c r="SI20" s="841"/>
      <c r="SJ20" s="841"/>
      <c r="SK20" s="841"/>
      <c r="SL20" s="841"/>
      <c r="SM20" s="841"/>
      <c r="SN20" s="841"/>
      <c r="SO20" s="841"/>
      <c r="SP20" s="841"/>
      <c r="SQ20" s="841"/>
      <c r="SR20" s="841"/>
      <c r="SS20" s="841"/>
      <c r="ST20" s="841"/>
      <c r="SU20" s="841"/>
      <c r="SV20" s="841"/>
      <c r="SW20" s="841"/>
      <c r="SX20" s="841"/>
      <c r="SY20" s="841"/>
      <c r="SZ20" s="841"/>
      <c r="TA20" s="841"/>
      <c r="TB20" s="841"/>
      <c r="TC20" s="841"/>
      <c r="TD20" s="841"/>
      <c r="TE20" s="841"/>
      <c r="TF20" s="841"/>
      <c r="TG20" s="841"/>
      <c r="TH20" s="841"/>
      <c r="TI20" s="841"/>
      <c r="TJ20" s="841"/>
      <c r="TK20" s="841"/>
      <c r="TL20" s="841"/>
      <c r="TM20" s="841"/>
      <c r="TN20" s="841"/>
      <c r="TO20" s="841"/>
      <c r="TP20" s="841"/>
      <c r="TQ20" s="841"/>
      <c r="TR20" s="841"/>
      <c r="TS20" s="841"/>
      <c r="TT20" s="841"/>
      <c r="TU20" s="841"/>
      <c r="TV20" s="841"/>
      <c r="TW20" s="841"/>
      <c r="TX20" s="841"/>
      <c r="TY20" s="841"/>
      <c r="TZ20" s="841"/>
      <c r="UA20" s="841"/>
      <c r="UB20" s="841"/>
      <c r="UC20" s="841"/>
      <c r="UD20" s="841"/>
      <c r="UE20" s="841"/>
      <c r="UF20" s="841"/>
      <c r="UG20" s="841"/>
      <c r="UH20" s="841"/>
      <c r="UI20" s="841"/>
      <c r="UJ20" s="841"/>
      <c r="UK20" s="841"/>
      <c r="UL20" s="841"/>
      <c r="UM20" s="841"/>
      <c r="UN20" s="841"/>
      <c r="UO20" s="841"/>
      <c r="UP20" s="841"/>
      <c r="UQ20" s="841"/>
      <c r="UR20" s="841"/>
      <c r="US20" s="841"/>
      <c r="UT20" s="841"/>
      <c r="UU20" s="841"/>
      <c r="UV20" s="841"/>
      <c r="UW20" s="841"/>
      <c r="UX20" s="841"/>
      <c r="UY20" s="841"/>
      <c r="UZ20" s="841"/>
      <c r="VA20" s="841"/>
      <c r="VB20" s="841"/>
      <c r="VC20" s="841"/>
      <c r="VD20" s="841"/>
      <c r="VE20" s="841"/>
      <c r="VF20" s="841"/>
      <c r="VG20" s="841"/>
      <c r="VH20" s="841"/>
      <c r="VI20" s="841"/>
      <c r="VJ20" s="841"/>
      <c r="VK20" s="841"/>
      <c r="VL20" s="841"/>
      <c r="VM20" s="841"/>
      <c r="VN20" s="841"/>
      <c r="VO20" s="841"/>
      <c r="VP20" s="841"/>
      <c r="VQ20" s="841"/>
      <c r="VR20" s="841"/>
      <c r="VS20" s="841"/>
      <c r="VT20" s="841"/>
      <c r="VU20" s="841"/>
      <c r="VV20" s="841"/>
      <c r="VW20" s="841"/>
      <c r="VX20" s="841"/>
      <c r="VY20" s="841"/>
      <c r="VZ20" s="841"/>
      <c r="WA20" s="841"/>
      <c r="WB20" s="841"/>
      <c r="WC20" s="841"/>
      <c r="WD20" s="841"/>
      <c r="WE20" s="841"/>
      <c r="WF20" s="841"/>
      <c r="WG20" s="841"/>
      <c r="WH20" s="841"/>
      <c r="WI20" s="841"/>
      <c r="WJ20" s="841"/>
      <c r="WK20" s="841"/>
      <c r="WL20" s="841"/>
      <c r="WM20" s="841"/>
      <c r="WN20" s="841"/>
      <c r="WO20" s="841"/>
      <c r="WP20" s="841"/>
      <c r="WQ20" s="841"/>
      <c r="WR20" s="841"/>
      <c r="WS20" s="841"/>
      <c r="WT20" s="841"/>
      <c r="WU20" s="841"/>
      <c r="WV20" s="841"/>
      <c r="WW20" s="841"/>
      <c r="WX20" s="841"/>
      <c r="WY20" s="841"/>
      <c r="WZ20" s="841"/>
      <c r="XA20" s="841"/>
      <c r="XB20" s="841"/>
      <c r="XC20" s="841"/>
      <c r="XD20" s="841"/>
      <c r="XE20" s="841"/>
      <c r="XF20" s="841"/>
      <c r="XG20" s="841"/>
      <c r="XH20" s="841"/>
      <c r="XI20" s="841"/>
      <c r="XJ20" s="841"/>
      <c r="XK20" s="841"/>
      <c r="XL20" s="841"/>
      <c r="XM20" s="841"/>
      <c r="XN20" s="841"/>
      <c r="XO20" s="841"/>
      <c r="XP20" s="841"/>
      <c r="XQ20" s="841"/>
      <c r="XR20" s="841"/>
      <c r="XS20" s="841"/>
      <c r="XT20" s="841"/>
      <c r="XU20" s="841"/>
      <c r="XV20" s="841"/>
      <c r="XW20" s="841"/>
      <c r="XX20" s="841"/>
      <c r="XY20" s="841"/>
      <c r="XZ20" s="841"/>
      <c r="YA20" s="841"/>
      <c r="YB20" s="841"/>
      <c r="YC20" s="841"/>
      <c r="YD20" s="841"/>
      <c r="YE20" s="841"/>
      <c r="YF20" s="841"/>
      <c r="YG20" s="841"/>
      <c r="YH20" s="841"/>
      <c r="YI20" s="841"/>
      <c r="YJ20" s="841"/>
      <c r="YK20" s="841"/>
      <c r="YL20" s="841"/>
      <c r="YM20" s="841"/>
      <c r="YN20" s="841"/>
      <c r="YO20" s="841"/>
      <c r="YP20" s="841"/>
      <c r="YQ20" s="841"/>
      <c r="YR20" s="841"/>
      <c r="YS20" s="841"/>
      <c r="YT20" s="841"/>
      <c r="YU20" s="841"/>
      <c r="YV20" s="841"/>
      <c r="YW20" s="841"/>
      <c r="YX20" s="841"/>
      <c r="YY20" s="841"/>
      <c r="YZ20" s="841"/>
      <c r="ZA20" s="841"/>
      <c r="ZB20" s="841"/>
      <c r="ZC20" s="841"/>
      <c r="ZD20" s="841"/>
      <c r="ZE20" s="841"/>
      <c r="ZF20" s="841"/>
      <c r="ZG20" s="841"/>
      <c r="ZH20" s="841"/>
      <c r="ZI20" s="841"/>
      <c r="ZJ20" s="841"/>
      <c r="ZK20" s="841"/>
      <c r="ZL20" s="841"/>
      <c r="ZM20" s="841"/>
      <c r="ZN20" s="841"/>
      <c r="ZO20" s="841"/>
      <c r="ZP20" s="841"/>
      <c r="ZQ20" s="841"/>
      <c r="ZR20" s="841"/>
      <c r="ZS20" s="841"/>
      <c r="ZT20" s="841"/>
      <c r="ZU20" s="841"/>
      <c r="ZV20" s="841"/>
      <c r="ZW20" s="841"/>
      <c r="ZX20" s="841"/>
      <c r="ZY20" s="841"/>
      <c r="ZZ20" s="841"/>
      <c r="AAA20" s="841"/>
      <c r="AAB20" s="841"/>
      <c r="AAC20" s="841"/>
      <c r="AAD20" s="841"/>
      <c r="AAE20" s="841"/>
      <c r="AAF20" s="841"/>
      <c r="AAG20" s="841"/>
      <c r="AAH20" s="841"/>
      <c r="AAI20" s="841"/>
      <c r="AAJ20" s="841"/>
      <c r="AAK20" s="841"/>
      <c r="AAL20" s="841"/>
      <c r="AAM20" s="841"/>
      <c r="AAN20" s="841"/>
      <c r="AAO20" s="841"/>
      <c r="AAP20" s="841"/>
      <c r="AAQ20" s="841"/>
      <c r="AAR20" s="841"/>
      <c r="AAS20" s="841"/>
      <c r="AAT20" s="841"/>
      <c r="AAU20" s="841"/>
      <c r="AAV20" s="841"/>
      <c r="AAW20" s="841"/>
      <c r="AAX20" s="841"/>
      <c r="AAY20" s="841"/>
      <c r="AAZ20" s="841"/>
      <c r="ABA20" s="841"/>
      <c r="ABB20" s="841"/>
      <c r="ABC20" s="841"/>
      <c r="ABD20" s="841"/>
      <c r="ABE20" s="841"/>
      <c r="ABF20" s="841"/>
      <c r="ABG20" s="841"/>
      <c r="ABH20" s="841"/>
      <c r="ABI20" s="841"/>
      <c r="ABJ20" s="841"/>
      <c r="ABK20" s="841"/>
      <c r="ABL20" s="841"/>
      <c r="ABM20" s="841"/>
      <c r="ABN20" s="841"/>
      <c r="ABO20" s="841"/>
      <c r="ABP20" s="841"/>
      <c r="ABQ20" s="841"/>
      <c r="ABR20" s="841"/>
      <c r="ABS20" s="841"/>
      <c r="ABT20" s="841"/>
      <c r="ABU20" s="841"/>
      <c r="ABV20" s="841"/>
      <c r="ABW20" s="841"/>
      <c r="ABX20" s="841"/>
      <c r="ABY20" s="841"/>
      <c r="ABZ20" s="841"/>
      <c r="ACA20" s="841"/>
      <c r="ACB20" s="841"/>
      <c r="ACC20" s="841"/>
      <c r="ACD20" s="841"/>
      <c r="ACE20" s="841"/>
      <c r="ACF20" s="841"/>
      <c r="ACG20" s="841"/>
      <c r="ACH20" s="841"/>
      <c r="ACI20" s="841"/>
      <c r="ACJ20" s="841"/>
      <c r="ACK20" s="841"/>
      <c r="ACL20" s="841"/>
      <c r="ACM20" s="841"/>
      <c r="ACN20" s="841"/>
      <c r="ACO20" s="841"/>
      <c r="ACP20" s="841"/>
      <c r="ACQ20" s="841"/>
      <c r="ACR20" s="841"/>
      <c r="ACS20" s="841"/>
      <c r="ACT20" s="841"/>
      <c r="ACU20" s="841"/>
      <c r="ACV20" s="841"/>
      <c r="ACW20" s="841"/>
      <c r="ACX20" s="841"/>
      <c r="ACY20" s="841"/>
      <c r="ACZ20" s="841"/>
      <c r="ADA20" s="841"/>
      <c r="ADB20" s="841"/>
      <c r="ADC20" s="841"/>
      <c r="ADD20" s="841"/>
      <c r="ADE20" s="841"/>
      <c r="ADF20" s="841"/>
      <c r="ADG20" s="841"/>
      <c r="ADH20" s="841"/>
      <c r="ADI20" s="841"/>
      <c r="ADJ20" s="841"/>
      <c r="ADK20" s="841"/>
      <c r="ADL20" s="841"/>
      <c r="ADM20" s="841"/>
      <c r="ADN20" s="841"/>
      <c r="ADO20" s="841"/>
      <c r="ADP20" s="841"/>
      <c r="ADQ20" s="841"/>
      <c r="ADR20" s="841"/>
      <c r="ADS20" s="841"/>
      <c r="ADT20" s="841"/>
      <c r="ADU20" s="841"/>
      <c r="ADV20" s="841"/>
      <c r="ADW20" s="841"/>
      <c r="ADX20" s="841"/>
      <c r="ADY20" s="841"/>
      <c r="ADZ20" s="841"/>
      <c r="AEA20" s="841"/>
      <c r="AEB20" s="841"/>
      <c r="AEC20" s="841"/>
      <c r="AED20" s="841"/>
      <c r="AEE20" s="841"/>
      <c r="AEF20" s="841"/>
      <c r="AEG20" s="841"/>
      <c r="AEH20" s="841"/>
      <c r="AEI20" s="841"/>
      <c r="AEJ20" s="841"/>
      <c r="AEK20" s="841"/>
      <c r="AEL20" s="841"/>
      <c r="AEM20" s="841"/>
      <c r="AEN20" s="841"/>
      <c r="AEO20" s="841"/>
      <c r="AEP20" s="841"/>
      <c r="AEQ20" s="841"/>
      <c r="AER20" s="841"/>
      <c r="AES20" s="841"/>
      <c r="AET20" s="841"/>
      <c r="AEU20" s="841"/>
      <c r="AEV20" s="841"/>
      <c r="AEW20" s="841"/>
      <c r="AEX20" s="841"/>
      <c r="AEY20" s="841"/>
      <c r="AEZ20" s="841"/>
      <c r="AFA20" s="841"/>
      <c r="AFB20" s="841"/>
      <c r="AFC20" s="841"/>
      <c r="AFD20" s="841"/>
      <c r="AFE20" s="841"/>
      <c r="AFF20" s="841"/>
      <c r="AFG20" s="841"/>
      <c r="AFH20" s="841"/>
      <c r="AFI20" s="841"/>
      <c r="AFJ20" s="841"/>
      <c r="AFK20" s="841"/>
      <c r="AFL20" s="841"/>
      <c r="AFM20" s="841"/>
      <c r="AFN20" s="841"/>
      <c r="AFO20" s="841"/>
      <c r="AFP20" s="841"/>
      <c r="AFQ20" s="841"/>
      <c r="AFR20" s="841"/>
      <c r="AFS20" s="841"/>
      <c r="AFT20" s="841"/>
      <c r="AFU20" s="841"/>
      <c r="AFV20" s="841"/>
      <c r="AFW20" s="841"/>
      <c r="AFX20" s="841"/>
      <c r="AFY20" s="841"/>
      <c r="AFZ20" s="841"/>
      <c r="AGA20" s="841"/>
      <c r="AGB20" s="841"/>
      <c r="AGC20" s="841"/>
      <c r="AGD20" s="841"/>
      <c r="AGE20" s="841"/>
      <c r="AGF20" s="841"/>
      <c r="AGG20" s="841"/>
      <c r="AGH20" s="841"/>
      <c r="AGI20" s="841"/>
      <c r="AGJ20" s="841"/>
      <c r="AGK20" s="841"/>
      <c r="AGL20" s="841"/>
      <c r="AGM20" s="841"/>
      <c r="AGN20" s="841"/>
      <c r="AGO20" s="841"/>
      <c r="AGP20" s="841"/>
      <c r="AGQ20" s="841"/>
      <c r="AGR20" s="841"/>
      <c r="AGS20" s="841"/>
      <c r="AGT20" s="841"/>
      <c r="AGU20" s="841"/>
      <c r="AGV20" s="841"/>
      <c r="AGW20" s="841"/>
      <c r="AGX20" s="841"/>
      <c r="AGY20" s="841"/>
      <c r="AGZ20" s="841"/>
      <c r="AHA20" s="841"/>
      <c r="AHB20" s="841"/>
      <c r="AHC20" s="841"/>
      <c r="AHD20" s="841"/>
      <c r="AHE20" s="841"/>
      <c r="AHF20" s="841"/>
      <c r="AHG20" s="841"/>
      <c r="AHH20" s="841"/>
      <c r="AHI20" s="841"/>
      <c r="AHJ20" s="841"/>
      <c r="AHK20" s="841"/>
      <c r="AHL20" s="841"/>
      <c r="AHM20" s="841"/>
      <c r="AHN20" s="841"/>
      <c r="AHO20" s="841"/>
      <c r="AHP20" s="841"/>
      <c r="AHQ20" s="841"/>
      <c r="AHR20" s="841"/>
      <c r="AHS20" s="841"/>
      <c r="AHT20" s="841"/>
      <c r="AHU20" s="841"/>
      <c r="AHV20" s="841"/>
      <c r="AHW20" s="841"/>
      <c r="AHX20" s="841"/>
      <c r="AHY20" s="841"/>
      <c r="AHZ20" s="841"/>
      <c r="AIA20" s="841"/>
      <c r="AIB20" s="841"/>
      <c r="AIC20" s="841"/>
      <c r="AID20" s="841"/>
      <c r="AIE20" s="841"/>
      <c r="AIF20" s="841"/>
      <c r="AIG20" s="841"/>
      <c r="AIH20" s="841"/>
      <c r="AII20" s="841"/>
      <c r="AIJ20" s="841"/>
      <c r="AIK20" s="841"/>
      <c r="AIL20" s="841"/>
      <c r="AIM20" s="841"/>
      <c r="AIN20" s="841"/>
      <c r="AIO20" s="841"/>
      <c r="AIP20" s="841"/>
      <c r="AIQ20" s="841"/>
      <c r="AIR20" s="841"/>
      <c r="AIS20" s="841"/>
      <c r="AIT20" s="841"/>
      <c r="AIU20" s="841"/>
      <c r="AIV20" s="841"/>
      <c r="AIW20" s="841"/>
      <c r="AIX20" s="841"/>
      <c r="AIY20" s="841"/>
      <c r="AIZ20" s="841"/>
      <c r="AJA20" s="841"/>
      <c r="AJB20" s="841"/>
      <c r="AJC20" s="841"/>
      <c r="AJD20" s="841"/>
      <c r="AJE20" s="841"/>
      <c r="AJF20" s="841"/>
      <c r="AJG20" s="841"/>
      <c r="AJH20" s="841"/>
      <c r="AJI20" s="841"/>
      <c r="AJJ20" s="841"/>
      <c r="AJK20" s="841"/>
      <c r="AJL20" s="841"/>
      <c r="AJM20" s="841"/>
      <c r="AJN20" s="841"/>
      <c r="AJO20" s="841"/>
      <c r="AJP20" s="841"/>
      <c r="AJQ20" s="841"/>
      <c r="AJR20" s="841"/>
      <c r="AJS20" s="841"/>
      <c r="AJT20" s="841"/>
      <c r="AJU20" s="841"/>
      <c r="AJV20" s="841"/>
      <c r="AJW20" s="841"/>
      <c r="AJX20" s="841"/>
      <c r="AJY20" s="841"/>
      <c r="AJZ20" s="841"/>
      <c r="AKA20" s="841"/>
      <c r="AKB20" s="841"/>
      <c r="AKC20" s="841"/>
      <c r="AKD20" s="841"/>
      <c r="AKE20" s="841"/>
      <c r="AKF20" s="841"/>
      <c r="AKG20" s="841"/>
      <c r="AKH20" s="841"/>
      <c r="AKI20" s="841"/>
      <c r="AKJ20" s="841"/>
      <c r="AKK20" s="841"/>
      <c r="AKL20" s="841"/>
      <c r="AKM20" s="841"/>
      <c r="AKN20" s="841"/>
      <c r="AKO20" s="841"/>
      <c r="AKP20" s="841"/>
      <c r="AKQ20" s="841"/>
      <c r="AKR20" s="841"/>
      <c r="AKS20" s="841"/>
      <c r="AKT20" s="841"/>
      <c r="AKU20" s="841"/>
      <c r="AKV20" s="841"/>
      <c r="AKW20" s="841"/>
      <c r="AKX20" s="841"/>
      <c r="AKY20" s="841"/>
      <c r="AKZ20" s="841"/>
      <c r="ALA20" s="841"/>
      <c r="ALB20" s="841"/>
      <c r="ALC20" s="841"/>
      <c r="ALD20" s="841"/>
      <c r="ALE20" s="841"/>
      <c r="ALF20" s="841"/>
      <c r="ALG20" s="841"/>
      <c r="ALH20" s="841"/>
      <c r="ALI20" s="841"/>
      <c r="ALJ20" s="841"/>
      <c r="ALK20" s="841"/>
      <c r="ALL20" s="841"/>
      <c r="ALM20" s="841"/>
      <c r="ALN20" s="841"/>
      <c r="ALO20" s="841"/>
      <c r="ALP20" s="841"/>
      <c r="ALQ20" s="841"/>
      <c r="ALR20" s="841"/>
      <c r="ALS20" s="841"/>
      <c r="ALT20" s="841"/>
      <c r="ALU20" s="841"/>
      <c r="ALV20" s="841"/>
      <c r="ALW20" s="841"/>
      <c r="ALX20" s="841"/>
      <c r="ALY20" s="841"/>
      <c r="ALZ20" s="841"/>
      <c r="AMA20" s="841"/>
      <c r="AMB20" s="841"/>
      <c r="AMC20" s="841"/>
      <c r="AMD20" s="841"/>
      <c r="AME20" s="841"/>
      <c r="AMF20" s="841"/>
      <c r="AMG20" s="841"/>
      <c r="AMH20" s="841"/>
      <c r="AMI20" s="841"/>
      <c r="AMJ20" s="841"/>
      <c r="AMK20" s="841"/>
      <c r="AML20" s="841"/>
      <c r="AMM20" s="841"/>
      <c r="AMN20" s="841"/>
      <c r="AMO20" s="841"/>
      <c r="AMP20" s="841"/>
      <c r="AMQ20" s="841"/>
      <c r="AMR20" s="841"/>
      <c r="AMS20" s="841"/>
      <c r="AMT20" s="841"/>
      <c r="AMU20" s="841"/>
      <c r="AMV20" s="841"/>
      <c r="AMW20" s="841"/>
      <c r="AMX20" s="841"/>
      <c r="AMY20" s="841"/>
      <c r="AMZ20" s="841"/>
      <c r="ANA20" s="841"/>
      <c r="ANB20" s="841"/>
      <c r="ANC20" s="841"/>
      <c r="AND20" s="841"/>
      <c r="ANE20" s="841"/>
      <c r="ANF20" s="841"/>
      <c r="ANG20" s="841"/>
      <c r="ANH20" s="841"/>
      <c r="ANI20" s="841"/>
      <c r="ANJ20" s="841"/>
      <c r="ANK20" s="841"/>
      <c r="ANL20" s="841"/>
      <c r="ANM20" s="841"/>
      <c r="ANN20" s="841"/>
      <c r="ANO20" s="841"/>
      <c r="ANP20" s="841"/>
      <c r="ANQ20" s="841"/>
      <c r="ANR20" s="841"/>
      <c r="ANS20" s="841"/>
      <c r="ANT20" s="841"/>
      <c r="ANU20" s="841"/>
      <c r="ANV20" s="841"/>
      <c r="ANW20" s="841"/>
      <c r="ANX20" s="841"/>
      <c r="ANY20" s="841"/>
      <c r="ANZ20" s="841"/>
      <c r="AOA20" s="841"/>
      <c r="AOB20" s="841"/>
      <c r="AOC20" s="841"/>
      <c r="AOD20" s="841"/>
      <c r="AOE20" s="841"/>
      <c r="AOF20" s="841"/>
      <c r="AOG20" s="841"/>
      <c r="AOH20" s="841"/>
      <c r="AOI20" s="841"/>
      <c r="AOJ20" s="841"/>
      <c r="AOK20" s="841"/>
      <c r="AOL20" s="841"/>
      <c r="AOM20" s="841"/>
      <c r="AON20" s="841"/>
      <c r="AOO20" s="841"/>
      <c r="AOP20" s="841"/>
      <c r="AOQ20" s="841"/>
      <c r="AOR20" s="841"/>
      <c r="AOS20" s="841"/>
      <c r="AOT20" s="841"/>
      <c r="AOU20" s="841"/>
      <c r="AOV20" s="841"/>
      <c r="AOW20" s="841"/>
      <c r="AOX20" s="841"/>
      <c r="AOY20" s="841"/>
      <c r="AOZ20" s="841"/>
      <c r="APA20" s="841"/>
      <c r="APB20" s="841"/>
      <c r="APC20" s="841"/>
      <c r="APD20" s="841"/>
      <c r="APE20" s="841"/>
      <c r="APF20" s="841"/>
      <c r="APG20" s="841"/>
      <c r="APH20" s="841"/>
      <c r="API20" s="841"/>
      <c r="APJ20" s="841"/>
      <c r="APK20" s="841"/>
      <c r="APL20" s="841"/>
      <c r="APM20" s="841"/>
      <c r="APN20" s="841"/>
      <c r="APO20" s="841"/>
      <c r="APP20" s="841"/>
      <c r="APQ20" s="841"/>
      <c r="APR20" s="841"/>
      <c r="APS20" s="841"/>
      <c r="APT20" s="841"/>
      <c r="APU20" s="841"/>
      <c r="APV20" s="841"/>
      <c r="APW20" s="841"/>
      <c r="APX20" s="841"/>
      <c r="APY20" s="841"/>
      <c r="APZ20" s="841"/>
      <c r="AQA20" s="841"/>
      <c r="AQB20" s="841"/>
      <c r="AQC20" s="841"/>
      <c r="AQD20" s="841"/>
      <c r="AQE20" s="841"/>
      <c r="AQF20" s="841"/>
      <c r="AQG20" s="841"/>
      <c r="AQH20" s="841"/>
      <c r="AQI20" s="841"/>
      <c r="AQJ20" s="841"/>
      <c r="AQK20" s="841"/>
      <c r="AQL20" s="841"/>
      <c r="AQM20" s="841"/>
      <c r="AQN20" s="841"/>
      <c r="AQO20" s="841"/>
      <c r="AQP20" s="841"/>
      <c r="AQQ20" s="841"/>
      <c r="AQR20" s="841"/>
      <c r="AQS20" s="841"/>
      <c r="AQT20" s="841"/>
      <c r="AQU20" s="841"/>
      <c r="AQV20" s="841"/>
      <c r="AQW20" s="841"/>
      <c r="AQX20" s="841"/>
      <c r="AQY20" s="841"/>
      <c r="AQZ20" s="841"/>
      <c r="ARA20" s="841"/>
      <c r="ARB20" s="841"/>
      <c r="ARC20" s="841"/>
      <c r="ARD20" s="841"/>
      <c r="ARE20" s="841"/>
      <c r="ARF20" s="841"/>
      <c r="ARG20" s="841"/>
      <c r="ARH20" s="841"/>
      <c r="ARI20" s="841"/>
      <c r="ARJ20" s="841"/>
      <c r="ARK20" s="841"/>
      <c r="ARL20" s="841"/>
      <c r="ARM20" s="841"/>
      <c r="ARN20" s="841"/>
      <c r="ARO20" s="841"/>
      <c r="ARP20" s="841"/>
      <c r="ARQ20" s="841"/>
      <c r="ARR20" s="841"/>
      <c r="ARS20" s="841"/>
      <c r="ART20" s="841"/>
      <c r="ARU20" s="841"/>
      <c r="ARV20" s="841"/>
      <c r="ARW20" s="841"/>
      <c r="ARX20" s="841"/>
      <c r="ARY20" s="841"/>
      <c r="ARZ20" s="841"/>
      <c r="ASA20" s="841"/>
      <c r="ASB20" s="841"/>
      <c r="ASC20" s="841"/>
      <c r="ASD20" s="841"/>
      <c r="ASE20" s="841"/>
      <c r="ASF20" s="841"/>
      <c r="ASG20" s="841"/>
      <c r="ASH20" s="841"/>
      <c r="ASI20" s="841"/>
      <c r="ASJ20" s="841"/>
      <c r="ASK20" s="841"/>
      <c r="ASL20" s="841"/>
      <c r="ASM20" s="841"/>
      <c r="ASN20" s="841"/>
      <c r="ASO20" s="841"/>
      <c r="ASP20" s="841"/>
      <c r="ASQ20" s="841"/>
      <c r="ASR20" s="841"/>
      <c r="ASS20" s="841"/>
      <c r="AST20" s="841"/>
      <c r="ASU20" s="841"/>
      <c r="ASV20" s="841"/>
      <c r="ASW20" s="841"/>
      <c r="ASX20" s="841"/>
      <c r="ASY20" s="841"/>
      <c r="ASZ20" s="841"/>
      <c r="ATA20" s="841"/>
      <c r="ATB20" s="841"/>
      <c r="ATC20" s="841"/>
      <c r="ATD20" s="841"/>
      <c r="ATE20" s="841"/>
      <c r="ATF20" s="841"/>
      <c r="ATG20" s="841"/>
      <c r="ATH20" s="841"/>
      <c r="ATI20" s="841"/>
      <c r="ATJ20" s="841"/>
      <c r="ATK20" s="841"/>
      <c r="ATL20" s="841"/>
      <c r="ATM20" s="841"/>
      <c r="ATN20" s="841"/>
      <c r="ATO20" s="841"/>
      <c r="ATP20" s="841"/>
      <c r="ATQ20" s="841"/>
      <c r="ATR20" s="841"/>
      <c r="ATS20" s="841"/>
      <c r="ATT20" s="841"/>
      <c r="ATU20" s="841"/>
      <c r="ATV20" s="841"/>
      <c r="ATW20" s="841"/>
      <c r="ATX20" s="841"/>
      <c r="ATY20" s="841"/>
      <c r="ATZ20" s="841"/>
      <c r="AUA20" s="841"/>
      <c r="AUB20" s="841"/>
      <c r="AUC20" s="841"/>
      <c r="AUD20" s="841"/>
      <c r="AUE20" s="841"/>
      <c r="AUF20" s="841"/>
      <c r="AUG20" s="841"/>
      <c r="AUH20" s="841"/>
      <c r="AUI20" s="841"/>
      <c r="AUJ20" s="841"/>
      <c r="AUK20" s="841"/>
      <c r="AUL20" s="841"/>
      <c r="AUM20" s="841"/>
      <c r="AUN20" s="841"/>
      <c r="AUO20" s="841"/>
      <c r="AUP20" s="841"/>
      <c r="AUQ20" s="841"/>
      <c r="AUR20" s="841"/>
      <c r="AUS20" s="841"/>
      <c r="AUT20" s="841"/>
      <c r="AUU20" s="841"/>
      <c r="AUV20" s="841"/>
      <c r="AUW20" s="841"/>
      <c r="AUX20" s="841"/>
      <c r="AUY20" s="841"/>
      <c r="AUZ20" s="841"/>
      <c r="AVA20" s="841"/>
      <c r="AVB20" s="841"/>
      <c r="AVC20" s="841"/>
      <c r="AVD20" s="841"/>
      <c r="AVE20" s="841"/>
      <c r="AVF20" s="841"/>
      <c r="AVG20" s="841"/>
      <c r="AVH20" s="841"/>
      <c r="AVI20" s="841"/>
      <c r="AVJ20" s="841"/>
      <c r="AVK20" s="841"/>
      <c r="AVL20" s="841"/>
      <c r="AVM20" s="841"/>
      <c r="AVN20" s="841"/>
      <c r="AVO20" s="841"/>
      <c r="AVP20" s="841"/>
      <c r="AVQ20" s="841"/>
      <c r="AVR20" s="841"/>
      <c r="AVS20" s="841"/>
      <c r="AVT20" s="841"/>
      <c r="AVU20" s="841"/>
      <c r="AVV20" s="841"/>
      <c r="AVW20" s="841"/>
      <c r="AVX20" s="841"/>
      <c r="AVY20" s="841"/>
      <c r="AVZ20" s="841"/>
      <c r="AWA20" s="841"/>
      <c r="AWB20" s="841"/>
      <c r="AWC20" s="841"/>
      <c r="AWD20" s="841"/>
      <c r="AWE20" s="841"/>
      <c r="AWF20" s="841"/>
      <c r="AWG20" s="841"/>
      <c r="AWH20" s="841"/>
      <c r="AWI20" s="841"/>
      <c r="AWJ20" s="841"/>
      <c r="AWK20" s="841"/>
      <c r="AWL20" s="841"/>
      <c r="AWM20" s="841"/>
      <c r="AWN20" s="841"/>
      <c r="AWO20" s="841"/>
      <c r="AWP20" s="841"/>
      <c r="AWQ20" s="841"/>
      <c r="AWR20" s="841"/>
      <c r="AWS20" s="841"/>
      <c r="AWT20" s="841"/>
      <c r="AWU20" s="841"/>
      <c r="AWV20" s="841"/>
      <c r="AWW20" s="841"/>
      <c r="AWX20" s="841"/>
      <c r="AWY20" s="841"/>
      <c r="AWZ20" s="841"/>
      <c r="AXA20" s="841"/>
      <c r="AXB20" s="841"/>
      <c r="AXC20" s="841"/>
      <c r="AXD20" s="841"/>
      <c r="AXE20" s="841"/>
      <c r="AXF20" s="841"/>
      <c r="AXG20" s="841"/>
      <c r="AXH20" s="841"/>
      <c r="AXI20" s="841"/>
      <c r="AXJ20" s="841"/>
      <c r="AXK20" s="841"/>
      <c r="AXL20" s="841"/>
      <c r="AXM20" s="841"/>
      <c r="AXN20" s="841"/>
      <c r="AXO20" s="841"/>
      <c r="AXP20" s="841"/>
      <c r="AXQ20" s="841"/>
      <c r="AXR20" s="841"/>
      <c r="AXS20" s="841"/>
      <c r="AXT20" s="841"/>
      <c r="AXU20" s="841"/>
      <c r="AXV20" s="841"/>
      <c r="AXW20" s="841"/>
      <c r="AXX20" s="841"/>
      <c r="AXY20" s="841"/>
      <c r="AXZ20" s="841"/>
      <c r="AYA20" s="841"/>
      <c r="AYB20" s="841"/>
      <c r="AYC20" s="841"/>
      <c r="AYD20" s="841"/>
      <c r="AYE20" s="841"/>
      <c r="AYF20" s="841"/>
      <c r="AYG20" s="841"/>
      <c r="AYH20" s="841"/>
      <c r="AYI20" s="841"/>
      <c r="AYJ20" s="841"/>
      <c r="AYK20" s="841"/>
      <c r="AYL20" s="841"/>
      <c r="AYM20" s="841"/>
      <c r="AYN20" s="841"/>
      <c r="AYO20" s="841"/>
      <c r="AYP20" s="841"/>
      <c r="AYQ20" s="841"/>
      <c r="AYR20" s="841"/>
      <c r="AYS20" s="841"/>
    </row>
    <row r="21" spans="1:1345" s="687" customFormat="1" ht="15" customHeight="1">
      <c r="A21" s="707"/>
      <c r="B21" s="717"/>
      <c r="C21" s="718"/>
      <c r="D21" s="709">
        <v>9</v>
      </c>
      <c r="E21" s="708" t="s">
        <v>7</v>
      </c>
      <c r="F21" s="719"/>
      <c r="G21" s="720" t="s">
        <v>9</v>
      </c>
      <c r="H21" s="710">
        <f t="shared" si="5"/>
        <v>183828</v>
      </c>
      <c r="I21" s="710">
        <f t="shared" si="6"/>
        <v>0</v>
      </c>
      <c r="J21" s="710">
        <f t="shared" si="1"/>
        <v>0</v>
      </c>
      <c r="K21" s="711">
        <f t="shared" si="2"/>
        <v>183828</v>
      </c>
      <c r="L21" s="710"/>
      <c r="M21" s="710"/>
      <c r="N21" s="721"/>
      <c r="O21" s="710"/>
      <c r="P21" s="710"/>
      <c r="Q21" s="721"/>
      <c r="R21" s="710"/>
      <c r="S21" s="710"/>
      <c r="T21" s="721"/>
      <c r="U21" s="710"/>
      <c r="V21" s="710"/>
      <c r="W21" s="721"/>
      <c r="X21" s="710"/>
      <c r="Y21" s="710"/>
      <c r="Z21" s="721"/>
      <c r="AA21" s="710">
        <v>20</v>
      </c>
      <c r="AB21" s="710">
        <v>0</v>
      </c>
      <c r="AC21" s="721"/>
      <c r="AD21" s="710"/>
      <c r="AE21" s="710"/>
      <c r="AF21" s="721"/>
      <c r="AG21" s="710"/>
      <c r="AH21" s="710"/>
      <c r="AI21" s="721"/>
      <c r="AJ21" s="710">
        <v>20</v>
      </c>
      <c r="AK21" s="710">
        <v>0</v>
      </c>
      <c r="AL21" s="721"/>
      <c r="AM21" s="710"/>
      <c r="AN21" s="710"/>
      <c r="AO21" s="721"/>
      <c r="AP21" s="710"/>
      <c r="AQ21" s="710"/>
      <c r="AR21" s="721"/>
      <c r="AS21" s="710"/>
      <c r="AT21" s="710"/>
      <c r="AU21" s="721"/>
      <c r="AV21" s="710"/>
      <c r="AW21" s="710"/>
      <c r="AX21" s="721"/>
      <c r="AY21" s="710"/>
      <c r="AZ21" s="710"/>
      <c r="BA21" s="721"/>
      <c r="BB21" s="710"/>
      <c r="BC21" s="710"/>
      <c r="BD21" s="721"/>
      <c r="BE21" s="710"/>
      <c r="BF21" s="710"/>
      <c r="BG21" s="721"/>
      <c r="BH21" s="710"/>
      <c r="BI21" s="710"/>
      <c r="BJ21" s="721"/>
      <c r="BK21" s="710"/>
      <c r="BL21" s="710"/>
      <c r="BM21" s="721"/>
      <c r="BN21" s="710"/>
      <c r="BO21" s="710"/>
      <c r="BP21" s="721"/>
      <c r="BQ21" s="710"/>
      <c r="BR21" s="710"/>
      <c r="BS21" s="721"/>
      <c r="BT21" s="710"/>
      <c r="BU21" s="710"/>
      <c r="BV21" s="721"/>
      <c r="BW21" s="710"/>
      <c r="BX21" s="710"/>
      <c r="BY21" s="721"/>
      <c r="BZ21" s="710"/>
      <c r="CA21" s="710"/>
      <c r="CB21" s="721"/>
      <c r="CC21" s="710"/>
      <c r="CD21" s="710"/>
      <c r="CE21" s="721"/>
      <c r="CF21" s="710"/>
      <c r="CG21" s="710"/>
      <c r="CH21" s="721"/>
      <c r="CI21" s="710"/>
      <c r="CJ21" s="710"/>
      <c r="CK21" s="721"/>
      <c r="CL21" s="710">
        <v>135500</v>
      </c>
      <c r="CM21" s="710"/>
      <c r="CN21" s="721"/>
      <c r="CO21" s="710"/>
      <c r="CP21" s="710"/>
      <c r="CQ21" s="721"/>
      <c r="CR21" s="710"/>
      <c r="CS21" s="710"/>
      <c r="CT21" s="721"/>
      <c r="CU21" s="710"/>
      <c r="CV21" s="710"/>
      <c r="CW21" s="721"/>
      <c r="CX21" s="710"/>
      <c r="CY21" s="710"/>
      <c r="CZ21" s="721"/>
      <c r="DA21" s="710"/>
      <c r="DB21" s="710"/>
      <c r="DC21" s="721"/>
      <c r="DD21" s="710"/>
      <c r="DE21" s="710"/>
      <c r="DF21" s="721"/>
      <c r="DG21" s="710"/>
      <c r="DH21" s="710"/>
      <c r="DI21" s="721"/>
      <c r="DJ21" s="710"/>
      <c r="DK21" s="710"/>
      <c r="DL21" s="721"/>
      <c r="DM21" s="710"/>
      <c r="DN21" s="710"/>
      <c r="DO21" s="721"/>
      <c r="DP21" s="710"/>
      <c r="DQ21" s="710"/>
      <c r="DR21" s="721"/>
      <c r="DS21" s="710"/>
      <c r="DT21" s="710"/>
      <c r="DU21" s="721"/>
      <c r="DV21" s="710"/>
      <c r="DW21" s="710"/>
      <c r="DX21" s="721"/>
      <c r="DY21" s="710">
        <v>7900</v>
      </c>
      <c r="DZ21" s="710"/>
      <c r="EA21" s="721"/>
      <c r="EB21" s="710"/>
      <c r="EC21" s="710"/>
      <c r="ED21" s="721"/>
      <c r="EE21" s="710"/>
      <c r="EF21" s="710"/>
      <c r="EG21" s="721"/>
      <c r="EH21" s="710"/>
      <c r="EI21" s="710"/>
      <c r="EJ21" s="721"/>
      <c r="EK21" s="721"/>
      <c r="EL21" s="721"/>
      <c r="EM21" s="721"/>
      <c r="EN21" s="721"/>
      <c r="EO21" s="721"/>
      <c r="EP21" s="721"/>
      <c r="EQ21" s="710"/>
      <c r="ER21" s="710"/>
      <c r="ES21" s="721"/>
      <c r="ET21" s="710"/>
      <c r="EU21" s="710"/>
      <c r="EV21" s="721"/>
      <c r="EW21" s="710"/>
      <c r="EX21" s="710"/>
      <c r="EY21" s="721"/>
      <c r="EZ21" s="710"/>
      <c r="FA21" s="710"/>
      <c r="FB21" s="721"/>
      <c r="FC21" s="710"/>
      <c r="FD21" s="710"/>
      <c r="FE21" s="721"/>
      <c r="FF21" s="710"/>
      <c r="FG21" s="710"/>
      <c r="FH21" s="721"/>
      <c r="FI21" s="710"/>
      <c r="FJ21" s="710"/>
      <c r="FK21" s="721"/>
      <c r="FL21" s="710"/>
      <c r="FM21" s="710"/>
      <c r="FN21" s="721"/>
      <c r="FO21" s="710">
        <v>40408</v>
      </c>
      <c r="FP21" s="710"/>
      <c r="FQ21" s="721"/>
      <c r="FR21" s="710"/>
      <c r="FS21" s="710"/>
      <c r="FT21" s="721"/>
      <c r="FU21" s="710"/>
      <c r="FV21" s="710"/>
      <c r="FW21" s="721"/>
      <c r="FX21" s="710"/>
      <c r="FY21" s="710"/>
      <c r="FZ21" s="721"/>
      <c r="GA21" s="710">
        <f t="shared" si="9"/>
        <v>183808</v>
      </c>
      <c r="GB21" s="710">
        <f t="shared" si="8"/>
        <v>0</v>
      </c>
      <c r="GC21" s="721"/>
      <c r="GD21" s="705">
        <f t="shared" si="3"/>
        <v>183808</v>
      </c>
      <c r="GE21" s="833"/>
      <c r="GF21" s="841"/>
      <c r="GG21" s="841"/>
      <c r="GH21" s="841"/>
      <c r="GI21" s="841"/>
      <c r="GJ21" s="841"/>
      <c r="GK21" s="841"/>
      <c r="GL21" s="841"/>
      <c r="GM21" s="841"/>
      <c r="GN21" s="841"/>
      <c r="GO21" s="841"/>
      <c r="GP21" s="841"/>
      <c r="GQ21" s="841"/>
      <c r="GR21" s="841"/>
      <c r="GS21" s="841"/>
      <c r="GT21" s="841"/>
      <c r="GU21" s="841"/>
      <c r="GV21" s="841"/>
      <c r="GW21" s="841"/>
      <c r="GX21" s="841"/>
      <c r="GY21" s="841"/>
      <c r="GZ21" s="841"/>
      <c r="HA21" s="841"/>
      <c r="HB21" s="841"/>
      <c r="HC21" s="841"/>
      <c r="HD21" s="841"/>
      <c r="HE21" s="841"/>
      <c r="HF21" s="841"/>
      <c r="HG21" s="841"/>
      <c r="HH21" s="841"/>
      <c r="HI21" s="841"/>
      <c r="HJ21" s="841"/>
      <c r="HK21" s="841"/>
      <c r="HL21" s="841"/>
      <c r="HM21" s="841"/>
      <c r="HN21" s="841"/>
      <c r="HO21" s="841"/>
      <c r="HP21" s="841"/>
      <c r="HQ21" s="841"/>
      <c r="HR21" s="841"/>
      <c r="HS21" s="841"/>
      <c r="HT21" s="841"/>
      <c r="HU21" s="841"/>
      <c r="HV21" s="841"/>
      <c r="HW21" s="841"/>
      <c r="HX21" s="841"/>
      <c r="HY21" s="841"/>
      <c r="HZ21" s="841"/>
      <c r="IA21" s="841"/>
      <c r="IB21" s="841"/>
      <c r="IC21" s="841"/>
      <c r="ID21" s="841"/>
      <c r="IE21" s="841"/>
      <c r="IF21" s="841"/>
      <c r="IG21" s="841"/>
      <c r="IH21" s="841"/>
      <c r="II21" s="841"/>
      <c r="IJ21" s="841"/>
      <c r="IK21" s="841"/>
      <c r="IL21" s="841"/>
      <c r="IM21" s="841"/>
      <c r="IN21" s="841"/>
      <c r="IO21" s="841"/>
      <c r="IP21" s="841"/>
      <c r="IQ21" s="841"/>
      <c r="IR21" s="841"/>
      <c r="IS21" s="841"/>
      <c r="IT21" s="841"/>
      <c r="IU21" s="841"/>
      <c r="IV21" s="841"/>
      <c r="IW21" s="841"/>
      <c r="IX21" s="841"/>
      <c r="IY21" s="841"/>
      <c r="IZ21" s="841"/>
      <c r="JA21" s="841"/>
      <c r="JB21" s="841"/>
      <c r="JC21" s="841"/>
      <c r="JD21" s="841"/>
      <c r="JE21" s="841"/>
      <c r="JF21" s="841"/>
      <c r="JG21" s="841"/>
      <c r="JH21" s="841"/>
      <c r="JI21" s="841"/>
      <c r="JJ21" s="841"/>
      <c r="JK21" s="841"/>
      <c r="JL21" s="841"/>
      <c r="JM21" s="841"/>
      <c r="JN21" s="841"/>
      <c r="JO21" s="841"/>
      <c r="JP21" s="841"/>
      <c r="JQ21" s="841"/>
      <c r="JR21" s="841"/>
      <c r="JS21" s="841"/>
      <c r="JT21" s="841"/>
      <c r="JU21" s="841"/>
      <c r="JV21" s="841"/>
      <c r="JW21" s="841"/>
      <c r="JX21" s="841"/>
      <c r="JY21" s="841"/>
      <c r="JZ21" s="841"/>
      <c r="KA21" s="841"/>
      <c r="KB21" s="841"/>
      <c r="KC21" s="841"/>
      <c r="KD21" s="841"/>
      <c r="KE21" s="841"/>
      <c r="KF21" s="841"/>
      <c r="KG21" s="841"/>
      <c r="KH21" s="841"/>
      <c r="KI21" s="841"/>
      <c r="KJ21" s="841"/>
      <c r="KK21" s="841"/>
      <c r="KL21" s="841"/>
      <c r="KM21" s="841"/>
      <c r="KN21" s="841"/>
      <c r="KO21" s="841"/>
      <c r="KP21" s="841"/>
      <c r="KQ21" s="841"/>
      <c r="KR21" s="841"/>
      <c r="KS21" s="841"/>
      <c r="KT21" s="841"/>
      <c r="KU21" s="841"/>
      <c r="KV21" s="841"/>
      <c r="KW21" s="841"/>
      <c r="KX21" s="841"/>
      <c r="KY21" s="841"/>
      <c r="KZ21" s="841"/>
      <c r="LA21" s="841"/>
      <c r="LB21" s="841"/>
      <c r="LC21" s="841"/>
      <c r="LD21" s="841"/>
      <c r="LE21" s="841"/>
      <c r="LF21" s="841"/>
      <c r="LG21" s="841"/>
      <c r="LH21" s="841"/>
      <c r="LI21" s="841"/>
      <c r="LJ21" s="841"/>
      <c r="LK21" s="841"/>
      <c r="LL21" s="841"/>
      <c r="LM21" s="841"/>
      <c r="LN21" s="841"/>
      <c r="LO21" s="841"/>
      <c r="LP21" s="841"/>
      <c r="LQ21" s="841"/>
      <c r="LR21" s="841"/>
      <c r="LS21" s="841"/>
      <c r="LT21" s="841"/>
      <c r="LU21" s="841"/>
      <c r="LV21" s="841"/>
      <c r="LW21" s="841"/>
      <c r="LX21" s="841"/>
      <c r="LY21" s="841"/>
      <c r="LZ21" s="841"/>
      <c r="MA21" s="841"/>
      <c r="MB21" s="841"/>
      <c r="MC21" s="841"/>
      <c r="MD21" s="841"/>
      <c r="ME21" s="841"/>
      <c r="MF21" s="841"/>
      <c r="MG21" s="841"/>
      <c r="MH21" s="841"/>
      <c r="MI21" s="841"/>
      <c r="MJ21" s="841"/>
      <c r="MK21" s="841"/>
      <c r="ML21" s="841"/>
      <c r="MM21" s="841"/>
      <c r="MN21" s="841"/>
      <c r="MO21" s="841"/>
      <c r="MP21" s="841"/>
      <c r="MQ21" s="841"/>
      <c r="MR21" s="841"/>
      <c r="MS21" s="841"/>
      <c r="MT21" s="841"/>
      <c r="MU21" s="841"/>
      <c r="MV21" s="841"/>
      <c r="MW21" s="841"/>
      <c r="MX21" s="841"/>
      <c r="MY21" s="841"/>
      <c r="MZ21" s="841"/>
      <c r="NA21" s="841"/>
      <c r="NB21" s="841"/>
      <c r="NC21" s="841"/>
      <c r="ND21" s="841"/>
      <c r="NE21" s="841"/>
      <c r="NF21" s="841"/>
      <c r="NG21" s="841"/>
      <c r="NH21" s="841"/>
      <c r="NI21" s="841"/>
      <c r="NJ21" s="841"/>
      <c r="NK21" s="841"/>
      <c r="NL21" s="841"/>
      <c r="NM21" s="841"/>
      <c r="NN21" s="841"/>
      <c r="NO21" s="841"/>
      <c r="NP21" s="841"/>
      <c r="NQ21" s="841"/>
      <c r="NR21" s="841"/>
      <c r="NS21" s="841"/>
      <c r="NT21" s="841"/>
      <c r="NU21" s="841"/>
      <c r="NV21" s="841"/>
      <c r="NW21" s="841"/>
      <c r="NX21" s="841"/>
      <c r="NY21" s="841"/>
      <c r="NZ21" s="841"/>
      <c r="OA21" s="841"/>
      <c r="OB21" s="841"/>
      <c r="OC21" s="841"/>
      <c r="OD21" s="841"/>
      <c r="OE21" s="841"/>
      <c r="OF21" s="841"/>
      <c r="OG21" s="841"/>
      <c r="OH21" s="841"/>
      <c r="OI21" s="841"/>
      <c r="OJ21" s="841"/>
      <c r="OK21" s="841"/>
      <c r="OL21" s="841"/>
      <c r="OM21" s="841"/>
      <c r="ON21" s="841"/>
      <c r="OO21" s="841"/>
      <c r="OP21" s="841"/>
      <c r="OQ21" s="841"/>
      <c r="OR21" s="841"/>
      <c r="OS21" s="841"/>
      <c r="OT21" s="841"/>
      <c r="OU21" s="841"/>
      <c r="OV21" s="841"/>
      <c r="OW21" s="841"/>
      <c r="OX21" s="841"/>
      <c r="OY21" s="841"/>
      <c r="OZ21" s="841"/>
      <c r="PA21" s="841"/>
      <c r="PB21" s="841"/>
      <c r="PC21" s="841"/>
      <c r="PD21" s="841"/>
      <c r="PE21" s="841"/>
      <c r="PF21" s="841"/>
      <c r="PG21" s="841"/>
      <c r="PH21" s="841"/>
      <c r="PI21" s="841"/>
      <c r="PJ21" s="841"/>
      <c r="PK21" s="841"/>
      <c r="PL21" s="841"/>
      <c r="PM21" s="841"/>
      <c r="PN21" s="841"/>
      <c r="PO21" s="841"/>
      <c r="PP21" s="841"/>
      <c r="PQ21" s="841"/>
      <c r="PR21" s="841"/>
      <c r="PS21" s="841"/>
      <c r="PT21" s="841"/>
      <c r="PU21" s="841"/>
      <c r="PV21" s="841"/>
      <c r="PW21" s="841"/>
      <c r="PX21" s="841"/>
      <c r="PY21" s="841"/>
      <c r="PZ21" s="841"/>
      <c r="QA21" s="841"/>
      <c r="QB21" s="841"/>
      <c r="QC21" s="841"/>
      <c r="QD21" s="841"/>
      <c r="QE21" s="841"/>
      <c r="QF21" s="841"/>
      <c r="QG21" s="841"/>
      <c r="QH21" s="841"/>
      <c r="QI21" s="841"/>
      <c r="QJ21" s="841"/>
      <c r="QK21" s="841"/>
      <c r="QL21" s="841"/>
      <c r="QM21" s="841"/>
      <c r="QN21" s="841"/>
      <c r="QO21" s="841"/>
      <c r="QP21" s="841"/>
      <c r="QQ21" s="841"/>
      <c r="QR21" s="841"/>
      <c r="QS21" s="841"/>
      <c r="QT21" s="841"/>
      <c r="QU21" s="841"/>
      <c r="QV21" s="841"/>
      <c r="QW21" s="841"/>
      <c r="QX21" s="841"/>
      <c r="QY21" s="841"/>
      <c r="QZ21" s="841"/>
      <c r="RA21" s="841"/>
      <c r="RB21" s="841"/>
      <c r="RC21" s="841"/>
      <c r="RD21" s="841"/>
      <c r="RE21" s="841"/>
      <c r="RF21" s="841"/>
      <c r="RG21" s="841"/>
      <c r="RH21" s="841"/>
      <c r="RI21" s="841"/>
      <c r="RJ21" s="841"/>
      <c r="RK21" s="841"/>
      <c r="RL21" s="841"/>
      <c r="RM21" s="841"/>
      <c r="RN21" s="841"/>
      <c r="RO21" s="841"/>
      <c r="RP21" s="841"/>
      <c r="RQ21" s="841"/>
      <c r="RR21" s="841"/>
      <c r="RS21" s="841"/>
      <c r="RT21" s="841"/>
      <c r="RU21" s="841"/>
      <c r="RV21" s="841"/>
      <c r="RW21" s="841"/>
      <c r="RX21" s="841"/>
      <c r="RY21" s="841"/>
      <c r="RZ21" s="841"/>
      <c r="SA21" s="841"/>
      <c r="SB21" s="841"/>
      <c r="SC21" s="841"/>
      <c r="SD21" s="841"/>
      <c r="SE21" s="841"/>
      <c r="SF21" s="841"/>
      <c r="SG21" s="841"/>
      <c r="SH21" s="841"/>
      <c r="SI21" s="841"/>
      <c r="SJ21" s="841"/>
      <c r="SK21" s="841"/>
      <c r="SL21" s="841"/>
      <c r="SM21" s="841"/>
      <c r="SN21" s="841"/>
      <c r="SO21" s="841"/>
      <c r="SP21" s="841"/>
      <c r="SQ21" s="841"/>
      <c r="SR21" s="841"/>
      <c r="SS21" s="841"/>
      <c r="ST21" s="841"/>
      <c r="SU21" s="841"/>
      <c r="SV21" s="841"/>
      <c r="SW21" s="841"/>
      <c r="SX21" s="841"/>
      <c r="SY21" s="841"/>
      <c r="SZ21" s="841"/>
      <c r="TA21" s="841"/>
      <c r="TB21" s="841"/>
      <c r="TC21" s="841"/>
      <c r="TD21" s="841"/>
      <c r="TE21" s="841"/>
      <c r="TF21" s="841"/>
      <c r="TG21" s="841"/>
      <c r="TH21" s="841"/>
      <c r="TI21" s="841"/>
      <c r="TJ21" s="841"/>
      <c r="TK21" s="841"/>
      <c r="TL21" s="841"/>
      <c r="TM21" s="841"/>
      <c r="TN21" s="841"/>
      <c r="TO21" s="841"/>
      <c r="TP21" s="841"/>
      <c r="TQ21" s="841"/>
      <c r="TR21" s="841"/>
      <c r="TS21" s="841"/>
      <c r="TT21" s="841"/>
      <c r="TU21" s="841"/>
      <c r="TV21" s="841"/>
      <c r="TW21" s="841"/>
      <c r="TX21" s="841"/>
      <c r="TY21" s="841"/>
      <c r="TZ21" s="841"/>
      <c r="UA21" s="841"/>
      <c r="UB21" s="841"/>
      <c r="UC21" s="841"/>
      <c r="UD21" s="841"/>
      <c r="UE21" s="841"/>
      <c r="UF21" s="841"/>
      <c r="UG21" s="841"/>
      <c r="UH21" s="841"/>
      <c r="UI21" s="841"/>
      <c r="UJ21" s="841"/>
      <c r="UK21" s="841"/>
      <c r="UL21" s="841"/>
      <c r="UM21" s="841"/>
      <c r="UN21" s="841"/>
      <c r="UO21" s="841"/>
      <c r="UP21" s="841"/>
      <c r="UQ21" s="841"/>
      <c r="UR21" s="841"/>
      <c r="US21" s="841"/>
      <c r="UT21" s="841"/>
      <c r="UU21" s="841"/>
      <c r="UV21" s="841"/>
      <c r="UW21" s="841"/>
      <c r="UX21" s="841"/>
      <c r="UY21" s="841"/>
      <c r="UZ21" s="841"/>
      <c r="VA21" s="841"/>
      <c r="VB21" s="841"/>
      <c r="VC21" s="841"/>
      <c r="VD21" s="841"/>
      <c r="VE21" s="841"/>
      <c r="VF21" s="841"/>
      <c r="VG21" s="841"/>
      <c r="VH21" s="841"/>
      <c r="VI21" s="841"/>
      <c r="VJ21" s="841"/>
      <c r="VK21" s="841"/>
      <c r="VL21" s="841"/>
      <c r="VM21" s="841"/>
      <c r="VN21" s="841"/>
      <c r="VO21" s="841"/>
      <c r="VP21" s="841"/>
      <c r="VQ21" s="841"/>
      <c r="VR21" s="841"/>
      <c r="VS21" s="841"/>
      <c r="VT21" s="841"/>
      <c r="VU21" s="841"/>
      <c r="VV21" s="841"/>
      <c r="VW21" s="841"/>
      <c r="VX21" s="841"/>
      <c r="VY21" s="841"/>
      <c r="VZ21" s="841"/>
      <c r="WA21" s="841"/>
      <c r="WB21" s="841"/>
      <c r="WC21" s="841"/>
      <c r="WD21" s="841"/>
      <c r="WE21" s="841"/>
      <c r="WF21" s="841"/>
      <c r="WG21" s="841"/>
      <c r="WH21" s="841"/>
      <c r="WI21" s="841"/>
      <c r="WJ21" s="841"/>
      <c r="WK21" s="841"/>
      <c r="WL21" s="841"/>
      <c r="WM21" s="841"/>
      <c r="WN21" s="841"/>
      <c r="WO21" s="841"/>
      <c r="WP21" s="841"/>
      <c r="WQ21" s="841"/>
      <c r="WR21" s="841"/>
      <c r="WS21" s="841"/>
      <c r="WT21" s="841"/>
      <c r="WU21" s="841"/>
      <c r="WV21" s="841"/>
      <c r="WW21" s="841"/>
      <c r="WX21" s="841"/>
      <c r="WY21" s="841"/>
      <c r="WZ21" s="841"/>
      <c r="XA21" s="841"/>
      <c r="XB21" s="841"/>
      <c r="XC21" s="841"/>
      <c r="XD21" s="841"/>
      <c r="XE21" s="841"/>
      <c r="XF21" s="841"/>
      <c r="XG21" s="841"/>
      <c r="XH21" s="841"/>
      <c r="XI21" s="841"/>
      <c r="XJ21" s="841"/>
      <c r="XK21" s="841"/>
      <c r="XL21" s="841"/>
      <c r="XM21" s="841"/>
      <c r="XN21" s="841"/>
      <c r="XO21" s="841"/>
      <c r="XP21" s="841"/>
      <c r="XQ21" s="841"/>
      <c r="XR21" s="841"/>
      <c r="XS21" s="841"/>
      <c r="XT21" s="841"/>
      <c r="XU21" s="841"/>
      <c r="XV21" s="841"/>
      <c r="XW21" s="841"/>
      <c r="XX21" s="841"/>
      <c r="XY21" s="841"/>
      <c r="XZ21" s="841"/>
      <c r="YA21" s="841"/>
      <c r="YB21" s="841"/>
      <c r="YC21" s="841"/>
      <c r="YD21" s="841"/>
      <c r="YE21" s="841"/>
      <c r="YF21" s="841"/>
      <c r="YG21" s="841"/>
      <c r="YH21" s="841"/>
      <c r="YI21" s="841"/>
      <c r="YJ21" s="841"/>
      <c r="YK21" s="841"/>
      <c r="YL21" s="841"/>
      <c r="YM21" s="841"/>
      <c r="YN21" s="841"/>
      <c r="YO21" s="841"/>
      <c r="YP21" s="841"/>
      <c r="YQ21" s="841"/>
      <c r="YR21" s="841"/>
      <c r="YS21" s="841"/>
      <c r="YT21" s="841"/>
      <c r="YU21" s="841"/>
      <c r="YV21" s="841"/>
      <c r="YW21" s="841"/>
      <c r="YX21" s="841"/>
      <c r="YY21" s="841"/>
      <c r="YZ21" s="841"/>
      <c r="ZA21" s="841"/>
      <c r="ZB21" s="841"/>
      <c r="ZC21" s="841"/>
      <c r="ZD21" s="841"/>
      <c r="ZE21" s="841"/>
      <c r="ZF21" s="841"/>
      <c r="ZG21" s="841"/>
      <c r="ZH21" s="841"/>
      <c r="ZI21" s="841"/>
      <c r="ZJ21" s="841"/>
      <c r="ZK21" s="841"/>
      <c r="ZL21" s="841"/>
      <c r="ZM21" s="841"/>
      <c r="ZN21" s="841"/>
      <c r="ZO21" s="841"/>
      <c r="ZP21" s="841"/>
      <c r="ZQ21" s="841"/>
      <c r="ZR21" s="841"/>
      <c r="ZS21" s="841"/>
      <c r="ZT21" s="841"/>
      <c r="ZU21" s="841"/>
      <c r="ZV21" s="841"/>
      <c r="ZW21" s="841"/>
      <c r="ZX21" s="841"/>
      <c r="ZY21" s="841"/>
      <c r="ZZ21" s="841"/>
      <c r="AAA21" s="841"/>
      <c r="AAB21" s="841"/>
      <c r="AAC21" s="841"/>
      <c r="AAD21" s="841"/>
      <c r="AAE21" s="841"/>
      <c r="AAF21" s="841"/>
      <c r="AAG21" s="841"/>
      <c r="AAH21" s="841"/>
      <c r="AAI21" s="841"/>
      <c r="AAJ21" s="841"/>
      <c r="AAK21" s="841"/>
      <c r="AAL21" s="841"/>
      <c r="AAM21" s="841"/>
      <c r="AAN21" s="841"/>
      <c r="AAO21" s="841"/>
      <c r="AAP21" s="841"/>
      <c r="AAQ21" s="841"/>
      <c r="AAR21" s="841"/>
      <c r="AAS21" s="841"/>
      <c r="AAT21" s="841"/>
      <c r="AAU21" s="841"/>
      <c r="AAV21" s="841"/>
      <c r="AAW21" s="841"/>
      <c r="AAX21" s="841"/>
      <c r="AAY21" s="841"/>
      <c r="AAZ21" s="841"/>
      <c r="ABA21" s="841"/>
      <c r="ABB21" s="841"/>
      <c r="ABC21" s="841"/>
      <c r="ABD21" s="841"/>
      <c r="ABE21" s="841"/>
      <c r="ABF21" s="841"/>
      <c r="ABG21" s="841"/>
      <c r="ABH21" s="841"/>
      <c r="ABI21" s="841"/>
      <c r="ABJ21" s="841"/>
      <c r="ABK21" s="841"/>
      <c r="ABL21" s="841"/>
      <c r="ABM21" s="841"/>
      <c r="ABN21" s="841"/>
      <c r="ABO21" s="841"/>
      <c r="ABP21" s="841"/>
      <c r="ABQ21" s="841"/>
      <c r="ABR21" s="841"/>
      <c r="ABS21" s="841"/>
      <c r="ABT21" s="841"/>
      <c r="ABU21" s="841"/>
      <c r="ABV21" s="841"/>
      <c r="ABW21" s="841"/>
      <c r="ABX21" s="841"/>
      <c r="ABY21" s="841"/>
      <c r="ABZ21" s="841"/>
      <c r="ACA21" s="841"/>
      <c r="ACB21" s="841"/>
      <c r="ACC21" s="841"/>
      <c r="ACD21" s="841"/>
      <c r="ACE21" s="841"/>
      <c r="ACF21" s="841"/>
      <c r="ACG21" s="841"/>
      <c r="ACH21" s="841"/>
      <c r="ACI21" s="841"/>
      <c r="ACJ21" s="841"/>
      <c r="ACK21" s="841"/>
      <c r="ACL21" s="841"/>
      <c r="ACM21" s="841"/>
      <c r="ACN21" s="841"/>
      <c r="ACO21" s="841"/>
      <c r="ACP21" s="841"/>
      <c r="ACQ21" s="841"/>
      <c r="ACR21" s="841"/>
      <c r="ACS21" s="841"/>
      <c r="ACT21" s="841"/>
      <c r="ACU21" s="841"/>
      <c r="ACV21" s="841"/>
      <c r="ACW21" s="841"/>
      <c r="ACX21" s="841"/>
      <c r="ACY21" s="841"/>
      <c r="ACZ21" s="841"/>
      <c r="ADA21" s="841"/>
      <c r="ADB21" s="841"/>
      <c r="ADC21" s="841"/>
      <c r="ADD21" s="841"/>
      <c r="ADE21" s="841"/>
      <c r="ADF21" s="841"/>
      <c r="ADG21" s="841"/>
      <c r="ADH21" s="841"/>
      <c r="ADI21" s="841"/>
      <c r="ADJ21" s="841"/>
      <c r="ADK21" s="841"/>
      <c r="ADL21" s="841"/>
      <c r="ADM21" s="841"/>
      <c r="ADN21" s="841"/>
      <c r="ADO21" s="841"/>
      <c r="ADP21" s="841"/>
      <c r="ADQ21" s="841"/>
      <c r="ADR21" s="841"/>
      <c r="ADS21" s="841"/>
      <c r="ADT21" s="841"/>
      <c r="ADU21" s="841"/>
      <c r="ADV21" s="841"/>
      <c r="ADW21" s="841"/>
      <c r="ADX21" s="841"/>
      <c r="ADY21" s="841"/>
      <c r="ADZ21" s="841"/>
      <c r="AEA21" s="841"/>
      <c r="AEB21" s="841"/>
      <c r="AEC21" s="841"/>
      <c r="AED21" s="841"/>
      <c r="AEE21" s="841"/>
      <c r="AEF21" s="841"/>
      <c r="AEG21" s="841"/>
      <c r="AEH21" s="841"/>
      <c r="AEI21" s="841"/>
      <c r="AEJ21" s="841"/>
      <c r="AEK21" s="841"/>
      <c r="AEL21" s="841"/>
      <c r="AEM21" s="841"/>
      <c r="AEN21" s="841"/>
      <c r="AEO21" s="841"/>
      <c r="AEP21" s="841"/>
      <c r="AEQ21" s="841"/>
      <c r="AER21" s="841"/>
      <c r="AES21" s="841"/>
      <c r="AET21" s="841"/>
      <c r="AEU21" s="841"/>
      <c r="AEV21" s="841"/>
      <c r="AEW21" s="841"/>
      <c r="AEX21" s="841"/>
      <c r="AEY21" s="841"/>
      <c r="AEZ21" s="841"/>
      <c r="AFA21" s="841"/>
      <c r="AFB21" s="841"/>
      <c r="AFC21" s="841"/>
      <c r="AFD21" s="841"/>
      <c r="AFE21" s="841"/>
      <c r="AFF21" s="841"/>
      <c r="AFG21" s="841"/>
      <c r="AFH21" s="841"/>
      <c r="AFI21" s="841"/>
      <c r="AFJ21" s="841"/>
      <c r="AFK21" s="841"/>
      <c r="AFL21" s="841"/>
      <c r="AFM21" s="841"/>
      <c r="AFN21" s="841"/>
      <c r="AFO21" s="841"/>
      <c r="AFP21" s="841"/>
      <c r="AFQ21" s="841"/>
      <c r="AFR21" s="841"/>
      <c r="AFS21" s="841"/>
      <c r="AFT21" s="841"/>
      <c r="AFU21" s="841"/>
      <c r="AFV21" s="841"/>
      <c r="AFW21" s="841"/>
      <c r="AFX21" s="841"/>
      <c r="AFY21" s="841"/>
      <c r="AFZ21" s="841"/>
      <c r="AGA21" s="841"/>
      <c r="AGB21" s="841"/>
      <c r="AGC21" s="841"/>
      <c r="AGD21" s="841"/>
      <c r="AGE21" s="841"/>
      <c r="AGF21" s="841"/>
      <c r="AGG21" s="841"/>
      <c r="AGH21" s="841"/>
      <c r="AGI21" s="841"/>
      <c r="AGJ21" s="841"/>
      <c r="AGK21" s="841"/>
      <c r="AGL21" s="841"/>
      <c r="AGM21" s="841"/>
      <c r="AGN21" s="841"/>
      <c r="AGO21" s="841"/>
      <c r="AGP21" s="841"/>
      <c r="AGQ21" s="841"/>
      <c r="AGR21" s="841"/>
      <c r="AGS21" s="841"/>
      <c r="AGT21" s="841"/>
      <c r="AGU21" s="841"/>
      <c r="AGV21" s="841"/>
      <c r="AGW21" s="841"/>
      <c r="AGX21" s="841"/>
      <c r="AGY21" s="841"/>
      <c r="AGZ21" s="841"/>
      <c r="AHA21" s="841"/>
      <c r="AHB21" s="841"/>
      <c r="AHC21" s="841"/>
      <c r="AHD21" s="841"/>
      <c r="AHE21" s="841"/>
      <c r="AHF21" s="841"/>
      <c r="AHG21" s="841"/>
      <c r="AHH21" s="841"/>
      <c r="AHI21" s="841"/>
      <c r="AHJ21" s="841"/>
      <c r="AHK21" s="841"/>
      <c r="AHL21" s="841"/>
      <c r="AHM21" s="841"/>
      <c r="AHN21" s="841"/>
      <c r="AHO21" s="841"/>
      <c r="AHP21" s="841"/>
      <c r="AHQ21" s="841"/>
      <c r="AHR21" s="841"/>
      <c r="AHS21" s="841"/>
      <c r="AHT21" s="841"/>
      <c r="AHU21" s="841"/>
      <c r="AHV21" s="841"/>
      <c r="AHW21" s="841"/>
      <c r="AHX21" s="841"/>
      <c r="AHY21" s="841"/>
      <c r="AHZ21" s="841"/>
      <c r="AIA21" s="841"/>
      <c r="AIB21" s="841"/>
      <c r="AIC21" s="841"/>
      <c r="AID21" s="841"/>
      <c r="AIE21" s="841"/>
      <c r="AIF21" s="841"/>
      <c r="AIG21" s="841"/>
      <c r="AIH21" s="841"/>
      <c r="AII21" s="841"/>
      <c r="AIJ21" s="841"/>
      <c r="AIK21" s="841"/>
      <c r="AIL21" s="841"/>
      <c r="AIM21" s="841"/>
      <c r="AIN21" s="841"/>
      <c r="AIO21" s="841"/>
      <c r="AIP21" s="841"/>
      <c r="AIQ21" s="841"/>
      <c r="AIR21" s="841"/>
      <c r="AIS21" s="841"/>
      <c r="AIT21" s="841"/>
      <c r="AIU21" s="841"/>
      <c r="AIV21" s="841"/>
      <c r="AIW21" s="841"/>
      <c r="AIX21" s="841"/>
      <c r="AIY21" s="841"/>
      <c r="AIZ21" s="841"/>
      <c r="AJA21" s="841"/>
      <c r="AJB21" s="841"/>
      <c r="AJC21" s="841"/>
      <c r="AJD21" s="841"/>
      <c r="AJE21" s="841"/>
      <c r="AJF21" s="841"/>
      <c r="AJG21" s="841"/>
      <c r="AJH21" s="841"/>
      <c r="AJI21" s="841"/>
      <c r="AJJ21" s="841"/>
      <c r="AJK21" s="841"/>
      <c r="AJL21" s="841"/>
      <c r="AJM21" s="841"/>
      <c r="AJN21" s="841"/>
      <c r="AJO21" s="841"/>
      <c r="AJP21" s="841"/>
      <c r="AJQ21" s="841"/>
      <c r="AJR21" s="841"/>
      <c r="AJS21" s="841"/>
      <c r="AJT21" s="841"/>
      <c r="AJU21" s="841"/>
      <c r="AJV21" s="841"/>
      <c r="AJW21" s="841"/>
      <c r="AJX21" s="841"/>
      <c r="AJY21" s="841"/>
      <c r="AJZ21" s="841"/>
      <c r="AKA21" s="841"/>
      <c r="AKB21" s="841"/>
      <c r="AKC21" s="841"/>
      <c r="AKD21" s="841"/>
      <c r="AKE21" s="841"/>
      <c r="AKF21" s="841"/>
      <c r="AKG21" s="841"/>
      <c r="AKH21" s="841"/>
      <c r="AKI21" s="841"/>
      <c r="AKJ21" s="841"/>
      <c r="AKK21" s="841"/>
      <c r="AKL21" s="841"/>
      <c r="AKM21" s="841"/>
      <c r="AKN21" s="841"/>
      <c r="AKO21" s="841"/>
      <c r="AKP21" s="841"/>
      <c r="AKQ21" s="841"/>
      <c r="AKR21" s="841"/>
      <c r="AKS21" s="841"/>
      <c r="AKT21" s="841"/>
      <c r="AKU21" s="841"/>
      <c r="AKV21" s="841"/>
      <c r="AKW21" s="841"/>
      <c r="AKX21" s="841"/>
      <c r="AKY21" s="841"/>
      <c r="AKZ21" s="841"/>
      <c r="ALA21" s="841"/>
      <c r="ALB21" s="841"/>
      <c r="ALC21" s="841"/>
      <c r="ALD21" s="841"/>
      <c r="ALE21" s="841"/>
      <c r="ALF21" s="841"/>
      <c r="ALG21" s="841"/>
      <c r="ALH21" s="841"/>
      <c r="ALI21" s="841"/>
      <c r="ALJ21" s="841"/>
      <c r="ALK21" s="841"/>
      <c r="ALL21" s="841"/>
      <c r="ALM21" s="841"/>
      <c r="ALN21" s="841"/>
      <c r="ALO21" s="841"/>
      <c r="ALP21" s="841"/>
      <c r="ALQ21" s="841"/>
      <c r="ALR21" s="841"/>
      <c r="ALS21" s="841"/>
      <c r="ALT21" s="841"/>
      <c r="ALU21" s="841"/>
      <c r="ALV21" s="841"/>
      <c r="ALW21" s="841"/>
      <c r="ALX21" s="841"/>
      <c r="ALY21" s="841"/>
      <c r="ALZ21" s="841"/>
      <c r="AMA21" s="841"/>
      <c r="AMB21" s="841"/>
      <c r="AMC21" s="841"/>
      <c r="AMD21" s="841"/>
      <c r="AME21" s="841"/>
      <c r="AMF21" s="841"/>
      <c r="AMG21" s="841"/>
      <c r="AMH21" s="841"/>
      <c r="AMI21" s="841"/>
      <c r="AMJ21" s="841"/>
      <c r="AMK21" s="841"/>
      <c r="AML21" s="841"/>
      <c r="AMM21" s="841"/>
      <c r="AMN21" s="841"/>
      <c r="AMO21" s="841"/>
      <c r="AMP21" s="841"/>
      <c r="AMQ21" s="841"/>
      <c r="AMR21" s="841"/>
      <c r="AMS21" s="841"/>
      <c r="AMT21" s="841"/>
      <c r="AMU21" s="841"/>
      <c r="AMV21" s="841"/>
      <c r="AMW21" s="841"/>
      <c r="AMX21" s="841"/>
      <c r="AMY21" s="841"/>
      <c r="AMZ21" s="841"/>
      <c r="ANA21" s="841"/>
      <c r="ANB21" s="841"/>
      <c r="ANC21" s="841"/>
      <c r="AND21" s="841"/>
      <c r="ANE21" s="841"/>
      <c r="ANF21" s="841"/>
      <c r="ANG21" s="841"/>
      <c r="ANH21" s="841"/>
      <c r="ANI21" s="841"/>
      <c r="ANJ21" s="841"/>
      <c r="ANK21" s="841"/>
      <c r="ANL21" s="841"/>
      <c r="ANM21" s="841"/>
      <c r="ANN21" s="841"/>
      <c r="ANO21" s="841"/>
      <c r="ANP21" s="841"/>
      <c r="ANQ21" s="841"/>
      <c r="ANR21" s="841"/>
      <c r="ANS21" s="841"/>
      <c r="ANT21" s="841"/>
      <c r="ANU21" s="841"/>
      <c r="ANV21" s="841"/>
      <c r="ANW21" s="841"/>
      <c r="ANX21" s="841"/>
      <c r="ANY21" s="841"/>
      <c r="ANZ21" s="841"/>
      <c r="AOA21" s="841"/>
      <c r="AOB21" s="841"/>
      <c r="AOC21" s="841"/>
      <c r="AOD21" s="841"/>
      <c r="AOE21" s="841"/>
      <c r="AOF21" s="841"/>
      <c r="AOG21" s="841"/>
      <c r="AOH21" s="841"/>
      <c r="AOI21" s="841"/>
      <c r="AOJ21" s="841"/>
      <c r="AOK21" s="841"/>
      <c r="AOL21" s="841"/>
      <c r="AOM21" s="841"/>
      <c r="AON21" s="841"/>
      <c r="AOO21" s="841"/>
      <c r="AOP21" s="841"/>
      <c r="AOQ21" s="841"/>
      <c r="AOR21" s="841"/>
      <c r="AOS21" s="841"/>
      <c r="AOT21" s="841"/>
      <c r="AOU21" s="841"/>
      <c r="AOV21" s="841"/>
      <c r="AOW21" s="841"/>
      <c r="AOX21" s="841"/>
      <c r="AOY21" s="841"/>
      <c r="AOZ21" s="841"/>
      <c r="APA21" s="841"/>
      <c r="APB21" s="841"/>
      <c r="APC21" s="841"/>
      <c r="APD21" s="841"/>
      <c r="APE21" s="841"/>
      <c r="APF21" s="841"/>
      <c r="APG21" s="841"/>
      <c r="APH21" s="841"/>
      <c r="API21" s="841"/>
      <c r="APJ21" s="841"/>
      <c r="APK21" s="841"/>
      <c r="APL21" s="841"/>
      <c r="APM21" s="841"/>
      <c r="APN21" s="841"/>
      <c r="APO21" s="841"/>
      <c r="APP21" s="841"/>
      <c r="APQ21" s="841"/>
      <c r="APR21" s="841"/>
      <c r="APS21" s="841"/>
      <c r="APT21" s="841"/>
      <c r="APU21" s="841"/>
      <c r="APV21" s="841"/>
      <c r="APW21" s="841"/>
      <c r="APX21" s="841"/>
      <c r="APY21" s="841"/>
      <c r="APZ21" s="841"/>
      <c r="AQA21" s="841"/>
      <c r="AQB21" s="841"/>
      <c r="AQC21" s="841"/>
      <c r="AQD21" s="841"/>
      <c r="AQE21" s="841"/>
      <c r="AQF21" s="841"/>
      <c r="AQG21" s="841"/>
      <c r="AQH21" s="841"/>
      <c r="AQI21" s="841"/>
      <c r="AQJ21" s="841"/>
      <c r="AQK21" s="841"/>
      <c r="AQL21" s="841"/>
      <c r="AQM21" s="841"/>
      <c r="AQN21" s="841"/>
      <c r="AQO21" s="841"/>
      <c r="AQP21" s="841"/>
      <c r="AQQ21" s="841"/>
      <c r="AQR21" s="841"/>
      <c r="AQS21" s="841"/>
      <c r="AQT21" s="841"/>
      <c r="AQU21" s="841"/>
      <c r="AQV21" s="841"/>
      <c r="AQW21" s="841"/>
      <c r="AQX21" s="841"/>
      <c r="AQY21" s="841"/>
      <c r="AQZ21" s="841"/>
      <c r="ARA21" s="841"/>
      <c r="ARB21" s="841"/>
      <c r="ARC21" s="841"/>
      <c r="ARD21" s="841"/>
      <c r="ARE21" s="841"/>
      <c r="ARF21" s="841"/>
      <c r="ARG21" s="841"/>
      <c r="ARH21" s="841"/>
      <c r="ARI21" s="841"/>
      <c r="ARJ21" s="841"/>
      <c r="ARK21" s="841"/>
      <c r="ARL21" s="841"/>
      <c r="ARM21" s="841"/>
      <c r="ARN21" s="841"/>
      <c r="ARO21" s="841"/>
      <c r="ARP21" s="841"/>
      <c r="ARQ21" s="841"/>
      <c r="ARR21" s="841"/>
      <c r="ARS21" s="841"/>
      <c r="ART21" s="841"/>
      <c r="ARU21" s="841"/>
      <c r="ARV21" s="841"/>
      <c r="ARW21" s="841"/>
      <c r="ARX21" s="841"/>
      <c r="ARY21" s="841"/>
      <c r="ARZ21" s="841"/>
      <c r="ASA21" s="841"/>
      <c r="ASB21" s="841"/>
      <c r="ASC21" s="841"/>
      <c r="ASD21" s="841"/>
      <c r="ASE21" s="841"/>
      <c r="ASF21" s="841"/>
      <c r="ASG21" s="841"/>
      <c r="ASH21" s="841"/>
      <c r="ASI21" s="841"/>
      <c r="ASJ21" s="841"/>
      <c r="ASK21" s="841"/>
      <c r="ASL21" s="841"/>
      <c r="ASM21" s="841"/>
      <c r="ASN21" s="841"/>
      <c r="ASO21" s="841"/>
      <c r="ASP21" s="841"/>
      <c r="ASQ21" s="841"/>
      <c r="ASR21" s="841"/>
      <c r="ASS21" s="841"/>
      <c r="AST21" s="841"/>
      <c r="ASU21" s="841"/>
      <c r="ASV21" s="841"/>
      <c r="ASW21" s="841"/>
      <c r="ASX21" s="841"/>
      <c r="ASY21" s="841"/>
      <c r="ASZ21" s="841"/>
      <c r="ATA21" s="841"/>
      <c r="ATB21" s="841"/>
      <c r="ATC21" s="841"/>
      <c r="ATD21" s="841"/>
      <c r="ATE21" s="841"/>
      <c r="ATF21" s="841"/>
      <c r="ATG21" s="841"/>
      <c r="ATH21" s="841"/>
      <c r="ATI21" s="841"/>
      <c r="ATJ21" s="841"/>
      <c r="ATK21" s="841"/>
      <c r="ATL21" s="841"/>
      <c r="ATM21" s="841"/>
      <c r="ATN21" s="841"/>
      <c r="ATO21" s="841"/>
      <c r="ATP21" s="841"/>
      <c r="ATQ21" s="841"/>
      <c r="ATR21" s="841"/>
      <c r="ATS21" s="841"/>
      <c r="ATT21" s="841"/>
      <c r="ATU21" s="841"/>
      <c r="ATV21" s="841"/>
      <c r="ATW21" s="841"/>
      <c r="ATX21" s="841"/>
      <c r="ATY21" s="841"/>
      <c r="ATZ21" s="841"/>
      <c r="AUA21" s="841"/>
      <c r="AUB21" s="841"/>
      <c r="AUC21" s="841"/>
      <c r="AUD21" s="841"/>
      <c r="AUE21" s="841"/>
      <c r="AUF21" s="841"/>
      <c r="AUG21" s="841"/>
      <c r="AUH21" s="841"/>
      <c r="AUI21" s="841"/>
      <c r="AUJ21" s="841"/>
      <c r="AUK21" s="841"/>
      <c r="AUL21" s="841"/>
      <c r="AUM21" s="841"/>
      <c r="AUN21" s="841"/>
      <c r="AUO21" s="841"/>
      <c r="AUP21" s="841"/>
      <c r="AUQ21" s="841"/>
      <c r="AUR21" s="841"/>
      <c r="AUS21" s="841"/>
      <c r="AUT21" s="841"/>
      <c r="AUU21" s="841"/>
      <c r="AUV21" s="841"/>
      <c r="AUW21" s="841"/>
      <c r="AUX21" s="841"/>
      <c r="AUY21" s="841"/>
      <c r="AUZ21" s="841"/>
      <c r="AVA21" s="841"/>
      <c r="AVB21" s="841"/>
      <c r="AVC21" s="841"/>
      <c r="AVD21" s="841"/>
      <c r="AVE21" s="841"/>
      <c r="AVF21" s="841"/>
      <c r="AVG21" s="841"/>
      <c r="AVH21" s="841"/>
      <c r="AVI21" s="841"/>
      <c r="AVJ21" s="841"/>
      <c r="AVK21" s="841"/>
      <c r="AVL21" s="841"/>
      <c r="AVM21" s="841"/>
      <c r="AVN21" s="841"/>
      <c r="AVO21" s="841"/>
      <c r="AVP21" s="841"/>
      <c r="AVQ21" s="841"/>
      <c r="AVR21" s="841"/>
      <c r="AVS21" s="841"/>
      <c r="AVT21" s="841"/>
      <c r="AVU21" s="841"/>
      <c r="AVV21" s="841"/>
      <c r="AVW21" s="841"/>
      <c r="AVX21" s="841"/>
      <c r="AVY21" s="841"/>
      <c r="AVZ21" s="841"/>
      <c r="AWA21" s="841"/>
      <c r="AWB21" s="841"/>
      <c r="AWC21" s="841"/>
      <c r="AWD21" s="841"/>
      <c r="AWE21" s="841"/>
      <c r="AWF21" s="841"/>
      <c r="AWG21" s="841"/>
      <c r="AWH21" s="841"/>
      <c r="AWI21" s="841"/>
      <c r="AWJ21" s="841"/>
      <c r="AWK21" s="841"/>
      <c r="AWL21" s="841"/>
      <c r="AWM21" s="841"/>
      <c r="AWN21" s="841"/>
      <c r="AWO21" s="841"/>
      <c r="AWP21" s="841"/>
      <c r="AWQ21" s="841"/>
      <c r="AWR21" s="841"/>
      <c r="AWS21" s="841"/>
      <c r="AWT21" s="841"/>
      <c r="AWU21" s="841"/>
      <c r="AWV21" s="841"/>
      <c r="AWW21" s="841"/>
      <c r="AWX21" s="841"/>
      <c r="AWY21" s="841"/>
      <c r="AWZ21" s="841"/>
      <c r="AXA21" s="841"/>
      <c r="AXB21" s="841"/>
      <c r="AXC21" s="841"/>
      <c r="AXD21" s="841"/>
      <c r="AXE21" s="841"/>
      <c r="AXF21" s="841"/>
      <c r="AXG21" s="841"/>
      <c r="AXH21" s="841"/>
      <c r="AXI21" s="841"/>
      <c r="AXJ21" s="841"/>
      <c r="AXK21" s="841"/>
      <c r="AXL21" s="841"/>
      <c r="AXM21" s="841"/>
      <c r="AXN21" s="841"/>
      <c r="AXO21" s="841"/>
      <c r="AXP21" s="841"/>
      <c r="AXQ21" s="841"/>
      <c r="AXR21" s="841"/>
      <c r="AXS21" s="841"/>
      <c r="AXT21" s="841"/>
      <c r="AXU21" s="841"/>
      <c r="AXV21" s="841"/>
      <c r="AXW21" s="841"/>
      <c r="AXX21" s="841"/>
      <c r="AXY21" s="841"/>
      <c r="AXZ21" s="841"/>
      <c r="AYA21" s="841"/>
      <c r="AYB21" s="841"/>
      <c r="AYC21" s="841"/>
      <c r="AYD21" s="841"/>
      <c r="AYE21" s="841"/>
      <c r="AYF21" s="841"/>
      <c r="AYG21" s="841"/>
      <c r="AYH21" s="841"/>
      <c r="AYI21" s="841"/>
      <c r="AYJ21" s="841"/>
      <c r="AYK21" s="841"/>
      <c r="AYL21" s="841"/>
      <c r="AYM21" s="841"/>
      <c r="AYN21" s="841"/>
      <c r="AYO21" s="841"/>
      <c r="AYP21" s="841"/>
      <c r="AYQ21" s="841"/>
      <c r="AYR21" s="841"/>
      <c r="AYS21" s="841"/>
    </row>
    <row r="22" spans="1:1345" s="687" customFormat="1">
      <c r="A22" s="707"/>
      <c r="B22" s="717"/>
      <c r="C22" s="718"/>
      <c r="D22" s="709">
        <v>10</v>
      </c>
      <c r="E22" s="708" t="s">
        <v>160</v>
      </c>
      <c r="F22" s="709"/>
      <c r="G22" s="697" t="s">
        <v>9</v>
      </c>
      <c r="H22" s="710">
        <f t="shared" si="5"/>
        <v>66384</v>
      </c>
      <c r="I22" s="710">
        <f t="shared" si="6"/>
        <v>0</v>
      </c>
      <c r="J22" s="710">
        <f t="shared" si="1"/>
        <v>0</v>
      </c>
      <c r="K22" s="711">
        <f t="shared" si="2"/>
        <v>66384</v>
      </c>
      <c r="L22" s="722">
        <f>SUM(L23:L26)</f>
        <v>0</v>
      </c>
      <c r="M22" s="722">
        <f>SUM(M23:M26)</f>
        <v>0</v>
      </c>
      <c r="N22" s="723"/>
      <c r="O22" s="722">
        <f>SUM(O23:O26)</f>
        <v>0</v>
      </c>
      <c r="P22" s="722">
        <f>SUM(P23:P26)</f>
        <v>0</v>
      </c>
      <c r="Q22" s="723"/>
      <c r="R22" s="722">
        <f>SUM(R23:R26)</f>
        <v>0</v>
      </c>
      <c r="S22" s="722">
        <f>SUM(S23:S26)</f>
        <v>0</v>
      </c>
      <c r="T22" s="723"/>
      <c r="U22" s="722">
        <f>SUM(U23:U26)</f>
        <v>0</v>
      </c>
      <c r="V22" s="722">
        <f>SUM(V23:V26)</f>
        <v>0</v>
      </c>
      <c r="W22" s="723"/>
      <c r="X22" s="722">
        <f>SUM(X23:X26)</f>
        <v>0</v>
      </c>
      <c r="Y22" s="722">
        <f>SUM(Y23:Y26)</f>
        <v>0</v>
      </c>
      <c r="Z22" s="723"/>
      <c r="AA22" s="722">
        <f>SUM(AA23:AA26)</f>
        <v>0</v>
      </c>
      <c r="AB22" s="722">
        <f>SUM(AB23:AB26)</f>
        <v>0</v>
      </c>
      <c r="AC22" s="723"/>
      <c r="AD22" s="722">
        <f>SUM(AD23:AD26)</f>
        <v>0</v>
      </c>
      <c r="AE22" s="722">
        <f>SUM(AE23:AE26)</f>
        <v>0</v>
      </c>
      <c r="AF22" s="723"/>
      <c r="AG22" s="722">
        <f>SUM(AG23:AG26)</f>
        <v>0</v>
      </c>
      <c r="AH22" s="722">
        <f>SUM(AH23:AH26)</f>
        <v>0</v>
      </c>
      <c r="AI22" s="723"/>
      <c r="AJ22" s="722">
        <f>SUM(AJ23:AJ26)</f>
        <v>0</v>
      </c>
      <c r="AK22" s="722">
        <f>SUM(AK23:AK26)</f>
        <v>0</v>
      </c>
      <c r="AL22" s="723"/>
      <c r="AM22" s="722">
        <f>SUM(AM23:AM26)</f>
        <v>0</v>
      </c>
      <c r="AN22" s="722">
        <f>SUM(AN23:AN26)</f>
        <v>0</v>
      </c>
      <c r="AO22" s="723"/>
      <c r="AP22" s="722">
        <f>SUM(AP23:AP26)</f>
        <v>0</v>
      </c>
      <c r="AQ22" s="722">
        <f>SUM(AQ23:AQ26)</f>
        <v>0</v>
      </c>
      <c r="AR22" s="723"/>
      <c r="AS22" s="722">
        <f>SUM(AS23:AS26)</f>
        <v>0</v>
      </c>
      <c r="AT22" s="722">
        <f>SUM(AT23:AT26)</f>
        <v>0</v>
      </c>
      <c r="AU22" s="723"/>
      <c r="AV22" s="722">
        <f>SUM(AV23:AV26)</f>
        <v>0</v>
      </c>
      <c r="AW22" s="722">
        <f>SUM(AW23:AW26)</f>
        <v>0</v>
      </c>
      <c r="AX22" s="723"/>
      <c r="AY22" s="722">
        <f>SUM(AY23:AY26)</f>
        <v>0</v>
      </c>
      <c r="AZ22" s="722">
        <f>SUM(AZ23:AZ26)</f>
        <v>0</v>
      </c>
      <c r="BA22" s="723"/>
      <c r="BB22" s="722">
        <f>SUM(BB23:BB26)</f>
        <v>0</v>
      </c>
      <c r="BC22" s="722">
        <f>SUM(BC23:BC26)</f>
        <v>0</v>
      </c>
      <c r="BD22" s="723"/>
      <c r="BE22" s="722">
        <f>SUM(BE23:BE26)</f>
        <v>0</v>
      </c>
      <c r="BF22" s="722">
        <f>SUM(BF23:BF26)</f>
        <v>0</v>
      </c>
      <c r="BG22" s="723"/>
      <c r="BH22" s="722">
        <f>SUM(BH23:BH26)</f>
        <v>0</v>
      </c>
      <c r="BI22" s="722">
        <f>SUM(BI23:BI26)</f>
        <v>0</v>
      </c>
      <c r="BJ22" s="723"/>
      <c r="BK22" s="722">
        <f>SUM(BK23:BK26)</f>
        <v>0</v>
      </c>
      <c r="BL22" s="722">
        <f>SUM(BL23:BL26)</f>
        <v>0</v>
      </c>
      <c r="BM22" s="723"/>
      <c r="BN22" s="722">
        <f>SUM(BN23:BN26)</f>
        <v>0</v>
      </c>
      <c r="BO22" s="722">
        <f>SUM(BO23:BO26)</f>
        <v>0</v>
      </c>
      <c r="BP22" s="723"/>
      <c r="BQ22" s="722">
        <f>SUM(BQ23:BQ26)</f>
        <v>0</v>
      </c>
      <c r="BR22" s="722">
        <f>SUM(BR23:BR26)</f>
        <v>0</v>
      </c>
      <c r="BS22" s="723"/>
      <c r="BT22" s="722">
        <f>SUM(BT23:BT26)</f>
        <v>0</v>
      </c>
      <c r="BU22" s="722">
        <f>SUM(BU23:BU26)</f>
        <v>0</v>
      </c>
      <c r="BV22" s="723"/>
      <c r="BW22" s="722">
        <f>SUM(BW23:BW26)</f>
        <v>0</v>
      </c>
      <c r="BX22" s="722">
        <f>SUM(BX23:BX26)</f>
        <v>0</v>
      </c>
      <c r="BY22" s="723"/>
      <c r="BZ22" s="722">
        <f>SUM(BZ23:BZ26)</f>
        <v>0</v>
      </c>
      <c r="CA22" s="722">
        <f>SUM(CA23:CA26)</f>
        <v>0</v>
      </c>
      <c r="CB22" s="723"/>
      <c r="CC22" s="722">
        <f>SUM(CC23:CC26)</f>
        <v>0</v>
      </c>
      <c r="CD22" s="722">
        <f>SUM(CD23:CD26)</f>
        <v>0</v>
      </c>
      <c r="CE22" s="723"/>
      <c r="CF22" s="722">
        <f>SUM(CF23:CF26)</f>
        <v>0</v>
      </c>
      <c r="CG22" s="722">
        <f>SUM(CG23:CG26)</f>
        <v>0</v>
      </c>
      <c r="CH22" s="723"/>
      <c r="CI22" s="722">
        <f>SUM(CI23:CI26)</f>
        <v>0</v>
      </c>
      <c r="CJ22" s="722">
        <f>SUM(CJ23:CJ26)</f>
        <v>0</v>
      </c>
      <c r="CK22" s="723"/>
      <c r="CL22" s="722">
        <f>SUM(CL23:CL26)</f>
        <v>66384</v>
      </c>
      <c r="CM22" s="722">
        <f>SUM(CM23:CM26)</f>
        <v>0</v>
      </c>
      <c r="CN22" s="723"/>
      <c r="CO22" s="722">
        <f>SUM(CO23:CO26)</f>
        <v>0</v>
      </c>
      <c r="CP22" s="722">
        <f>SUM(CP23:CP26)</f>
        <v>0</v>
      </c>
      <c r="CQ22" s="723"/>
      <c r="CR22" s="722">
        <f>SUM(CR23:CR26)</f>
        <v>0</v>
      </c>
      <c r="CS22" s="722">
        <f>SUM(CS23:CS26)</f>
        <v>0</v>
      </c>
      <c r="CT22" s="723"/>
      <c r="CU22" s="722">
        <f>SUM(CU23:CU26)</f>
        <v>0</v>
      </c>
      <c r="CV22" s="722">
        <f>SUM(CV23:CV26)</f>
        <v>0</v>
      </c>
      <c r="CW22" s="723"/>
      <c r="CX22" s="722">
        <f>SUM(CX23:CX26)</f>
        <v>0</v>
      </c>
      <c r="CY22" s="722">
        <f>SUM(CY23:CY26)</f>
        <v>0</v>
      </c>
      <c r="CZ22" s="723"/>
      <c r="DA22" s="722">
        <f>SUM(DA23:DA26)</f>
        <v>0</v>
      </c>
      <c r="DB22" s="722">
        <f>SUM(DB23:DB26)</f>
        <v>0</v>
      </c>
      <c r="DC22" s="723"/>
      <c r="DD22" s="722">
        <f>SUM(DD23:DD26)</f>
        <v>0</v>
      </c>
      <c r="DE22" s="722">
        <f>SUM(DE23:DE26)</f>
        <v>0</v>
      </c>
      <c r="DF22" s="723"/>
      <c r="DG22" s="722">
        <f>SUM(DG23:DG26)</f>
        <v>0</v>
      </c>
      <c r="DH22" s="722">
        <f>SUM(DH23:DH26)</f>
        <v>0</v>
      </c>
      <c r="DI22" s="723"/>
      <c r="DJ22" s="722">
        <f>SUM(DJ23:DJ26)</f>
        <v>0</v>
      </c>
      <c r="DK22" s="722">
        <f>SUM(DK23:DK26)</f>
        <v>0</v>
      </c>
      <c r="DL22" s="723"/>
      <c r="DM22" s="722">
        <f>SUM(DM23:DM26)</f>
        <v>0</v>
      </c>
      <c r="DN22" s="722">
        <f>SUM(DN23:DN26)</f>
        <v>0</v>
      </c>
      <c r="DO22" s="723"/>
      <c r="DP22" s="722">
        <f>SUM(DP23:DP26)</f>
        <v>0</v>
      </c>
      <c r="DQ22" s="722">
        <f>SUM(DQ23:DQ26)</f>
        <v>0</v>
      </c>
      <c r="DR22" s="723"/>
      <c r="DS22" s="722">
        <f>SUM(DS23:DS26)</f>
        <v>0</v>
      </c>
      <c r="DT22" s="722">
        <f>SUM(DT23:DT26)</f>
        <v>0</v>
      </c>
      <c r="DU22" s="723"/>
      <c r="DV22" s="722">
        <f>SUM(DV23:DV26)</f>
        <v>0</v>
      </c>
      <c r="DW22" s="722">
        <f>SUM(DW23:DW26)</f>
        <v>0</v>
      </c>
      <c r="DX22" s="723"/>
      <c r="DY22" s="722">
        <f>SUM(DY23:DY26)</f>
        <v>0</v>
      </c>
      <c r="DZ22" s="722">
        <f>SUM(DZ23:DZ26)</f>
        <v>0</v>
      </c>
      <c r="EA22" s="723"/>
      <c r="EB22" s="722">
        <f>SUM(EB23:EB26)</f>
        <v>0</v>
      </c>
      <c r="EC22" s="722">
        <f>SUM(EC23:EC26)</f>
        <v>0</v>
      </c>
      <c r="ED22" s="723"/>
      <c r="EE22" s="722">
        <f t="shared" ref="EE22:EL22" si="10">SUM(EE23:EE26)</f>
        <v>0</v>
      </c>
      <c r="EF22" s="722">
        <f t="shared" si="10"/>
        <v>0</v>
      </c>
      <c r="EG22" s="722">
        <f t="shared" si="10"/>
        <v>0</v>
      </c>
      <c r="EH22" s="722">
        <f t="shared" si="10"/>
        <v>0</v>
      </c>
      <c r="EI22" s="722">
        <f t="shared" si="10"/>
        <v>0</v>
      </c>
      <c r="EJ22" s="722">
        <f t="shared" si="10"/>
        <v>0</v>
      </c>
      <c r="EK22" s="722">
        <f t="shared" si="10"/>
        <v>0</v>
      </c>
      <c r="EL22" s="722">
        <f t="shared" si="10"/>
        <v>0</v>
      </c>
      <c r="EM22" s="723"/>
      <c r="EN22" s="722">
        <f>SUM(EN23:EN26)</f>
        <v>0</v>
      </c>
      <c r="EO22" s="722">
        <f>SUM(EO23:EO26)</f>
        <v>0</v>
      </c>
      <c r="EP22" s="723"/>
      <c r="EQ22" s="722">
        <f>SUM(EQ23:EQ26)</f>
        <v>0</v>
      </c>
      <c r="ER22" s="722">
        <f>SUM(ER23:ER26)</f>
        <v>0</v>
      </c>
      <c r="ES22" s="723"/>
      <c r="ET22" s="722">
        <f>SUM(ET23:ET26)</f>
        <v>0</v>
      </c>
      <c r="EU22" s="722">
        <f>SUM(EU23:EU26)</f>
        <v>0</v>
      </c>
      <c r="EV22" s="723"/>
      <c r="EW22" s="722">
        <f>SUM(EW23:EW26)</f>
        <v>0</v>
      </c>
      <c r="EX22" s="722">
        <f>SUM(EX23:EX26)</f>
        <v>0</v>
      </c>
      <c r="EY22" s="723"/>
      <c r="EZ22" s="722">
        <f>SUM(EZ23:EZ26)</f>
        <v>0</v>
      </c>
      <c r="FA22" s="722">
        <f>SUM(FA23:FA26)</f>
        <v>0</v>
      </c>
      <c r="FB22" s="723"/>
      <c r="FC22" s="722">
        <f>SUM(FC23:FC26)</f>
        <v>0</v>
      </c>
      <c r="FD22" s="722">
        <f>SUM(FD23:FD26)</f>
        <v>0</v>
      </c>
      <c r="FE22" s="723"/>
      <c r="FF22" s="722">
        <f>SUM(FF23:FF26)</f>
        <v>0</v>
      </c>
      <c r="FG22" s="722">
        <f>SUM(FG23:FG26)</f>
        <v>0</v>
      </c>
      <c r="FH22" s="723"/>
      <c r="FI22" s="722">
        <f>SUM(FI23:FI26)</f>
        <v>0</v>
      </c>
      <c r="FJ22" s="722">
        <f>SUM(FJ23:FJ26)</f>
        <v>0</v>
      </c>
      <c r="FK22" s="723"/>
      <c r="FL22" s="722">
        <f>SUM(FL23:FL26)</f>
        <v>0</v>
      </c>
      <c r="FM22" s="722">
        <f>SUM(FM23:FM26)</f>
        <v>0</v>
      </c>
      <c r="FN22" s="723"/>
      <c r="FO22" s="722">
        <f>SUM(FO23:FO26)</f>
        <v>0</v>
      </c>
      <c r="FP22" s="722">
        <f>SUM(FP23:FP26)</f>
        <v>0</v>
      </c>
      <c r="FQ22" s="723"/>
      <c r="FR22" s="722">
        <f>SUM(FR23:FR26)</f>
        <v>0</v>
      </c>
      <c r="FS22" s="722">
        <f>SUM(FS23:FS26)</f>
        <v>0</v>
      </c>
      <c r="FT22" s="723"/>
      <c r="FU22" s="722">
        <f>SUM(FU23:FU26)</f>
        <v>0</v>
      </c>
      <c r="FV22" s="722">
        <f>SUM(FV23:FV26)</f>
        <v>0</v>
      </c>
      <c r="FW22" s="723"/>
      <c r="FX22" s="722">
        <f>SUM(FX23:FX26)</f>
        <v>0</v>
      </c>
      <c r="FY22" s="722">
        <f>SUM(FY23:FY26)</f>
        <v>0</v>
      </c>
      <c r="FZ22" s="723"/>
      <c r="GA22" s="710">
        <f t="shared" si="9"/>
        <v>66384</v>
      </c>
      <c r="GB22" s="710">
        <f t="shared" si="8"/>
        <v>0</v>
      </c>
      <c r="GC22" s="723"/>
      <c r="GD22" s="705">
        <f t="shared" si="3"/>
        <v>66384</v>
      </c>
      <c r="GE22" s="833"/>
      <c r="GF22" s="841"/>
      <c r="GG22" s="841"/>
      <c r="GH22" s="841"/>
      <c r="GI22" s="841"/>
      <c r="GJ22" s="841"/>
      <c r="GK22" s="841"/>
      <c r="GL22" s="841"/>
      <c r="GM22" s="841"/>
      <c r="GN22" s="841"/>
      <c r="GO22" s="841"/>
      <c r="GP22" s="841"/>
      <c r="GQ22" s="841"/>
      <c r="GR22" s="841"/>
      <c r="GS22" s="841"/>
      <c r="GT22" s="841"/>
      <c r="GU22" s="841"/>
      <c r="GV22" s="841"/>
      <c r="GW22" s="841"/>
      <c r="GX22" s="841"/>
      <c r="GY22" s="841"/>
      <c r="GZ22" s="841"/>
      <c r="HA22" s="841"/>
      <c r="HB22" s="841"/>
      <c r="HC22" s="841"/>
      <c r="HD22" s="841"/>
      <c r="HE22" s="841"/>
      <c r="HF22" s="841"/>
      <c r="HG22" s="841"/>
      <c r="HH22" s="841"/>
      <c r="HI22" s="841"/>
      <c r="HJ22" s="841"/>
      <c r="HK22" s="841"/>
      <c r="HL22" s="841"/>
      <c r="HM22" s="841"/>
      <c r="HN22" s="841"/>
      <c r="HO22" s="841"/>
      <c r="HP22" s="841"/>
      <c r="HQ22" s="841"/>
      <c r="HR22" s="841"/>
      <c r="HS22" s="841"/>
      <c r="HT22" s="841"/>
      <c r="HU22" s="841"/>
      <c r="HV22" s="841"/>
      <c r="HW22" s="841"/>
      <c r="HX22" s="841"/>
      <c r="HY22" s="841"/>
      <c r="HZ22" s="841"/>
      <c r="IA22" s="841"/>
      <c r="IB22" s="841"/>
      <c r="IC22" s="841"/>
      <c r="ID22" s="841"/>
      <c r="IE22" s="841"/>
      <c r="IF22" s="841"/>
      <c r="IG22" s="841"/>
      <c r="IH22" s="841"/>
      <c r="II22" s="841"/>
      <c r="IJ22" s="841"/>
      <c r="IK22" s="841"/>
      <c r="IL22" s="841"/>
      <c r="IM22" s="841"/>
      <c r="IN22" s="841"/>
      <c r="IO22" s="841"/>
      <c r="IP22" s="841"/>
      <c r="IQ22" s="841"/>
      <c r="IR22" s="841"/>
      <c r="IS22" s="841"/>
      <c r="IT22" s="841"/>
      <c r="IU22" s="841"/>
      <c r="IV22" s="841"/>
      <c r="IW22" s="841"/>
      <c r="IX22" s="841"/>
      <c r="IY22" s="841"/>
      <c r="IZ22" s="841"/>
      <c r="JA22" s="841"/>
      <c r="JB22" s="841"/>
      <c r="JC22" s="841"/>
      <c r="JD22" s="841"/>
      <c r="JE22" s="841"/>
      <c r="JF22" s="841"/>
      <c r="JG22" s="841"/>
      <c r="JH22" s="841"/>
      <c r="JI22" s="841"/>
      <c r="JJ22" s="841"/>
      <c r="JK22" s="841"/>
      <c r="JL22" s="841"/>
      <c r="JM22" s="841"/>
      <c r="JN22" s="841"/>
      <c r="JO22" s="841"/>
      <c r="JP22" s="841"/>
      <c r="JQ22" s="841"/>
      <c r="JR22" s="841"/>
      <c r="JS22" s="841"/>
      <c r="JT22" s="841"/>
      <c r="JU22" s="841"/>
      <c r="JV22" s="841"/>
      <c r="JW22" s="841"/>
      <c r="JX22" s="841"/>
      <c r="JY22" s="841"/>
      <c r="JZ22" s="841"/>
      <c r="KA22" s="841"/>
      <c r="KB22" s="841"/>
      <c r="KC22" s="841"/>
      <c r="KD22" s="841"/>
      <c r="KE22" s="841"/>
      <c r="KF22" s="841"/>
      <c r="KG22" s="841"/>
      <c r="KH22" s="841"/>
      <c r="KI22" s="841"/>
      <c r="KJ22" s="841"/>
      <c r="KK22" s="841"/>
      <c r="KL22" s="841"/>
      <c r="KM22" s="841"/>
      <c r="KN22" s="841"/>
      <c r="KO22" s="841"/>
      <c r="KP22" s="841"/>
      <c r="KQ22" s="841"/>
      <c r="KR22" s="841"/>
      <c r="KS22" s="841"/>
      <c r="KT22" s="841"/>
      <c r="KU22" s="841"/>
      <c r="KV22" s="841"/>
      <c r="KW22" s="841"/>
      <c r="KX22" s="841"/>
      <c r="KY22" s="841"/>
      <c r="KZ22" s="841"/>
      <c r="LA22" s="841"/>
      <c r="LB22" s="841"/>
      <c r="LC22" s="841"/>
      <c r="LD22" s="841"/>
      <c r="LE22" s="841"/>
      <c r="LF22" s="841"/>
      <c r="LG22" s="841"/>
      <c r="LH22" s="841"/>
      <c r="LI22" s="841"/>
      <c r="LJ22" s="841"/>
      <c r="LK22" s="841"/>
      <c r="LL22" s="841"/>
      <c r="LM22" s="841"/>
      <c r="LN22" s="841"/>
      <c r="LO22" s="841"/>
      <c r="LP22" s="841"/>
      <c r="LQ22" s="841"/>
      <c r="LR22" s="841"/>
      <c r="LS22" s="841"/>
      <c r="LT22" s="841"/>
      <c r="LU22" s="841"/>
      <c r="LV22" s="841"/>
      <c r="LW22" s="841"/>
      <c r="LX22" s="841"/>
      <c r="LY22" s="841"/>
      <c r="LZ22" s="841"/>
      <c r="MA22" s="841"/>
      <c r="MB22" s="841"/>
      <c r="MC22" s="841"/>
      <c r="MD22" s="841"/>
      <c r="ME22" s="841"/>
      <c r="MF22" s="841"/>
      <c r="MG22" s="841"/>
      <c r="MH22" s="841"/>
      <c r="MI22" s="841"/>
      <c r="MJ22" s="841"/>
      <c r="MK22" s="841"/>
      <c r="ML22" s="841"/>
      <c r="MM22" s="841"/>
      <c r="MN22" s="841"/>
      <c r="MO22" s="841"/>
      <c r="MP22" s="841"/>
      <c r="MQ22" s="841"/>
      <c r="MR22" s="841"/>
      <c r="MS22" s="841"/>
      <c r="MT22" s="841"/>
      <c r="MU22" s="841"/>
      <c r="MV22" s="841"/>
      <c r="MW22" s="841"/>
      <c r="MX22" s="841"/>
      <c r="MY22" s="841"/>
      <c r="MZ22" s="841"/>
      <c r="NA22" s="841"/>
      <c r="NB22" s="841"/>
      <c r="NC22" s="841"/>
      <c r="ND22" s="841"/>
      <c r="NE22" s="841"/>
      <c r="NF22" s="841"/>
      <c r="NG22" s="841"/>
      <c r="NH22" s="841"/>
      <c r="NI22" s="841"/>
      <c r="NJ22" s="841"/>
      <c r="NK22" s="841"/>
      <c r="NL22" s="841"/>
      <c r="NM22" s="841"/>
      <c r="NN22" s="841"/>
      <c r="NO22" s="841"/>
      <c r="NP22" s="841"/>
      <c r="NQ22" s="841"/>
      <c r="NR22" s="841"/>
      <c r="NS22" s="841"/>
      <c r="NT22" s="841"/>
      <c r="NU22" s="841"/>
      <c r="NV22" s="841"/>
      <c r="NW22" s="841"/>
      <c r="NX22" s="841"/>
      <c r="NY22" s="841"/>
      <c r="NZ22" s="841"/>
      <c r="OA22" s="841"/>
      <c r="OB22" s="841"/>
      <c r="OC22" s="841"/>
      <c r="OD22" s="841"/>
      <c r="OE22" s="841"/>
      <c r="OF22" s="841"/>
      <c r="OG22" s="841"/>
      <c r="OH22" s="841"/>
      <c r="OI22" s="841"/>
      <c r="OJ22" s="841"/>
      <c r="OK22" s="841"/>
      <c r="OL22" s="841"/>
      <c r="OM22" s="841"/>
      <c r="ON22" s="841"/>
      <c r="OO22" s="841"/>
      <c r="OP22" s="841"/>
      <c r="OQ22" s="841"/>
      <c r="OR22" s="841"/>
      <c r="OS22" s="841"/>
      <c r="OT22" s="841"/>
      <c r="OU22" s="841"/>
      <c r="OV22" s="841"/>
      <c r="OW22" s="841"/>
      <c r="OX22" s="841"/>
      <c r="OY22" s="841"/>
      <c r="OZ22" s="841"/>
      <c r="PA22" s="841"/>
      <c r="PB22" s="841"/>
      <c r="PC22" s="841"/>
      <c r="PD22" s="841"/>
      <c r="PE22" s="841"/>
      <c r="PF22" s="841"/>
      <c r="PG22" s="841"/>
      <c r="PH22" s="841"/>
      <c r="PI22" s="841"/>
      <c r="PJ22" s="841"/>
      <c r="PK22" s="841"/>
      <c r="PL22" s="841"/>
      <c r="PM22" s="841"/>
      <c r="PN22" s="841"/>
      <c r="PO22" s="841"/>
      <c r="PP22" s="841"/>
      <c r="PQ22" s="841"/>
      <c r="PR22" s="841"/>
      <c r="PS22" s="841"/>
      <c r="PT22" s="841"/>
      <c r="PU22" s="841"/>
      <c r="PV22" s="841"/>
      <c r="PW22" s="841"/>
      <c r="PX22" s="841"/>
      <c r="PY22" s="841"/>
      <c r="PZ22" s="841"/>
      <c r="QA22" s="841"/>
      <c r="QB22" s="841"/>
      <c r="QC22" s="841"/>
      <c r="QD22" s="841"/>
      <c r="QE22" s="841"/>
      <c r="QF22" s="841"/>
      <c r="QG22" s="841"/>
      <c r="QH22" s="841"/>
      <c r="QI22" s="841"/>
      <c r="QJ22" s="841"/>
      <c r="QK22" s="841"/>
      <c r="QL22" s="841"/>
      <c r="QM22" s="841"/>
      <c r="QN22" s="841"/>
      <c r="QO22" s="841"/>
      <c r="QP22" s="841"/>
      <c r="QQ22" s="841"/>
      <c r="QR22" s="841"/>
      <c r="QS22" s="841"/>
      <c r="QT22" s="841"/>
      <c r="QU22" s="841"/>
      <c r="QV22" s="841"/>
      <c r="QW22" s="841"/>
      <c r="QX22" s="841"/>
      <c r="QY22" s="841"/>
      <c r="QZ22" s="841"/>
      <c r="RA22" s="841"/>
      <c r="RB22" s="841"/>
      <c r="RC22" s="841"/>
      <c r="RD22" s="841"/>
      <c r="RE22" s="841"/>
      <c r="RF22" s="841"/>
      <c r="RG22" s="841"/>
      <c r="RH22" s="841"/>
      <c r="RI22" s="841"/>
      <c r="RJ22" s="841"/>
      <c r="RK22" s="841"/>
      <c r="RL22" s="841"/>
      <c r="RM22" s="841"/>
      <c r="RN22" s="841"/>
      <c r="RO22" s="841"/>
      <c r="RP22" s="841"/>
      <c r="RQ22" s="841"/>
      <c r="RR22" s="841"/>
      <c r="RS22" s="841"/>
      <c r="RT22" s="841"/>
      <c r="RU22" s="841"/>
      <c r="RV22" s="841"/>
      <c r="RW22" s="841"/>
      <c r="RX22" s="841"/>
      <c r="RY22" s="841"/>
      <c r="RZ22" s="841"/>
      <c r="SA22" s="841"/>
      <c r="SB22" s="841"/>
      <c r="SC22" s="841"/>
      <c r="SD22" s="841"/>
      <c r="SE22" s="841"/>
      <c r="SF22" s="841"/>
      <c r="SG22" s="841"/>
      <c r="SH22" s="841"/>
      <c r="SI22" s="841"/>
      <c r="SJ22" s="841"/>
      <c r="SK22" s="841"/>
      <c r="SL22" s="841"/>
      <c r="SM22" s="841"/>
      <c r="SN22" s="841"/>
      <c r="SO22" s="841"/>
      <c r="SP22" s="841"/>
      <c r="SQ22" s="841"/>
      <c r="SR22" s="841"/>
      <c r="SS22" s="841"/>
      <c r="ST22" s="841"/>
      <c r="SU22" s="841"/>
      <c r="SV22" s="841"/>
      <c r="SW22" s="841"/>
      <c r="SX22" s="841"/>
      <c r="SY22" s="841"/>
      <c r="SZ22" s="841"/>
      <c r="TA22" s="841"/>
      <c r="TB22" s="841"/>
      <c r="TC22" s="841"/>
      <c r="TD22" s="841"/>
      <c r="TE22" s="841"/>
      <c r="TF22" s="841"/>
      <c r="TG22" s="841"/>
      <c r="TH22" s="841"/>
      <c r="TI22" s="841"/>
      <c r="TJ22" s="841"/>
      <c r="TK22" s="841"/>
      <c r="TL22" s="841"/>
      <c r="TM22" s="841"/>
      <c r="TN22" s="841"/>
      <c r="TO22" s="841"/>
      <c r="TP22" s="841"/>
      <c r="TQ22" s="841"/>
      <c r="TR22" s="841"/>
      <c r="TS22" s="841"/>
      <c r="TT22" s="841"/>
      <c r="TU22" s="841"/>
      <c r="TV22" s="841"/>
      <c r="TW22" s="841"/>
      <c r="TX22" s="841"/>
      <c r="TY22" s="841"/>
      <c r="TZ22" s="841"/>
      <c r="UA22" s="841"/>
      <c r="UB22" s="841"/>
      <c r="UC22" s="841"/>
      <c r="UD22" s="841"/>
      <c r="UE22" s="841"/>
      <c r="UF22" s="841"/>
      <c r="UG22" s="841"/>
      <c r="UH22" s="841"/>
      <c r="UI22" s="841"/>
      <c r="UJ22" s="841"/>
      <c r="UK22" s="841"/>
      <c r="UL22" s="841"/>
      <c r="UM22" s="841"/>
      <c r="UN22" s="841"/>
      <c r="UO22" s="841"/>
      <c r="UP22" s="841"/>
      <c r="UQ22" s="841"/>
      <c r="UR22" s="841"/>
      <c r="US22" s="841"/>
      <c r="UT22" s="841"/>
      <c r="UU22" s="841"/>
      <c r="UV22" s="841"/>
      <c r="UW22" s="841"/>
      <c r="UX22" s="841"/>
      <c r="UY22" s="841"/>
      <c r="UZ22" s="841"/>
      <c r="VA22" s="841"/>
      <c r="VB22" s="841"/>
      <c r="VC22" s="841"/>
      <c r="VD22" s="841"/>
      <c r="VE22" s="841"/>
      <c r="VF22" s="841"/>
      <c r="VG22" s="841"/>
      <c r="VH22" s="841"/>
      <c r="VI22" s="841"/>
      <c r="VJ22" s="841"/>
      <c r="VK22" s="841"/>
      <c r="VL22" s="841"/>
      <c r="VM22" s="841"/>
      <c r="VN22" s="841"/>
      <c r="VO22" s="841"/>
      <c r="VP22" s="841"/>
      <c r="VQ22" s="841"/>
      <c r="VR22" s="841"/>
      <c r="VS22" s="841"/>
      <c r="VT22" s="841"/>
      <c r="VU22" s="841"/>
      <c r="VV22" s="841"/>
      <c r="VW22" s="841"/>
      <c r="VX22" s="841"/>
      <c r="VY22" s="841"/>
      <c r="VZ22" s="841"/>
      <c r="WA22" s="841"/>
      <c r="WB22" s="841"/>
      <c r="WC22" s="841"/>
      <c r="WD22" s="841"/>
      <c r="WE22" s="841"/>
      <c r="WF22" s="841"/>
      <c r="WG22" s="841"/>
      <c r="WH22" s="841"/>
      <c r="WI22" s="841"/>
      <c r="WJ22" s="841"/>
      <c r="WK22" s="841"/>
      <c r="WL22" s="841"/>
      <c r="WM22" s="841"/>
      <c r="WN22" s="841"/>
      <c r="WO22" s="841"/>
      <c r="WP22" s="841"/>
      <c r="WQ22" s="841"/>
      <c r="WR22" s="841"/>
      <c r="WS22" s="841"/>
      <c r="WT22" s="841"/>
      <c r="WU22" s="841"/>
      <c r="WV22" s="841"/>
      <c r="WW22" s="841"/>
      <c r="WX22" s="841"/>
      <c r="WY22" s="841"/>
      <c r="WZ22" s="841"/>
      <c r="XA22" s="841"/>
      <c r="XB22" s="841"/>
      <c r="XC22" s="841"/>
      <c r="XD22" s="841"/>
      <c r="XE22" s="841"/>
      <c r="XF22" s="841"/>
      <c r="XG22" s="841"/>
      <c r="XH22" s="841"/>
      <c r="XI22" s="841"/>
      <c r="XJ22" s="841"/>
      <c r="XK22" s="841"/>
      <c r="XL22" s="841"/>
      <c r="XM22" s="841"/>
      <c r="XN22" s="841"/>
      <c r="XO22" s="841"/>
      <c r="XP22" s="841"/>
      <c r="XQ22" s="841"/>
      <c r="XR22" s="841"/>
      <c r="XS22" s="841"/>
      <c r="XT22" s="841"/>
      <c r="XU22" s="841"/>
      <c r="XV22" s="841"/>
      <c r="XW22" s="841"/>
      <c r="XX22" s="841"/>
      <c r="XY22" s="841"/>
      <c r="XZ22" s="841"/>
      <c r="YA22" s="841"/>
      <c r="YB22" s="841"/>
      <c r="YC22" s="841"/>
      <c r="YD22" s="841"/>
      <c r="YE22" s="841"/>
      <c r="YF22" s="841"/>
      <c r="YG22" s="841"/>
      <c r="YH22" s="841"/>
      <c r="YI22" s="841"/>
      <c r="YJ22" s="841"/>
      <c r="YK22" s="841"/>
      <c r="YL22" s="841"/>
      <c r="YM22" s="841"/>
      <c r="YN22" s="841"/>
      <c r="YO22" s="841"/>
      <c r="YP22" s="841"/>
      <c r="YQ22" s="841"/>
      <c r="YR22" s="841"/>
      <c r="YS22" s="841"/>
      <c r="YT22" s="841"/>
      <c r="YU22" s="841"/>
      <c r="YV22" s="841"/>
      <c r="YW22" s="841"/>
      <c r="YX22" s="841"/>
      <c r="YY22" s="841"/>
      <c r="YZ22" s="841"/>
      <c r="ZA22" s="841"/>
      <c r="ZB22" s="841"/>
      <c r="ZC22" s="841"/>
      <c r="ZD22" s="841"/>
      <c r="ZE22" s="841"/>
      <c r="ZF22" s="841"/>
      <c r="ZG22" s="841"/>
      <c r="ZH22" s="841"/>
      <c r="ZI22" s="841"/>
      <c r="ZJ22" s="841"/>
      <c r="ZK22" s="841"/>
      <c r="ZL22" s="841"/>
      <c r="ZM22" s="841"/>
      <c r="ZN22" s="841"/>
      <c r="ZO22" s="841"/>
      <c r="ZP22" s="841"/>
      <c r="ZQ22" s="841"/>
      <c r="ZR22" s="841"/>
      <c r="ZS22" s="841"/>
      <c r="ZT22" s="841"/>
      <c r="ZU22" s="841"/>
      <c r="ZV22" s="841"/>
      <c r="ZW22" s="841"/>
      <c r="ZX22" s="841"/>
      <c r="ZY22" s="841"/>
      <c r="ZZ22" s="841"/>
      <c r="AAA22" s="841"/>
      <c r="AAB22" s="841"/>
      <c r="AAC22" s="841"/>
      <c r="AAD22" s="841"/>
      <c r="AAE22" s="841"/>
      <c r="AAF22" s="841"/>
      <c r="AAG22" s="841"/>
      <c r="AAH22" s="841"/>
      <c r="AAI22" s="841"/>
      <c r="AAJ22" s="841"/>
      <c r="AAK22" s="841"/>
      <c r="AAL22" s="841"/>
      <c r="AAM22" s="841"/>
      <c r="AAN22" s="841"/>
      <c r="AAO22" s="841"/>
      <c r="AAP22" s="841"/>
      <c r="AAQ22" s="841"/>
      <c r="AAR22" s="841"/>
      <c r="AAS22" s="841"/>
      <c r="AAT22" s="841"/>
      <c r="AAU22" s="841"/>
      <c r="AAV22" s="841"/>
      <c r="AAW22" s="841"/>
      <c r="AAX22" s="841"/>
      <c r="AAY22" s="841"/>
      <c r="AAZ22" s="841"/>
      <c r="ABA22" s="841"/>
      <c r="ABB22" s="841"/>
      <c r="ABC22" s="841"/>
      <c r="ABD22" s="841"/>
      <c r="ABE22" s="841"/>
      <c r="ABF22" s="841"/>
      <c r="ABG22" s="841"/>
      <c r="ABH22" s="841"/>
      <c r="ABI22" s="841"/>
      <c r="ABJ22" s="841"/>
      <c r="ABK22" s="841"/>
      <c r="ABL22" s="841"/>
      <c r="ABM22" s="841"/>
      <c r="ABN22" s="841"/>
      <c r="ABO22" s="841"/>
      <c r="ABP22" s="841"/>
      <c r="ABQ22" s="841"/>
      <c r="ABR22" s="841"/>
      <c r="ABS22" s="841"/>
      <c r="ABT22" s="841"/>
      <c r="ABU22" s="841"/>
      <c r="ABV22" s="841"/>
      <c r="ABW22" s="841"/>
      <c r="ABX22" s="841"/>
      <c r="ABY22" s="841"/>
      <c r="ABZ22" s="841"/>
      <c r="ACA22" s="841"/>
      <c r="ACB22" s="841"/>
      <c r="ACC22" s="841"/>
      <c r="ACD22" s="841"/>
      <c r="ACE22" s="841"/>
      <c r="ACF22" s="841"/>
      <c r="ACG22" s="841"/>
      <c r="ACH22" s="841"/>
      <c r="ACI22" s="841"/>
      <c r="ACJ22" s="841"/>
      <c r="ACK22" s="841"/>
      <c r="ACL22" s="841"/>
      <c r="ACM22" s="841"/>
      <c r="ACN22" s="841"/>
      <c r="ACO22" s="841"/>
      <c r="ACP22" s="841"/>
      <c r="ACQ22" s="841"/>
      <c r="ACR22" s="841"/>
      <c r="ACS22" s="841"/>
      <c r="ACT22" s="841"/>
      <c r="ACU22" s="841"/>
      <c r="ACV22" s="841"/>
      <c r="ACW22" s="841"/>
      <c r="ACX22" s="841"/>
      <c r="ACY22" s="841"/>
      <c r="ACZ22" s="841"/>
      <c r="ADA22" s="841"/>
      <c r="ADB22" s="841"/>
      <c r="ADC22" s="841"/>
      <c r="ADD22" s="841"/>
      <c r="ADE22" s="841"/>
      <c r="ADF22" s="841"/>
      <c r="ADG22" s="841"/>
      <c r="ADH22" s="841"/>
      <c r="ADI22" s="841"/>
      <c r="ADJ22" s="841"/>
      <c r="ADK22" s="841"/>
      <c r="ADL22" s="841"/>
      <c r="ADM22" s="841"/>
      <c r="ADN22" s="841"/>
      <c r="ADO22" s="841"/>
      <c r="ADP22" s="841"/>
      <c r="ADQ22" s="841"/>
      <c r="ADR22" s="841"/>
      <c r="ADS22" s="841"/>
      <c r="ADT22" s="841"/>
      <c r="ADU22" s="841"/>
      <c r="ADV22" s="841"/>
      <c r="ADW22" s="841"/>
      <c r="ADX22" s="841"/>
      <c r="ADY22" s="841"/>
      <c r="ADZ22" s="841"/>
      <c r="AEA22" s="841"/>
      <c r="AEB22" s="841"/>
      <c r="AEC22" s="841"/>
      <c r="AED22" s="841"/>
      <c r="AEE22" s="841"/>
      <c r="AEF22" s="841"/>
      <c r="AEG22" s="841"/>
      <c r="AEH22" s="841"/>
      <c r="AEI22" s="841"/>
      <c r="AEJ22" s="841"/>
      <c r="AEK22" s="841"/>
      <c r="AEL22" s="841"/>
      <c r="AEM22" s="841"/>
      <c r="AEN22" s="841"/>
      <c r="AEO22" s="841"/>
      <c r="AEP22" s="841"/>
      <c r="AEQ22" s="841"/>
      <c r="AER22" s="841"/>
      <c r="AES22" s="841"/>
      <c r="AET22" s="841"/>
      <c r="AEU22" s="841"/>
      <c r="AEV22" s="841"/>
      <c r="AEW22" s="841"/>
      <c r="AEX22" s="841"/>
      <c r="AEY22" s="841"/>
      <c r="AEZ22" s="841"/>
      <c r="AFA22" s="841"/>
      <c r="AFB22" s="841"/>
      <c r="AFC22" s="841"/>
      <c r="AFD22" s="841"/>
      <c r="AFE22" s="841"/>
      <c r="AFF22" s="841"/>
      <c r="AFG22" s="841"/>
      <c r="AFH22" s="841"/>
      <c r="AFI22" s="841"/>
      <c r="AFJ22" s="841"/>
      <c r="AFK22" s="841"/>
      <c r="AFL22" s="841"/>
      <c r="AFM22" s="841"/>
      <c r="AFN22" s="841"/>
      <c r="AFO22" s="841"/>
      <c r="AFP22" s="841"/>
      <c r="AFQ22" s="841"/>
      <c r="AFR22" s="841"/>
      <c r="AFS22" s="841"/>
      <c r="AFT22" s="841"/>
      <c r="AFU22" s="841"/>
      <c r="AFV22" s="841"/>
      <c r="AFW22" s="841"/>
      <c r="AFX22" s="841"/>
      <c r="AFY22" s="841"/>
      <c r="AFZ22" s="841"/>
      <c r="AGA22" s="841"/>
      <c r="AGB22" s="841"/>
      <c r="AGC22" s="841"/>
      <c r="AGD22" s="841"/>
      <c r="AGE22" s="841"/>
      <c r="AGF22" s="841"/>
      <c r="AGG22" s="841"/>
      <c r="AGH22" s="841"/>
      <c r="AGI22" s="841"/>
      <c r="AGJ22" s="841"/>
      <c r="AGK22" s="841"/>
      <c r="AGL22" s="841"/>
      <c r="AGM22" s="841"/>
      <c r="AGN22" s="841"/>
      <c r="AGO22" s="841"/>
      <c r="AGP22" s="841"/>
      <c r="AGQ22" s="841"/>
      <c r="AGR22" s="841"/>
      <c r="AGS22" s="841"/>
      <c r="AGT22" s="841"/>
      <c r="AGU22" s="841"/>
      <c r="AGV22" s="841"/>
      <c r="AGW22" s="841"/>
      <c r="AGX22" s="841"/>
      <c r="AGY22" s="841"/>
      <c r="AGZ22" s="841"/>
      <c r="AHA22" s="841"/>
      <c r="AHB22" s="841"/>
      <c r="AHC22" s="841"/>
      <c r="AHD22" s="841"/>
      <c r="AHE22" s="841"/>
      <c r="AHF22" s="841"/>
      <c r="AHG22" s="841"/>
      <c r="AHH22" s="841"/>
      <c r="AHI22" s="841"/>
      <c r="AHJ22" s="841"/>
      <c r="AHK22" s="841"/>
      <c r="AHL22" s="841"/>
      <c r="AHM22" s="841"/>
      <c r="AHN22" s="841"/>
      <c r="AHO22" s="841"/>
      <c r="AHP22" s="841"/>
      <c r="AHQ22" s="841"/>
      <c r="AHR22" s="841"/>
      <c r="AHS22" s="841"/>
      <c r="AHT22" s="841"/>
      <c r="AHU22" s="841"/>
      <c r="AHV22" s="841"/>
      <c r="AHW22" s="841"/>
      <c r="AHX22" s="841"/>
      <c r="AHY22" s="841"/>
      <c r="AHZ22" s="841"/>
      <c r="AIA22" s="841"/>
      <c r="AIB22" s="841"/>
      <c r="AIC22" s="841"/>
      <c r="AID22" s="841"/>
      <c r="AIE22" s="841"/>
      <c r="AIF22" s="841"/>
      <c r="AIG22" s="841"/>
      <c r="AIH22" s="841"/>
      <c r="AII22" s="841"/>
      <c r="AIJ22" s="841"/>
      <c r="AIK22" s="841"/>
      <c r="AIL22" s="841"/>
      <c r="AIM22" s="841"/>
      <c r="AIN22" s="841"/>
      <c r="AIO22" s="841"/>
      <c r="AIP22" s="841"/>
      <c r="AIQ22" s="841"/>
      <c r="AIR22" s="841"/>
      <c r="AIS22" s="841"/>
      <c r="AIT22" s="841"/>
      <c r="AIU22" s="841"/>
      <c r="AIV22" s="841"/>
      <c r="AIW22" s="841"/>
      <c r="AIX22" s="841"/>
      <c r="AIY22" s="841"/>
      <c r="AIZ22" s="841"/>
      <c r="AJA22" s="841"/>
      <c r="AJB22" s="841"/>
      <c r="AJC22" s="841"/>
      <c r="AJD22" s="841"/>
      <c r="AJE22" s="841"/>
      <c r="AJF22" s="841"/>
      <c r="AJG22" s="841"/>
      <c r="AJH22" s="841"/>
      <c r="AJI22" s="841"/>
      <c r="AJJ22" s="841"/>
      <c r="AJK22" s="841"/>
      <c r="AJL22" s="841"/>
      <c r="AJM22" s="841"/>
      <c r="AJN22" s="841"/>
      <c r="AJO22" s="841"/>
      <c r="AJP22" s="841"/>
      <c r="AJQ22" s="841"/>
      <c r="AJR22" s="841"/>
      <c r="AJS22" s="841"/>
      <c r="AJT22" s="841"/>
      <c r="AJU22" s="841"/>
      <c r="AJV22" s="841"/>
      <c r="AJW22" s="841"/>
      <c r="AJX22" s="841"/>
      <c r="AJY22" s="841"/>
      <c r="AJZ22" s="841"/>
      <c r="AKA22" s="841"/>
      <c r="AKB22" s="841"/>
      <c r="AKC22" s="841"/>
      <c r="AKD22" s="841"/>
      <c r="AKE22" s="841"/>
      <c r="AKF22" s="841"/>
      <c r="AKG22" s="841"/>
      <c r="AKH22" s="841"/>
      <c r="AKI22" s="841"/>
      <c r="AKJ22" s="841"/>
      <c r="AKK22" s="841"/>
      <c r="AKL22" s="841"/>
      <c r="AKM22" s="841"/>
      <c r="AKN22" s="841"/>
      <c r="AKO22" s="841"/>
      <c r="AKP22" s="841"/>
      <c r="AKQ22" s="841"/>
      <c r="AKR22" s="841"/>
      <c r="AKS22" s="841"/>
      <c r="AKT22" s="841"/>
      <c r="AKU22" s="841"/>
      <c r="AKV22" s="841"/>
      <c r="AKW22" s="841"/>
      <c r="AKX22" s="841"/>
      <c r="AKY22" s="841"/>
      <c r="AKZ22" s="841"/>
      <c r="ALA22" s="841"/>
      <c r="ALB22" s="841"/>
      <c r="ALC22" s="841"/>
      <c r="ALD22" s="841"/>
      <c r="ALE22" s="841"/>
      <c r="ALF22" s="841"/>
      <c r="ALG22" s="841"/>
      <c r="ALH22" s="841"/>
      <c r="ALI22" s="841"/>
      <c r="ALJ22" s="841"/>
      <c r="ALK22" s="841"/>
      <c r="ALL22" s="841"/>
      <c r="ALM22" s="841"/>
      <c r="ALN22" s="841"/>
      <c r="ALO22" s="841"/>
      <c r="ALP22" s="841"/>
      <c r="ALQ22" s="841"/>
      <c r="ALR22" s="841"/>
      <c r="ALS22" s="841"/>
      <c r="ALT22" s="841"/>
      <c r="ALU22" s="841"/>
      <c r="ALV22" s="841"/>
      <c r="ALW22" s="841"/>
      <c r="ALX22" s="841"/>
      <c r="ALY22" s="841"/>
      <c r="ALZ22" s="841"/>
      <c r="AMA22" s="841"/>
      <c r="AMB22" s="841"/>
      <c r="AMC22" s="841"/>
      <c r="AMD22" s="841"/>
      <c r="AME22" s="841"/>
      <c r="AMF22" s="841"/>
      <c r="AMG22" s="841"/>
      <c r="AMH22" s="841"/>
      <c r="AMI22" s="841"/>
      <c r="AMJ22" s="841"/>
      <c r="AMK22" s="841"/>
      <c r="AML22" s="841"/>
      <c r="AMM22" s="841"/>
      <c r="AMN22" s="841"/>
      <c r="AMO22" s="841"/>
      <c r="AMP22" s="841"/>
      <c r="AMQ22" s="841"/>
      <c r="AMR22" s="841"/>
      <c r="AMS22" s="841"/>
      <c r="AMT22" s="841"/>
      <c r="AMU22" s="841"/>
      <c r="AMV22" s="841"/>
      <c r="AMW22" s="841"/>
      <c r="AMX22" s="841"/>
      <c r="AMY22" s="841"/>
      <c r="AMZ22" s="841"/>
      <c r="ANA22" s="841"/>
      <c r="ANB22" s="841"/>
      <c r="ANC22" s="841"/>
      <c r="AND22" s="841"/>
      <c r="ANE22" s="841"/>
      <c r="ANF22" s="841"/>
      <c r="ANG22" s="841"/>
      <c r="ANH22" s="841"/>
      <c r="ANI22" s="841"/>
      <c r="ANJ22" s="841"/>
      <c r="ANK22" s="841"/>
      <c r="ANL22" s="841"/>
      <c r="ANM22" s="841"/>
      <c r="ANN22" s="841"/>
      <c r="ANO22" s="841"/>
      <c r="ANP22" s="841"/>
      <c r="ANQ22" s="841"/>
      <c r="ANR22" s="841"/>
      <c r="ANS22" s="841"/>
      <c r="ANT22" s="841"/>
      <c r="ANU22" s="841"/>
      <c r="ANV22" s="841"/>
      <c r="ANW22" s="841"/>
      <c r="ANX22" s="841"/>
      <c r="ANY22" s="841"/>
      <c r="ANZ22" s="841"/>
      <c r="AOA22" s="841"/>
      <c r="AOB22" s="841"/>
      <c r="AOC22" s="841"/>
      <c r="AOD22" s="841"/>
      <c r="AOE22" s="841"/>
      <c r="AOF22" s="841"/>
      <c r="AOG22" s="841"/>
      <c r="AOH22" s="841"/>
      <c r="AOI22" s="841"/>
      <c r="AOJ22" s="841"/>
      <c r="AOK22" s="841"/>
      <c r="AOL22" s="841"/>
      <c r="AOM22" s="841"/>
      <c r="AON22" s="841"/>
      <c r="AOO22" s="841"/>
      <c r="AOP22" s="841"/>
      <c r="AOQ22" s="841"/>
      <c r="AOR22" s="841"/>
      <c r="AOS22" s="841"/>
      <c r="AOT22" s="841"/>
      <c r="AOU22" s="841"/>
      <c r="AOV22" s="841"/>
      <c r="AOW22" s="841"/>
      <c r="AOX22" s="841"/>
      <c r="AOY22" s="841"/>
      <c r="AOZ22" s="841"/>
      <c r="APA22" s="841"/>
      <c r="APB22" s="841"/>
      <c r="APC22" s="841"/>
      <c r="APD22" s="841"/>
      <c r="APE22" s="841"/>
      <c r="APF22" s="841"/>
      <c r="APG22" s="841"/>
      <c r="APH22" s="841"/>
      <c r="API22" s="841"/>
      <c r="APJ22" s="841"/>
      <c r="APK22" s="841"/>
      <c r="APL22" s="841"/>
      <c r="APM22" s="841"/>
      <c r="APN22" s="841"/>
      <c r="APO22" s="841"/>
      <c r="APP22" s="841"/>
      <c r="APQ22" s="841"/>
      <c r="APR22" s="841"/>
      <c r="APS22" s="841"/>
      <c r="APT22" s="841"/>
      <c r="APU22" s="841"/>
      <c r="APV22" s="841"/>
      <c r="APW22" s="841"/>
      <c r="APX22" s="841"/>
      <c r="APY22" s="841"/>
      <c r="APZ22" s="841"/>
      <c r="AQA22" s="841"/>
      <c r="AQB22" s="841"/>
      <c r="AQC22" s="841"/>
      <c r="AQD22" s="841"/>
      <c r="AQE22" s="841"/>
      <c r="AQF22" s="841"/>
      <c r="AQG22" s="841"/>
      <c r="AQH22" s="841"/>
      <c r="AQI22" s="841"/>
      <c r="AQJ22" s="841"/>
      <c r="AQK22" s="841"/>
      <c r="AQL22" s="841"/>
      <c r="AQM22" s="841"/>
      <c r="AQN22" s="841"/>
      <c r="AQO22" s="841"/>
      <c r="AQP22" s="841"/>
      <c r="AQQ22" s="841"/>
      <c r="AQR22" s="841"/>
      <c r="AQS22" s="841"/>
      <c r="AQT22" s="841"/>
      <c r="AQU22" s="841"/>
      <c r="AQV22" s="841"/>
      <c r="AQW22" s="841"/>
      <c r="AQX22" s="841"/>
      <c r="AQY22" s="841"/>
      <c r="AQZ22" s="841"/>
      <c r="ARA22" s="841"/>
      <c r="ARB22" s="841"/>
      <c r="ARC22" s="841"/>
      <c r="ARD22" s="841"/>
      <c r="ARE22" s="841"/>
      <c r="ARF22" s="841"/>
      <c r="ARG22" s="841"/>
      <c r="ARH22" s="841"/>
      <c r="ARI22" s="841"/>
      <c r="ARJ22" s="841"/>
      <c r="ARK22" s="841"/>
      <c r="ARL22" s="841"/>
      <c r="ARM22" s="841"/>
      <c r="ARN22" s="841"/>
      <c r="ARO22" s="841"/>
      <c r="ARP22" s="841"/>
      <c r="ARQ22" s="841"/>
      <c r="ARR22" s="841"/>
      <c r="ARS22" s="841"/>
      <c r="ART22" s="841"/>
      <c r="ARU22" s="841"/>
      <c r="ARV22" s="841"/>
      <c r="ARW22" s="841"/>
      <c r="ARX22" s="841"/>
      <c r="ARY22" s="841"/>
      <c r="ARZ22" s="841"/>
      <c r="ASA22" s="841"/>
      <c r="ASB22" s="841"/>
      <c r="ASC22" s="841"/>
      <c r="ASD22" s="841"/>
      <c r="ASE22" s="841"/>
      <c r="ASF22" s="841"/>
      <c r="ASG22" s="841"/>
      <c r="ASH22" s="841"/>
      <c r="ASI22" s="841"/>
      <c r="ASJ22" s="841"/>
      <c r="ASK22" s="841"/>
      <c r="ASL22" s="841"/>
      <c r="ASM22" s="841"/>
      <c r="ASN22" s="841"/>
      <c r="ASO22" s="841"/>
      <c r="ASP22" s="841"/>
      <c r="ASQ22" s="841"/>
      <c r="ASR22" s="841"/>
      <c r="ASS22" s="841"/>
      <c r="AST22" s="841"/>
      <c r="ASU22" s="841"/>
      <c r="ASV22" s="841"/>
      <c r="ASW22" s="841"/>
      <c r="ASX22" s="841"/>
      <c r="ASY22" s="841"/>
      <c r="ASZ22" s="841"/>
      <c r="ATA22" s="841"/>
      <c r="ATB22" s="841"/>
      <c r="ATC22" s="841"/>
      <c r="ATD22" s="841"/>
      <c r="ATE22" s="841"/>
      <c r="ATF22" s="841"/>
      <c r="ATG22" s="841"/>
      <c r="ATH22" s="841"/>
      <c r="ATI22" s="841"/>
      <c r="ATJ22" s="841"/>
      <c r="ATK22" s="841"/>
      <c r="ATL22" s="841"/>
      <c r="ATM22" s="841"/>
      <c r="ATN22" s="841"/>
      <c r="ATO22" s="841"/>
      <c r="ATP22" s="841"/>
      <c r="ATQ22" s="841"/>
      <c r="ATR22" s="841"/>
      <c r="ATS22" s="841"/>
      <c r="ATT22" s="841"/>
      <c r="ATU22" s="841"/>
      <c r="ATV22" s="841"/>
      <c r="ATW22" s="841"/>
      <c r="ATX22" s="841"/>
      <c r="ATY22" s="841"/>
      <c r="ATZ22" s="841"/>
      <c r="AUA22" s="841"/>
      <c r="AUB22" s="841"/>
      <c r="AUC22" s="841"/>
      <c r="AUD22" s="841"/>
      <c r="AUE22" s="841"/>
      <c r="AUF22" s="841"/>
      <c r="AUG22" s="841"/>
      <c r="AUH22" s="841"/>
      <c r="AUI22" s="841"/>
      <c r="AUJ22" s="841"/>
      <c r="AUK22" s="841"/>
      <c r="AUL22" s="841"/>
      <c r="AUM22" s="841"/>
      <c r="AUN22" s="841"/>
      <c r="AUO22" s="841"/>
      <c r="AUP22" s="841"/>
      <c r="AUQ22" s="841"/>
      <c r="AUR22" s="841"/>
      <c r="AUS22" s="841"/>
      <c r="AUT22" s="841"/>
      <c r="AUU22" s="841"/>
      <c r="AUV22" s="841"/>
      <c r="AUW22" s="841"/>
      <c r="AUX22" s="841"/>
      <c r="AUY22" s="841"/>
      <c r="AUZ22" s="841"/>
      <c r="AVA22" s="841"/>
      <c r="AVB22" s="841"/>
      <c r="AVC22" s="841"/>
      <c r="AVD22" s="841"/>
      <c r="AVE22" s="841"/>
      <c r="AVF22" s="841"/>
      <c r="AVG22" s="841"/>
      <c r="AVH22" s="841"/>
      <c r="AVI22" s="841"/>
      <c r="AVJ22" s="841"/>
      <c r="AVK22" s="841"/>
      <c r="AVL22" s="841"/>
      <c r="AVM22" s="841"/>
      <c r="AVN22" s="841"/>
      <c r="AVO22" s="841"/>
      <c r="AVP22" s="841"/>
      <c r="AVQ22" s="841"/>
      <c r="AVR22" s="841"/>
      <c r="AVS22" s="841"/>
      <c r="AVT22" s="841"/>
      <c r="AVU22" s="841"/>
      <c r="AVV22" s="841"/>
      <c r="AVW22" s="841"/>
      <c r="AVX22" s="841"/>
      <c r="AVY22" s="841"/>
      <c r="AVZ22" s="841"/>
      <c r="AWA22" s="841"/>
      <c r="AWB22" s="841"/>
      <c r="AWC22" s="841"/>
      <c r="AWD22" s="841"/>
      <c r="AWE22" s="841"/>
      <c r="AWF22" s="841"/>
      <c r="AWG22" s="841"/>
      <c r="AWH22" s="841"/>
      <c r="AWI22" s="841"/>
      <c r="AWJ22" s="841"/>
      <c r="AWK22" s="841"/>
      <c r="AWL22" s="841"/>
      <c r="AWM22" s="841"/>
      <c r="AWN22" s="841"/>
      <c r="AWO22" s="841"/>
      <c r="AWP22" s="841"/>
      <c r="AWQ22" s="841"/>
      <c r="AWR22" s="841"/>
      <c r="AWS22" s="841"/>
      <c r="AWT22" s="841"/>
      <c r="AWU22" s="841"/>
      <c r="AWV22" s="841"/>
      <c r="AWW22" s="841"/>
      <c r="AWX22" s="841"/>
      <c r="AWY22" s="841"/>
      <c r="AWZ22" s="841"/>
      <c r="AXA22" s="841"/>
      <c r="AXB22" s="841"/>
      <c r="AXC22" s="841"/>
      <c r="AXD22" s="841"/>
      <c r="AXE22" s="841"/>
      <c r="AXF22" s="841"/>
      <c r="AXG22" s="841"/>
      <c r="AXH22" s="841"/>
      <c r="AXI22" s="841"/>
      <c r="AXJ22" s="841"/>
      <c r="AXK22" s="841"/>
      <c r="AXL22" s="841"/>
      <c r="AXM22" s="841"/>
      <c r="AXN22" s="841"/>
      <c r="AXO22" s="841"/>
      <c r="AXP22" s="841"/>
      <c r="AXQ22" s="841"/>
      <c r="AXR22" s="841"/>
      <c r="AXS22" s="841"/>
      <c r="AXT22" s="841"/>
      <c r="AXU22" s="841"/>
      <c r="AXV22" s="841"/>
      <c r="AXW22" s="841"/>
      <c r="AXX22" s="841"/>
      <c r="AXY22" s="841"/>
      <c r="AXZ22" s="841"/>
      <c r="AYA22" s="841"/>
      <c r="AYB22" s="841"/>
      <c r="AYC22" s="841"/>
      <c r="AYD22" s="841"/>
      <c r="AYE22" s="841"/>
      <c r="AYF22" s="841"/>
      <c r="AYG22" s="841"/>
      <c r="AYH22" s="841"/>
      <c r="AYI22" s="841"/>
      <c r="AYJ22" s="841"/>
      <c r="AYK22" s="841"/>
      <c r="AYL22" s="841"/>
      <c r="AYM22" s="841"/>
      <c r="AYN22" s="841"/>
      <c r="AYO22" s="841"/>
      <c r="AYP22" s="841"/>
      <c r="AYQ22" s="841"/>
      <c r="AYR22" s="841"/>
      <c r="AYS22" s="841"/>
    </row>
    <row r="23" spans="1:1345" s="687" customFormat="1">
      <c r="A23" s="707"/>
      <c r="B23" s="717"/>
      <c r="C23" s="718"/>
      <c r="D23" s="724"/>
      <c r="E23" s="725" t="s">
        <v>558</v>
      </c>
      <c r="F23" s="697" t="s">
        <v>10</v>
      </c>
      <c r="G23" s="697" t="s">
        <v>941</v>
      </c>
      <c r="H23" s="710">
        <f t="shared" si="5"/>
        <v>0</v>
      </c>
      <c r="I23" s="710">
        <f t="shared" si="6"/>
        <v>0</v>
      </c>
      <c r="J23" s="710">
        <f t="shared" si="1"/>
        <v>0</v>
      </c>
      <c r="K23" s="711">
        <f t="shared" si="2"/>
        <v>0</v>
      </c>
      <c r="L23" s="712"/>
      <c r="M23" s="712"/>
      <c r="N23" s="713"/>
      <c r="O23" s="712"/>
      <c r="P23" s="712"/>
      <c r="Q23" s="713"/>
      <c r="R23" s="712"/>
      <c r="S23" s="712"/>
      <c r="T23" s="713"/>
      <c r="U23" s="712"/>
      <c r="V23" s="712"/>
      <c r="W23" s="713"/>
      <c r="X23" s="712"/>
      <c r="Y23" s="712"/>
      <c r="Z23" s="713"/>
      <c r="AA23" s="712"/>
      <c r="AB23" s="712"/>
      <c r="AC23" s="713"/>
      <c r="AD23" s="712"/>
      <c r="AE23" s="712"/>
      <c r="AF23" s="713"/>
      <c r="AG23" s="712"/>
      <c r="AH23" s="712"/>
      <c r="AI23" s="713"/>
      <c r="AJ23" s="712"/>
      <c r="AK23" s="712"/>
      <c r="AL23" s="713"/>
      <c r="AM23" s="712"/>
      <c r="AN23" s="712"/>
      <c r="AO23" s="713"/>
      <c r="AP23" s="712"/>
      <c r="AQ23" s="712"/>
      <c r="AR23" s="713"/>
      <c r="AS23" s="712"/>
      <c r="AT23" s="712"/>
      <c r="AU23" s="713"/>
      <c r="AV23" s="712"/>
      <c r="AW23" s="712"/>
      <c r="AX23" s="713"/>
      <c r="AY23" s="712"/>
      <c r="AZ23" s="712"/>
      <c r="BA23" s="713"/>
      <c r="BB23" s="712"/>
      <c r="BC23" s="712"/>
      <c r="BD23" s="713"/>
      <c r="BE23" s="712"/>
      <c r="BF23" s="712"/>
      <c r="BG23" s="713"/>
      <c r="BH23" s="712"/>
      <c r="BI23" s="712"/>
      <c r="BJ23" s="713"/>
      <c r="BK23" s="712"/>
      <c r="BL23" s="712"/>
      <c r="BM23" s="713"/>
      <c r="BN23" s="712"/>
      <c r="BO23" s="712"/>
      <c r="BP23" s="713"/>
      <c r="BQ23" s="712"/>
      <c r="BR23" s="712"/>
      <c r="BS23" s="713"/>
      <c r="BT23" s="712"/>
      <c r="BU23" s="712"/>
      <c r="BV23" s="713"/>
      <c r="BW23" s="712"/>
      <c r="BX23" s="712"/>
      <c r="BY23" s="713"/>
      <c r="BZ23" s="712"/>
      <c r="CA23" s="712"/>
      <c r="CB23" s="713"/>
      <c r="CC23" s="712"/>
      <c r="CD23" s="712"/>
      <c r="CE23" s="713"/>
      <c r="CF23" s="712"/>
      <c r="CG23" s="712"/>
      <c r="CH23" s="713"/>
      <c r="CI23" s="712"/>
      <c r="CJ23" s="712"/>
      <c r="CK23" s="713"/>
      <c r="CL23" s="712"/>
      <c r="CM23" s="712"/>
      <c r="CN23" s="713"/>
      <c r="CO23" s="712"/>
      <c r="CP23" s="712"/>
      <c r="CQ23" s="713"/>
      <c r="CR23" s="712"/>
      <c r="CS23" s="712"/>
      <c r="CT23" s="713"/>
      <c r="CU23" s="712"/>
      <c r="CV23" s="712"/>
      <c r="CW23" s="713"/>
      <c r="CX23" s="712"/>
      <c r="CY23" s="712"/>
      <c r="CZ23" s="713"/>
      <c r="DA23" s="712"/>
      <c r="DB23" s="712"/>
      <c r="DC23" s="713"/>
      <c r="DD23" s="712"/>
      <c r="DE23" s="712"/>
      <c r="DF23" s="713"/>
      <c r="DG23" s="712"/>
      <c r="DH23" s="712"/>
      <c r="DI23" s="713"/>
      <c r="DJ23" s="712"/>
      <c r="DK23" s="712"/>
      <c r="DL23" s="713"/>
      <c r="DM23" s="712"/>
      <c r="DN23" s="712"/>
      <c r="DO23" s="713"/>
      <c r="DP23" s="712"/>
      <c r="DQ23" s="712"/>
      <c r="DR23" s="713"/>
      <c r="DS23" s="712"/>
      <c r="DT23" s="712"/>
      <c r="DU23" s="713"/>
      <c r="DV23" s="712"/>
      <c r="DW23" s="712"/>
      <c r="DX23" s="713"/>
      <c r="DY23" s="712"/>
      <c r="DZ23" s="712"/>
      <c r="EA23" s="713"/>
      <c r="EB23" s="712"/>
      <c r="EC23" s="712"/>
      <c r="ED23" s="713"/>
      <c r="EE23" s="712"/>
      <c r="EF23" s="712"/>
      <c r="EG23" s="713"/>
      <c r="EH23" s="712"/>
      <c r="EI23" s="712"/>
      <c r="EJ23" s="713"/>
      <c r="EK23" s="713"/>
      <c r="EL23" s="713"/>
      <c r="EM23" s="713"/>
      <c r="EN23" s="713"/>
      <c r="EO23" s="713"/>
      <c r="EP23" s="713"/>
      <c r="EQ23" s="712"/>
      <c r="ER23" s="712"/>
      <c r="ES23" s="713"/>
      <c r="ET23" s="712"/>
      <c r="EU23" s="712"/>
      <c r="EV23" s="713"/>
      <c r="EW23" s="712"/>
      <c r="EX23" s="712"/>
      <c r="EY23" s="713"/>
      <c r="EZ23" s="712"/>
      <c r="FA23" s="712"/>
      <c r="FB23" s="713"/>
      <c r="FC23" s="712"/>
      <c r="FD23" s="712"/>
      <c r="FE23" s="713"/>
      <c r="FF23" s="712"/>
      <c r="FG23" s="712"/>
      <c r="FH23" s="713"/>
      <c r="FI23" s="712"/>
      <c r="FJ23" s="712"/>
      <c r="FK23" s="713"/>
      <c r="FL23" s="712"/>
      <c r="FM23" s="712"/>
      <c r="FN23" s="713"/>
      <c r="FO23" s="712"/>
      <c r="FP23" s="712"/>
      <c r="FQ23" s="713"/>
      <c r="FR23" s="712"/>
      <c r="FS23" s="712"/>
      <c r="FT23" s="713"/>
      <c r="FU23" s="712"/>
      <c r="FV23" s="712"/>
      <c r="FW23" s="713"/>
      <c r="FX23" s="712"/>
      <c r="FY23" s="712"/>
      <c r="FZ23" s="713"/>
      <c r="GA23" s="710">
        <f t="shared" si="9"/>
        <v>0</v>
      </c>
      <c r="GB23" s="710">
        <f t="shared" si="8"/>
        <v>0</v>
      </c>
      <c r="GC23" s="713"/>
      <c r="GD23" s="705">
        <f t="shared" si="3"/>
        <v>0</v>
      </c>
      <c r="GE23" s="833"/>
      <c r="GF23" s="841"/>
      <c r="GG23" s="841"/>
      <c r="GH23" s="841"/>
      <c r="GI23" s="841"/>
      <c r="GJ23" s="841"/>
      <c r="GK23" s="841"/>
      <c r="GL23" s="841"/>
      <c r="GM23" s="841"/>
      <c r="GN23" s="841"/>
      <c r="GO23" s="841"/>
      <c r="GP23" s="841"/>
      <c r="GQ23" s="841"/>
      <c r="GR23" s="841"/>
      <c r="GS23" s="841"/>
      <c r="GT23" s="841"/>
      <c r="GU23" s="841"/>
      <c r="GV23" s="841"/>
      <c r="GW23" s="841"/>
      <c r="GX23" s="841"/>
      <c r="GY23" s="841"/>
      <c r="GZ23" s="841"/>
      <c r="HA23" s="841"/>
      <c r="HB23" s="841"/>
      <c r="HC23" s="841"/>
      <c r="HD23" s="841"/>
      <c r="HE23" s="841"/>
      <c r="HF23" s="841"/>
      <c r="HG23" s="841"/>
      <c r="HH23" s="841"/>
      <c r="HI23" s="841"/>
      <c r="HJ23" s="841"/>
      <c r="HK23" s="841"/>
      <c r="HL23" s="841"/>
      <c r="HM23" s="841"/>
      <c r="HN23" s="841"/>
      <c r="HO23" s="841"/>
      <c r="HP23" s="841"/>
      <c r="HQ23" s="841"/>
      <c r="HR23" s="841"/>
      <c r="HS23" s="841"/>
      <c r="HT23" s="841"/>
      <c r="HU23" s="841"/>
      <c r="HV23" s="841"/>
      <c r="HW23" s="841"/>
      <c r="HX23" s="841"/>
      <c r="HY23" s="841"/>
      <c r="HZ23" s="841"/>
      <c r="IA23" s="841"/>
      <c r="IB23" s="841"/>
      <c r="IC23" s="841"/>
      <c r="ID23" s="841"/>
      <c r="IE23" s="841"/>
      <c r="IF23" s="841"/>
      <c r="IG23" s="841"/>
      <c r="IH23" s="841"/>
      <c r="II23" s="841"/>
      <c r="IJ23" s="841"/>
      <c r="IK23" s="841"/>
      <c r="IL23" s="841"/>
      <c r="IM23" s="841"/>
      <c r="IN23" s="841"/>
      <c r="IO23" s="841"/>
      <c r="IP23" s="841"/>
      <c r="IQ23" s="841"/>
      <c r="IR23" s="841"/>
      <c r="IS23" s="841"/>
      <c r="IT23" s="841"/>
      <c r="IU23" s="841"/>
      <c r="IV23" s="841"/>
      <c r="IW23" s="841"/>
      <c r="IX23" s="841"/>
      <c r="IY23" s="841"/>
      <c r="IZ23" s="841"/>
      <c r="JA23" s="841"/>
      <c r="JB23" s="841"/>
      <c r="JC23" s="841"/>
      <c r="JD23" s="841"/>
      <c r="JE23" s="841"/>
      <c r="JF23" s="841"/>
      <c r="JG23" s="841"/>
      <c r="JH23" s="841"/>
      <c r="JI23" s="841"/>
      <c r="JJ23" s="841"/>
      <c r="JK23" s="841"/>
      <c r="JL23" s="841"/>
      <c r="JM23" s="841"/>
      <c r="JN23" s="841"/>
      <c r="JO23" s="841"/>
      <c r="JP23" s="841"/>
      <c r="JQ23" s="841"/>
      <c r="JR23" s="841"/>
      <c r="JS23" s="841"/>
      <c r="JT23" s="841"/>
      <c r="JU23" s="841"/>
      <c r="JV23" s="841"/>
      <c r="JW23" s="841"/>
      <c r="JX23" s="841"/>
      <c r="JY23" s="841"/>
      <c r="JZ23" s="841"/>
      <c r="KA23" s="841"/>
      <c r="KB23" s="841"/>
      <c r="KC23" s="841"/>
      <c r="KD23" s="841"/>
      <c r="KE23" s="841"/>
      <c r="KF23" s="841"/>
      <c r="KG23" s="841"/>
      <c r="KH23" s="841"/>
      <c r="KI23" s="841"/>
      <c r="KJ23" s="841"/>
      <c r="KK23" s="841"/>
      <c r="KL23" s="841"/>
      <c r="KM23" s="841"/>
      <c r="KN23" s="841"/>
      <c r="KO23" s="841"/>
      <c r="KP23" s="841"/>
      <c r="KQ23" s="841"/>
      <c r="KR23" s="841"/>
      <c r="KS23" s="841"/>
      <c r="KT23" s="841"/>
      <c r="KU23" s="841"/>
      <c r="KV23" s="841"/>
      <c r="KW23" s="841"/>
      <c r="KX23" s="841"/>
      <c r="KY23" s="841"/>
      <c r="KZ23" s="841"/>
      <c r="LA23" s="841"/>
      <c r="LB23" s="841"/>
      <c r="LC23" s="841"/>
      <c r="LD23" s="841"/>
      <c r="LE23" s="841"/>
      <c r="LF23" s="841"/>
      <c r="LG23" s="841"/>
      <c r="LH23" s="841"/>
      <c r="LI23" s="841"/>
      <c r="LJ23" s="841"/>
      <c r="LK23" s="841"/>
      <c r="LL23" s="841"/>
      <c r="LM23" s="841"/>
      <c r="LN23" s="841"/>
      <c r="LO23" s="841"/>
      <c r="LP23" s="841"/>
      <c r="LQ23" s="841"/>
      <c r="LR23" s="841"/>
      <c r="LS23" s="841"/>
      <c r="LT23" s="841"/>
      <c r="LU23" s="841"/>
      <c r="LV23" s="841"/>
      <c r="LW23" s="841"/>
      <c r="LX23" s="841"/>
      <c r="LY23" s="841"/>
      <c r="LZ23" s="841"/>
      <c r="MA23" s="841"/>
      <c r="MB23" s="841"/>
      <c r="MC23" s="841"/>
      <c r="MD23" s="841"/>
      <c r="ME23" s="841"/>
      <c r="MF23" s="841"/>
      <c r="MG23" s="841"/>
      <c r="MH23" s="841"/>
      <c r="MI23" s="841"/>
      <c r="MJ23" s="841"/>
      <c r="MK23" s="841"/>
      <c r="ML23" s="841"/>
      <c r="MM23" s="841"/>
      <c r="MN23" s="841"/>
      <c r="MO23" s="841"/>
      <c r="MP23" s="841"/>
      <c r="MQ23" s="841"/>
      <c r="MR23" s="841"/>
      <c r="MS23" s="841"/>
      <c r="MT23" s="841"/>
      <c r="MU23" s="841"/>
      <c r="MV23" s="841"/>
      <c r="MW23" s="841"/>
      <c r="MX23" s="841"/>
      <c r="MY23" s="841"/>
      <c r="MZ23" s="841"/>
      <c r="NA23" s="841"/>
      <c r="NB23" s="841"/>
      <c r="NC23" s="841"/>
      <c r="ND23" s="841"/>
      <c r="NE23" s="841"/>
      <c r="NF23" s="841"/>
      <c r="NG23" s="841"/>
      <c r="NH23" s="841"/>
      <c r="NI23" s="841"/>
      <c r="NJ23" s="841"/>
      <c r="NK23" s="841"/>
      <c r="NL23" s="841"/>
      <c r="NM23" s="841"/>
      <c r="NN23" s="841"/>
      <c r="NO23" s="841"/>
      <c r="NP23" s="841"/>
      <c r="NQ23" s="841"/>
      <c r="NR23" s="841"/>
      <c r="NS23" s="841"/>
      <c r="NT23" s="841"/>
      <c r="NU23" s="841"/>
      <c r="NV23" s="841"/>
      <c r="NW23" s="841"/>
      <c r="NX23" s="841"/>
      <c r="NY23" s="841"/>
      <c r="NZ23" s="841"/>
      <c r="OA23" s="841"/>
      <c r="OB23" s="841"/>
      <c r="OC23" s="841"/>
      <c r="OD23" s="841"/>
      <c r="OE23" s="841"/>
      <c r="OF23" s="841"/>
      <c r="OG23" s="841"/>
      <c r="OH23" s="841"/>
      <c r="OI23" s="841"/>
      <c r="OJ23" s="841"/>
      <c r="OK23" s="841"/>
      <c r="OL23" s="841"/>
      <c r="OM23" s="841"/>
      <c r="ON23" s="841"/>
      <c r="OO23" s="841"/>
      <c r="OP23" s="841"/>
      <c r="OQ23" s="841"/>
      <c r="OR23" s="841"/>
      <c r="OS23" s="841"/>
      <c r="OT23" s="841"/>
      <c r="OU23" s="841"/>
      <c r="OV23" s="841"/>
      <c r="OW23" s="841"/>
      <c r="OX23" s="841"/>
      <c r="OY23" s="841"/>
      <c r="OZ23" s="841"/>
      <c r="PA23" s="841"/>
      <c r="PB23" s="841"/>
      <c r="PC23" s="841"/>
      <c r="PD23" s="841"/>
      <c r="PE23" s="841"/>
      <c r="PF23" s="841"/>
      <c r="PG23" s="841"/>
      <c r="PH23" s="841"/>
      <c r="PI23" s="841"/>
      <c r="PJ23" s="841"/>
      <c r="PK23" s="841"/>
      <c r="PL23" s="841"/>
      <c r="PM23" s="841"/>
      <c r="PN23" s="841"/>
      <c r="PO23" s="841"/>
      <c r="PP23" s="841"/>
      <c r="PQ23" s="841"/>
      <c r="PR23" s="841"/>
      <c r="PS23" s="841"/>
      <c r="PT23" s="841"/>
      <c r="PU23" s="841"/>
      <c r="PV23" s="841"/>
      <c r="PW23" s="841"/>
      <c r="PX23" s="841"/>
      <c r="PY23" s="841"/>
      <c r="PZ23" s="841"/>
      <c r="QA23" s="841"/>
      <c r="QB23" s="841"/>
      <c r="QC23" s="841"/>
      <c r="QD23" s="841"/>
      <c r="QE23" s="841"/>
      <c r="QF23" s="841"/>
      <c r="QG23" s="841"/>
      <c r="QH23" s="841"/>
      <c r="QI23" s="841"/>
      <c r="QJ23" s="841"/>
      <c r="QK23" s="841"/>
      <c r="QL23" s="841"/>
      <c r="QM23" s="841"/>
      <c r="QN23" s="841"/>
      <c r="QO23" s="841"/>
      <c r="QP23" s="841"/>
      <c r="QQ23" s="841"/>
      <c r="QR23" s="841"/>
      <c r="QS23" s="841"/>
      <c r="QT23" s="841"/>
      <c r="QU23" s="841"/>
      <c r="QV23" s="841"/>
      <c r="QW23" s="841"/>
      <c r="QX23" s="841"/>
      <c r="QY23" s="841"/>
      <c r="QZ23" s="841"/>
      <c r="RA23" s="841"/>
      <c r="RB23" s="841"/>
      <c r="RC23" s="841"/>
      <c r="RD23" s="841"/>
      <c r="RE23" s="841"/>
      <c r="RF23" s="841"/>
      <c r="RG23" s="841"/>
      <c r="RH23" s="841"/>
      <c r="RI23" s="841"/>
      <c r="RJ23" s="841"/>
      <c r="RK23" s="841"/>
      <c r="RL23" s="841"/>
      <c r="RM23" s="841"/>
      <c r="RN23" s="841"/>
      <c r="RO23" s="841"/>
      <c r="RP23" s="841"/>
      <c r="RQ23" s="841"/>
      <c r="RR23" s="841"/>
      <c r="RS23" s="841"/>
      <c r="RT23" s="841"/>
      <c r="RU23" s="841"/>
      <c r="RV23" s="841"/>
      <c r="RW23" s="841"/>
      <c r="RX23" s="841"/>
      <c r="RY23" s="841"/>
      <c r="RZ23" s="841"/>
      <c r="SA23" s="841"/>
      <c r="SB23" s="841"/>
      <c r="SC23" s="841"/>
      <c r="SD23" s="841"/>
      <c r="SE23" s="841"/>
      <c r="SF23" s="841"/>
      <c r="SG23" s="841"/>
      <c r="SH23" s="841"/>
      <c r="SI23" s="841"/>
      <c r="SJ23" s="841"/>
      <c r="SK23" s="841"/>
      <c r="SL23" s="841"/>
      <c r="SM23" s="841"/>
      <c r="SN23" s="841"/>
      <c r="SO23" s="841"/>
      <c r="SP23" s="841"/>
      <c r="SQ23" s="841"/>
      <c r="SR23" s="841"/>
      <c r="SS23" s="841"/>
      <c r="ST23" s="841"/>
      <c r="SU23" s="841"/>
      <c r="SV23" s="841"/>
      <c r="SW23" s="841"/>
      <c r="SX23" s="841"/>
      <c r="SY23" s="841"/>
      <c r="SZ23" s="841"/>
      <c r="TA23" s="841"/>
      <c r="TB23" s="841"/>
      <c r="TC23" s="841"/>
      <c r="TD23" s="841"/>
      <c r="TE23" s="841"/>
      <c r="TF23" s="841"/>
      <c r="TG23" s="841"/>
      <c r="TH23" s="841"/>
      <c r="TI23" s="841"/>
      <c r="TJ23" s="841"/>
      <c r="TK23" s="841"/>
      <c r="TL23" s="841"/>
      <c r="TM23" s="841"/>
      <c r="TN23" s="841"/>
      <c r="TO23" s="841"/>
      <c r="TP23" s="841"/>
      <c r="TQ23" s="841"/>
      <c r="TR23" s="841"/>
      <c r="TS23" s="841"/>
      <c r="TT23" s="841"/>
      <c r="TU23" s="841"/>
      <c r="TV23" s="841"/>
      <c r="TW23" s="841"/>
      <c r="TX23" s="841"/>
      <c r="TY23" s="841"/>
      <c r="TZ23" s="841"/>
      <c r="UA23" s="841"/>
      <c r="UB23" s="841"/>
      <c r="UC23" s="841"/>
      <c r="UD23" s="841"/>
      <c r="UE23" s="841"/>
      <c r="UF23" s="841"/>
      <c r="UG23" s="841"/>
      <c r="UH23" s="841"/>
      <c r="UI23" s="841"/>
      <c r="UJ23" s="841"/>
      <c r="UK23" s="841"/>
      <c r="UL23" s="841"/>
      <c r="UM23" s="841"/>
      <c r="UN23" s="841"/>
      <c r="UO23" s="841"/>
      <c r="UP23" s="841"/>
      <c r="UQ23" s="841"/>
      <c r="UR23" s="841"/>
      <c r="US23" s="841"/>
      <c r="UT23" s="841"/>
      <c r="UU23" s="841"/>
      <c r="UV23" s="841"/>
      <c r="UW23" s="841"/>
      <c r="UX23" s="841"/>
      <c r="UY23" s="841"/>
      <c r="UZ23" s="841"/>
      <c r="VA23" s="841"/>
      <c r="VB23" s="841"/>
      <c r="VC23" s="841"/>
      <c r="VD23" s="841"/>
      <c r="VE23" s="841"/>
      <c r="VF23" s="841"/>
      <c r="VG23" s="841"/>
      <c r="VH23" s="841"/>
      <c r="VI23" s="841"/>
      <c r="VJ23" s="841"/>
      <c r="VK23" s="841"/>
      <c r="VL23" s="841"/>
      <c r="VM23" s="841"/>
      <c r="VN23" s="841"/>
      <c r="VO23" s="841"/>
      <c r="VP23" s="841"/>
      <c r="VQ23" s="841"/>
      <c r="VR23" s="841"/>
      <c r="VS23" s="841"/>
      <c r="VT23" s="841"/>
      <c r="VU23" s="841"/>
      <c r="VV23" s="841"/>
      <c r="VW23" s="841"/>
      <c r="VX23" s="841"/>
      <c r="VY23" s="841"/>
      <c r="VZ23" s="841"/>
      <c r="WA23" s="841"/>
      <c r="WB23" s="841"/>
      <c r="WC23" s="841"/>
      <c r="WD23" s="841"/>
      <c r="WE23" s="841"/>
      <c r="WF23" s="841"/>
      <c r="WG23" s="841"/>
      <c r="WH23" s="841"/>
      <c r="WI23" s="841"/>
      <c r="WJ23" s="841"/>
      <c r="WK23" s="841"/>
      <c r="WL23" s="841"/>
      <c r="WM23" s="841"/>
      <c r="WN23" s="841"/>
      <c r="WO23" s="841"/>
      <c r="WP23" s="841"/>
      <c r="WQ23" s="841"/>
      <c r="WR23" s="841"/>
      <c r="WS23" s="841"/>
      <c r="WT23" s="841"/>
      <c r="WU23" s="841"/>
      <c r="WV23" s="841"/>
      <c r="WW23" s="841"/>
      <c r="WX23" s="841"/>
      <c r="WY23" s="841"/>
      <c r="WZ23" s="841"/>
      <c r="XA23" s="841"/>
      <c r="XB23" s="841"/>
      <c r="XC23" s="841"/>
      <c r="XD23" s="841"/>
      <c r="XE23" s="841"/>
      <c r="XF23" s="841"/>
      <c r="XG23" s="841"/>
      <c r="XH23" s="841"/>
      <c r="XI23" s="841"/>
      <c r="XJ23" s="841"/>
      <c r="XK23" s="841"/>
      <c r="XL23" s="841"/>
      <c r="XM23" s="841"/>
      <c r="XN23" s="841"/>
      <c r="XO23" s="841"/>
      <c r="XP23" s="841"/>
      <c r="XQ23" s="841"/>
      <c r="XR23" s="841"/>
      <c r="XS23" s="841"/>
      <c r="XT23" s="841"/>
      <c r="XU23" s="841"/>
      <c r="XV23" s="841"/>
      <c r="XW23" s="841"/>
      <c r="XX23" s="841"/>
      <c r="XY23" s="841"/>
      <c r="XZ23" s="841"/>
      <c r="YA23" s="841"/>
      <c r="YB23" s="841"/>
      <c r="YC23" s="841"/>
      <c r="YD23" s="841"/>
      <c r="YE23" s="841"/>
      <c r="YF23" s="841"/>
      <c r="YG23" s="841"/>
      <c r="YH23" s="841"/>
      <c r="YI23" s="841"/>
      <c r="YJ23" s="841"/>
      <c r="YK23" s="841"/>
      <c r="YL23" s="841"/>
      <c r="YM23" s="841"/>
      <c r="YN23" s="841"/>
      <c r="YO23" s="841"/>
      <c r="YP23" s="841"/>
      <c r="YQ23" s="841"/>
      <c r="YR23" s="841"/>
      <c r="YS23" s="841"/>
      <c r="YT23" s="841"/>
      <c r="YU23" s="841"/>
      <c r="YV23" s="841"/>
      <c r="YW23" s="841"/>
      <c r="YX23" s="841"/>
      <c r="YY23" s="841"/>
      <c r="YZ23" s="841"/>
      <c r="ZA23" s="841"/>
      <c r="ZB23" s="841"/>
      <c r="ZC23" s="841"/>
      <c r="ZD23" s="841"/>
      <c r="ZE23" s="841"/>
      <c r="ZF23" s="841"/>
      <c r="ZG23" s="841"/>
      <c r="ZH23" s="841"/>
      <c r="ZI23" s="841"/>
      <c r="ZJ23" s="841"/>
      <c r="ZK23" s="841"/>
      <c r="ZL23" s="841"/>
      <c r="ZM23" s="841"/>
      <c r="ZN23" s="841"/>
      <c r="ZO23" s="841"/>
      <c r="ZP23" s="841"/>
      <c r="ZQ23" s="841"/>
      <c r="ZR23" s="841"/>
      <c r="ZS23" s="841"/>
      <c r="ZT23" s="841"/>
      <c r="ZU23" s="841"/>
      <c r="ZV23" s="841"/>
      <c r="ZW23" s="841"/>
      <c r="ZX23" s="841"/>
      <c r="ZY23" s="841"/>
      <c r="ZZ23" s="841"/>
      <c r="AAA23" s="841"/>
      <c r="AAB23" s="841"/>
      <c r="AAC23" s="841"/>
      <c r="AAD23" s="841"/>
      <c r="AAE23" s="841"/>
      <c r="AAF23" s="841"/>
      <c r="AAG23" s="841"/>
      <c r="AAH23" s="841"/>
      <c r="AAI23" s="841"/>
      <c r="AAJ23" s="841"/>
      <c r="AAK23" s="841"/>
      <c r="AAL23" s="841"/>
      <c r="AAM23" s="841"/>
      <c r="AAN23" s="841"/>
      <c r="AAO23" s="841"/>
      <c r="AAP23" s="841"/>
      <c r="AAQ23" s="841"/>
      <c r="AAR23" s="841"/>
      <c r="AAS23" s="841"/>
      <c r="AAT23" s="841"/>
      <c r="AAU23" s="841"/>
      <c r="AAV23" s="841"/>
      <c r="AAW23" s="841"/>
      <c r="AAX23" s="841"/>
      <c r="AAY23" s="841"/>
      <c r="AAZ23" s="841"/>
      <c r="ABA23" s="841"/>
      <c r="ABB23" s="841"/>
      <c r="ABC23" s="841"/>
      <c r="ABD23" s="841"/>
      <c r="ABE23" s="841"/>
      <c r="ABF23" s="841"/>
      <c r="ABG23" s="841"/>
      <c r="ABH23" s="841"/>
      <c r="ABI23" s="841"/>
      <c r="ABJ23" s="841"/>
      <c r="ABK23" s="841"/>
      <c r="ABL23" s="841"/>
      <c r="ABM23" s="841"/>
      <c r="ABN23" s="841"/>
      <c r="ABO23" s="841"/>
      <c r="ABP23" s="841"/>
      <c r="ABQ23" s="841"/>
      <c r="ABR23" s="841"/>
      <c r="ABS23" s="841"/>
      <c r="ABT23" s="841"/>
      <c r="ABU23" s="841"/>
      <c r="ABV23" s="841"/>
      <c r="ABW23" s="841"/>
      <c r="ABX23" s="841"/>
      <c r="ABY23" s="841"/>
      <c r="ABZ23" s="841"/>
      <c r="ACA23" s="841"/>
      <c r="ACB23" s="841"/>
      <c r="ACC23" s="841"/>
      <c r="ACD23" s="841"/>
      <c r="ACE23" s="841"/>
      <c r="ACF23" s="841"/>
      <c r="ACG23" s="841"/>
      <c r="ACH23" s="841"/>
      <c r="ACI23" s="841"/>
      <c r="ACJ23" s="841"/>
      <c r="ACK23" s="841"/>
      <c r="ACL23" s="841"/>
      <c r="ACM23" s="841"/>
      <c r="ACN23" s="841"/>
      <c r="ACO23" s="841"/>
      <c r="ACP23" s="841"/>
      <c r="ACQ23" s="841"/>
      <c r="ACR23" s="841"/>
      <c r="ACS23" s="841"/>
      <c r="ACT23" s="841"/>
      <c r="ACU23" s="841"/>
      <c r="ACV23" s="841"/>
      <c r="ACW23" s="841"/>
      <c r="ACX23" s="841"/>
      <c r="ACY23" s="841"/>
      <c r="ACZ23" s="841"/>
      <c r="ADA23" s="841"/>
      <c r="ADB23" s="841"/>
      <c r="ADC23" s="841"/>
      <c r="ADD23" s="841"/>
      <c r="ADE23" s="841"/>
      <c r="ADF23" s="841"/>
      <c r="ADG23" s="841"/>
      <c r="ADH23" s="841"/>
      <c r="ADI23" s="841"/>
      <c r="ADJ23" s="841"/>
      <c r="ADK23" s="841"/>
      <c r="ADL23" s="841"/>
      <c r="ADM23" s="841"/>
      <c r="ADN23" s="841"/>
      <c r="ADO23" s="841"/>
      <c r="ADP23" s="841"/>
      <c r="ADQ23" s="841"/>
      <c r="ADR23" s="841"/>
      <c r="ADS23" s="841"/>
      <c r="ADT23" s="841"/>
      <c r="ADU23" s="841"/>
      <c r="ADV23" s="841"/>
      <c r="ADW23" s="841"/>
      <c r="ADX23" s="841"/>
      <c r="ADY23" s="841"/>
      <c r="ADZ23" s="841"/>
      <c r="AEA23" s="841"/>
      <c r="AEB23" s="841"/>
      <c r="AEC23" s="841"/>
      <c r="AED23" s="841"/>
      <c r="AEE23" s="841"/>
      <c r="AEF23" s="841"/>
      <c r="AEG23" s="841"/>
      <c r="AEH23" s="841"/>
      <c r="AEI23" s="841"/>
      <c r="AEJ23" s="841"/>
      <c r="AEK23" s="841"/>
      <c r="AEL23" s="841"/>
      <c r="AEM23" s="841"/>
      <c r="AEN23" s="841"/>
      <c r="AEO23" s="841"/>
      <c r="AEP23" s="841"/>
      <c r="AEQ23" s="841"/>
      <c r="AER23" s="841"/>
      <c r="AES23" s="841"/>
      <c r="AET23" s="841"/>
      <c r="AEU23" s="841"/>
      <c r="AEV23" s="841"/>
      <c r="AEW23" s="841"/>
      <c r="AEX23" s="841"/>
      <c r="AEY23" s="841"/>
      <c r="AEZ23" s="841"/>
      <c r="AFA23" s="841"/>
      <c r="AFB23" s="841"/>
      <c r="AFC23" s="841"/>
      <c r="AFD23" s="841"/>
      <c r="AFE23" s="841"/>
      <c r="AFF23" s="841"/>
      <c r="AFG23" s="841"/>
      <c r="AFH23" s="841"/>
      <c r="AFI23" s="841"/>
      <c r="AFJ23" s="841"/>
      <c r="AFK23" s="841"/>
      <c r="AFL23" s="841"/>
      <c r="AFM23" s="841"/>
      <c r="AFN23" s="841"/>
      <c r="AFO23" s="841"/>
      <c r="AFP23" s="841"/>
      <c r="AFQ23" s="841"/>
      <c r="AFR23" s="841"/>
      <c r="AFS23" s="841"/>
      <c r="AFT23" s="841"/>
      <c r="AFU23" s="841"/>
      <c r="AFV23" s="841"/>
      <c r="AFW23" s="841"/>
      <c r="AFX23" s="841"/>
      <c r="AFY23" s="841"/>
      <c r="AFZ23" s="841"/>
      <c r="AGA23" s="841"/>
      <c r="AGB23" s="841"/>
      <c r="AGC23" s="841"/>
      <c r="AGD23" s="841"/>
      <c r="AGE23" s="841"/>
      <c r="AGF23" s="841"/>
      <c r="AGG23" s="841"/>
      <c r="AGH23" s="841"/>
      <c r="AGI23" s="841"/>
      <c r="AGJ23" s="841"/>
      <c r="AGK23" s="841"/>
      <c r="AGL23" s="841"/>
      <c r="AGM23" s="841"/>
      <c r="AGN23" s="841"/>
      <c r="AGO23" s="841"/>
      <c r="AGP23" s="841"/>
      <c r="AGQ23" s="841"/>
      <c r="AGR23" s="841"/>
      <c r="AGS23" s="841"/>
      <c r="AGT23" s="841"/>
      <c r="AGU23" s="841"/>
      <c r="AGV23" s="841"/>
      <c r="AGW23" s="841"/>
      <c r="AGX23" s="841"/>
      <c r="AGY23" s="841"/>
      <c r="AGZ23" s="841"/>
      <c r="AHA23" s="841"/>
      <c r="AHB23" s="841"/>
      <c r="AHC23" s="841"/>
      <c r="AHD23" s="841"/>
      <c r="AHE23" s="841"/>
      <c r="AHF23" s="841"/>
      <c r="AHG23" s="841"/>
      <c r="AHH23" s="841"/>
      <c r="AHI23" s="841"/>
      <c r="AHJ23" s="841"/>
      <c r="AHK23" s="841"/>
      <c r="AHL23" s="841"/>
      <c r="AHM23" s="841"/>
      <c r="AHN23" s="841"/>
      <c r="AHO23" s="841"/>
      <c r="AHP23" s="841"/>
      <c r="AHQ23" s="841"/>
      <c r="AHR23" s="841"/>
      <c r="AHS23" s="841"/>
      <c r="AHT23" s="841"/>
      <c r="AHU23" s="841"/>
      <c r="AHV23" s="841"/>
      <c r="AHW23" s="841"/>
      <c r="AHX23" s="841"/>
      <c r="AHY23" s="841"/>
      <c r="AHZ23" s="841"/>
      <c r="AIA23" s="841"/>
      <c r="AIB23" s="841"/>
      <c r="AIC23" s="841"/>
      <c r="AID23" s="841"/>
      <c r="AIE23" s="841"/>
      <c r="AIF23" s="841"/>
      <c r="AIG23" s="841"/>
      <c r="AIH23" s="841"/>
      <c r="AII23" s="841"/>
      <c r="AIJ23" s="841"/>
      <c r="AIK23" s="841"/>
      <c r="AIL23" s="841"/>
      <c r="AIM23" s="841"/>
      <c r="AIN23" s="841"/>
      <c r="AIO23" s="841"/>
      <c r="AIP23" s="841"/>
      <c r="AIQ23" s="841"/>
      <c r="AIR23" s="841"/>
      <c r="AIS23" s="841"/>
      <c r="AIT23" s="841"/>
      <c r="AIU23" s="841"/>
      <c r="AIV23" s="841"/>
      <c r="AIW23" s="841"/>
      <c r="AIX23" s="841"/>
      <c r="AIY23" s="841"/>
      <c r="AIZ23" s="841"/>
      <c r="AJA23" s="841"/>
      <c r="AJB23" s="841"/>
      <c r="AJC23" s="841"/>
      <c r="AJD23" s="841"/>
      <c r="AJE23" s="841"/>
      <c r="AJF23" s="841"/>
      <c r="AJG23" s="841"/>
      <c r="AJH23" s="841"/>
      <c r="AJI23" s="841"/>
      <c r="AJJ23" s="841"/>
      <c r="AJK23" s="841"/>
      <c r="AJL23" s="841"/>
      <c r="AJM23" s="841"/>
      <c r="AJN23" s="841"/>
      <c r="AJO23" s="841"/>
      <c r="AJP23" s="841"/>
      <c r="AJQ23" s="841"/>
      <c r="AJR23" s="841"/>
      <c r="AJS23" s="841"/>
      <c r="AJT23" s="841"/>
      <c r="AJU23" s="841"/>
      <c r="AJV23" s="841"/>
      <c r="AJW23" s="841"/>
      <c r="AJX23" s="841"/>
      <c r="AJY23" s="841"/>
      <c r="AJZ23" s="841"/>
      <c r="AKA23" s="841"/>
      <c r="AKB23" s="841"/>
      <c r="AKC23" s="841"/>
      <c r="AKD23" s="841"/>
      <c r="AKE23" s="841"/>
      <c r="AKF23" s="841"/>
      <c r="AKG23" s="841"/>
      <c r="AKH23" s="841"/>
      <c r="AKI23" s="841"/>
      <c r="AKJ23" s="841"/>
      <c r="AKK23" s="841"/>
      <c r="AKL23" s="841"/>
      <c r="AKM23" s="841"/>
      <c r="AKN23" s="841"/>
      <c r="AKO23" s="841"/>
      <c r="AKP23" s="841"/>
      <c r="AKQ23" s="841"/>
      <c r="AKR23" s="841"/>
      <c r="AKS23" s="841"/>
      <c r="AKT23" s="841"/>
      <c r="AKU23" s="841"/>
      <c r="AKV23" s="841"/>
      <c r="AKW23" s="841"/>
      <c r="AKX23" s="841"/>
      <c r="AKY23" s="841"/>
      <c r="AKZ23" s="841"/>
      <c r="ALA23" s="841"/>
      <c r="ALB23" s="841"/>
      <c r="ALC23" s="841"/>
      <c r="ALD23" s="841"/>
      <c r="ALE23" s="841"/>
      <c r="ALF23" s="841"/>
      <c r="ALG23" s="841"/>
      <c r="ALH23" s="841"/>
      <c r="ALI23" s="841"/>
      <c r="ALJ23" s="841"/>
      <c r="ALK23" s="841"/>
      <c r="ALL23" s="841"/>
      <c r="ALM23" s="841"/>
      <c r="ALN23" s="841"/>
      <c r="ALO23" s="841"/>
      <c r="ALP23" s="841"/>
      <c r="ALQ23" s="841"/>
      <c r="ALR23" s="841"/>
      <c r="ALS23" s="841"/>
      <c r="ALT23" s="841"/>
      <c r="ALU23" s="841"/>
      <c r="ALV23" s="841"/>
      <c r="ALW23" s="841"/>
      <c r="ALX23" s="841"/>
      <c r="ALY23" s="841"/>
      <c r="ALZ23" s="841"/>
      <c r="AMA23" s="841"/>
      <c r="AMB23" s="841"/>
      <c r="AMC23" s="841"/>
      <c r="AMD23" s="841"/>
      <c r="AME23" s="841"/>
      <c r="AMF23" s="841"/>
      <c r="AMG23" s="841"/>
      <c r="AMH23" s="841"/>
      <c r="AMI23" s="841"/>
      <c r="AMJ23" s="841"/>
      <c r="AMK23" s="841"/>
      <c r="AML23" s="841"/>
      <c r="AMM23" s="841"/>
      <c r="AMN23" s="841"/>
      <c r="AMO23" s="841"/>
      <c r="AMP23" s="841"/>
      <c r="AMQ23" s="841"/>
      <c r="AMR23" s="841"/>
      <c r="AMS23" s="841"/>
      <c r="AMT23" s="841"/>
      <c r="AMU23" s="841"/>
      <c r="AMV23" s="841"/>
      <c r="AMW23" s="841"/>
      <c r="AMX23" s="841"/>
      <c r="AMY23" s="841"/>
      <c r="AMZ23" s="841"/>
      <c r="ANA23" s="841"/>
      <c r="ANB23" s="841"/>
      <c r="ANC23" s="841"/>
      <c r="AND23" s="841"/>
      <c r="ANE23" s="841"/>
      <c r="ANF23" s="841"/>
      <c r="ANG23" s="841"/>
      <c r="ANH23" s="841"/>
      <c r="ANI23" s="841"/>
      <c r="ANJ23" s="841"/>
      <c r="ANK23" s="841"/>
      <c r="ANL23" s="841"/>
      <c r="ANM23" s="841"/>
      <c r="ANN23" s="841"/>
      <c r="ANO23" s="841"/>
      <c r="ANP23" s="841"/>
      <c r="ANQ23" s="841"/>
      <c r="ANR23" s="841"/>
      <c r="ANS23" s="841"/>
      <c r="ANT23" s="841"/>
      <c r="ANU23" s="841"/>
      <c r="ANV23" s="841"/>
      <c r="ANW23" s="841"/>
      <c r="ANX23" s="841"/>
      <c r="ANY23" s="841"/>
      <c r="ANZ23" s="841"/>
      <c r="AOA23" s="841"/>
      <c r="AOB23" s="841"/>
      <c r="AOC23" s="841"/>
      <c r="AOD23" s="841"/>
      <c r="AOE23" s="841"/>
      <c r="AOF23" s="841"/>
      <c r="AOG23" s="841"/>
      <c r="AOH23" s="841"/>
      <c r="AOI23" s="841"/>
      <c r="AOJ23" s="841"/>
      <c r="AOK23" s="841"/>
      <c r="AOL23" s="841"/>
      <c r="AOM23" s="841"/>
      <c r="AON23" s="841"/>
      <c r="AOO23" s="841"/>
      <c r="AOP23" s="841"/>
      <c r="AOQ23" s="841"/>
      <c r="AOR23" s="841"/>
      <c r="AOS23" s="841"/>
      <c r="AOT23" s="841"/>
      <c r="AOU23" s="841"/>
      <c r="AOV23" s="841"/>
      <c r="AOW23" s="841"/>
      <c r="AOX23" s="841"/>
      <c r="AOY23" s="841"/>
      <c r="AOZ23" s="841"/>
      <c r="APA23" s="841"/>
      <c r="APB23" s="841"/>
      <c r="APC23" s="841"/>
      <c r="APD23" s="841"/>
      <c r="APE23" s="841"/>
      <c r="APF23" s="841"/>
      <c r="APG23" s="841"/>
      <c r="APH23" s="841"/>
      <c r="API23" s="841"/>
      <c r="APJ23" s="841"/>
      <c r="APK23" s="841"/>
      <c r="APL23" s="841"/>
      <c r="APM23" s="841"/>
      <c r="APN23" s="841"/>
      <c r="APO23" s="841"/>
      <c r="APP23" s="841"/>
      <c r="APQ23" s="841"/>
      <c r="APR23" s="841"/>
      <c r="APS23" s="841"/>
      <c r="APT23" s="841"/>
      <c r="APU23" s="841"/>
      <c r="APV23" s="841"/>
      <c r="APW23" s="841"/>
      <c r="APX23" s="841"/>
      <c r="APY23" s="841"/>
      <c r="APZ23" s="841"/>
      <c r="AQA23" s="841"/>
      <c r="AQB23" s="841"/>
      <c r="AQC23" s="841"/>
      <c r="AQD23" s="841"/>
      <c r="AQE23" s="841"/>
      <c r="AQF23" s="841"/>
      <c r="AQG23" s="841"/>
      <c r="AQH23" s="841"/>
      <c r="AQI23" s="841"/>
      <c r="AQJ23" s="841"/>
      <c r="AQK23" s="841"/>
      <c r="AQL23" s="841"/>
      <c r="AQM23" s="841"/>
      <c r="AQN23" s="841"/>
      <c r="AQO23" s="841"/>
      <c r="AQP23" s="841"/>
      <c r="AQQ23" s="841"/>
      <c r="AQR23" s="841"/>
      <c r="AQS23" s="841"/>
      <c r="AQT23" s="841"/>
      <c r="AQU23" s="841"/>
      <c r="AQV23" s="841"/>
      <c r="AQW23" s="841"/>
      <c r="AQX23" s="841"/>
      <c r="AQY23" s="841"/>
      <c r="AQZ23" s="841"/>
      <c r="ARA23" s="841"/>
      <c r="ARB23" s="841"/>
      <c r="ARC23" s="841"/>
      <c r="ARD23" s="841"/>
      <c r="ARE23" s="841"/>
      <c r="ARF23" s="841"/>
      <c r="ARG23" s="841"/>
      <c r="ARH23" s="841"/>
      <c r="ARI23" s="841"/>
      <c r="ARJ23" s="841"/>
      <c r="ARK23" s="841"/>
      <c r="ARL23" s="841"/>
      <c r="ARM23" s="841"/>
      <c r="ARN23" s="841"/>
      <c r="ARO23" s="841"/>
      <c r="ARP23" s="841"/>
      <c r="ARQ23" s="841"/>
      <c r="ARR23" s="841"/>
      <c r="ARS23" s="841"/>
      <c r="ART23" s="841"/>
      <c r="ARU23" s="841"/>
      <c r="ARV23" s="841"/>
      <c r="ARW23" s="841"/>
      <c r="ARX23" s="841"/>
      <c r="ARY23" s="841"/>
      <c r="ARZ23" s="841"/>
      <c r="ASA23" s="841"/>
      <c r="ASB23" s="841"/>
      <c r="ASC23" s="841"/>
      <c r="ASD23" s="841"/>
      <c r="ASE23" s="841"/>
      <c r="ASF23" s="841"/>
      <c r="ASG23" s="841"/>
      <c r="ASH23" s="841"/>
      <c r="ASI23" s="841"/>
      <c r="ASJ23" s="841"/>
      <c r="ASK23" s="841"/>
      <c r="ASL23" s="841"/>
      <c r="ASM23" s="841"/>
      <c r="ASN23" s="841"/>
      <c r="ASO23" s="841"/>
      <c r="ASP23" s="841"/>
      <c r="ASQ23" s="841"/>
      <c r="ASR23" s="841"/>
      <c r="ASS23" s="841"/>
      <c r="AST23" s="841"/>
      <c r="ASU23" s="841"/>
      <c r="ASV23" s="841"/>
      <c r="ASW23" s="841"/>
      <c r="ASX23" s="841"/>
      <c r="ASY23" s="841"/>
      <c r="ASZ23" s="841"/>
      <c r="ATA23" s="841"/>
      <c r="ATB23" s="841"/>
      <c r="ATC23" s="841"/>
      <c r="ATD23" s="841"/>
      <c r="ATE23" s="841"/>
      <c r="ATF23" s="841"/>
      <c r="ATG23" s="841"/>
      <c r="ATH23" s="841"/>
      <c r="ATI23" s="841"/>
      <c r="ATJ23" s="841"/>
      <c r="ATK23" s="841"/>
      <c r="ATL23" s="841"/>
      <c r="ATM23" s="841"/>
      <c r="ATN23" s="841"/>
      <c r="ATO23" s="841"/>
      <c r="ATP23" s="841"/>
      <c r="ATQ23" s="841"/>
      <c r="ATR23" s="841"/>
      <c r="ATS23" s="841"/>
      <c r="ATT23" s="841"/>
      <c r="ATU23" s="841"/>
      <c r="ATV23" s="841"/>
      <c r="ATW23" s="841"/>
      <c r="ATX23" s="841"/>
      <c r="ATY23" s="841"/>
      <c r="ATZ23" s="841"/>
      <c r="AUA23" s="841"/>
      <c r="AUB23" s="841"/>
      <c r="AUC23" s="841"/>
      <c r="AUD23" s="841"/>
      <c r="AUE23" s="841"/>
      <c r="AUF23" s="841"/>
      <c r="AUG23" s="841"/>
      <c r="AUH23" s="841"/>
      <c r="AUI23" s="841"/>
      <c r="AUJ23" s="841"/>
      <c r="AUK23" s="841"/>
      <c r="AUL23" s="841"/>
      <c r="AUM23" s="841"/>
      <c r="AUN23" s="841"/>
      <c r="AUO23" s="841"/>
      <c r="AUP23" s="841"/>
      <c r="AUQ23" s="841"/>
      <c r="AUR23" s="841"/>
      <c r="AUS23" s="841"/>
      <c r="AUT23" s="841"/>
      <c r="AUU23" s="841"/>
      <c r="AUV23" s="841"/>
      <c r="AUW23" s="841"/>
      <c r="AUX23" s="841"/>
      <c r="AUY23" s="841"/>
      <c r="AUZ23" s="841"/>
      <c r="AVA23" s="841"/>
      <c r="AVB23" s="841"/>
      <c r="AVC23" s="841"/>
      <c r="AVD23" s="841"/>
      <c r="AVE23" s="841"/>
      <c r="AVF23" s="841"/>
      <c r="AVG23" s="841"/>
      <c r="AVH23" s="841"/>
      <c r="AVI23" s="841"/>
      <c r="AVJ23" s="841"/>
      <c r="AVK23" s="841"/>
      <c r="AVL23" s="841"/>
      <c r="AVM23" s="841"/>
      <c r="AVN23" s="841"/>
      <c r="AVO23" s="841"/>
      <c r="AVP23" s="841"/>
      <c r="AVQ23" s="841"/>
      <c r="AVR23" s="841"/>
      <c r="AVS23" s="841"/>
      <c r="AVT23" s="841"/>
      <c r="AVU23" s="841"/>
      <c r="AVV23" s="841"/>
      <c r="AVW23" s="841"/>
      <c r="AVX23" s="841"/>
      <c r="AVY23" s="841"/>
      <c r="AVZ23" s="841"/>
      <c r="AWA23" s="841"/>
      <c r="AWB23" s="841"/>
      <c r="AWC23" s="841"/>
      <c r="AWD23" s="841"/>
      <c r="AWE23" s="841"/>
      <c r="AWF23" s="841"/>
      <c r="AWG23" s="841"/>
      <c r="AWH23" s="841"/>
      <c r="AWI23" s="841"/>
      <c r="AWJ23" s="841"/>
      <c r="AWK23" s="841"/>
      <c r="AWL23" s="841"/>
      <c r="AWM23" s="841"/>
      <c r="AWN23" s="841"/>
      <c r="AWO23" s="841"/>
      <c r="AWP23" s="841"/>
      <c r="AWQ23" s="841"/>
      <c r="AWR23" s="841"/>
      <c r="AWS23" s="841"/>
      <c r="AWT23" s="841"/>
      <c r="AWU23" s="841"/>
      <c r="AWV23" s="841"/>
      <c r="AWW23" s="841"/>
      <c r="AWX23" s="841"/>
      <c r="AWY23" s="841"/>
      <c r="AWZ23" s="841"/>
      <c r="AXA23" s="841"/>
      <c r="AXB23" s="841"/>
      <c r="AXC23" s="841"/>
      <c r="AXD23" s="841"/>
      <c r="AXE23" s="841"/>
      <c r="AXF23" s="841"/>
      <c r="AXG23" s="841"/>
      <c r="AXH23" s="841"/>
      <c r="AXI23" s="841"/>
      <c r="AXJ23" s="841"/>
      <c r="AXK23" s="841"/>
      <c r="AXL23" s="841"/>
      <c r="AXM23" s="841"/>
      <c r="AXN23" s="841"/>
      <c r="AXO23" s="841"/>
      <c r="AXP23" s="841"/>
      <c r="AXQ23" s="841"/>
      <c r="AXR23" s="841"/>
      <c r="AXS23" s="841"/>
      <c r="AXT23" s="841"/>
      <c r="AXU23" s="841"/>
      <c r="AXV23" s="841"/>
      <c r="AXW23" s="841"/>
      <c r="AXX23" s="841"/>
      <c r="AXY23" s="841"/>
      <c r="AXZ23" s="841"/>
      <c r="AYA23" s="841"/>
      <c r="AYB23" s="841"/>
      <c r="AYC23" s="841"/>
      <c r="AYD23" s="841"/>
      <c r="AYE23" s="841"/>
      <c r="AYF23" s="841"/>
      <c r="AYG23" s="841"/>
      <c r="AYH23" s="841"/>
      <c r="AYI23" s="841"/>
      <c r="AYJ23" s="841"/>
      <c r="AYK23" s="841"/>
      <c r="AYL23" s="841"/>
      <c r="AYM23" s="841"/>
      <c r="AYN23" s="841"/>
      <c r="AYO23" s="841"/>
      <c r="AYP23" s="841"/>
      <c r="AYQ23" s="841"/>
      <c r="AYR23" s="841"/>
      <c r="AYS23" s="841"/>
    </row>
    <row r="24" spans="1:1345" s="687" customFormat="1">
      <c r="A24" s="707"/>
      <c r="B24" s="717"/>
      <c r="C24" s="718"/>
      <c r="D24" s="724"/>
      <c r="E24" s="725" t="s">
        <v>558</v>
      </c>
      <c r="F24" s="708" t="s">
        <v>11</v>
      </c>
      <c r="G24" s="697" t="s">
        <v>941</v>
      </c>
      <c r="H24" s="710">
        <f t="shared" si="5"/>
        <v>66384</v>
      </c>
      <c r="I24" s="710">
        <f t="shared" si="6"/>
        <v>0</v>
      </c>
      <c r="J24" s="710">
        <f t="shared" si="1"/>
        <v>0</v>
      </c>
      <c r="K24" s="711">
        <f t="shared" si="2"/>
        <v>66384</v>
      </c>
      <c r="L24" s="712"/>
      <c r="M24" s="712"/>
      <c r="N24" s="713"/>
      <c r="O24" s="712"/>
      <c r="P24" s="712"/>
      <c r="Q24" s="713"/>
      <c r="R24" s="712"/>
      <c r="S24" s="712"/>
      <c r="T24" s="713"/>
      <c r="U24" s="712"/>
      <c r="V24" s="712"/>
      <c r="W24" s="713"/>
      <c r="X24" s="712"/>
      <c r="Y24" s="712"/>
      <c r="Z24" s="713"/>
      <c r="AA24" s="712"/>
      <c r="AB24" s="712"/>
      <c r="AC24" s="713"/>
      <c r="AD24" s="712"/>
      <c r="AE24" s="712"/>
      <c r="AF24" s="713"/>
      <c r="AG24" s="712"/>
      <c r="AH24" s="712"/>
      <c r="AI24" s="713"/>
      <c r="AJ24" s="712"/>
      <c r="AK24" s="712"/>
      <c r="AL24" s="713"/>
      <c r="AM24" s="712"/>
      <c r="AN24" s="712"/>
      <c r="AO24" s="713"/>
      <c r="AP24" s="712"/>
      <c r="AQ24" s="712"/>
      <c r="AR24" s="713"/>
      <c r="AS24" s="712"/>
      <c r="AT24" s="712"/>
      <c r="AU24" s="713"/>
      <c r="AV24" s="712"/>
      <c r="AW24" s="712"/>
      <c r="AX24" s="713"/>
      <c r="AY24" s="712"/>
      <c r="AZ24" s="712"/>
      <c r="BA24" s="713"/>
      <c r="BB24" s="712"/>
      <c r="BC24" s="712"/>
      <c r="BD24" s="713"/>
      <c r="BE24" s="712"/>
      <c r="BF24" s="712"/>
      <c r="BG24" s="713"/>
      <c r="BH24" s="712"/>
      <c r="BI24" s="712"/>
      <c r="BJ24" s="713"/>
      <c r="BK24" s="712"/>
      <c r="BL24" s="712"/>
      <c r="BM24" s="713"/>
      <c r="BN24" s="712"/>
      <c r="BO24" s="712"/>
      <c r="BP24" s="713"/>
      <c r="BQ24" s="712"/>
      <c r="BR24" s="712"/>
      <c r="BS24" s="713"/>
      <c r="BT24" s="712"/>
      <c r="BU24" s="712"/>
      <c r="BV24" s="713"/>
      <c r="BW24" s="712"/>
      <c r="BX24" s="712"/>
      <c r="BY24" s="713"/>
      <c r="BZ24" s="712"/>
      <c r="CA24" s="712"/>
      <c r="CB24" s="713"/>
      <c r="CC24" s="712"/>
      <c r="CD24" s="712"/>
      <c r="CE24" s="713"/>
      <c r="CF24" s="712"/>
      <c r="CG24" s="712"/>
      <c r="CH24" s="713"/>
      <c r="CI24" s="712"/>
      <c r="CJ24" s="712"/>
      <c r="CK24" s="713"/>
      <c r="CL24" s="712">
        <v>66384</v>
      </c>
      <c r="CM24" s="712"/>
      <c r="CN24" s="713"/>
      <c r="CO24" s="712"/>
      <c r="CP24" s="712"/>
      <c r="CQ24" s="713"/>
      <c r="CR24" s="712"/>
      <c r="CS24" s="712"/>
      <c r="CT24" s="713"/>
      <c r="CU24" s="712"/>
      <c r="CV24" s="712"/>
      <c r="CW24" s="713"/>
      <c r="CX24" s="712"/>
      <c r="CY24" s="712"/>
      <c r="CZ24" s="713"/>
      <c r="DA24" s="712"/>
      <c r="DB24" s="712"/>
      <c r="DC24" s="713"/>
      <c r="DD24" s="712"/>
      <c r="DE24" s="712"/>
      <c r="DF24" s="713"/>
      <c r="DG24" s="712"/>
      <c r="DH24" s="712"/>
      <c r="DI24" s="713"/>
      <c r="DJ24" s="712"/>
      <c r="DK24" s="712"/>
      <c r="DL24" s="713"/>
      <c r="DM24" s="712"/>
      <c r="DN24" s="712"/>
      <c r="DO24" s="713"/>
      <c r="DP24" s="712"/>
      <c r="DQ24" s="712"/>
      <c r="DR24" s="713"/>
      <c r="DS24" s="712"/>
      <c r="DT24" s="712"/>
      <c r="DU24" s="713"/>
      <c r="DV24" s="712"/>
      <c r="DW24" s="712"/>
      <c r="DX24" s="713"/>
      <c r="DY24" s="712"/>
      <c r="DZ24" s="712"/>
      <c r="EA24" s="713"/>
      <c r="EB24" s="712"/>
      <c r="EC24" s="712"/>
      <c r="ED24" s="713"/>
      <c r="EE24" s="712"/>
      <c r="EF24" s="712"/>
      <c r="EG24" s="713"/>
      <c r="EH24" s="712"/>
      <c r="EI24" s="712"/>
      <c r="EJ24" s="713"/>
      <c r="EK24" s="713"/>
      <c r="EL24" s="713"/>
      <c r="EM24" s="713"/>
      <c r="EN24" s="713"/>
      <c r="EO24" s="713"/>
      <c r="EP24" s="713"/>
      <c r="EQ24" s="712"/>
      <c r="ER24" s="712"/>
      <c r="ES24" s="713"/>
      <c r="ET24" s="712"/>
      <c r="EU24" s="712"/>
      <c r="EV24" s="713"/>
      <c r="EW24" s="712"/>
      <c r="EX24" s="712"/>
      <c r="EY24" s="713"/>
      <c r="EZ24" s="712"/>
      <c r="FA24" s="712"/>
      <c r="FB24" s="713"/>
      <c r="FC24" s="712"/>
      <c r="FD24" s="712"/>
      <c r="FE24" s="713"/>
      <c r="FF24" s="712"/>
      <c r="FG24" s="712"/>
      <c r="FH24" s="713"/>
      <c r="FI24" s="712"/>
      <c r="FJ24" s="712"/>
      <c r="FK24" s="713"/>
      <c r="FL24" s="712"/>
      <c r="FM24" s="712"/>
      <c r="FN24" s="713"/>
      <c r="FO24" s="712"/>
      <c r="FP24" s="712"/>
      <c r="FQ24" s="713"/>
      <c r="FR24" s="712"/>
      <c r="FS24" s="712"/>
      <c r="FT24" s="713"/>
      <c r="FU24" s="712"/>
      <c r="FV24" s="712"/>
      <c r="FW24" s="713"/>
      <c r="FX24" s="712"/>
      <c r="FY24" s="712"/>
      <c r="FZ24" s="713"/>
      <c r="GA24" s="710">
        <f t="shared" si="9"/>
        <v>66384</v>
      </c>
      <c r="GB24" s="710">
        <f t="shared" si="8"/>
        <v>0</v>
      </c>
      <c r="GC24" s="713"/>
      <c r="GD24" s="705">
        <f t="shared" si="3"/>
        <v>66384</v>
      </c>
      <c r="GE24" s="833"/>
      <c r="GF24" s="841"/>
      <c r="GG24" s="841"/>
      <c r="GH24" s="841"/>
      <c r="GI24" s="841"/>
      <c r="GJ24" s="841"/>
      <c r="GK24" s="841"/>
      <c r="GL24" s="841"/>
      <c r="GM24" s="841"/>
      <c r="GN24" s="841"/>
      <c r="GO24" s="841"/>
      <c r="GP24" s="841"/>
      <c r="GQ24" s="841"/>
      <c r="GR24" s="841"/>
      <c r="GS24" s="841"/>
      <c r="GT24" s="841"/>
      <c r="GU24" s="841"/>
      <c r="GV24" s="841"/>
      <c r="GW24" s="841"/>
      <c r="GX24" s="841"/>
      <c r="GY24" s="841"/>
      <c r="GZ24" s="841"/>
      <c r="HA24" s="841"/>
      <c r="HB24" s="841"/>
      <c r="HC24" s="841"/>
      <c r="HD24" s="841"/>
      <c r="HE24" s="841"/>
      <c r="HF24" s="841"/>
      <c r="HG24" s="841"/>
      <c r="HH24" s="841"/>
      <c r="HI24" s="841"/>
      <c r="HJ24" s="841"/>
      <c r="HK24" s="841"/>
      <c r="HL24" s="841"/>
      <c r="HM24" s="841"/>
      <c r="HN24" s="841"/>
      <c r="HO24" s="841"/>
      <c r="HP24" s="841"/>
      <c r="HQ24" s="841"/>
      <c r="HR24" s="841"/>
      <c r="HS24" s="841"/>
      <c r="HT24" s="841"/>
      <c r="HU24" s="841"/>
      <c r="HV24" s="841"/>
      <c r="HW24" s="841"/>
      <c r="HX24" s="841"/>
      <c r="HY24" s="841"/>
      <c r="HZ24" s="841"/>
      <c r="IA24" s="841"/>
      <c r="IB24" s="841"/>
      <c r="IC24" s="841"/>
      <c r="ID24" s="841"/>
      <c r="IE24" s="841"/>
      <c r="IF24" s="841"/>
      <c r="IG24" s="841"/>
      <c r="IH24" s="841"/>
      <c r="II24" s="841"/>
      <c r="IJ24" s="841"/>
      <c r="IK24" s="841"/>
      <c r="IL24" s="841"/>
      <c r="IM24" s="841"/>
      <c r="IN24" s="841"/>
      <c r="IO24" s="841"/>
      <c r="IP24" s="841"/>
      <c r="IQ24" s="841"/>
      <c r="IR24" s="841"/>
      <c r="IS24" s="841"/>
      <c r="IT24" s="841"/>
      <c r="IU24" s="841"/>
      <c r="IV24" s="841"/>
      <c r="IW24" s="841"/>
      <c r="IX24" s="841"/>
      <c r="IY24" s="841"/>
      <c r="IZ24" s="841"/>
      <c r="JA24" s="841"/>
      <c r="JB24" s="841"/>
      <c r="JC24" s="841"/>
      <c r="JD24" s="841"/>
      <c r="JE24" s="841"/>
      <c r="JF24" s="841"/>
      <c r="JG24" s="841"/>
      <c r="JH24" s="841"/>
      <c r="JI24" s="841"/>
      <c r="JJ24" s="841"/>
      <c r="JK24" s="841"/>
      <c r="JL24" s="841"/>
      <c r="JM24" s="841"/>
      <c r="JN24" s="841"/>
      <c r="JO24" s="841"/>
      <c r="JP24" s="841"/>
      <c r="JQ24" s="841"/>
      <c r="JR24" s="841"/>
      <c r="JS24" s="841"/>
      <c r="JT24" s="841"/>
      <c r="JU24" s="841"/>
      <c r="JV24" s="841"/>
      <c r="JW24" s="841"/>
      <c r="JX24" s="841"/>
      <c r="JY24" s="841"/>
      <c r="JZ24" s="841"/>
      <c r="KA24" s="841"/>
      <c r="KB24" s="841"/>
      <c r="KC24" s="841"/>
      <c r="KD24" s="841"/>
      <c r="KE24" s="841"/>
      <c r="KF24" s="841"/>
      <c r="KG24" s="841"/>
      <c r="KH24" s="841"/>
      <c r="KI24" s="841"/>
      <c r="KJ24" s="841"/>
      <c r="KK24" s="841"/>
      <c r="KL24" s="841"/>
      <c r="KM24" s="841"/>
      <c r="KN24" s="841"/>
      <c r="KO24" s="841"/>
      <c r="KP24" s="841"/>
      <c r="KQ24" s="841"/>
      <c r="KR24" s="841"/>
      <c r="KS24" s="841"/>
      <c r="KT24" s="841"/>
      <c r="KU24" s="841"/>
      <c r="KV24" s="841"/>
      <c r="KW24" s="841"/>
      <c r="KX24" s="841"/>
      <c r="KY24" s="841"/>
      <c r="KZ24" s="841"/>
      <c r="LA24" s="841"/>
      <c r="LB24" s="841"/>
      <c r="LC24" s="841"/>
      <c r="LD24" s="841"/>
      <c r="LE24" s="841"/>
      <c r="LF24" s="841"/>
      <c r="LG24" s="841"/>
      <c r="LH24" s="841"/>
      <c r="LI24" s="841"/>
      <c r="LJ24" s="841"/>
      <c r="LK24" s="841"/>
      <c r="LL24" s="841"/>
      <c r="LM24" s="841"/>
      <c r="LN24" s="841"/>
      <c r="LO24" s="841"/>
      <c r="LP24" s="841"/>
      <c r="LQ24" s="841"/>
      <c r="LR24" s="841"/>
      <c r="LS24" s="841"/>
      <c r="LT24" s="841"/>
      <c r="LU24" s="841"/>
      <c r="LV24" s="841"/>
      <c r="LW24" s="841"/>
      <c r="LX24" s="841"/>
      <c r="LY24" s="841"/>
      <c r="LZ24" s="841"/>
      <c r="MA24" s="841"/>
      <c r="MB24" s="841"/>
      <c r="MC24" s="841"/>
      <c r="MD24" s="841"/>
      <c r="ME24" s="841"/>
      <c r="MF24" s="841"/>
      <c r="MG24" s="841"/>
      <c r="MH24" s="841"/>
      <c r="MI24" s="841"/>
      <c r="MJ24" s="841"/>
      <c r="MK24" s="841"/>
      <c r="ML24" s="841"/>
      <c r="MM24" s="841"/>
      <c r="MN24" s="841"/>
      <c r="MO24" s="841"/>
      <c r="MP24" s="841"/>
      <c r="MQ24" s="841"/>
      <c r="MR24" s="841"/>
      <c r="MS24" s="841"/>
      <c r="MT24" s="841"/>
      <c r="MU24" s="841"/>
      <c r="MV24" s="841"/>
      <c r="MW24" s="841"/>
      <c r="MX24" s="841"/>
      <c r="MY24" s="841"/>
      <c r="MZ24" s="841"/>
      <c r="NA24" s="841"/>
      <c r="NB24" s="841"/>
      <c r="NC24" s="841"/>
      <c r="ND24" s="841"/>
      <c r="NE24" s="841"/>
      <c r="NF24" s="841"/>
      <c r="NG24" s="841"/>
      <c r="NH24" s="841"/>
      <c r="NI24" s="841"/>
      <c r="NJ24" s="841"/>
      <c r="NK24" s="841"/>
      <c r="NL24" s="841"/>
      <c r="NM24" s="841"/>
      <c r="NN24" s="841"/>
      <c r="NO24" s="841"/>
      <c r="NP24" s="841"/>
      <c r="NQ24" s="841"/>
      <c r="NR24" s="841"/>
      <c r="NS24" s="841"/>
      <c r="NT24" s="841"/>
      <c r="NU24" s="841"/>
      <c r="NV24" s="841"/>
      <c r="NW24" s="841"/>
      <c r="NX24" s="841"/>
      <c r="NY24" s="841"/>
      <c r="NZ24" s="841"/>
      <c r="OA24" s="841"/>
      <c r="OB24" s="841"/>
      <c r="OC24" s="841"/>
      <c r="OD24" s="841"/>
      <c r="OE24" s="841"/>
      <c r="OF24" s="841"/>
      <c r="OG24" s="841"/>
      <c r="OH24" s="841"/>
      <c r="OI24" s="841"/>
      <c r="OJ24" s="841"/>
      <c r="OK24" s="841"/>
      <c r="OL24" s="841"/>
      <c r="OM24" s="841"/>
      <c r="ON24" s="841"/>
      <c r="OO24" s="841"/>
      <c r="OP24" s="841"/>
      <c r="OQ24" s="841"/>
      <c r="OR24" s="841"/>
      <c r="OS24" s="841"/>
      <c r="OT24" s="841"/>
      <c r="OU24" s="841"/>
      <c r="OV24" s="841"/>
      <c r="OW24" s="841"/>
      <c r="OX24" s="841"/>
      <c r="OY24" s="841"/>
      <c r="OZ24" s="841"/>
      <c r="PA24" s="841"/>
      <c r="PB24" s="841"/>
      <c r="PC24" s="841"/>
      <c r="PD24" s="841"/>
      <c r="PE24" s="841"/>
      <c r="PF24" s="841"/>
      <c r="PG24" s="841"/>
      <c r="PH24" s="841"/>
      <c r="PI24" s="841"/>
      <c r="PJ24" s="841"/>
      <c r="PK24" s="841"/>
      <c r="PL24" s="841"/>
      <c r="PM24" s="841"/>
      <c r="PN24" s="841"/>
      <c r="PO24" s="841"/>
      <c r="PP24" s="841"/>
      <c r="PQ24" s="841"/>
      <c r="PR24" s="841"/>
      <c r="PS24" s="841"/>
      <c r="PT24" s="841"/>
      <c r="PU24" s="841"/>
      <c r="PV24" s="841"/>
      <c r="PW24" s="841"/>
      <c r="PX24" s="841"/>
      <c r="PY24" s="841"/>
      <c r="PZ24" s="841"/>
      <c r="QA24" s="841"/>
      <c r="QB24" s="841"/>
      <c r="QC24" s="841"/>
      <c r="QD24" s="841"/>
      <c r="QE24" s="841"/>
      <c r="QF24" s="841"/>
      <c r="QG24" s="841"/>
      <c r="QH24" s="841"/>
      <c r="QI24" s="841"/>
      <c r="QJ24" s="841"/>
      <c r="QK24" s="841"/>
      <c r="QL24" s="841"/>
      <c r="QM24" s="841"/>
      <c r="QN24" s="841"/>
      <c r="QO24" s="841"/>
      <c r="QP24" s="841"/>
      <c r="QQ24" s="841"/>
      <c r="QR24" s="841"/>
      <c r="QS24" s="841"/>
      <c r="QT24" s="841"/>
      <c r="QU24" s="841"/>
      <c r="QV24" s="841"/>
      <c r="QW24" s="841"/>
      <c r="QX24" s="841"/>
      <c r="QY24" s="841"/>
      <c r="QZ24" s="841"/>
      <c r="RA24" s="841"/>
      <c r="RB24" s="841"/>
      <c r="RC24" s="841"/>
      <c r="RD24" s="841"/>
      <c r="RE24" s="841"/>
      <c r="RF24" s="841"/>
      <c r="RG24" s="841"/>
      <c r="RH24" s="841"/>
      <c r="RI24" s="841"/>
      <c r="RJ24" s="841"/>
      <c r="RK24" s="841"/>
      <c r="RL24" s="841"/>
      <c r="RM24" s="841"/>
      <c r="RN24" s="841"/>
      <c r="RO24" s="841"/>
      <c r="RP24" s="841"/>
      <c r="RQ24" s="841"/>
      <c r="RR24" s="841"/>
      <c r="RS24" s="841"/>
      <c r="RT24" s="841"/>
      <c r="RU24" s="841"/>
      <c r="RV24" s="841"/>
      <c r="RW24" s="841"/>
      <c r="RX24" s="841"/>
      <c r="RY24" s="841"/>
      <c r="RZ24" s="841"/>
      <c r="SA24" s="841"/>
      <c r="SB24" s="841"/>
      <c r="SC24" s="841"/>
      <c r="SD24" s="841"/>
      <c r="SE24" s="841"/>
      <c r="SF24" s="841"/>
      <c r="SG24" s="841"/>
      <c r="SH24" s="841"/>
      <c r="SI24" s="841"/>
      <c r="SJ24" s="841"/>
      <c r="SK24" s="841"/>
      <c r="SL24" s="841"/>
      <c r="SM24" s="841"/>
      <c r="SN24" s="841"/>
      <c r="SO24" s="841"/>
      <c r="SP24" s="841"/>
      <c r="SQ24" s="841"/>
      <c r="SR24" s="841"/>
      <c r="SS24" s="841"/>
      <c r="ST24" s="841"/>
      <c r="SU24" s="841"/>
      <c r="SV24" s="841"/>
      <c r="SW24" s="841"/>
      <c r="SX24" s="841"/>
      <c r="SY24" s="841"/>
      <c r="SZ24" s="841"/>
      <c r="TA24" s="841"/>
      <c r="TB24" s="841"/>
      <c r="TC24" s="841"/>
      <c r="TD24" s="841"/>
      <c r="TE24" s="841"/>
      <c r="TF24" s="841"/>
      <c r="TG24" s="841"/>
      <c r="TH24" s="841"/>
      <c r="TI24" s="841"/>
      <c r="TJ24" s="841"/>
      <c r="TK24" s="841"/>
      <c r="TL24" s="841"/>
      <c r="TM24" s="841"/>
      <c r="TN24" s="841"/>
      <c r="TO24" s="841"/>
      <c r="TP24" s="841"/>
      <c r="TQ24" s="841"/>
      <c r="TR24" s="841"/>
      <c r="TS24" s="841"/>
      <c r="TT24" s="841"/>
      <c r="TU24" s="841"/>
      <c r="TV24" s="841"/>
      <c r="TW24" s="841"/>
      <c r="TX24" s="841"/>
      <c r="TY24" s="841"/>
      <c r="TZ24" s="841"/>
      <c r="UA24" s="841"/>
      <c r="UB24" s="841"/>
      <c r="UC24" s="841"/>
      <c r="UD24" s="841"/>
      <c r="UE24" s="841"/>
      <c r="UF24" s="841"/>
      <c r="UG24" s="841"/>
      <c r="UH24" s="841"/>
      <c r="UI24" s="841"/>
      <c r="UJ24" s="841"/>
      <c r="UK24" s="841"/>
      <c r="UL24" s="841"/>
      <c r="UM24" s="841"/>
      <c r="UN24" s="841"/>
      <c r="UO24" s="841"/>
      <c r="UP24" s="841"/>
      <c r="UQ24" s="841"/>
      <c r="UR24" s="841"/>
      <c r="US24" s="841"/>
      <c r="UT24" s="841"/>
      <c r="UU24" s="841"/>
      <c r="UV24" s="841"/>
      <c r="UW24" s="841"/>
      <c r="UX24" s="841"/>
      <c r="UY24" s="841"/>
      <c r="UZ24" s="841"/>
      <c r="VA24" s="841"/>
      <c r="VB24" s="841"/>
      <c r="VC24" s="841"/>
      <c r="VD24" s="841"/>
      <c r="VE24" s="841"/>
      <c r="VF24" s="841"/>
      <c r="VG24" s="841"/>
      <c r="VH24" s="841"/>
      <c r="VI24" s="841"/>
      <c r="VJ24" s="841"/>
      <c r="VK24" s="841"/>
      <c r="VL24" s="841"/>
      <c r="VM24" s="841"/>
      <c r="VN24" s="841"/>
      <c r="VO24" s="841"/>
      <c r="VP24" s="841"/>
      <c r="VQ24" s="841"/>
      <c r="VR24" s="841"/>
      <c r="VS24" s="841"/>
      <c r="VT24" s="841"/>
      <c r="VU24" s="841"/>
      <c r="VV24" s="841"/>
      <c r="VW24" s="841"/>
      <c r="VX24" s="841"/>
      <c r="VY24" s="841"/>
      <c r="VZ24" s="841"/>
      <c r="WA24" s="841"/>
      <c r="WB24" s="841"/>
      <c r="WC24" s="841"/>
      <c r="WD24" s="841"/>
      <c r="WE24" s="841"/>
      <c r="WF24" s="841"/>
      <c r="WG24" s="841"/>
      <c r="WH24" s="841"/>
      <c r="WI24" s="841"/>
      <c r="WJ24" s="841"/>
      <c r="WK24" s="841"/>
      <c r="WL24" s="841"/>
      <c r="WM24" s="841"/>
      <c r="WN24" s="841"/>
      <c r="WO24" s="841"/>
      <c r="WP24" s="841"/>
      <c r="WQ24" s="841"/>
      <c r="WR24" s="841"/>
      <c r="WS24" s="841"/>
      <c r="WT24" s="841"/>
      <c r="WU24" s="841"/>
      <c r="WV24" s="841"/>
      <c r="WW24" s="841"/>
      <c r="WX24" s="841"/>
      <c r="WY24" s="841"/>
      <c r="WZ24" s="841"/>
      <c r="XA24" s="841"/>
      <c r="XB24" s="841"/>
      <c r="XC24" s="841"/>
      <c r="XD24" s="841"/>
      <c r="XE24" s="841"/>
      <c r="XF24" s="841"/>
      <c r="XG24" s="841"/>
      <c r="XH24" s="841"/>
      <c r="XI24" s="841"/>
      <c r="XJ24" s="841"/>
      <c r="XK24" s="841"/>
      <c r="XL24" s="841"/>
      <c r="XM24" s="841"/>
      <c r="XN24" s="841"/>
      <c r="XO24" s="841"/>
      <c r="XP24" s="841"/>
      <c r="XQ24" s="841"/>
      <c r="XR24" s="841"/>
      <c r="XS24" s="841"/>
      <c r="XT24" s="841"/>
      <c r="XU24" s="841"/>
      <c r="XV24" s="841"/>
      <c r="XW24" s="841"/>
      <c r="XX24" s="841"/>
      <c r="XY24" s="841"/>
      <c r="XZ24" s="841"/>
      <c r="YA24" s="841"/>
      <c r="YB24" s="841"/>
      <c r="YC24" s="841"/>
      <c r="YD24" s="841"/>
      <c r="YE24" s="841"/>
      <c r="YF24" s="841"/>
      <c r="YG24" s="841"/>
      <c r="YH24" s="841"/>
      <c r="YI24" s="841"/>
      <c r="YJ24" s="841"/>
      <c r="YK24" s="841"/>
      <c r="YL24" s="841"/>
      <c r="YM24" s="841"/>
      <c r="YN24" s="841"/>
      <c r="YO24" s="841"/>
      <c r="YP24" s="841"/>
      <c r="YQ24" s="841"/>
      <c r="YR24" s="841"/>
      <c r="YS24" s="841"/>
      <c r="YT24" s="841"/>
      <c r="YU24" s="841"/>
      <c r="YV24" s="841"/>
      <c r="YW24" s="841"/>
      <c r="YX24" s="841"/>
      <c r="YY24" s="841"/>
      <c r="YZ24" s="841"/>
      <c r="ZA24" s="841"/>
      <c r="ZB24" s="841"/>
      <c r="ZC24" s="841"/>
      <c r="ZD24" s="841"/>
      <c r="ZE24" s="841"/>
      <c r="ZF24" s="841"/>
      <c r="ZG24" s="841"/>
      <c r="ZH24" s="841"/>
      <c r="ZI24" s="841"/>
      <c r="ZJ24" s="841"/>
      <c r="ZK24" s="841"/>
      <c r="ZL24" s="841"/>
      <c r="ZM24" s="841"/>
      <c r="ZN24" s="841"/>
      <c r="ZO24" s="841"/>
      <c r="ZP24" s="841"/>
      <c r="ZQ24" s="841"/>
      <c r="ZR24" s="841"/>
      <c r="ZS24" s="841"/>
      <c r="ZT24" s="841"/>
      <c r="ZU24" s="841"/>
      <c r="ZV24" s="841"/>
      <c r="ZW24" s="841"/>
      <c r="ZX24" s="841"/>
      <c r="ZY24" s="841"/>
      <c r="ZZ24" s="841"/>
      <c r="AAA24" s="841"/>
      <c r="AAB24" s="841"/>
      <c r="AAC24" s="841"/>
      <c r="AAD24" s="841"/>
      <c r="AAE24" s="841"/>
      <c r="AAF24" s="841"/>
      <c r="AAG24" s="841"/>
      <c r="AAH24" s="841"/>
      <c r="AAI24" s="841"/>
      <c r="AAJ24" s="841"/>
      <c r="AAK24" s="841"/>
      <c r="AAL24" s="841"/>
      <c r="AAM24" s="841"/>
      <c r="AAN24" s="841"/>
      <c r="AAO24" s="841"/>
      <c r="AAP24" s="841"/>
      <c r="AAQ24" s="841"/>
      <c r="AAR24" s="841"/>
      <c r="AAS24" s="841"/>
      <c r="AAT24" s="841"/>
      <c r="AAU24" s="841"/>
      <c r="AAV24" s="841"/>
      <c r="AAW24" s="841"/>
      <c r="AAX24" s="841"/>
      <c r="AAY24" s="841"/>
      <c r="AAZ24" s="841"/>
      <c r="ABA24" s="841"/>
      <c r="ABB24" s="841"/>
      <c r="ABC24" s="841"/>
      <c r="ABD24" s="841"/>
      <c r="ABE24" s="841"/>
      <c r="ABF24" s="841"/>
      <c r="ABG24" s="841"/>
      <c r="ABH24" s="841"/>
      <c r="ABI24" s="841"/>
      <c r="ABJ24" s="841"/>
      <c r="ABK24" s="841"/>
      <c r="ABL24" s="841"/>
      <c r="ABM24" s="841"/>
      <c r="ABN24" s="841"/>
      <c r="ABO24" s="841"/>
      <c r="ABP24" s="841"/>
      <c r="ABQ24" s="841"/>
      <c r="ABR24" s="841"/>
      <c r="ABS24" s="841"/>
      <c r="ABT24" s="841"/>
      <c r="ABU24" s="841"/>
      <c r="ABV24" s="841"/>
      <c r="ABW24" s="841"/>
      <c r="ABX24" s="841"/>
      <c r="ABY24" s="841"/>
      <c r="ABZ24" s="841"/>
      <c r="ACA24" s="841"/>
      <c r="ACB24" s="841"/>
      <c r="ACC24" s="841"/>
      <c r="ACD24" s="841"/>
      <c r="ACE24" s="841"/>
      <c r="ACF24" s="841"/>
      <c r="ACG24" s="841"/>
      <c r="ACH24" s="841"/>
      <c r="ACI24" s="841"/>
      <c r="ACJ24" s="841"/>
      <c r="ACK24" s="841"/>
      <c r="ACL24" s="841"/>
      <c r="ACM24" s="841"/>
      <c r="ACN24" s="841"/>
      <c r="ACO24" s="841"/>
      <c r="ACP24" s="841"/>
      <c r="ACQ24" s="841"/>
      <c r="ACR24" s="841"/>
      <c r="ACS24" s="841"/>
      <c r="ACT24" s="841"/>
      <c r="ACU24" s="841"/>
      <c r="ACV24" s="841"/>
      <c r="ACW24" s="841"/>
      <c r="ACX24" s="841"/>
      <c r="ACY24" s="841"/>
      <c r="ACZ24" s="841"/>
      <c r="ADA24" s="841"/>
      <c r="ADB24" s="841"/>
      <c r="ADC24" s="841"/>
      <c r="ADD24" s="841"/>
      <c r="ADE24" s="841"/>
      <c r="ADF24" s="841"/>
      <c r="ADG24" s="841"/>
      <c r="ADH24" s="841"/>
      <c r="ADI24" s="841"/>
      <c r="ADJ24" s="841"/>
      <c r="ADK24" s="841"/>
      <c r="ADL24" s="841"/>
      <c r="ADM24" s="841"/>
      <c r="ADN24" s="841"/>
      <c r="ADO24" s="841"/>
      <c r="ADP24" s="841"/>
      <c r="ADQ24" s="841"/>
      <c r="ADR24" s="841"/>
      <c r="ADS24" s="841"/>
      <c r="ADT24" s="841"/>
      <c r="ADU24" s="841"/>
      <c r="ADV24" s="841"/>
      <c r="ADW24" s="841"/>
      <c r="ADX24" s="841"/>
      <c r="ADY24" s="841"/>
      <c r="ADZ24" s="841"/>
      <c r="AEA24" s="841"/>
      <c r="AEB24" s="841"/>
      <c r="AEC24" s="841"/>
      <c r="AED24" s="841"/>
      <c r="AEE24" s="841"/>
      <c r="AEF24" s="841"/>
      <c r="AEG24" s="841"/>
      <c r="AEH24" s="841"/>
      <c r="AEI24" s="841"/>
      <c r="AEJ24" s="841"/>
      <c r="AEK24" s="841"/>
      <c r="AEL24" s="841"/>
      <c r="AEM24" s="841"/>
      <c r="AEN24" s="841"/>
      <c r="AEO24" s="841"/>
      <c r="AEP24" s="841"/>
      <c r="AEQ24" s="841"/>
      <c r="AER24" s="841"/>
      <c r="AES24" s="841"/>
      <c r="AET24" s="841"/>
      <c r="AEU24" s="841"/>
      <c r="AEV24" s="841"/>
      <c r="AEW24" s="841"/>
      <c r="AEX24" s="841"/>
      <c r="AEY24" s="841"/>
      <c r="AEZ24" s="841"/>
      <c r="AFA24" s="841"/>
      <c r="AFB24" s="841"/>
      <c r="AFC24" s="841"/>
      <c r="AFD24" s="841"/>
      <c r="AFE24" s="841"/>
      <c r="AFF24" s="841"/>
      <c r="AFG24" s="841"/>
      <c r="AFH24" s="841"/>
      <c r="AFI24" s="841"/>
      <c r="AFJ24" s="841"/>
      <c r="AFK24" s="841"/>
      <c r="AFL24" s="841"/>
      <c r="AFM24" s="841"/>
      <c r="AFN24" s="841"/>
      <c r="AFO24" s="841"/>
      <c r="AFP24" s="841"/>
      <c r="AFQ24" s="841"/>
      <c r="AFR24" s="841"/>
      <c r="AFS24" s="841"/>
      <c r="AFT24" s="841"/>
      <c r="AFU24" s="841"/>
      <c r="AFV24" s="841"/>
      <c r="AFW24" s="841"/>
      <c r="AFX24" s="841"/>
      <c r="AFY24" s="841"/>
      <c r="AFZ24" s="841"/>
      <c r="AGA24" s="841"/>
      <c r="AGB24" s="841"/>
      <c r="AGC24" s="841"/>
      <c r="AGD24" s="841"/>
      <c r="AGE24" s="841"/>
      <c r="AGF24" s="841"/>
      <c r="AGG24" s="841"/>
      <c r="AGH24" s="841"/>
      <c r="AGI24" s="841"/>
      <c r="AGJ24" s="841"/>
      <c r="AGK24" s="841"/>
      <c r="AGL24" s="841"/>
      <c r="AGM24" s="841"/>
      <c r="AGN24" s="841"/>
      <c r="AGO24" s="841"/>
      <c r="AGP24" s="841"/>
      <c r="AGQ24" s="841"/>
      <c r="AGR24" s="841"/>
      <c r="AGS24" s="841"/>
      <c r="AGT24" s="841"/>
      <c r="AGU24" s="841"/>
      <c r="AGV24" s="841"/>
      <c r="AGW24" s="841"/>
      <c r="AGX24" s="841"/>
      <c r="AGY24" s="841"/>
      <c r="AGZ24" s="841"/>
      <c r="AHA24" s="841"/>
      <c r="AHB24" s="841"/>
      <c r="AHC24" s="841"/>
      <c r="AHD24" s="841"/>
      <c r="AHE24" s="841"/>
      <c r="AHF24" s="841"/>
      <c r="AHG24" s="841"/>
      <c r="AHH24" s="841"/>
      <c r="AHI24" s="841"/>
      <c r="AHJ24" s="841"/>
      <c r="AHK24" s="841"/>
      <c r="AHL24" s="841"/>
      <c r="AHM24" s="841"/>
      <c r="AHN24" s="841"/>
      <c r="AHO24" s="841"/>
      <c r="AHP24" s="841"/>
      <c r="AHQ24" s="841"/>
      <c r="AHR24" s="841"/>
      <c r="AHS24" s="841"/>
      <c r="AHT24" s="841"/>
      <c r="AHU24" s="841"/>
      <c r="AHV24" s="841"/>
      <c r="AHW24" s="841"/>
      <c r="AHX24" s="841"/>
      <c r="AHY24" s="841"/>
      <c r="AHZ24" s="841"/>
      <c r="AIA24" s="841"/>
      <c r="AIB24" s="841"/>
      <c r="AIC24" s="841"/>
      <c r="AID24" s="841"/>
      <c r="AIE24" s="841"/>
      <c r="AIF24" s="841"/>
      <c r="AIG24" s="841"/>
      <c r="AIH24" s="841"/>
      <c r="AII24" s="841"/>
      <c r="AIJ24" s="841"/>
      <c r="AIK24" s="841"/>
      <c r="AIL24" s="841"/>
      <c r="AIM24" s="841"/>
      <c r="AIN24" s="841"/>
      <c r="AIO24" s="841"/>
      <c r="AIP24" s="841"/>
      <c r="AIQ24" s="841"/>
      <c r="AIR24" s="841"/>
      <c r="AIS24" s="841"/>
      <c r="AIT24" s="841"/>
      <c r="AIU24" s="841"/>
      <c r="AIV24" s="841"/>
      <c r="AIW24" s="841"/>
      <c r="AIX24" s="841"/>
      <c r="AIY24" s="841"/>
      <c r="AIZ24" s="841"/>
      <c r="AJA24" s="841"/>
      <c r="AJB24" s="841"/>
      <c r="AJC24" s="841"/>
      <c r="AJD24" s="841"/>
      <c r="AJE24" s="841"/>
      <c r="AJF24" s="841"/>
      <c r="AJG24" s="841"/>
      <c r="AJH24" s="841"/>
      <c r="AJI24" s="841"/>
      <c r="AJJ24" s="841"/>
      <c r="AJK24" s="841"/>
      <c r="AJL24" s="841"/>
      <c r="AJM24" s="841"/>
      <c r="AJN24" s="841"/>
      <c r="AJO24" s="841"/>
      <c r="AJP24" s="841"/>
      <c r="AJQ24" s="841"/>
      <c r="AJR24" s="841"/>
      <c r="AJS24" s="841"/>
      <c r="AJT24" s="841"/>
      <c r="AJU24" s="841"/>
      <c r="AJV24" s="841"/>
      <c r="AJW24" s="841"/>
      <c r="AJX24" s="841"/>
      <c r="AJY24" s="841"/>
      <c r="AJZ24" s="841"/>
      <c r="AKA24" s="841"/>
      <c r="AKB24" s="841"/>
      <c r="AKC24" s="841"/>
      <c r="AKD24" s="841"/>
      <c r="AKE24" s="841"/>
      <c r="AKF24" s="841"/>
      <c r="AKG24" s="841"/>
      <c r="AKH24" s="841"/>
      <c r="AKI24" s="841"/>
      <c r="AKJ24" s="841"/>
      <c r="AKK24" s="841"/>
      <c r="AKL24" s="841"/>
      <c r="AKM24" s="841"/>
      <c r="AKN24" s="841"/>
      <c r="AKO24" s="841"/>
      <c r="AKP24" s="841"/>
      <c r="AKQ24" s="841"/>
      <c r="AKR24" s="841"/>
      <c r="AKS24" s="841"/>
      <c r="AKT24" s="841"/>
      <c r="AKU24" s="841"/>
      <c r="AKV24" s="841"/>
      <c r="AKW24" s="841"/>
      <c r="AKX24" s="841"/>
      <c r="AKY24" s="841"/>
      <c r="AKZ24" s="841"/>
      <c r="ALA24" s="841"/>
      <c r="ALB24" s="841"/>
      <c r="ALC24" s="841"/>
      <c r="ALD24" s="841"/>
      <c r="ALE24" s="841"/>
      <c r="ALF24" s="841"/>
      <c r="ALG24" s="841"/>
      <c r="ALH24" s="841"/>
      <c r="ALI24" s="841"/>
      <c r="ALJ24" s="841"/>
      <c r="ALK24" s="841"/>
      <c r="ALL24" s="841"/>
      <c r="ALM24" s="841"/>
      <c r="ALN24" s="841"/>
      <c r="ALO24" s="841"/>
      <c r="ALP24" s="841"/>
      <c r="ALQ24" s="841"/>
      <c r="ALR24" s="841"/>
      <c r="ALS24" s="841"/>
      <c r="ALT24" s="841"/>
      <c r="ALU24" s="841"/>
      <c r="ALV24" s="841"/>
      <c r="ALW24" s="841"/>
      <c r="ALX24" s="841"/>
      <c r="ALY24" s="841"/>
      <c r="ALZ24" s="841"/>
      <c r="AMA24" s="841"/>
      <c r="AMB24" s="841"/>
      <c r="AMC24" s="841"/>
      <c r="AMD24" s="841"/>
      <c r="AME24" s="841"/>
      <c r="AMF24" s="841"/>
      <c r="AMG24" s="841"/>
      <c r="AMH24" s="841"/>
      <c r="AMI24" s="841"/>
      <c r="AMJ24" s="841"/>
      <c r="AMK24" s="841"/>
      <c r="AML24" s="841"/>
      <c r="AMM24" s="841"/>
      <c r="AMN24" s="841"/>
      <c r="AMO24" s="841"/>
      <c r="AMP24" s="841"/>
      <c r="AMQ24" s="841"/>
      <c r="AMR24" s="841"/>
      <c r="AMS24" s="841"/>
      <c r="AMT24" s="841"/>
      <c r="AMU24" s="841"/>
      <c r="AMV24" s="841"/>
      <c r="AMW24" s="841"/>
      <c r="AMX24" s="841"/>
      <c r="AMY24" s="841"/>
      <c r="AMZ24" s="841"/>
      <c r="ANA24" s="841"/>
      <c r="ANB24" s="841"/>
      <c r="ANC24" s="841"/>
      <c r="AND24" s="841"/>
      <c r="ANE24" s="841"/>
      <c r="ANF24" s="841"/>
      <c r="ANG24" s="841"/>
      <c r="ANH24" s="841"/>
      <c r="ANI24" s="841"/>
      <c r="ANJ24" s="841"/>
      <c r="ANK24" s="841"/>
      <c r="ANL24" s="841"/>
      <c r="ANM24" s="841"/>
      <c r="ANN24" s="841"/>
      <c r="ANO24" s="841"/>
      <c r="ANP24" s="841"/>
      <c r="ANQ24" s="841"/>
      <c r="ANR24" s="841"/>
      <c r="ANS24" s="841"/>
      <c r="ANT24" s="841"/>
      <c r="ANU24" s="841"/>
      <c r="ANV24" s="841"/>
      <c r="ANW24" s="841"/>
      <c r="ANX24" s="841"/>
      <c r="ANY24" s="841"/>
      <c r="ANZ24" s="841"/>
      <c r="AOA24" s="841"/>
      <c r="AOB24" s="841"/>
      <c r="AOC24" s="841"/>
      <c r="AOD24" s="841"/>
      <c r="AOE24" s="841"/>
      <c r="AOF24" s="841"/>
      <c r="AOG24" s="841"/>
      <c r="AOH24" s="841"/>
      <c r="AOI24" s="841"/>
      <c r="AOJ24" s="841"/>
      <c r="AOK24" s="841"/>
      <c r="AOL24" s="841"/>
      <c r="AOM24" s="841"/>
      <c r="AON24" s="841"/>
      <c r="AOO24" s="841"/>
      <c r="AOP24" s="841"/>
      <c r="AOQ24" s="841"/>
      <c r="AOR24" s="841"/>
      <c r="AOS24" s="841"/>
      <c r="AOT24" s="841"/>
      <c r="AOU24" s="841"/>
      <c r="AOV24" s="841"/>
      <c r="AOW24" s="841"/>
      <c r="AOX24" s="841"/>
      <c r="AOY24" s="841"/>
      <c r="AOZ24" s="841"/>
      <c r="APA24" s="841"/>
      <c r="APB24" s="841"/>
      <c r="APC24" s="841"/>
      <c r="APD24" s="841"/>
      <c r="APE24" s="841"/>
      <c r="APF24" s="841"/>
      <c r="APG24" s="841"/>
      <c r="APH24" s="841"/>
      <c r="API24" s="841"/>
      <c r="APJ24" s="841"/>
      <c r="APK24" s="841"/>
      <c r="APL24" s="841"/>
      <c r="APM24" s="841"/>
      <c r="APN24" s="841"/>
      <c r="APO24" s="841"/>
      <c r="APP24" s="841"/>
      <c r="APQ24" s="841"/>
      <c r="APR24" s="841"/>
      <c r="APS24" s="841"/>
      <c r="APT24" s="841"/>
      <c r="APU24" s="841"/>
      <c r="APV24" s="841"/>
      <c r="APW24" s="841"/>
      <c r="APX24" s="841"/>
      <c r="APY24" s="841"/>
      <c r="APZ24" s="841"/>
      <c r="AQA24" s="841"/>
      <c r="AQB24" s="841"/>
      <c r="AQC24" s="841"/>
      <c r="AQD24" s="841"/>
      <c r="AQE24" s="841"/>
      <c r="AQF24" s="841"/>
      <c r="AQG24" s="841"/>
      <c r="AQH24" s="841"/>
      <c r="AQI24" s="841"/>
      <c r="AQJ24" s="841"/>
      <c r="AQK24" s="841"/>
      <c r="AQL24" s="841"/>
      <c r="AQM24" s="841"/>
      <c r="AQN24" s="841"/>
      <c r="AQO24" s="841"/>
      <c r="AQP24" s="841"/>
      <c r="AQQ24" s="841"/>
      <c r="AQR24" s="841"/>
      <c r="AQS24" s="841"/>
      <c r="AQT24" s="841"/>
      <c r="AQU24" s="841"/>
      <c r="AQV24" s="841"/>
      <c r="AQW24" s="841"/>
      <c r="AQX24" s="841"/>
      <c r="AQY24" s="841"/>
      <c r="AQZ24" s="841"/>
      <c r="ARA24" s="841"/>
      <c r="ARB24" s="841"/>
      <c r="ARC24" s="841"/>
      <c r="ARD24" s="841"/>
      <c r="ARE24" s="841"/>
      <c r="ARF24" s="841"/>
      <c r="ARG24" s="841"/>
      <c r="ARH24" s="841"/>
      <c r="ARI24" s="841"/>
      <c r="ARJ24" s="841"/>
      <c r="ARK24" s="841"/>
      <c r="ARL24" s="841"/>
      <c r="ARM24" s="841"/>
      <c r="ARN24" s="841"/>
      <c r="ARO24" s="841"/>
      <c r="ARP24" s="841"/>
      <c r="ARQ24" s="841"/>
      <c r="ARR24" s="841"/>
      <c r="ARS24" s="841"/>
      <c r="ART24" s="841"/>
      <c r="ARU24" s="841"/>
      <c r="ARV24" s="841"/>
      <c r="ARW24" s="841"/>
      <c r="ARX24" s="841"/>
      <c r="ARY24" s="841"/>
      <c r="ARZ24" s="841"/>
      <c r="ASA24" s="841"/>
      <c r="ASB24" s="841"/>
      <c r="ASC24" s="841"/>
      <c r="ASD24" s="841"/>
      <c r="ASE24" s="841"/>
      <c r="ASF24" s="841"/>
      <c r="ASG24" s="841"/>
      <c r="ASH24" s="841"/>
      <c r="ASI24" s="841"/>
      <c r="ASJ24" s="841"/>
      <c r="ASK24" s="841"/>
      <c r="ASL24" s="841"/>
      <c r="ASM24" s="841"/>
      <c r="ASN24" s="841"/>
      <c r="ASO24" s="841"/>
      <c r="ASP24" s="841"/>
      <c r="ASQ24" s="841"/>
      <c r="ASR24" s="841"/>
      <c r="ASS24" s="841"/>
      <c r="AST24" s="841"/>
      <c r="ASU24" s="841"/>
      <c r="ASV24" s="841"/>
      <c r="ASW24" s="841"/>
      <c r="ASX24" s="841"/>
      <c r="ASY24" s="841"/>
      <c r="ASZ24" s="841"/>
      <c r="ATA24" s="841"/>
      <c r="ATB24" s="841"/>
      <c r="ATC24" s="841"/>
      <c r="ATD24" s="841"/>
      <c r="ATE24" s="841"/>
      <c r="ATF24" s="841"/>
      <c r="ATG24" s="841"/>
      <c r="ATH24" s="841"/>
      <c r="ATI24" s="841"/>
      <c r="ATJ24" s="841"/>
      <c r="ATK24" s="841"/>
      <c r="ATL24" s="841"/>
      <c r="ATM24" s="841"/>
      <c r="ATN24" s="841"/>
      <c r="ATO24" s="841"/>
      <c r="ATP24" s="841"/>
      <c r="ATQ24" s="841"/>
      <c r="ATR24" s="841"/>
      <c r="ATS24" s="841"/>
      <c r="ATT24" s="841"/>
      <c r="ATU24" s="841"/>
      <c r="ATV24" s="841"/>
      <c r="ATW24" s="841"/>
      <c r="ATX24" s="841"/>
      <c r="ATY24" s="841"/>
      <c r="ATZ24" s="841"/>
      <c r="AUA24" s="841"/>
      <c r="AUB24" s="841"/>
      <c r="AUC24" s="841"/>
      <c r="AUD24" s="841"/>
      <c r="AUE24" s="841"/>
      <c r="AUF24" s="841"/>
      <c r="AUG24" s="841"/>
      <c r="AUH24" s="841"/>
      <c r="AUI24" s="841"/>
      <c r="AUJ24" s="841"/>
      <c r="AUK24" s="841"/>
      <c r="AUL24" s="841"/>
      <c r="AUM24" s="841"/>
      <c r="AUN24" s="841"/>
      <c r="AUO24" s="841"/>
      <c r="AUP24" s="841"/>
      <c r="AUQ24" s="841"/>
      <c r="AUR24" s="841"/>
      <c r="AUS24" s="841"/>
      <c r="AUT24" s="841"/>
      <c r="AUU24" s="841"/>
      <c r="AUV24" s="841"/>
      <c r="AUW24" s="841"/>
      <c r="AUX24" s="841"/>
      <c r="AUY24" s="841"/>
      <c r="AUZ24" s="841"/>
      <c r="AVA24" s="841"/>
      <c r="AVB24" s="841"/>
      <c r="AVC24" s="841"/>
      <c r="AVD24" s="841"/>
      <c r="AVE24" s="841"/>
      <c r="AVF24" s="841"/>
      <c r="AVG24" s="841"/>
      <c r="AVH24" s="841"/>
      <c r="AVI24" s="841"/>
      <c r="AVJ24" s="841"/>
      <c r="AVK24" s="841"/>
      <c r="AVL24" s="841"/>
      <c r="AVM24" s="841"/>
      <c r="AVN24" s="841"/>
      <c r="AVO24" s="841"/>
      <c r="AVP24" s="841"/>
      <c r="AVQ24" s="841"/>
      <c r="AVR24" s="841"/>
      <c r="AVS24" s="841"/>
      <c r="AVT24" s="841"/>
      <c r="AVU24" s="841"/>
      <c r="AVV24" s="841"/>
      <c r="AVW24" s="841"/>
      <c r="AVX24" s="841"/>
      <c r="AVY24" s="841"/>
      <c r="AVZ24" s="841"/>
      <c r="AWA24" s="841"/>
      <c r="AWB24" s="841"/>
      <c r="AWC24" s="841"/>
      <c r="AWD24" s="841"/>
      <c r="AWE24" s="841"/>
      <c r="AWF24" s="841"/>
      <c r="AWG24" s="841"/>
      <c r="AWH24" s="841"/>
      <c r="AWI24" s="841"/>
      <c r="AWJ24" s="841"/>
      <c r="AWK24" s="841"/>
      <c r="AWL24" s="841"/>
      <c r="AWM24" s="841"/>
      <c r="AWN24" s="841"/>
      <c r="AWO24" s="841"/>
      <c r="AWP24" s="841"/>
      <c r="AWQ24" s="841"/>
      <c r="AWR24" s="841"/>
      <c r="AWS24" s="841"/>
      <c r="AWT24" s="841"/>
      <c r="AWU24" s="841"/>
      <c r="AWV24" s="841"/>
      <c r="AWW24" s="841"/>
      <c r="AWX24" s="841"/>
      <c r="AWY24" s="841"/>
      <c r="AWZ24" s="841"/>
      <c r="AXA24" s="841"/>
      <c r="AXB24" s="841"/>
      <c r="AXC24" s="841"/>
      <c r="AXD24" s="841"/>
      <c r="AXE24" s="841"/>
      <c r="AXF24" s="841"/>
      <c r="AXG24" s="841"/>
      <c r="AXH24" s="841"/>
      <c r="AXI24" s="841"/>
      <c r="AXJ24" s="841"/>
      <c r="AXK24" s="841"/>
      <c r="AXL24" s="841"/>
      <c r="AXM24" s="841"/>
      <c r="AXN24" s="841"/>
      <c r="AXO24" s="841"/>
      <c r="AXP24" s="841"/>
      <c r="AXQ24" s="841"/>
      <c r="AXR24" s="841"/>
      <c r="AXS24" s="841"/>
      <c r="AXT24" s="841"/>
      <c r="AXU24" s="841"/>
      <c r="AXV24" s="841"/>
      <c r="AXW24" s="841"/>
      <c r="AXX24" s="841"/>
      <c r="AXY24" s="841"/>
      <c r="AXZ24" s="841"/>
      <c r="AYA24" s="841"/>
      <c r="AYB24" s="841"/>
      <c r="AYC24" s="841"/>
      <c r="AYD24" s="841"/>
      <c r="AYE24" s="841"/>
      <c r="AYF24" s="841"/>
      <c r="AYG24" s="841"/>
      <c r="AYH24" s="841"/>
      <c r="AYI24" s="841"/>
      <c r="AYJ24" s="841"/>
      <c r="AYK24" s="841"/>
      <c r="AYL24" s="841"/>
      <c r="AYM24" s="841"/>
      <c r="AYN24" s="841"/>
      <c r="AYO24" s="841"/>
      <c r="AYP24" s="841"/>
      <c r="AYQ24" s="841"/>
      <c r="AYR24" s="841"/>
      <c r="AYS24" s="841"/>
    </row>
    <row r="25" spans="1:1345" s="687" customFormat="1">
      <c r="A25" s="707"/>
      <c r="B25" s="717"/>
      <c r="C25" s="718"/>
      <c r="D25" s="724"/>
      <c r="E25" s="725" t="s">
        <v>558</v>
      </c>
      <c r="F25" s="708" t="s">
        <v>12</v>
      </c>
      <c r="G25" s="697" t="s">
        <v>941</v>
      </c>
      <c r="H25" s="710">
        <f t="shared" si="5"/>
        <v>0</v>
      </c>
      <c r="I25" s="710">
        <f t="shared" si="6"/>
        <v>0</v>
      </c>
      <c r="J25" s="710">
        <f t="shared" si="1"/>
        <v>0</v>
      </c>
      <c r="K25" s="711">
        <f t="shared" si="2"/>
        <v>0</v>
      </c>
      <c r="L25" s="712"/>
      <c r="M25" s="712"/>
      <c r="N25" s="713"/>
      <c r="O25" s="712"/>
      <c r="P25" s="712"/>
      <c r="Q25" s="713"/>
      <c r="R25" s="712"/>
      <c r="S25" s="712"/>
      <c r="T25" s="713"/>
      <c r="U25" s="712"/>
      <c r="V25" s="712"/>
      <c r="W25" s="713"/>
      <c r="X25" s="712"/>
      <c r="Y25" s="712"/>
      <c r="Z25" s="713"/>
      <c r="AA25" s="712"/>
      <c r="AB25" s="712"/>
      <c r="AC25" s="713"/>
      <c r="AD25" s="712"/>
      <c r="AE25" s="712"/>
      <c r="AF25" s="713"/>
      <c r="AG25" s="712"/>
      <c r="AH25" s="712"/>
      <c r="AI25" s="713"/>
      <c r="AJ25" s="712"/>
      <c r="AK25" s="712"/>
      <c r="AL25" s="713"/>
      <c r="AM25" s="712"/>
      <c r="AN25" s="712"/>
      <c r="AO25" s="713"/>
      <c r="AP25" s="712"/>
      <c r="AQ25" s="712"/>
      <c r="AR25" s="713"/>
      <c r="AS25" s="712"/>
      <c r="AT25" s="712"/>
      <c r="AU25" s="713"/>
      <c r="AV25" s="712"/>
      <c r="AW25" s="712"/>
      <c r="AX25" s="713"/>
      <c r="AY25" s="712"/>
      <c r="AZ25" s="712"/>
      <c r="BA25" s="713"/>
      <c r="BB25" s="712"/>
      <c r="BC25" s="712"/>
      <c r="BD25" s="713"/>
      <c r="BE25" s="712"/>
      <c r="BF25" s="712"/>
      <c r="BG25" s="713"/>
      <c r="BH25" s="712"/>
      <c r="BI25" s="712"/>
      <c r="BJ25" s="713"/>
      <c r="BK25" s="712"/>
      <c r="BL25" s="712"/>
      <c r="BM25" s="713"/>
      <c r="BN25" s="712"/>
      <c r="BO25" s="712"/>
      <c r="BP25" s="713"/>
      <c r="BQ25" s="712"/>
      <c r="BR25" s="712"/>
      <c r="BS25" s="713"/>
      <c r="BT25" s="712"/>
      <c r="BU25" s="712"/>
      <c r="BV25" s="713"/>
      <c r="BW25" s="712"/>
      <c r="BX25" s="712"/>
      <c r="BY25" s="713"/>
      <c r="BZ25" s="712"/>
      <c r="CA25" s="712"/>
      <c r="CB25" s="713"/>
      <c r="CC25" s="712"/>
      <c r="CD25" s="712"/>
      <c r="CE25" s="713"/>
      <c r="CF25" s="712"/>
      <c r="CG25" s="712"/>
      <c r="CH25" s="713"/>
      <c r="CI25" s="712"/>
      <c r="CJ25" s="712"/>
      <c r="CK25" s="713"/>
      <c r="CL25" s="712"/>
      <c r="CM25" s="712"/>
      <c r="CN25" s="713"/>
      <c r="CO25" s="712"/>
      <c r="CP25" s="712"/>
      <c r="CQ25" s="713"/>
      <c r="CR25" s="712"/>
      <c r="CS25" s="712"/>
      <c r="CT25" s="713"/>
      <c r="CU25" s="712"/>
      <c r="CV25" s="712"/>
      <c r="CW25" s="713"/>
      <c r="CX25" s="712"/>
      <c r="CY25" s="712"/>
      <c r="CZ25" s="713"/>
      <c r="DA25" s="712"/>
      <c r="DB25" s="712"/>
      <c r="DC25" s="713"/>
      <c r="DD25" s="712"/>
      <c r="DE25" s="712"/>
      <c r="DF25" s="713"/>
      <c r="DG25" s="712"/>
      <c r="DH25" s="712"/>
      <c r="DI25" s="713"/>
      <c r="DJ25" s="712"/>
      <c r="DK25" s="712"/>
      <c r="DL25" s="713"/>
      <c r="DM25" s="712"/>
      <c r="DN25" s="712"/>
      <c r="DO25" s="713"/>
      <c r="DP25" s="712"/>
      <c r="DQ25" s="712"/>
      <c r="DR25" s="713"/>
      <c r="DS25" s="712"/>
      <c r="DT25" s="712"/>
      <c r="DU25" s="713"/>
      <c r="DV25" s="712"/>
      <c r="DW25" s="712"/>
      <c r="DX25" s="713"/>
      <c r="DY25" s="712"/>
      <c r="DZ25" s="712"/>
      <c r="EA25" s="713"/>
      <c r="EB25" s="712"/>
      <c r="EC25" s="712"/>
      <c r="ED25" s="713"/>
      <c r="EE25" s="712"/>
      <c r="EF25" s="712"/>
      <c r="EG25" s="713"/>
      <c r="EH25" s="712"/>
      <c r="EI25" s="712"/>
      <c r="EJ25" s="713"/>
      <c r="EK25" s="713"/>
      <c r="EL25" s="713"/>
      <c r="EM25" s="713"/>
      <c r="EN25" s="713"/>
      <c r="EO25" s="713"/>
      <c r="EP25" s="713"/>
      <c r="EQ25" s="712"/>
      <c r="ER25" s="712"/>
      <c r="ES25" s="713"/>
      <c r="ET25" s="712"/>
      <c r="EU25" s="712"/>
      <c r="EV25" s="713"/>
      <c r="EW25" s="712"/>
      <c r="EX25" s="712"/>
      <c r="EY25" s="713"/>
      <c r="EZ25" s="712"/>
      <c r="FA25" s="712"/>
      <c r="FB25" s="713"/>
      <c r="FC25" s="712"/>
      <c r="FD25" s="712"/>
      <c r="FE25" s="713"/>
      <c r="FF25" s="712"/>
      <c r="FG25" s="712"/>
      <c r="FH25" s="713"/>
      <c r="FI25" s="712"/>
      <c r="FJ25" s="712"/>
      <c r="FK25" s="713"/>
      <c r="FL25" s="712"/>
      <c r="FM25" s="712"/>
      <c r="FN25" s="713"/>
      <c r="FO25" s="712"/>
      <c r="FP25" s="712"/>
      <c r="FQ25" s="713"/>
      <c r="FR25" s="712"/>
      <c r="FS25" s="712"/>
      <c r="FT25" s="713"/>
      <c r="FU25" s="712"/>
      <c r="FV25" s="712"/>
      <c r="FW25" s="713"/>
      <c r="FX25" s="712"/>
      <c r="FY25" s="712"/>
      <c r="FZ25" s="713"/>
      <c r="GA25" s="710">
        <f t="shared" si="9"/>
        <v>0</v>
      </c>
      <c r="GB25" s="710">
        <f t="shared" si="8"/>
        <v>0</v>
      </c>
      <c r="GC25" s="713"/>
      <c r="GD25" s="705">
        <f t="shared" si="3"/>
        <v>0</v>
      </c>
      <c r="GE25" s="833"/>
      <c r="GF25" s="841"/>
      <c r="GG25" s="841"/>
      <c r="GH25" s="841"/>
      <c r="GI25" s="841"/>
      <c r="GJ25" s="841"/>
      <c r="GK25" s="841"/>
      <c r="GL25" s="841"/>
      <c r="GM25" s="841"/>
      <c r="GN25" s="841"/>
      <c r="GO25" s="841"/>
      <c r="GP25" s="841"/>
      <c r="GQ25" s="841"/>
      <c r="GR25" s="841"/>
      <c r="GS25" s="841"/>
      <c r="GT25" s="841"/>
      <c r="GU25" s="841"/>
      <c r="GV25" s="841"/>
      <c r="GW25" s="841"/>
      <c r="GX25" s="841"/>
      <c r="GY25" s="841"/>
      <c r="GZ25" s="841"/>
      <c r="HA25" s="841"/>
      <c r="HB25" s="841"/>
      <c r="HC25" s="841"/>
      <c r="HD25" s="841"/>
      <c r="HE25" s="841"/>
      <c r="HF25" s="841"/>
      <c r="HG25" s="841"/>
      <c r="HH25" s="841"/>
      <c r="HI25" s="841"/>
      <c r="HJ25" s="841"/>
      <c r="HK25" s="841"/>
      <c r="HL25" s="841"/>
      <c r="HM25" s="841"/>
      <c r="HN25" s="841"/>
      <c r="HO25" s="841"/>
      <c r="HP25" s="841"/>
      <c r="HQ25" s="841"/>
      <c r="HR25" s="841"/>
      <c r="HS25" s="841"/>
      <c r="HT25" s="841"/>
      <c r="HU25" s="841"/>
      <c r="HV25" s="841"/>
      <c r="HW25" s="841"/>
      <c r="HX25" s="841"/>
      <c r="HY25" s="841"/>
      <c r="HZ25" s="841"/>
      <c r="IA25" s="841"/>
      <c r="IB25" s="841"/>
      <c r="IC25" s="841"/>
      <c r="ID25" s="841"/>
      <c r="IE25" s="841"/>
      <c r="IF25" s="841"/>
      <c r="IG25" s="841"/>
      <c r="IH25" s="841"/>
      <c r="II25" s="841"/>
      <c r="IJ25" s="841"/>
      <c r="IK25" s="841"/>
      <c r="IL25" s="841"/>
      <c r="IM25" s="841"/>
      <c r="IN25" s="841"/>
      <c r="IO25" s="841"/>
      <c r="IP25" s="841"/>
      <c r="IQ25" s="841"/>
      <c r="IR25" s="841"/>
      <c r="IS25" s="841"/>
      <c r="IT25" s="841"/>
      <c r="IU25" s="841"/>
      <c r="IV25" s="841"/>
      <c r="IW25" s="841"/>
      <c r="IX25" s="841"/>
      <c r="IY25" s="841"/>
      <c r="IZ25" s="841"/>
      <c r="JA25" s="841"/>
      <c r="JB25" s="841"/>
      <c r="JC25" s="841"/>
      <c r="JD25" s="841"/>
      <c r="JE25" s="841"/>
      <c r="JF25" s="841"/>
      <c r="JG25" s="841"/>
      <c r="JH25" s="841"/>
      <c r="JI25" s="841"/>
      <c r="JJ25" s="841"/>
      <c r="JK25" s="841"/>
      <c r="JL25" s="841"/>
      <c r="JM25" s="841"/>
      <c r="JN25" s="841"/>
      <c r="JO25" s="841"/>
      <c r="JP25" s="841"/>
      <c r="JQ25" s="841"/>
      <c r="JR25" s="841"/>
      <c r="JS25" s="841"/>
      <c r="JT25" s="841"/>
      <c r="JU25" s="841"/>
      <c r="JV25" s="841"/>
      <c r="JW25" s="841"/>
      <c r="JX25" s="841"/>
      <c r="JY25" s="841"/>
      <c r="JZ25" s="841"/>
      <c r="KA25" s="841"/>
      <c r="KB25" s="841"/>
      <c r="KC25" s="841"/>
      <c r="KD25" s="841"/>
      <c r="KE25" s="841"/>
      <c r="KF25" s="841"/>
      <c r="KG25" s="841"/>
      <c r="KH25" s="841"/>
      <c r="KI25" s="841"/>
      <c r="KJ25" s="841"/>
      <c r="KK25" s="841"/>
      <c r="KL25" s="841"/>
      <c r="KM25" s="841"/>
      <c r="KN25" s="841"/>
      <c r="KO25" s="841"/>
      <c r="KP25" s="841"/>
      <c r="KQ25" s="841"/>
      <c r="KR25" s="841"/>
      <c r="KS25" s="841"/>
      <c r="KT25" s="841"/>
      <c r="KU25" s="841"/>
      <c r="KV25" s="841"/>
      <c r="KW25" s="841"/>
      <c r="KX25" s="841"/>
      <c r="KY25" s="841"/>
      <c r="KZ25" s="841"/>
      <c r="LA25" s="841"/>
      <c r="LB25" s="841"/>
      <c r="LC25" s="841"/>
      <c r="LD25" s="841"/>
      <c r="LE25" s="841"/>
      <c r="LF25" s="841"/>
      <c r="LG25" s="841"/>
      <c r="LH25" s="841"/>
      <c r="LI25" s="841"/>
      <c r="LJ25" s="841"/>
      <c r="LK25" s="841"/>
      <c r="LL25" s="841"/>
      <c r="LM25" s="841"/>
      <c r="LN25" s="841"/>
      <c r="LO25" s="841"/>
      <c r="LP25" s="841"/>
      <c r="LQ25" s="841"/>
      <c r="LR25" s="841"/>
      <c r="LS25" s="841"/>
      <c r="LT25" s="841"/>
      <c r="LU25" s="841"/>
      <c r="LV25" s="841"/>
      <c r="LW25" s="841"/>
      <c r="LX25" s="841"/>
      <c r="LY25" s="841"/>
      <c r="LZ25" s="841"/>
      <c r="MA25" s="841"/>
      <c r="MB25" s="841"/>
      <c r="MC25" s="841"/>
      <c r="MD25" s="841"/>
      <c r="ME25" s="841"/>
      <c r="MF25" s="841"/>
      <c r="MG25" s="841"/>
      <c r="MH25" s="841"/>
      <c r="MI25" s="841"/>
      <c r="MJ25" s="841"/>
      <c r="MK25" s="841"/>
      <c r="ML25" s="841"/>
      <c r="MM25" s="841"/>
      <c r="MN25" s="841"/>
      <c r="MO25" s="841"/>
      <c r="MP25" s="841"/>
      <c r="MQ25" s="841"/>
      <c r="MR25" s="841"/>
      <c r="MS25" s="841"/>
      <c r="MT25" s="841"/>
      <c r="MU25" s="841"/>
      <c r="MV25" s="841"/>
      <c r="MW25" s="841"/>
      <c r="MX25" s="841"/>
      <c r="MY25" s="841"/>
      <c r="MZ25" s="841"/>
      <c r="NA25" s="841"/>
      <c r="NB25" s="841"/>
      <c r="NC25" s="841"/>
      <c r="ND25" s="841"/>
      <c r="NE25" s="841"/>
      <c r="NF25" s="841"/>
      <c r="NG25" s="841"/>
      <c r="NH25" s="841"/>
      <c r="NI25" s="841"/>
      <c r="NJ25" s="841"/>
      <c r="NK25" s="841"/>
      <c r="NL25" s="841"/>
      <c r="NM25" s="841"/>
      <c r="NN25" s="841"/>
      <c r="NO25" s="841"/>
      <c r="NP25" s="841"/>
      <c r="NQ25" s="841"/>
      <c r="NR25" s="841"/>
      <c r="NS25" s="841"/>
      <c r="NT25" s="841"/>
      <c r="NU25" s="841"/>
      <c r="NV25" s="841"/>
      <c r="NW25" s="841"/>
      <c r="NX25" s="841"/>
      <c r="NY25" s="841"/>
      <c r="NZ25" s="841"/>
      <c r="OA25" s="841"/>
      <c r="OB25" s="841"/>
      <c r="OC25" s="841"/>
      <c r="OD25" s="841"/>
      <c r="OE25" s="841"/>
      <c r="OF25" s="841"/>
      <c r="OG25" s="841"/>
      <c r="OH25" s="841"/>
      <c r="OI25" s="841"/>
      <c r="OJ25" s="841"/>
      <c r="OK25" s="841"/>
      <c r="OL25" s="841"/>
      <c r="OM25" s="841"/>
      <c r="ON25" s="841"/>
      <c r="OO25" s="841"/>
      <c r="OP25" s="841"/>
      <c r="OQ25" s="841"/>
      <c r="OR25" s="841"/>
      <c r="OS25" s="841"/>
      <c r="OT25" s="841"/>
      <c r="OU25" s="841"/>
      <c r="OV25" s="841"/>
      <c r="OW25" s="841"/>
      <c r="OX25" s="841"/>
      <c r="OY25" s="841"/>
      <c r="OZ25" s="841"/>
      <c r="PA25" s="841"/>
      <c r="PB25" s="841"/>
      <c r="PC25" s="841"/>
      <c r="PD25" s="841"/>
      <c r="PE25" s="841"/>
      <c r="PF25" s="841"/>
      <c r="PG25" s="841"/>
      <c r="PH25" s="841"/>
      <c r="PI25" s="841"/>
      <c r="PJ25" s="841"/>
      <c r="PK25" s="841"/>
      <c r="PL25" s="841"/>
      <c r="PM25" s="841"/>
      <c r="PN25" s="841"/>
      <c r="PO25" s="841"/>
      <c r="PP25" s="841"/>
      <c r="PQ25" s="841"/>
      <c r="PR25" s="841"/>
      <c r="PS25" s="841"/>
      <c r="PT25" s="841"/>
      <c r="PU25" s="841"/>
      <c r="PV25" s="841"/>
      <c r="PW25" s="841"/>
      <c r="PX25" s="841"/>
      <c r="PY25" s="841"/>
      <c r="PZ25" s="841"/>
      <c r="QA25" s="841"/>
      <c r="QB25" s="841"/>
      <c r="QC25" s="841"/>
      <c r="QD25" s="841"/>
      <c r="QE25" s="841"/>
      <c r="QF25" s="841"/>
      <c r="QG25" s="841"/>
      <c r="QH25" s="841"/>
      <c r="QI25" s="841"/>
      <c r="QJ25" s="841"/>
      <c r="QK25" s="841"/>
      <c r="QL25" s="841"/>
      <c r="QM25" s="841"/>
      <c r="QN25" s="841"/>
      <c r="QO25" s="841"/>
      <c r="QP25" s="841"/>
      <c r="QQ25" s="841"/>
      <c r="QR25" s="841"/>
      <c r="QS25" s="841"/>
      <c r="QT25" s="841"/>
      <c r="QU25" s="841"/>
      <c r="QV25" s="841"/>
      <c r="QW25" s="841"/>
      <c r="QX25" s="841"/>
      <c r="QY25" s="841"/>
      <c r="QZ25" s="841"/>
      <c r="RA25" s="841"/>
      <c r="RB25" s="841"/>
      <c r="RC25" s="841"/>
      <c r="RD25" s="841"/>
      <c r="RE25" s="841"/>
      <c r="RF25" s="841"/>
      <c r="RG25" s="841"/>
      <c r="RH25" s="841"/>
      <c r="RI25" s="841"/>
      <c r="RJ25" s="841"/>
      <c r="RK25" s="841"/>
      <c r="RL25" s="841"/>
      <c r="RM25" s="841"/>
      <c r="RN25" s="841"/>
      <c r="RO25" s="841"/>
      <c r="RP25" s="841"/>
      <c r="RQ25" s="841"/>
      <c r="RR25" s="841"/>
      <c r="RS25" s="841"/>
      <c r="RT25" s="841"/>
      <c r="RU25" s="841"/>
      <c r="RV25" s="841"/>
      <c r="RW25" s="841"/>
      <c r="RX25" s="841"/>
      <c r="RY25" s="841"/>
      <c r="RZ25" s="841"/>
      <c r="SA25" s="841"/>
      <c r="SB25" s="841"/>
      <c r="SC25" s="841"/>
      <c r="SD25" s="841"/>
      <c r="SE25" s="841"/>
      <c r="SF25" s="841"/>
      <c r="SG25" s="841"/>
      <c r="SH25" s="841"/>
      <c r="SI25" s="841"/>
      <c r="SJ25" s="841"/>
      <c r="SK25" s="841"/>
      <c r="SL25" s="841"/>
      <c r="SM25" s="841"/>
      <c r="SN25" s="841"/>
      <c r="SO25" s="841"/>
      <c r="SP25" s="841"/>
      <c r="SQ25" s="841"/>
      <c r="SR25" s="841"/>
      <c r="SS25" s="841"/>
      <c r="ST25" s="841"/>
      <c r="SU25" s="841"/>
      <c r="SV25" s="841"/>
      <c r="SW25" s="841"/>
      <c r="SX25" s="841"/>
      <c r="SY25" s="841"/>
      <c r="SZ25" s="841"/>
      <c r="TA25" s="841"/>
      <c r="TB25" s="841"/>
      <c r="TC25" s="841"/>
      <c r="TD25" s="841"/>
      <c r="TE25" s="841"/>
      <c r="TF25" s="841"/>
      <c r="TG25" s="841"/>
      <c r="TH25" s="841"/>
      <c r="TI25" s="841"/>
      <c r="TJ25" s="841"/>
      <c r="TK25" s="841"/>
      <c r="TL25" s="841"/>
      <c r="TM25" s="841"/>
      <c r="TN25" s="841"/>
      <c r="TO25" s="841"/>
      <c r="TP25" s="841"/>
      <c r="TQ25" s="841"/>
      <c r="TR25" s="841"/>
      <c r="TS25" s="841"/>
      <c r="TT25" s="841"/>
      <c r="TU25" s="841"/>
      <c r="TV25" s="841"/>
      <c r="TW25" s="841"/>
      <c r="TX25" s="841"/>
      <c r="TY25" s="841"/>
      <c r="TZ25" s="841"/>
      <c r="UA25" s="841"/>
      <c r="UB25" s="841"/>
      <c r="UC25" s="841"/>
      <c r="UD25" s="841"/>
      <c r="UE25" s="841"/>
      <c r="UF25" s="841"/>
      <c r="UG25" s="841"/>
      <c r="UH25" s="841"/>
      <c r="UI25" s="841"/>
      <c r="UJ25" s="841"/>
      <c r="UK25" s="841"/>
      <c r="UL25" s="841"/>
      <c r="UM25" s="841"/>
      <c r="UN25" s="841"/>
      <c r="UO25" s="841"/>
      <c r="UP25" s="841"/>
      <c r="UQ25" s="841"/>
      <c r="UR25" s="841"/>
      <c r="US25" s="841"/>
      <c r="UT25" s="841"/>
      <c r="UU25" s="841"/>
      <c r="UV25" s="841"/>
      <c r="UW25" s="841"/>
      <c r="UX25" s="841"/>
      <c r="UY25" s="841"/>
      <c r="UZ25" s="841"/>
      <c r="VA25" s="841"/>
      <c r="VB25" s="841"/>
      <c r="VC25" s="841"/>
      <c r="VD25" s="841"/>
      <c r="VE25" s="841"/>
      <c r="VF25" s="841"/>
      <c r="VG25" s="841"/>
      <c r="VH25" s="841"/>
      <c r="VI25" s="841"/>
      <c r="VJ25" s="841"/>
      <c r="VK25" s="841"/>
      <c r="VL25" s="841"/>
      <c r="VM25" s="841"/>
      <c r="VN25" s="841"/>
      <c r="VO25" s="841"/>
      <c r="VP25" s="841"/>
      <c r="VQ25" s="841"/>
      <c r="VR25" s="841"/>
      <c r="VS25" s="841"/>
      <c r="VT25" s="841"/>
      <c r="VU25" s="841"/>
      <c r="VV25" s="841"/>
      <c r="VW25" s="841"/>
      <c r="VX25" s="841"/>
      <c r="VY25" s="841"/>
      <c r="VZ25" s="841"/>
      <c r="WA25" s="841"/>
      <c r="WB25" s="841"/>
      <c r="WC25" s="841"/>
      <c r="WD25" s="841"/>
      <c r="WE25" s="841"/>
      <c r="WF25" s="841"/>
      <c r="WG25" s="841"/>
      <c r="WH25" s="841"/>
      <c r="WI25" s="841"/>
      <c r="WJ25" s="841"/>
      <c r="WK25" s="841"/>
      <c r="WL25" s="841"/>
      <c r="WM25" s="841"/>
      <c r="WN25" s="841"/>
      <c r="WO25" s="841"/>
      <c r="WP25" s="841"/>
      <c r="WQ25" s="841"/>
      <c r="WR25" s="841"/>
      <c r="WS25" s="841"/>
      <c r="WT25" s="841"/>
      <c r="WU25" s="841"/>
      <c r="WV25" s="841"/>
      <c r="WW25" s="841"/>
      <c r="WX25" s="841"/>
      <c r="WY25" s="841"/>
      <c r="WZ25" s="841"/>
      <c r="XA25" s="841"/>
      <c r="XB25" s="841"/>
      <c r="XC25" s="841"/>
      <c r="XD25" s="841"/>
      <c r="XE25" s="841"/>
      <c r="XF25" s="841"/>
      <c r="XG25" s="841"/>
      <c r="XH25" s="841"/>
      <c r="XI25" s="841"/>
      <c r="XJ25" s="841"/>
      <c r="XK25" s="841"/>
      <c r="XL25" s="841"/>
      <c r="XM25" s="841"/>
      <c r="XN25" s="841"/>
      <c r="XO25" s="841"/>
      <c r="XP25" s="841"/>
      <c r="XQ25" s="841"/>
      <c r="XR25" s="841"/>
      <c r="XS25" s="841"/>
      <c r="XT25" s="841"/>
      <c r="XU25" s="841"/>
      <c r="XV25" s="841"/>
      <c r="XW25" s="841"/>
      <c r="XX25" s="841"/>
      <c r="XY25" s="841"/>
      <c r="XZ25" s="841"/>
      <c r="YA25" s="841"/>
      <c r="YB25" s="841"/>
      <c r="YC25" s="841"/>
      <c r="YD25" s="841"/>
      <c r="YE25" s="841"/>
      <c r="YF25" s="841"/>
      <c r="YG25" s="841"/>
      <c r="YH25" s="841"/>
      <c r="YI25" s="841"/>
      <c r="YJ25" s="841"/>
      <c r="YK25" s="841"/>
      <c r="YL25" s="841"/>
      <c r="YM25" s="841"/>
      <c r="YN25" s="841"/>
      <c r="YO25" s="841"/>
      <c r="YP25" s="841"/>
      <c r="YQ25" s="841"/>
      <c r="YR25" s="841"/>
      <c r="YS25" s="841"/>
      <c r="YT25" s="841"/>
      <c r="YU25" s="841"/>
      <c r="YV25" s="841"/>
      <c r="YW25" s="841"/>
      <c r="YX25" s="841"/>
      <c r="YY25" s="841"/>
      <c r="YZ25" s="841"/>
      <c r="ZA25" s="841"/>
      <c r="ZB25" s="841"/>
      <c r="ZC25" s="841"/>
      <c r="ZD25" s="841"/>
      <c r="ZE25" s="841"/>
      <c r="ZF25" s="841"/>
      <c r="ZG25" s="841"/>
      <c r="ZH25" s="841"/>
      <c r="ZI25" s="841"/>
      <c r="ZJ25" s="841"/>
      <c r="ZK25" s="841"/>
      <c r="ZL25" s="841"/>
      <c r="ZM25" s="841"/>
      <c r="ZN25" s="841"/>
      <c r="ZO25" s="841"/>
      <c r="ZP25" s="841"/>
      <c r="ZQ25" s="841"/>
      <c r="ZR25" s="841"/>
      <c r="ZS25" s="841"/>
      <c r="ZT25" s="841"/>
      <c r="ZU25" s="841"/>
      <c r="ZV25" s="841"/>
      <c r="ZW25" s="841"/>
      <c r="ZX25" s="841"/>
      <c r="ZY25" s="841"/>
      <c r="ZZ25" s="841"/>
      <c r="AAA25" s="841"/>
      <c r="AAB25" s="841"/>
      <c r="AAC25" s="841"/>
      <c r="AAD25" s="841"/>
      <c r="AAE25" s="841"/>
      <c r="AAF25" s="841"/>
      <c r="AAG25" s="841"/>
      <c r="AAH25" s="841"/>
      <c r="AAI25" s="841"/>
      <c r="AAJ25" s="841"/>
      <c r="AAK25" s="841"/>
      <c r="AAL25" s="841"/>
      <c r="AAM25" s="841"/>
      <c r="AAN25" s="841"/>
      <c r="AAO25" s="841"/>
      <c r="AAP25" s="841"/>
      <c r="AAQ25" s="841"/>
      <c r="AAR25" s="841"/>
      <c r="AAS25" s="841"/>
      <c r="AAT25" s="841"/>
      <c r="AAU25" s="841"/>
      <c r="AAV25" s="841"/>
      <c r="AAW25" s="841"/>
      <c r="AAX25" s="841"/>
      <c r="AAY25" s="841"/>
      <c r="AAZ25" s="841"/>
      <c r="ABA25" s="841"/>
      <c r="ABB25" s="841"/>
      <c r="ABC25" s="841"/>
      <c r="ABD25" s="841"/>
      <c r="ABE25" s="841"/>
      <c r="ABF25" s="841"/>
      <c r="ABG25" s="841"/>
      <c r="ABH25" s="841"/>
      <c r="ABI25" s="841"/>
      <c r="ABJ25" s="841"/>
      <c r="ABK25" s="841"/>
      <c r="ABL25" s="841"/>
      <c r="ABM25" s="841"/>
      <c r="ABN25" s="841"/>
      <c r="ABO25" s="841"/>
      <c r="ABP25" s="841"/>
      <c r="ABQ25" s="841"/>
      <c r="ABR25" s="841"/>
      <c r="ABS25" s="841"/>
      <c r="ABT25" s="841"/>
      <c r="ABU25" s="841"/>
      <c r="ABV25" s="841"/>
      <c r="ABW25" s="841"/>
      <c r="ABX25" s="841"/>
      <c r="ABY25" s="841"/>
      <c r="ABZ25" s="841"/>
      <c r="ACA25" s="841"/>
      <c r="ACB25" s="841"/>
      <c r="ACC25" s="841"/>
      <c r="ACD25" s="841"/>
      <c r="ACE25" s="841"/>
      <c r="ACF25" s="841"/>
      <c r="ACG25" s="841"/>
      <c r="ACH25" s="841"/>
      <c r="ACI25" s="841"/>
      <c r="ACJ25" s="841"/>
      <c r="ACK25" s="841"/>
      <c r="ACL25" s="841"/>
      <c r="ACM25" s="841"/>
      <c r="ACN25" s="841"/>
      <c r="ACO25" s="841"/>
      <c r="ACP25" s="841"/>
      <c r="ACQ25" s="841"/>
      <c r="ACR25" s="841"/>
      <c r="ACS25" s="841"/>
      <c r="ACT25" s="841"/>
      <c r="ACU25" s="841"/>
      <c r="ACV25" s="841"/>
      <c r="ACW25" s="841"/>
      <c r="ACX25" s="841"/>
      <c r="ACY25" s="841"/>
      <c r="ACZ25" s="841"/>
      <c r="ADA25" s="841"/>
      <c r="ADB25" s="841"/>
      <c r="ADC25" s="841"/>
      <c r="ADD25" s="841"/>
      <c r="ADE25" s="841"/>
      <c r="ADF25" s="841"/>
      <c r="ADG25" s="841"/>
      <c r="ADH25" s="841"/>
      <c r="ADI25" s="841"/>
      <c r="ADJ25" s="841"/>
      <c r="ADK25" s="841"/>
      <c r="ADL25" s="841"/>
      <c r="ADM25" s="841"/>
      <c r="ADN25" s="841"/>
      <c r="ADO25" s="841"/>
      <c r="ADP25" s="841"/>
      <c r="ADQ25" s="841"/>
      <c r="ADR25" s="841"/>
      <c r="ADS25" s="841"/>
      <c r="ADT25" s="841"/>
      <c r="ADU25" s="841"/>
      <c r="ADV25" s="841"/>
      <c r="ADW25" s="841"/>
      <c r="ADX25" s="841"/>
      <c r="ADY25" s="841"/>
      <c r="ADZ25" s="841"/>
      <c r="AEA25" s="841"/>
      <c r="AEB25" s="841"/>
      <c r="AEC25" s="841"/>
      <c r="AED25" s="841"/>
      <c r="AEE25" s="841"/>
      <c r="AEF25" s="841"/>
      <c r="AEG25" s="841"/>
      <c r="AEH25" s="841"/>
      <c r="AEI25" s="841"/>
      <c r="AEJ25" s="841"/>
      <c r="AEK25" s="841"/>
      <c r="AEL25" s="841"/>
      <c r="AEM25" s="841"/>
      <c r="AEN25" s="841"/>
      <c r="AEO25" s="841"/>
      <c r="AEP25" s="841"/>
      <c r="AEQ25" s="841"/>
      <c r="AER25" s="841"/>
      <c r="AES25" s="841"/>
      <c r="AET25" s="841"/>
      <c r="AEU25" s="841"/>
      <c r="AEV25" s="841"/>
      <c r="AEW25" s="841"/>
      <c r="AEX25" s="841"/>
      <c r="AEY25" s="841"/>
      <c r="AEZ25" s="841"/>
      <c r="AFA25" s="841"/>
      <c r="AFB25" s="841"/>
      <c r="AFC25" s="841"/>
      <c r="AFD25" s="841"/>
      <c r="AFE25" s="841"/>
      <c r="AFF25" s="841"/>
      <c r="AFG25" s="841"/>
      <c r="AFH25" s="841"/>
      <c r="AFI25" s="841"/>
      <c r="AFJ25" s="841"/>
      <c r="AFK25" s="841"/>
      <c r="AFL25" s="841"/>
      <c r="AFM25" s="841"/>
      <c r="AFN25" s="841"/>
      <c r="AFO25" s="841"/>
      <c r="AFP25" s="841"/>
      <c r="AFQ25" s="841"/>
      <c r="AFR25" s="841"/>
      <c r="AFS25" s="841"/>
      <c r="AFT25" s="841"/>
      <c r="AFU25" s="841"/>
      <c r="AFV25" s="841"/>
      <c r="AFW25" s="841"/>
      <c r="AFX25" s="841"/>
      <c r="AFY25" s="841"/>
      <c r="AFZ25" s="841"/>
      <c r="AGA25" s="841"/>
      <c r="AGB25" s="841"/>
      <c r="AGC25" s="841"/>
      <c r="AGD25" s="841"/>
      <c r="AGE25" s="841"/>
      <c r="AGF25" s="841"/>
      <c r="AGG25" s="841"/>
      <c r="AGH25" s="841"/>
      <c r="AGI25" s="841"/>
      <c r="AGJ25" s="841"/>
      <c r="AGK25" s="841"/>
      <c r="AGL25" s="841"/>
      <c r="AGM25" s="841"/>
      <c r="AGN25" s="841"/>
      <c r="AGO25" s="841"/>
      <c r="AGP25" s="841"/>
      <c r="AGQ25" s="841"/>
      <c r="AGR25" s="841"/>
      <c r="AGS25" s="841"/>
      <c r="AGT25" s="841"/>
      <c r="AGU25" s="841"/>
      <c r="AGV25" s="841"/>
      <c r="AGW25" s="841"/>
      <c r="AGX25" s="841"/>
      <c r="AGY25" s="841"/>
      <c r="AGZ25" s="841"/>
      <c r="AHA25" s="841"/>
      <c r="AHB25" s="841"/>
      <c r="AHC25" s="841"/>
      <c r="AHD25" s="841"/>
      <c r="AHE25" s="841"/>
      <c r="AHF25" s="841"/>
      <c r="AHG25" s="841"/>
      <c r="AHH25" s="841"/>
      <c r="AHI25" s="841"/>
      <c r="AHJ25" s="841"/>
      <c r="AHK25" s="841"/>
      <c r="AHL25" s="841"/>
      <c r="AHM25" s="841"/>
      <c r="AHN25" s="841"/>
      <c r="AHO25" s="841"/>
      <c r="AHP25" s="841"/>
      <c r="AHQ25" s="841"/>
      <c r="AHR25" s="841"/>
      <c r="AHS25" s="841"/>
      <c r="AHT25" s="841"/>
      <c r="AHU25" s="841"/>
      <c r="AHV25" s="841"/>
      <c r="AHW25" s="841"/>
      <c r="AHX25" s="841"/>
      <c r="AHY25" s="841"/>
      <c r="AHZ25" s="841"/>
      <c r="AIA25" s="841"/>
      <c r="AIB25" s="841"/>
      <c r="AIC25" s="841"/>
      <c r="AID25" s="841"/>
      <c r="AIE25" s="841"/>
      <c r="AIF25" s="841"/>
      <c r="AIG25" s="841"/>
      <c r="AIH25" s="841"/>
      <c r="AII25" s="841"/>
      <c r="AIJ25" s="841"/>
      <c r="AIK25" s="841"/>
      <c r="AIL25" s="841"/>
      <c r="AIM25" s="841"/>
      <c r="AIN25" s="841"/>
      <c r="AIO25" s="841"/>
      <c r="AIP25" s="841"/>
      <c r="AIQ25" s="841"/>
      <c r="AIR25" s="841"/>
      <c r="AIS25" s="841"/>
      <c r="AIT25" s="841"/>
      <c r="AIU25" s="841"/>
      <c r="AIV25" s="841"/>
      <c r="AIW25" s="841"/>
      <c r="AIX25" s="841"/>
      <c r="AIY25" s="841"/>
      <c r="AIZ25" s="841"/>
      <c r="AJA25" s="841"/>
      <c r="AJB25" s="841"/>
      <c r="AJC25" s="841"/>
      <c r="AJD25" s="841"/>
      <c r="AJE25" s="841"/>
      <c r="AJF25" s="841"/>
      <c r="AJG25" s="841"/>
      <c r="AJH25" s="841"/>
      <c r="AJI25" s="841"/>
      <c r="AJJ25" s="841"/>
      <c r="AJK25" s="841"/>
      <c r="AJL25" s="841"/>
      <c r="AJM25" s="841"/>
      <c r="AJN25" s="841"/>
      <c r="AJO25" s="841"/>
      <c r="AJP25" s="841"/>
      <c r="AJQ25" s="841"/>
      <c r="AJR25" s="841"/>
      <c r="AJS25" s="841"/>
      <c r="AJT25" s="841"/>
      <c r="AJU25" s="841"/>
      <c r="AJV25" s="841"/>
      <c r="AJW25" s="841"/>
      <c r="AJX25" s="841"/>
      <c r="AJY25" s="841"/>
      <c r="AJZ25" s="841"/>
      <c r="AKA25" s="841"/>
      <c r="AKB25" s="841"/>
      <c r="AKC25" s="841"/>
      <c r="AKD25" s="841"/>
      <c r="AKE25" s="841"/>
      <c r="AKF25" s="841"/>
      <c r="AKG25" s="841"/>
      <c r="AKH25" s="841"/>
      <c r="AKI25" s="841"/>
      <c r="AKJ25" s="841"/>
      <c r="AKK25" s="841"/>
      <c r="AKL25" s="841"/>
      <c r="AKM25" s="841"/>
      <c r="AKN25" s="841"/>
      <c r="AKO25" s="841"/>
      <c r="AKP25" s="841"/>
      <c r="AKQ25" s="841"/>
      <c r="AKR25" s="841"/>
      <c r="AKS25" s="841"/>
      <c r="AKT25" s="841"/>
      <c r="AKU25" s="841"/>
      <c r="AKV25" s="841"/>
      <c r="AKW25" s="841"/>
      <c r="AKX25" s="841"/>
      <c r="AKY25" s="841"/>
      <c r="AKZ25" s="841"/>
      <c r="ALA25" s="841"/>
      <c r="ALB25" s="841"/>
      <c r="ALC25" s="841"/>
      <c r="ALD25" s="841"/>
      <c r="ALE25" s="841"/>
      <c r="ALF25" s="841"/>
      <c r="ALG25" s="841"/>
      <c r="ALH25" s="841"/>
      <c r="ALI25" s="841"/>
      <c r="ALJ25" s="841"/>
      <c r="ALK25" s="841"/>
      <c r="ALL25" s="841"/>
      <c r="ALM25" s="841"/>
      <c r="ALN25" s="841"/>
      <c r="ALO25" s="841"/>
      <c r="ALP25" s="841"/>
      <c r="ALQ25" s="841"/>
      <c r="ALR25" s="841"/>
      <c r="ALS25" s="841"/>
      <c r="ALT25" s="841"/>
      <c r="ALU25" s="841"/>
      <c r="ALV25" s="841"/>
      <c r="ALW25" s="841"/>
      <c r="ALX25" s="841"/>
      <c r="ALY25" s="841"/>
      <c r="ALZ25" s="841"/>
      <c r="AMA25" s="841"/>
      <c r="AMB25" s="841"/>
      <c r="AMC25" s="841"/>
      <c r="AMD25" s="841"/>
      <c r="AME25" s="841"/>
      <c r="AMF25" s="841"/>
      <c r="AMG25" s="841"/>
      <c r="AMH25" s="841"/>
      <c r="AMI25" s="841"/>
      <c r="AMJ25" s="841"/>
      <c r="AMK25" s="841"/>
      <c r="AML25" s="841"/>
      <c r="AMM25" s="841"/>
      <c r="AMN25" s="841"/>
      <c r="AMO25" s="841"/>
      <c r="AMP25" s="841"/>
      <c r="AMQ25" s="841"/>
      <c r="AMR25" s="841"/>
      <c r="AMS25" s="841"/>
      <c r="AMT25" s="841"/>
      <c r="AMU25" s="841"/>
      <c r="AMV25" s="841"/>
      <c r="AMW25" s="841"/>
      <c r="AMX25" s="841"/>
      <c r="AMY25" s="841"/>
      <c r="AMZ25" s="841"/>
      <c r="ANA25" s="841"/>
      <c r="ANB25" s="841"/>
      <c r="ANC25" s="841"/>
      <c r="AND25" s="841"/>
      <c r="ANE25" s="841"/>
      <c r="ANF25" s="841"/>
      <c r="ANG25" s="841"/>
      <c r="ANH25" s="841"/>
      <c r="ANI25" s="841"/>
      <c r="ANJ25" s="841"/>
      <c r="ANK25" s="841"/>
      <c r="ANL25" s="841"/>
      <c r="ANM25" s="841"/>
      <c r="ANN25" s="841"/>
      <c r="ANO25" s="841"/>
      <c r="ANP25" s="841"/>
      <c r="ANQ25" s="841"/>
      <c r="ANR25" s="841"/>
      <c r="ANS25" s="841"/>
      <c r="ANT25" s="841"/>
      <c r="ANU25" s="841"/>
      <c r="ANV25" s="841"/>
      <c r="ANW25" s="841"/>
      <c r="ANX25" s="841"/>
      <c r="ANY25" s="841"/>
      <c r="ANZ25" s="841"/>
      <c r="AOA25" s="841"/>
      <c r="AOB25" s="841"/>
      <c r="AOC25" s="841"/>
      <c r="AOD25" s="841"/>
      <c r="AOE25" s="841"/>
      <c r="AOF25" s="841"/>
      <c r="AOG25" s="841"/>
      <c r="AOH25" s="841"/>
      <c r="AOI25" s="841"/>
      <c r="AOJ25" s="841"/>
      <c r="AOK25" s="841"/>
      <c r="AOL25" s="841"/>
      <c r="AOM25" s="841"/>
      <c r="AON25" s="841"/>
      <c r="AOO25" s="841"/>
      <c r="AOP25" s="841"/>
      <c r="AOQ25" s="841"/>
      <c r="AOR25" s="841"/>
      <c r="AOS25" s="841"/>
      <c r="AOT25" s="841"/>
      <c r="AOU25" s="841"/>
      <c r="AOV25" s="841"/>
      <c r="AOW25" s="841"/>
      <c r="AOX25" s="841"/>
      <c r="AOY25" s="841"/>
      <c r="AOZ25" s="841"/>
      <c r="APA25" s="841"/>
      <c r="APB25" s="841"/>
      <c r="APC25" s="841"/>
      <c r="APD25" s="841"/>
      <c r="APE25" s="841"/>
      <c r="APF25" s="841"/>
      <c r="APG25" s="841"/>
      <c r="APH25" s="841"/>
      <c r="API25" s="841"/>
      <c r="APJ25" s="841"/>
      <c r="APK25" s="841"/>
      <c r="APL25" s="841"/>
      <c r="APM25" s="841"/>
      <c r="APN25" s="841"/>
      <c r="APO25" s="841"/>
      <c r="APP25" s="841"/>
      <c r="APQ25" s="841"/>
      <c r="APR25" s="841"/>
      <c r="APS25" s="841"/>
      <c r="APT25" s="841"/>
      <c r="APU25" s="841"/>
      <c r="APV25" s="841"/>
      <c r="APW25" s="841"/>
      <c r="APX25" s="841"/>
      <c r="APY25" s="841"/>
      <c r="APZ25" s="841"/>
      <c r="AQA25" s="841"/>
      <c r="AQB25" s="841"/>
      <c r="AQC25" s="841"/>
      <c r="AQD25" s="841"/>
      <c r="AQE25" s="841"/>
      <c r="AQF25" s="841"/>
      <c r="AQG25" s="841"/>
      <c r="AQH25" s="841"/>
      <c r="AQI25" s="841"/>
      <c r="AQJ25" s="841"/>
      <c r="AQK25" s="841"/>
      <c r="AQL25" s="841"/>
      <c r="AQM25" s="841"/>
      <c r="AQN25" s="841"/>
      <c r="AQO25" s="841"/>
      <c r="AQP25" s="841"/>
      <c r="AQQ25" s="841"/>
      <c r="AQR25" s="841"/>
      <c r="AQS25" s="841"/>
      <c r="AQT25" s="841"/>
      <c r="AQU25" s="841"/>
      <c r="AQV25" s="841"/>
      <c r="AQW25" s="841"/>
      <c r="AQX25" s="841"/>
      <c r="AQY25" s="841"/>
      <c r="AQZ25" s="841"/>
      <c r="ARA25" s="841"/>
      <c r="ARB25" s="841"/>
      <c r="ARC25" s="841"/>
      <c r="ARD25" s="841"/>
      <c r="ARE25" s="841"/>
      <c r="ARF25" s="841"/>
      <c r="ARG25" s="841"/>
      <c r="ARH25" s="841"/>
      <c r="ARI25" s="841"/>
      <c r="ARJ25" s="841"/>
      <c r="ARK25" s="841"/>
      <c r="ARL25" s="841"/>
      <c r="ARM25" s="841"/>
      <c r="ARN25" s="841"/>
      <c r="ARO25" s="841"/>
      <c r="ARP25" s="841"/>
      <c r="ARQ25" s="841"/>
      <c r="ARR25" s="841"/>
      <c r="ARS25" s="841"/>
      <c r="ART25" s="841"/>
      <c r="ARU25" s="841"/>
      <c r="ARV25" s="841"/>
      <c r="ARW25" s="841"/>
      <c r="ARX25" s="841"/>
      <c r="ARY25" s="841"/>
      <c r="ARZ25" s="841"/>
      <c r="ASA25" s="841"/>
      <c r="ASB25" s="841"/>
      <c r="ASC25" s="841"/>
      <c r="ASD25" s="841"/>
      <c r="ASE25" s="841"/>
      <c r="ASF25" s="841"/>
      <c r="ASG25" s="841"/>
      <c r="ASH25" s="841"/>
      <c r="ASI25" s="841"/>
      <c r="ASJ25" s="841"/>
      <c r="ASK25" s="841"/>
      <c r="ASL25" s="841"/>
      <c r="ASM25" s="841"/>
      <c r="ASN25" s="841"/>
      <c r="ASO25" s="841"/>
      <c r="ASP25" s="841"/>
      <c r="ASQ25" s="841"/>
      <c r="ASR25" s="841"/>
      <c r="ASS25" s="841"/>
      <c r="AST25" s="841"/>
      <c r="ASU25" s="841"/>
      <c r="ASV25" s="841"/>
      <c r="ASW25" s="841"/>
      <c r="ASX25" s="841"/>
      <c r="ASY25" s="841"/>
      <c r="ASZ25" s="841"/>
      <c r="ATA25" s="841"/>
      <c r="ATB25" s="841"/>
      <c r="ATC25" s="841"/>
      <c r="ATD25" s="841"/>
      <c r="ATE25" s="841"/>
      <c r="ATF25" s="841"/>
      <c r="ATG25" s="841"/>
      <c r="ATH25" s="841"/>
      <c r="ATI25" s="841"/>
      <c r="ATJ25" s="841"/>
      <c r="ATK25" s="841"/>
      <c r="ATL25" s="841"/>
      <c r="ATM25" s="841"/>
      <c r="ATN25" s="841"/>
      <c r="ATO25" s="841"/>
      <c r="ATP25" s="841"/>
      <c r="ATQ25" s="841"/>
      <c r="ATR25" s="841"/>
      <c r="ATS25" s="841"/>
      <c r="ATT25" s="841"/>
      <c r="ATU25" s="841"/>
      <c r="ATV25" s="841"/>
      <c r="ATW25" s="841"/>
      <c r="ATX25" s="841"/>
      <c r="ATY25" s="841"/>
      <c r="ATZ25" s="841"/>
      <c r="AUA25" s="841"/>
      <c r="AUB25" s="841"/>
      <c r="AUC25" s="841"/>
      <c r="AUD25" s="841"/>
      <c r="AUE25" s="841"/>
      <c r="AUF25" s="841"/>
      <c r="AUG25" s="841"/>
      <c r="AUH25" s="841"/>
      <c r="AUI25" s="841"/>
      <c r="AUJ25" s="841"/>
      <c r="AUK25" s="841"/>
      <c r="AUL25" s="841"/>
      <c r="AUM25" s="841"/>
      <c r="AUN25" s="841"/>
      <c r="AUO25" s="841"/>
      <c r="AUP25" s="841"/>
      <c r="AUQ25" s="841"/>
      <c r="AUR25" s="841"/>
      <c r="AUS25" s="841"/>
      <c r="AUT25" s="841"/>
      <c r="AUU25" s="841"/>
      <c r="AUV25" s="841"/>
      <c r="AUW25" s="841"/>
      <c r="AUX25" s="841"/>
      <c r="AUY25" s="841"/>
      <c r="AUZ25" s="841"/>
      <c r="AVA25" s="841"/>
      <c r="AVB25" s="841"/>
      <c r="AVC25" s="841"/>
      <c r="AVD25" s="841"/>
      <c r="AVE25" s="841"/>
      <c r="AVF25" s="841"/>
      <c r="AVG25" s="841"/>
      <c r="AVH25" s="841"/>
      <c r="AVI25" s="841"/>
      <c r="AVJ25" s="841"/>
      <c r="AVK25" s="841"/>
      <c r="AVL25" s="841"/>
      <c r="AVM25" s="841"/>
      <c r="AVN25" s="841"/>
      <c r="AVO25" s="841"/>
      <c r="AVP25" s="841"/>
      <c r="AVQ25" s="841"/>
      <c r="AVR25" s="841"/>
      <c r="AVS25" s="841"/>
      <c r="AVT25" s="841"/>
      <c r="AVU25" s="841"/>
      <c r="AVV25" s="841"/>
      <c r="AVW25" s="841"/>
      <c r="AVX25" s="841"/>
      <c r="AVY25" s="841"/>
      <c r="AVZ25" s="841"/>
      <c r="AWA25" s="841"/>
      <c r="AWB25" s="841"/>
      <c r="AWC25" s="841"/>
      <c r="AWD25" s="841"/>
      <c r="AWE25" s="841"/>
      <c r="AWF25" s="841"/>
      <c r="AWG25" s="841"/>
      <c r="AWH25" s="841"/>
      <c r="AWI25" s="841"/>
      <c r="AWJ25" s="841"/>
      <c r="AWK25" s="841"/>
      <c r="AWL25" s="841"/>
      <c r="AWM25" s="841"/>
      <c r="AWN25" s="841"/>
      <c r="AWO25" s="841"/>
      <c r="AWP25" s="841"/>
      <c r="AWQ25" s="841"/>
      <c r="AWR25" s="841"/>
      <c r="AWS25" s="841"/>
      <c r="AWT25" s="841"/>
      <c r="AWU25" s="841"/>
      <c r="AWV25" s="841"/>
      <c r="AWW25" s="841"/>
      <c r="AWX25" s="841"/>
      <c r="AWY25" s="841"/>
      <c r="AWZ25" s="841"/>
      <c r="AXA25" s="841"/>
      <c r="AXB25" s="841"/>
      <c r="AXC25" s="841"/>
      <c r="AXD25" s="841"/>
      <c r="AXE25" s="841"/>
      <c r="AXF25" s="841"/>
      <c r="AXG25" s="841"/>
      <c r="AXH25" s="841"/>
      <c r="AXI25" s="841"/>
      <c r="AXJ25" s="841"/>
      <c r="AXK25" s="841"/>
      <c r="AXL25" s="841"/>
      <c r="AXM25" s="841"/>
      <c r="AXN25" s="841"/>
      <c r="AXO25" s="841"/>
      <c r="AXP25" s="841"/>
      <c r="AXQ25" s="841"/>
      <c r="AXR25" s="841"/>
      <c r="AXS25" s="841"/>
      <c r="AXT25" s="841"/>
      <c r="AXU25" s="841"/>
      <c r="AXV25" s="841"/>
      <c r="AXW25" s="841"/>
      <c r="AXX25" s="841"/>
      <c r="AXY25" s="841"/>
      <c r="AXZ25" s="841"/>
      <c r="AYA25" s="841"/>
      <c r="AYB25" s="841"/>
      <c r="AYC25" s="841"/>
      <c r="AYD25" s="841"/>
      <c r="AYE25" s="841"/>
      <c r="AYF25" s="841"/>
      <c r="AYG25" s="841"/>
      <c r="AYH25" s="841"/>
      <c r="AYI25" s="841"/>
      <c r="AYJ25" s="841"/>
      <c r="AYK25" s="841"/>
      <c r="AYL25" s="841"/>
      <c r="AYM25" s="841"/>
      <c r="AYN25" s="841"/>
      <c r="AYO25" s="841"/>
      <c r="AYP25" s="841"/>
      <c r="AYQ25" s="841"/>
      <c r="AYR25" s="841"/>
      <c r="AYS25" s="841"/>
    </row>
    <row r="26" spans="1:1345" s="687" customFormat="1">
      <c r="A26" s="707"/>
      <c r="B26" s="717"/>
      <c r="C26" s="718"/>
      <c r="D26" s="724"/>
      <c r="E26" s="725" t="s">
        <v>558</v>
      </c>
      <c r="F26" s="708" t="s">
        <v>13</v>
      </c>
      <c r="G26" s="697" t="s">
        <v>941</v>
      </c>
      <c r="H26" s="710">
        <f t="shared" si="5"/>
        <v>0</v>
      </c>
      <c r="I26" s="710">
        <f t="shared" si="6"/>
        <v>0</v>
      </c>
      <c r="J26" s="710">
        <f t="shared" si="1"/>
        <v>0</v>
      </c>
      <c r="K26" s="711">
        <f t="shared" si="2"/>
        <v>0</v>
      </c>
      <c r="L26" s="712"/>
      <c r="M26" s="712"/>
      <c r="N26" s="713"/>
      <c r="O26" s="712"/>
      <c r="P26" s="712"/>
      <c r="Q26" s="713"/>
      <c r="R26" s="712"/>
      <c r="S26" s="712"/>
      <c r="T26" s="713"/>
      <c r="U26" s="712"/>
      <c r="V26" s="712"/>
      <c r="W26" s="713"/>
      <c r="X26" s="712"/>
      <c r="Y26" s="712"/>
      <c r="Z26" s="713"/>
      <c r="AA26" s="712"/>
      <c r="AB26" s="712"/>
      <c r="AC26" s="713"/>
      <c r="AD26" s="712"/>
      <c r="AE26" s="712"/>
      <c r="AF26" s="713"/>
      <c r="AG26" s="712"/>
      <c r="AH26" s="712"/>
      <c r="AI26" s="713"/>
      <c r="AJ26" s="712"/>
      <c r="AK26" s="712"/>
      <c r="AL26" s="713"/>
      <c r="AM26" s="712"/>
      <c r="AN26" s="712"/>
      <c r="AO26" s="713"/>
      <c r="AP26" s="712"/>
      <c r="AQ26" s="712"/>
      <c r="AR26" s="713"/>
      <c r="AS26" s="712"/>
      <c r="AT26" s="712"/>
      <c r="AU26" s="713"/>
      <c r="AV26" s="712"/>
      <c r="AW26" s="712"/>
      <c r="AX26" s="713"/>
      <c r="AY26" s="712"/>
      <c r="AZ26" s="712"/>
      <c r="BA26" s="713"/>
      <c r="BB26" s="712"/>
      <c r="BC26" s="712"/>
      <c r="BD26" s="713"/>
      <c r="BE26" s="712"/>
      <c r="BF26" s="712"/>
      <c r="BG26" s="713"/>
      <c r="BH26" s="712"/>
      <c r="BI26" s="712"/>
      <c r="BJ26" s="713"/>
      <c r="BK26" s="712"/>
      <c r="BL26" s="712"/>
      <c r="BM26" s="713"/>
      <c r="BN26" s="712"/>
      <c r="BO26" s="712"/>
      <c r="BP26" s="713"/>
      <c r="BQ26" s="712"/>
      <c r="BR26" s="712"/>
      <c r="BS26" s="713"/>
      <c r="BT26" s="712"/>
      <c r="BU26" s="712"/>
      <c r="BV26" s="713"/>
      <c r="BW26" s="712"/>
      <c r="BX26" s="712"/>
      <c r="BY26" s="713"/>
      <c r="BZ26" s="712"/>
      <c r="CA26" s="712"/>
      <c r="CB26" s="713"/>
      <c r="CC26" s="712"/>
      <c r="CD26" s="712"/>
      <c r="CE26" s="713"/>
      <c r="CF26" s="712"/>
      <c r="CG26" s="712"/>
      <c r="CH26" s="713"/>
      <c r="CI26" s="712"/>
      <c r="CJ26" s="712"/>
      <c r="CK26" s="713"/>
      <c r="CL26" s="712"/>
      <c r="CM26" s="712"/>
      <c r="CN26" s="713"/>
      <c r="CO26" s="712"/>
      <c r="CP26" s="712"/>
      <c r="CQ26" s="713"/>
      <c r="CR26" s="712"/>
      <c r="CS26" s="712"/>
      <c r="CT26" s="713"/>
      <c r="CU26" s="712"/>
      <c r="CV26" s="712"/>
      <c r="CW26" s="713"/>
      <c r="CX26" s="712"/>
      <c r="CY26" s="712"/>
      <c r="CZ26" s="713"/>
      <c r="DA26" s="712"/>
      <c r="DB26" s="712"/>
      <c r="DC26" s="713"/>
      <c r="DD26" s="712"/>
      <c r="DE26" s="712"/>
      <c r="DF26" s="713"/>
      <c r="DG26" s="712"/>
      <c r="DH26" s="712"/>
      <c r="DI26" s="713"/>
      <c r="DJ26" s="712"/>
      <c r="DK26" s="712"/>
      <c r="DL26" s="713"/>
      <c r="DM26" s="712"/>
      <c r="DN26" s="712"/>
      <c r="DO26" s="713"/>
      <c r="DP26" s="712"/>
      <c r="DQ26" s="712"/>
      <c r="DR26" s="713"/>
      <c r="DS26" s="712"/>
      <c r="DT26" s="712"/>
      <c r="DU26" s="713"/>
      <c r="DV26" s="712"/>
      <c r="DW26" s="712"/>
      <c r="DX26" s="713"/>
      <c r="DY26" s="712"/>
      <c r="DZ26" s="712"/>
      <c r="EA26" s="713"/>
      <c r="EB26" s="712"/>
      <c r="EC26" s="712"/>
      <c r="ED26" s="713"/>
      <c r="EE26" s="712"/>
      <c r="EF26" s="712"/>
      <c r="EG26" s="713"/>
      <c r="EH26" s="712"/>
      <c r="EI26" s="712"/>
      <c r="EJ26" s="713"/>
      <c r="EK26" s="713"/>
      <c r="EL26" s="713"/>
      <c r="EM26" s="713"/>
      <c r="EN26" s="713"/>
      <c r="EO26" s="713"/>
      <c r="EP26" s="713"/>
      <c r="EQ26" s="712"/>
      <c r="ER26" s="712"/>
      <c r="ES26" s="713"/>
      <c r="ET26" s="712"/>
      <c r="EU26" s="712"/>
      <c r="EV26" s="713"/>
      <c r="EW26" s="712"/>
      <c r="EX26" s="712"/>
      <c r="EY26" s="713"/>
      <c r="EZ26" s="712"/>
      <c r="FA26" s="712"/>
      <c r="FB26" s="713"/>
      <c r="FC26" s="712"/>
      <c r="FD26" s="712"/>
      <c r="FE26" s="713"/>
      <c r="FF26" s="712"/>
      <c r="FG26" s="712"/>
      <c r="FH26" s="713"/>
      <c r="FI26" s="712"/>
      <c r="FJ26" s="712"/>
      <c r="FK26" s="713"/>
      <c r="FL26" s="712"/>
      <c r="FM26" s="712"/>
      <c r="FN26" s="713"/>
      <c r="FO26" s="712"/>
      <c r="FP26" s="712"/>
      <c r="FQ26" s="713"/>
      <c r="FR26" s="712"/>
      <c r="FS26" s="712"/>
      <c r="FT26" s="713"/>
      <c r="FU26" s="712"/>
      <c r="FV26" s="712"/>
      <c r="FW26" s="713"/>
      <c r="FX26" s="712"/>
      <c r="FY26" s="712"/>
      <c r="FZ26" s="713"/>
      <c r="GA26" s="710">
        <f t="shared" si="9"/>
        <v>0</v>
      </c>
      <c r="GB26" s="710">
        <f t="shared" si="8"/>
        <v>0</v>
      </c>
      <c r="GC26" s="713"/>
      <c r="GD26" s="705">
        <f t="shared" si="3"/>
        <v>0</v>
      </c>
      <c r="GE26" s="833"/>
      <c r="GF26" s="841"/>
      <c r="GG26" s="841"/>
      <c r="GH26" s="841"/>
      <c r="GI26" s="841"/>
      <c r="GJ26" s="841"/>
      <c r="GK26" s="841"/>
      <c r="GL26" s="841"/>
      <c r="GM26" s="841"/>
      <c r="GN26" s="841"/>
      <c r="GO26" s="841"/>
      <c r="GP26" s="841"/>
      <c r="GQ26" s="841"/>
      <c r="GR26" s="841"/>
      <c r="GS26" s="841"/>
      <c r="GT26" s="841"/>
      <c r="GU26" s="841"/>
      <c r="GV26" s="841"/>
      <c r="GW26" s="841"/>
      <c r="GX26" s="841"/>
      <c r="GY26" s="841"/>
      <c r="GZ26" s="841"/>
      <c r="HA26" s="841"/>
      <c r="HB26" s="841"/>
      <c r="HC26" s="841"/>
      <c r="HD26" s="841"/>
      <c r="HE26" s="841"/>
      <c r="HF26" s="841"/>
      <c r="HG26" s="841"/>
      <c r="HH26" s="841"/>
      <c r="HI26" s="841"/>
      <c r="HJ26" s="841"/>
      <c r="HK26" s="841"/>
      <c r="HL26" s="841"/>
      <c r="HM26" s="841"/>
      <c r="HN26" s="841"/>
      <c r="HO26" s="841"/>
      <c r="HP26" s="841"/>
      <c r="HQ26" s="841"/>
      <c r="HR26" s="841"/>
      <c r="HS26" s="841"/>
      <c r="HT26" s="841"/>
      <c r="HU26" s="841"/>
      <c r="HV26" s="841"/>
      <c r="HW26" s="841"/>
      <c r="HX26" s="841"/>
      <c r="HY26" s="841"/>
      <c r="HZ26" s="841"/>
      <c r="IA26" s="841"/>
      <c r="IB26" s="841"/>
      <c r="IC26" s="841"/>
      <c r="ID26" s="841"/>
      <c r="IE26" s="841"/>
      <c r="IF26" s="841"/>
      <c r="IG26" s="841"/>
      <c r="IH26" s="841"/>
      <c r="II26" s="841"/>
      <c r="IJ26" s="841"/>
      <c r="IK26" s="841"/>
      <c r="IL26" s="841"/>
      <c r="IM26" s="841"/>
      <c r="IN26" s="841"/>
      <c r="IO26" s="841"/>
      <c r="IP26" s="841"/>
      <c r="IQ26" s="841"/>
      <c r="IR26" s="841"/>
      <c r="IS26" s="841"/>
      <c r="IT26" s="841"/>
      <c r="IU26" s="841"/>
      <c r="IV26" s="841"/>
      <c r="IW26" s="841"/>
      <c r="IX26" s="841"/>
      <c r="IY26" s="841"/>
      <c r="IZ26" s="841"/>
      <c r="JA26" s="841"/>
      <c r="JB26" s="841"/>
      <c r="JC26" s="841"/>
      <c r="JD26" s="841"/>
      <c r="JE26" s="841"/>
      <c r="JF26" s="841"/>
      <c r="JG26" s="841"/>
      <c r="JH26" s="841"/>
      <c r="JI26" s="841"/>
      <c r="JJ26" s="841"/>
      <c r="JK26" s="841"/>
      <c r="JL26" s="841"/>
      <c r="JM26" s="841"/>
      <c r="JN26" s="841"/>
      <c r="JO26" s="841"/>
      <c r="JP26" s="841"/>
      <c r="JQ26" s="841"/>
      <c r="JR26" s="841"/>
      <c r="JS26" s="841"/>
      <c r="JT26" s="841"/>
      <c r="JU26" s="841"/>
      <c r="JV26" s="841"/>
      <c r="JW26" s="841"/>
      <c r="JX26" s="841"/>
      <c r="JY26" s="841"/>
      <c r="JZ26" s="841"/>
      <c r="KA26" s="841"/>
      <c r="KB26" s="841"/>
      <c r="KC26" s="841"/>
      <c r="KD26" s="841"/>
      <c r="KE26" s="841"/>
      <c r="KF26" s="841"/>
      <c r="KG26" s="841"/>
      <c r="KH26" s="841"/>
      <c r="KI26" s="841"/>
      <c r="KJ26" s="841"/>
      <c r="KK26" s="841"/>
      <c r="KL26" s="841"/>
      <c r="KM26" s="841"/>
      <c r="KN26" s="841"/>
      <c r="KO26" s="841"/>
      <c r="KP26" s="841"/>
      <c r="KQ26" s="841"/>
      <c r="KR26" s="841"/>
      <c r="KS26" s="841"/>
      <c r="KT26" s="841"/>
      <c r="KU26" s="841"/>
      <c r="KV26" s="841"/>
      <c r="KW26" s="841"/>
      <c r="KX26" s="841"/>
      <c r="KY26" s="841"/>
      <c r="KZ26" s="841"/>
      <c r="LA26" s="841"/>
      <c r="LB26" s="841"/>
      <c r="LC26" s="841"/>
      <c r="LD26" s="841"/>
      <c r="LE26" s="841"/>
      <c r="LF26" s="841"/>
      <c r="LG26" s="841"/>
      <c r="LH26" s="841"/>
      <c r="LI26" s="841"/>
      <c r="LJ26" s="841"/>
      <c r="LK26" s="841"/>
      <c r="LL26" s="841"/>
      <c r="LM26" s="841"/>
      <c r="LN26" s="841"/>
      <c r="LO26" s="841"/>
      <c r="LP26" s="841"/>
      <c r="LQ26" s="841"/>
      <c r="LR26" s="841"/>
      <c r="LS26" s="841"/>
      <c r="LT26" s="841"/>
      <c r="LU26" s="841"/>
      <c r="LV26" s="841"/>
      <c r="LW26" s="841"/>
      <c r="LX26" s="841"/>
      <c r="LY26" s="841"/>
      <c r="LZ26" s="841"/>
      <c r="MA26" s="841"/>
      <c r="MB26" s="841"/>
      <c r="MC26" s="841"/>
      <c r="MD26" s="841"/>
      <c r="ME26" s="841"/>
      <c r="MF26" s="841"/>
      <c r="MG26" s="841"/>
      <c r="MH26" s="841"/>
      <c r="MI26" s="841"/>
      <c r="MJ26" s="841"/>
      <c r="MK26" s="841"/>
      <c r="ML26" s="841"/>
      <c r="MM26" s="841"/>
      <c r="MN26" s="841"/>
      <c r="MO26" s="841"/>
      <c r="MP26" s="841"/>
      <c r="MQ26" s="841"/>
      <c r="MR26" s="841"/>
      <c r="MS26" s="841"/>
      <c r="MT26" s="841"/>
      <c r="MU26" s="841"/>
      <c r="MV26" s="841"/>
      <c r="MW26" s="841"/>
      <c r="MX26" s="841"/>
      <c r="MY26" s="841"/>
      <c r="MZ26" s="841"/>
      <c r="NA26" s="841"/>
      <c r="NB26" s="841"/>
      <c r="NC26" s="841"/>
      <c r="ND26" s="841"/>
      <c r="NE26" s="841"/>
      <c r="NF26" s="841"/>
      <c r="NG26" s="841"/>
      <c r="NH26" s="841"/>
      <c r="NI26" s="841"/>
      <c r="NJ26" s="841"/>
      <c r="NK26" s="841"/>
      <c r="NL26" s="841"/>
      <c r="NM26" s="841"/>
      <c r="NN26" s="841"/>
      <c r="NO26" s="841"/>
      <c r="NP26" s="841"/>
      <c r="NQ26" s="841"/>
      <c r="NR26" s="841"/>
      <c r="NS26" s="841"/>
      <c r="NT26" s="841"/>
      <c r="NU26" s="841"/>
      <c r="NV26" s="841"/>
      <c r="NW26" s="841"/>
      <c r="NX26" s="841"/>
      <c r="NY26" s="841"/>
      <c r="NZ26" s="841"/>
      <c r="OA26" s="841"/>
      <c r="OB26" s="841"/>
      <c r="OC26" s="841"/>
      <c r="OD26" s="841"/>
      <c r="OE26" s="841"/>
      <c r="OF26" s="841"/>
      <c r="OG26" s="841"/>
      <c r="OH26" s="841"/>
      <c r="OI26" s="841"/>
      <c r="OJ26" s="841"/>
      <c r="OK26" s="841"/>
      <c r="OL26" s="841"/>
      <c r="OM26" s="841"/>
      <c r="ON26" s="841"/>
      <c r="OO26" s="841"/>
      <c r="OP26" s="841"/>
      <c r="OQ26" s="841"/>
      <c r="OR26" s="841"/>
      <c r="OS26" s="841"/>
      <c r="OT26" s="841"/>
      <c r="OU26" s="841"/>
      <c r="OV26" s="841"/>
      <c r="OW26" s="841"/>
      <c r="OX26" s="841"/>
      <c r="OY26" s="841"/>
      <c r="OZ26" s="841"/>
      <c r="PA26" s="841"/>
      <c r="PB26" s="841"/>
      <c r="PC26" s="841"/>
      <c r="PD26" s="841"/>
      <c r="PE26" s="841"/>
      <c r="PF26" s="841"/>
      <c r="PG26" s="841"/>
      <c r="PH26" s="841"/>
      <c r="PI26" s="841"/>
      <c r="PJ26" s="841"/>
      <c r="PK26" s="841"/>
      <c r="PL26" s="841"/>
      <c r="PM26" s="841"/>
      <c r="PN26" s="841"/>
      <c r="PO26" s="841"/>
      <c r="PP26" s="841"/>
      <c r="PQ26" s="841"/>
      <c r="PR26" s="841"/>
      <c r="PS26" s="841"/>
      <c r="PT26" s="841"/>
      <c r="PU26" s="841"/>
      <c r="PV26" s="841"/>
      <c r="PW26" s="841"/>
      <c r="PX26" s="841"/>
      <c r="PY26" s="841"/>
      <c r="PZ26" s="841"/>
      <c r="QA26" s="841"/>
      <c r="QB26" s="841"/>
      <c r="QC26" s="841"/>
      <c r="QD26" s="841"/>
      <c r="QE26" s="841"/>
      <c r="QF26" s="841"/>
      <c r="QG26" s="841"/>
      <c r="QH26" s="841"/>
      <c r="QI26" s="841"/>
      <c r="QJ26" s="841"/>
      <c r="QK26" s="841"/>
      <c r="QL26" s="841"/>
      <c r="QM26" s="841"/>
      <c r="QN26" s="841"/>
      <c r="QO26" s="841"/>
      <c r="QP26" s="841"/>
      <c r="QQ26" s="841"/>
      <c r="QR26" s="841"/>
      <c r="QS26" s="841"/>
      <c r="QT26" s="841"/>
      <c r="QU26" s="841"/>
      <c r="QV26" s="841"/>
      <c r="QW26" s="841"/>
      <c r="QX26" s="841"/>
      <c r="QY26" s="841"/>
      <c r="QZ26" s="841"/>
      <c r="RA26" s="841"/>
      <c r="RB26" s="841"/>
      <c r="RC26" s="841"/>
      <c r="RD26" s="841"/>
      <c r="RE26" s="841"/>
      <c r="RF26" s="841"/>
      <c r="RG26" s="841"/>
      <c r="RH26" s="841"/>
      <c r="RI26" s="841"/>
      <c r="RJ26" s="841"/>
      <c r="RK26" s="841"/>
      <c r="RL26" s="841"/>
      <c r="RM26" s="841"/>
      <c r="RN26" s="841"/>
      <c r="RO26" s="841"/>
      <c r="RP26" s="841"/>
      <c r="RQ26" s="841"/>
      <c r="RR26" s="841"/>
      <c r="RS26" s="841"/>
      <c r="RT26" s="841"/>
      <c r="RU26" s="841"/>
      <c r="RV26" s="841"/>
      <c r="RW26" s="841"/>
      <c r="RX26" s="841"/>
      <c r="RY26" s="841"/>
      <c r="RZ26" s="841"/>
      <c r="SA26" s="841"/>
      <c r="SB26" s="841"/>
      <c r="SC26" s="841"/>
      <c r="SD26" s="841"/>
      <c r="SE26" s="841"/>
      <c r="SF26" s="841"/>
      <c r="SG26" s="841"/>
      <c r="SH26" s="841"/>
      <c r="SI26" s="841"/>
      <c r="SJ26" s="841"/>
      <c r="SK26" s="841"/>
      <c r="SL26" s="841"/>
      <c r="SM26" s="841"/>
      <c r="SN26" s="841"/>
      <c r="SO26" s="841"/>
      <c r="SP26" s="841"/>
      <c r="SQ26" s="841"/>
      <c r="SR26" s="841"/>
      <c r="SS26" s="841"/>
      <c r="ST26" s="841"/>
      <c r="SU26" s="841"/>
      <c r="SV26" s="841"/>
      <c r="SW26" s="841"/>
      <c r="SX26" s="841"/>
      <c r="SY26" s="841"/>
      <c r="SZ26" s="841"/>
      <c r="TA26" s="841"/>
      <c r="TB26" s="841"/>
      <c r="TC26" s="841"/>
      <c r="TD26" s="841"/>
      <c r="TE26" s="841"/>
      <c r="TF26" s="841"/>
      <c r="TG26" s="841"/>
      <c r="TH26" s="841"/>
      <c r="TI26" s="841"/>
      <c r="TJ26" s="841"/>
      <c r="TK26" s="841"/>
      <c r="TL26" s="841"/>
      <c r="TM26" s="841"/>
      <c r="TN26" s="841"/>
      <c r="TO26" s="841"/>
      <c r="TP26" s="841"/>
      <c r="TQ26" s="841"/>
      <c r="TR26" s="841"/>
      <c r="TS26" s="841"/>
      <c r="TT26" s="841"/>
      <c r="TU26" s="841"/>
      <c r="TV26" s="841"/>
      <c r="TW26" s="841"/>
      <c r="TX26" s="841"/>
      <c r="TY26" s="841"/>
      <c r="TZ26" s="841"/>
      <c r="UA26" s="841"/>
      <c r="UB26" s="841"/>
      <c r="UC26" s="841"/>
      <c r="UD26" s="841"/>
      <c r="UE26" s="841"/>
      <c r="UF26" s="841"/>
      <c r="UG26" s="841"/>
      <c r="UH26" s="841"/>
      <c r="UI26" s="841"/>
      <c r="UJ26" s="841"/>
      <c r="UK26" s="841"/>
      <c r="UL26" s="841"/>
      <c r="UM26" s="841"/>
      <c r="UN26" s="841"/>
      <c r="UO26" s="841"/>
      <c r="UP26" s="841"/>
      <c r="UQ26" s="841"/>
      <c r="UR26" s="841"/>
      <c r="US26" s="841"/>
      <c r="UT26" s="841"/>
      <c r="UU26" s="841"/>
      <c r="UV26" s="841"/>
      <c r="UW26" s="841"/>
      <c r="UX26" s="841"/>
      <c r="UY26" s="841"/>
      <c r="UZ26" s="841"/>
      <c r="VA26" s="841"/>
      <c r="VB26" s="841"/>
      <c r="VC26" s="841"/>
      <c r="VD26" s="841"/>
      <c r="VE26" s="841"/>
      <c r="VF26" s="841"/>
      <c r="VG26" s="841"/>
      <c r="VH26" s="841"/>
      <c r="VI26" s="841"/>
      <c r="VJ26" s="841"/>
      <c r="VK26" s="841"/>
      <c r="VL26" s="841"/>
      <c r="VM26" s="841"/>
      <c r="VN26" s="841"/>
      <c r="VO26" s="841"/>
      <c r="VP26" s="841"/>
      <c r="VQ26" s="841"/>
      <c r="VR26" s="841"/>
      <c r="VS26" s="841"/>
      <c r="VT26" s="841"/>
      <c r="VU26" s="841"/>
      <c r="VV26" s="841"/>
      <c r="VW26" s="841"/>
      <c r="VX26" s="841"/>
      <c r="VY26" s="841"/>
      <c r="VZ26" s="841"/>
      <c r="WA26" s="841"/>
      <c r="WB26" s="841"/>
      <c r="WC26" s="841"/>
      <c r="WD26" s="841"/>
      <c r="WE26" s="841"/>
      <c r="WF26" s="841"/>
      <c r="WG26" s="841"/>
      <c r="WH26" s="841"/>
      <c r="WI26" s="841"/>
      <c r="WJ26" s="841"/>
      <c r="WK26" s="841"/>
      <c r="WL26" s="841"/>
      <c r="WM26" s="841"/>
      <c r="WN26" s="841"/>
      <c r="WO26" s="841"/>
      <c r="WP26" s="841"/>
      <c r="WQ26" s="841"/>
      <c r="WR26" s="841"/>
      <c r="WS26" s="841"/>
      <c r="WT26" s="841"/>
      <c r="WU26" s="841"/>
      <c r="WV26" s="841"/>
      <c r="WW26" s="841"/>
      <c r="WX26" s="841"/>
      <c r="WY26" s="841"/>
      <c r="WZ26" s="841"/>
      <c r="XA26" s="841"/>
      <c r="XB26" s="841"/>
      <c r="XC26" s="841"/>
      <c r="XD26" s="841"/>
      <c r="XE26" s="841"/>
      <c r="XF26" s="841"/>
      <c r="XG26" s="841"/>
      <c r="XH26" s="841"/>
      <c r="XI26" s="841"/>
      <c r="XJ26" s="841"/>
      <c r="XK26" s="841"/>
      <c r="XL26" s="841"/>
      <c r="XM26" s="841"/>
      <c r="XN26" s="841"/>
      <c r="XO26" s="841"/>
      <c r="XP26" s="841"/>
      <c r="XQ26" s="841"/>
      <c r="XR26" s="841"/>
      <c r="XS26" s="841"/>
      <c r="XT26" s="841"/>
      <c r="XU26" s="841"/>
      <c r="XV26" s="841"/>
      <c r="XW26" s="841"/>
      <c r="XX26" s="841"/>
      <c r="XY26" s="841"/>
      <c r="XZ26" s="841"/>
      <c r="YA26" s="841"/>
      <c r="YB26" s="841"/>
      <c r="YC26" s="841"/>
      <c r="YD26" s="841"/>
      <c r="YE26" s="841"/>
      <c r="YF26" s="841"/>
      <c r="YG26" s="841"/>
      <c r="YH26" s="841"/>
      <c r="YI26" s="841"/>
      <c r="YJ26" s="841"/>
      <c r="YK26" s="841"/>
      <c r="YL26" s="841"/>
      <c r="YM26" s="841"/>
      <c r="YN26" s="841"/>
      <c r="YO26" s="841"/>
      <c r="YP26" s="841"/>
      <c r="YQ26" s="841"/>
      <c r="YR26" s="841"/>
      <c r="YS26" s="841"/>
      <c r="YT26" s="841"/>
      <c r="YU26" s="841"/>
      <c r="YV26" s="841"/>
      <c r="YW26" s="841"/>
      <c r="YX26" s="841"/>
      <c r="YY26" s="841"/>
      <c r="YZ26" s="841"/>
      <c r="ZA26" s="841"/>
      <c r="ZB26" s="841"/>
      <c r="ZC26" s="841"/>
      <c r="ZD26" s="841"/>
      <c r="ZE26" s="841"/>
      <c r="ZF26" s="841"/>
      <c r="ZG26" s="841"/>
      <c r="ZH26" s="841"/>
      <c r="ZI26" s="841"/>
      <c r="ZJ26" s="841"/>
      <c r="ZK26" s="841"/>
      <c r="ZL26" s="841"/>
      <c r="ZM26" s="841"/>
      <c r="ZN26" s="841"/>
      <c r="ZO26" s="841"/>
      <c r="ZP26" s="841"/>
      <c r="ZQ26" s="841"/>
      <c r="ZR26" s="841"/>
      <c r="ZS26" s="841"/>
      <c r="ZT26" s="841"/>
      <c r="ZU26" s="841"/>
      <c r="ZV26" s="841"/>
      <c r="ZW26" s="841"/>
      <c r="ZX26" s="841"/>
      <c r="ZY26" s="841"/>
      <c r="ZZ26" s="841"/>
      <c r="AAA26" s="841"/>
      <c r="AAB26" s="841"/>
      <c r="AAC26" s="841"/>
      <c r="AAD26" s="841"/>
      <c r="AAE26" s="841"/>
      <c r="AAF26" s="841"/>
      <c r="AAG26" s="841"/>
      <c r="AAH26" s="841"/>
      <c r="AAI26" s="841"/>
      <c r="AAJ26" s="841"/>
      <c r="AAK26" s="841"/>
      <c r="AAL26" s="841"/>
      <c r="AAM26" s="841"/>
      <c r="AAN26" s="841"/>
      <c r="AAO26" s="841"/>
      <c r="AAP26" s="841"/>
      <c r="AAQ26" s="841"/>
      <c r="AAR26" s="841"/>
      <c r="AAS26" s="841"/>
      <c r="AAT26" s="841"/>
      <c r="AAU26" s="841"/>
      <c r="AAV26" s="841"/>
      <c r="AAW26" s="841"/>
      <c r="AAX26" s="841"/>
      <c r="AAY26" s="841"/>
      <c r="AAZ26" s="841"/>
      <c r="ABA26" s="841"/>
      <c r="ABB26" s="841"/>
      <c r="ABC26" s="841"/>
      <c r="ABD26" s="841"/>
      <c r="ABE26" s="841"/>
      <c r="ABF26" s="841"/>
      <c r="ABG26" s="841"/>
      <c r="ABH26" s="841"/>
      <c r="ABI26" s="841"/>
      <c r="ABJ26" s="841"/>
      <c r="ABK26" s="841"/>
      <c r="ABL26" s="841"/>
      <c r="ABM26" s="841"/>
      <c r="ABN26" s="841"/>
      <c r="ABO26" s="841"/>
      <c r="ABP26" s="841"/>
      <c r="ABQ26" s="841"/>
      <c r="ABR26" s="841"/>
      <c r="ABS26" s="841"/>
      <c r="ABT26" s="841"/>
      <c r="ABU26" s="841"/>
      <c r="ABV26" s="841"/>
      <c r="ABW26" s="841"/>
      <c r="ABX26" s="841"/>
      <c r="ABY26" s="841"/>
      <c r="ABZ26" s="841"/>
      <c r="ACA26" s="841"/>
      <c r="ACB26" s="841"/>
      <c r="ACC26" s="841"/>
      <c r="ACD26" s="841"/>
      <c r="ACE26" s="841"/>
      <c r="ACF26" s="841"/>
      <c r="ACG26" s="841"/>
      <c r="ACH26" s="841"/>
      <c r="ACI26" s="841"/>
      <c r="ACJ26" s="841"/>
      <c r="ACK26" s="841"/>
      <c r="ACL26" s="841"/>
      <c r="ACM26" s="841"/>
      <c r="ACN26" s="841"/>
      <c r="ACO26" s="841"/>
      <c r="ACP26" s="841"/>
      <c r="ACQ26" s="841"/>
      <c r="ACR26" s="841"/>
      <c r="ACS26" s="841"/>
      <c r="ACT26" s="841"/>
      <c r="ACU26" s="841"/>
      <c r="ACV26" s="841"/>
      <c r="ACW26" s="841"/>
      <c r="ACX26" s="841"/>
      <c r="ACY26" s="841"/>
      <c r="ACZ26" s="841"/>
      <c r="ADA26" s="841"/>
      <c r="ADB26" s="841"/>
      <c r="ADC26" s="841"/>
      <c r="ADD26" s="841"/>
      <c r="ADE26" s="841"/>
      <c r="ADF26" s="841"/>
      <c r="ADG26" s="841"/>
      <c r="ADH26" s="841"/>
      <c r="ADI26" s="841"/>
      <c r="ADJ26" s="841"/>
      <c r="ADK26" s="841"/>
      <c r="ADL26" s="841"/>
      <c r="ADM26" s="841"/>
      <c r="ADN26" s="841"/>
      <c r="ADO26" s="841"/>
      <c r="ADP26" s="841"/>
      <c r="ADQ26" s="841"/>
      <c r="ADR26" s="841"/>
      <c r="ADS26" s="841"/>
      <c r="ADT26" s="841"/>
      <c r="ADU26" s="841"/>
      <c r="ADV26" s="841"/>
      <c r="ADW26" s="841"/>
      <c r="ADX26" s="841"/>
      <c r="ADY26" s="841"/>
      <c r="ADZ26" s="841"/>
      <c r="AEA26" s="841"/>
      <c r="AEB26" s="841"/>
      <c r="AEC26" s="841"/>
      <c r="AED26" s="841"/>
      <c r="AEE26" s="841"/>
      <c r="AEF26" s="841"/>
      <c r="AEG26" s="841"/>
      <c r="AEH26" s="841"/>
      <c r="AEI26" s="841"/>
      <c r="AEJ26" s="841"/>
      <c r="AEK26" s="841"/>
      <c r="AEL26" s="841"/>
      <c r="AEM26" s="841"/>
      <c r="AEN26" s="841"/>
      <c r="AEO26" s="841"/>
      <c r="AEP26" s="841"/>
      <c r="AEQ26" s="841"/>
      <c r="AER26" s="841"/>
      <c r="AES26" s="841"/>
      <c r="AET26" s="841"/>
      <c r="AEU26" s="841"/>
      <c r="AEV26" s="841"/>
      <c r="AEW26" s="841"/>
      <c r="AEX26" s="841"/>
      <c r="AEY26" s="841"/>
      <c r="AEZ26" s="841"/>
      <c r="AFA26" s="841"/>
      <c r="AFB26" s="841"/>
      <c r="AFC26" s="841"/>
      <c r="AFD26" s="841"/>
      <c r="AFE26" s="841"/>
      <c r="AFF26" s="841"/>
      <c r="AFG26" s="841"/>
      <c r="AFH26" s="841"/>
      <c r="AFI26" s="841"/>
      <c r="AFJ26" s="841"/>
      <c r="AFK26" s="841"/>
      <c r="AFL26" s="841"/>
      <c r="AFM26" s="841"/>
      <c r="AFN26" s="841"/>
      <c r="AFO26" s="841"/>
      <c r="AFP26" s="841"/>
      <c r="AFQ26" s="841"/>
      <c r="AFR26" s="841"/>
      <c r="AFS26" s="841"/>
      <c r="AFT26" s="841"/>
      <c r="AFU26" s="841"/>
      <c r="AFV26" s="841"/>
      <c r="AFW26" s="841"/>
      <c r="AFX26" s="841"/>
      <c r="AFY26" s="841"/>
      <c r="AFZ26" s="841"/>
      <c r="AGA26" s="841"/>
      <c r="AGB26" s="841"/>
      <c r="AGC26" s="841"/>
      <c r="AGD26" s="841"/>
      <c r="AGE26" s="841"/>
      <c r="AGF26" s="841"/>
      <c r="AGG26" s="841"/>
      <c r="AGH26" s="841"/>
      <c r="AGI26" s="841"/>
      <c r="AGJ26" s="841"/>
      <c r="AGK26" s="841"/>
      <c r="AGL26" s="841"/>
      <c r="AGM26" s="841"/>
      <c r="AGN26" s="841"/>
      <c r="AGO26" s="841"/>
      <c r="AGP26" s="841"/>
      <c r="AGQ26" s="841"/>
      <c r="AGR26" s="841"/>
      <c r="AGS26" s="841"/>
      <c r="AGT26" s="841"/>
      <c r="AGU26" s="841"/>
      <c r="AGV26" s="841"/>
      <c r="AGW26" s="841"/>
      <c r="AGX26" s="841"/>
      <c r="AGY26" s="841"/>
      <c r="AGZ26" s="841"/>
      <c r="AHA26" s="841"/>
      <c r="AHB26" s="841"/>
      <c r="AHC26" s="841"/>
      <c r="AHD26" s="841"/>
      <c r="AHE26" s="841"/>
      <c r="AHF26" s="841"/>
      <c r="AHG26" s="841"/>
      <c r="AHH26" s="841"/>
      <c r="AHI26" s="841"/>
      <c r="AHJ26" s="841"/>
      <c r="AHK26" s="841"/>
      <c r="AHL26" s="841"/>
      <c r="AHM26" s="841"/>
      <c r="AHN26" s="841"/>
      <c r="AHO26" s="841"/>
      <c r="AHP26" s="841"/>
      <c r="AHQ26" s="841"/>
      <c r="AHR26" s="841"/>
      <c r="AHS26" s="841"/>
      <c r="AHT26" s="841"/>
      <c r="AHU26" s="841"/>
      <c r="AHV26" s="841"/>
      <c r="AHW26" s="841"/>
      <c r="AHX26" s="841"/>
      <c r="AHY26" s="841"/>
      <c r="AHZ26" s="841"/>
      <c r="AIA26" s="841"/>
      <c r="AIB26" s="841"/>
      <c r="AIC26" s="841"/>
      <c r="AID26" s="841"/>
      <c r="AIE26" s="841"/>
      <c r="AIF26" s="841"/>
      <c r="AIG26" s="841"/>
      <c r="AIH26" s="841"/>
      <c r="AII26" s="841"/>
      <c r="AIJ26" s="841"/>
      <c r="AIK26" s="841"/>
      <c r="AIL26" s="841"/>
      <c r="AIM26" s="841"/>
      <c r="AIN26" s="841"/>
      <c r="AIO26" s="841"/>
      <c r="AIP26" s="841"/>
      <c r="AIQ26" s="841"/>
      <c r="AIR26" s="841"/>
      <c r="AIS26" s="841"/>
      <c r="AIT26" s="841"/>
      <c r="AIU26" s="841"/>
      <c r="AIV26" s="841"/>
      <c r="AIW26" s="841"/>
      <c r="AIX26" s="841"/>
      <c r="AIY26" s="841"/>
      <c r="AIZ26" s="841"/>
      <c r="AJA26" s="841"/>
      <c r="AJB26" s="841"/>
      <c r="AJC26" s="841"/>
      <c r="AJD26" s="841"/>
      <c r="AJE26" s="841"/>
      <c r="AJF26" s="841"/>
      <c r="AJG26" s="841"/>
      <c r="AJH26" s="841"/>
      <c r="AJI26" s="841"/>
      <c r="AJJ26" s="841"/>
      <c r="AJK26" s="841"/>
      <c r="AJL26" s="841"/>
      <c r="AJM26" s="841"/>
      <c r="AJN26" s="841"/>
      <c r="AJO26" s="841"/>
      <c r="AJP26" s="841"/>
      <c r="AJQ26" s="841"/>
      <c r="AJR26" s="841"/>
      <c r="AJS26" s="841"/>
      <c r="AJT26" s="841"/>
      <c r="AJU26" s="841"/>
      <c r="AJV26" s="841"/>
      <c r="AJW26" s="841"/>
      <c r="AJX26" s="841"/>
      <c r="AJY26" s="841"/>
      <c r="AJZ26" s="841"/>
      <c r="AKA26" s="841"/>
      <c r="AKB26" s="841"/>
      <c r="AKC26" s="841"/>
      <c r="AKD26" s="841"/>
      <c r="AKE26" s="841"/>
      <c r="AKF26" s="841"/>
      <c r="AKG26" s="841"/>
      <c r="AKH26" s="841"/>
      <c r="AKI26" s="841"/>
      <c r="AKJ26" s="841"/>
      <c r="AKK26" s="841"/>
      <c r="AKL26" s="841"/>
      <c r="AKM26" s="841"/>
      <c r="AKN26" s="841"/>
      <c r="AKO26" s="841"/>
      <c r="AKP26" s="841"/>
      <c r="AKQ26" s="841"/>
      <c r="AKR26" s="841"/>
      <c r="AKS26" s="841"/>
      <c r="AKT26" s="841"/>
      <c r="AKU26" s="841"/>
      <c r="AKV26" s="841"/>
      <c r="AKW26" s="841"/>
      <c r="AKX26" s="841"/>
      <c r="AKY26" s="841"/>
      <c r="AKZ26" s="841"/>
      <c r="ALA26" s="841"/>
      <c r="ALB26" s="841"/>
      <c r="ALC26" s="841"/>
      <c r="ALD26" s="841"/>
      <c r="ALE26" s="841"/>
      <c r="ALF26" s="841"/>
      <c r="ALG26" s="841"/>
      <c r="ALH26" s="841"/>
      <c r="ALI26" s="841"/>
      <c r="ALJ26" s="841"/>
      <c r="ALK26" s="841"/>
      <c r="ALL26" s="841"/>
      <c r="ALM26" s="841"/>
      <c r="ALN26" s="841"/>
      <c r="ALO26" s="841"/>
      <c r="ALP26" s="841"/>
      <c r="ALQ26" s="841"/>
      <c r="ALR26" s="841"/>
      <c r="ALS26" s="841"/>
      <c r="ALT26" s="841"/>
      <c r="ALU26" s="841"/>
      <c r="ALV26" s="841"/>
      <c r="ALW26" s="841"/>
      <c r="ALX26" s="841"/>
      <c r="ALY26" s="841"/>
      <c r="ALZ26" s="841"/>
      <c r="AMA26" s="841"/>
      <c r="AMB26" s="841"/>
      <c r="AMC26" s="841"/>
      <c r="AMD26" s="841"/>
      <c r="AME26" s="841"/>
      <c r="AMF26" s="841"/>
      <c r="AMG26" s="841"/>
      <c r="AMH26" s="841"/>
      <c r="AMI26" s="841"/>
      <c r="AMJ26" s="841"/>
      <c r="AMK26" s="841"/>
      <c r="AML26" s="841"/>
      <c r="AMM26" s="841"/>
      <c r="AMN26" s="841"/>
      <c r="AMO26" s="841"/>
      <c r="AMP26" s="841"/>
      <c r="AMQ26" s="841"/>
      <c r="AMR26" s="841"/>
      <c r="AMS26" s="841"/>
      <c r="AMT26" s="841"/>
      <c r="AMU26" s="841"/>
      <c r="AMV26" s="841"/>
      <c r="AMW26" s="841"/>
      <c r="AMX26" s="841"/>
      <c r="AMY26" s="841"/>
      <c r="AMZ26" s="841"/>
      <c r="ANA26" s="841"/>
      <c r="ANB26" s="841"/>
      <c r="ANC26" s="841"/>
      <c r="AND26" s="841"/>
      <c r="ANE26" s="841"/>
      <c r="ANF26" s="841"/>
      <c r="ANG26" s="841"/>
      <c r="ANH26" s="841"/>
      <c r="ANI26" s="841"/>
      <c r="ANJ26" s="841"/>
      <c r="ANK26" s="841"/>
      <c r="ANL26" s="841"/>
      <c r="ANM26" s="841"/>
      <c r="ANN26" s="841"/>
      <c r="ANO26" s="841"/>
      <c r="ANP26" s="841"/>
      <c r="ANQ26" s="841"/>
      <c r="ANR26" s="841"/>
      <c r="ANS26" s="841"/>
      <c r="ANT26" s="841"/>
      <c r="ANU26" s="841"/>
      <c r="ANV26" s="841"/>
      <c r="ANW26" s="841"/>
      <c r="ANX26" s="841"/>
      <c r="ANY26" s="841"/>
      <c r="ANZ26" s="841"/>
      <c r="AOA26" s="841"/>
      <c r="AOB26" s="841"/>
      <c r="AOC26" s="841"/>
      <c r="AOD26" s="841"/>
      <c r="AOE26" s="841"/>
      <c r="AOF26" s="841"/>
      <c r="AOG26" s="841"/>
      <c r="AOH26" s="841"/>
      <c r="AOI26" s="841"/>
      <c r="AOJ26" s="841"/>
      <c r="AOK26" s="841"/>
      <c r="AOL26" s="841"/>
      <c r="AOM26" s="841"/>
      <c r="AON26" s="841"/>
      <c r="AOO26" s="841"/>
      <c r="AOP26" s="841"/>
      <c r="AOQ26" s="841"/>
      <c r="AOR26" s="841"/>
      <c r="AOS26" s="841"/>
      <c r="AOT26" s="841"/>
      <c r="AOU26" s="841"/>
      <c r="AOV26" s="841"/>
      <c r="AOW26" s="841"/>
      <c r="AOX26" s="841"/>
      <c r="AOY26" s="841"/>
      <c r="AOZ26" s="841"/>
      <c r="APA26" s="841"/>
      <c r="APB26" s="841"/>
      <c r="APC26" s="841"/>
      <c r="APD26" s="841"/>
      <c r="APE26" s="841"/>
      <c r="APF26" s="841"/>
      <c r="APG26" s="841"/>
      <c r="APH26" s="841"/>
      <c r="API26" s="841"/>
      <c r="APJ26" s="841"/>
      <c r="APK26" s="841"/>
      <c r="APL26" s="841"/>
      <c r="APM26" s="841"/>
      <c r="APN26" s="841"/>
      <c r="APO26" s="841"/>
      <c r="APP26" s="841"/>
      <c r="APQ26" s="841"/>
      <c r="APR26" s="841"/>
      <c r="APS26" s="841"/>
      <c r="APT26" s="841"/>
      <c r="APU26" s="841"/>
      <c r="APV26" s="841"/>
      <c r="APW26" s="841"/>
      <c r="APX26" s="841"/>
      <c r="APY26" s="841"/>
      <c r="APZ26" s="841"/>
      <c r="AQA26" s="841"/>
      <c r="AQB26" s="841"/>
      <c r="AQC26" s="841"/>
      <c r="AQD26" s="841"/>
      <c r="AQE26" s="841"/>
      <c r="AQF26" s="841"/>
      <c r="AQG26" s="841"/>
      <c r="AQH26" s="841"/>
      <c r="AQI26" s="841"/>
      <c r="AQJ26" s="841"/>
      <c r="AQK26" s="841"/>
      <c r="AQL26" s="841"/>
      <c r="AQM26" s="841"/>
      <c r="AQN26" s="841"/>
      <c r="AQO26" s="841"/>
      <c r="AQP26" s="841"/>
      <c r="AQQ26" s="841"/>
      <c r="AQR26" s="841"/>
      <c r="AQS26" s="841"/>
      <c r="AQT26" s="841"/>
      <c r="AQU26" s="841"/>
      <c r="AQV26" s="841"/>
      <c r="AQW26" s="841"/>
      <c r="AQX26" s="841"/>
      <c r="AQY26" s="841"/>
      <c r="AQZ26" s="841"/>
      <c r="ARA26" s="841"/>
      <c r="ARB26" s="841"/>
      <c r="ARC26" s="841"/>
      <c r="ARD26" s="841"/>
      <c r="ARE26" s="841"/>
      <c r="ARF26" s="841"/>
      <c r="ARG26" s="841"/>
      <c r="ARH26" s="841"/>
      <c r="ARI26" s="841"/>
      <c r="ARJ26" s="841"/>
      <c r="ARK26" s="841"/>
      <c r="ARL26" s="841"/>
      <c r="ARM26" s="841"/>
      <c r="ARN26" s="841"/>
      <c r="ARO26" s="841"/>
      <c r="ARP26" s="841"/>
      <c r="ARQ26" s="841"/>
      <c r="ARR26" s="841"/>
      <c r="ARS26" s="841"/>
      <c r="ART26" s="841"/>
      <c r="ARU26" s="841"/>
      <c r="ARV26" s="841"/>
      <c r="ARW26" s="841"/>
      <c r="ARX26" s="841"/>
      <c r="ARY26" s="841"/>
      <c r="ARZ26" s="841"/>
      <c r="ASA26" s="841"/>
      <c r="ASB26" s="841"/>
      <c r="ASC26" s="841"/>
      <c r="ASD26" s="841"/>
      <c r="ASE26" s="841"/>
      <c r="ASF26" s="841"/>
      <c r="ASG26" s="841"/>
      <c r="ASH26" s="841"/>
      <c r="ASI26" s="841"/>
      <c r="ASJ26" s="841"/>
      <c r="ASK26" s="841"/>
      <c r="ASL26" s="841"/>
      <c r="ASM26" s="841"/>
      <c r="ASN26" s="841"/>
      <c r="ASO26" s="841"/>
      <c r="ASP26" s="841"/>
      <c r="ASQ26" s="841"/>
      <c r="ASR26" s="841"/>
      <c r="ASS26" s="841"/>
      <c r="AST26" s="841"/>
      <c r="ASU26" s="841"/>
      <c r="ASV26" s="841"/>
      <c r="ASW26" s="841"/>
      <c r="ASX26" s="841"/>
      <c r="ASY26" s="841"/>
      <c r="ASZ26" s="841"/>
      <c r="ATA26" s="841"/>
      <c r="ATB26" s="841"/>
      <c r="ATC26" s="841"/>
      <c r="ATD26" s="841"/>
      <c r="ATE26" s="841"/>
      <c r="ATF26" s="841"/>
      <c r="ATG26" s="841"/>
      <c r="ATH26" s="841"/>
      <c r="ATI26" s="841"/>
      <c r="ATJ26" s="841"/>
      <c r="ATK26" s="841"/>
      <c r="ATL26" s="841"/>
      <c r="ATM26" s="841"/>
      <c r="ATN26" s="841"/>
      <c r="ATO26" s="841"/>
      <c r="ATP26" s="841"/>
      <c r="ATQ26" s="841"/>
      <c r="ATR26" s="841"/>
      <c r="ATS26" s="841"/>
      <c r="ATT26" s="841"/>
      <c r="ATU26" s="841"/>
      <c r="ATV26" s="841"/>
      <c r="ATW26" s="841"/>
      <c r="ATX26" s="841"/>
      <c r="ATY26" s="841"/>
      <c r="ATZ26" s="841"/>
      <c r="AUA26" s="841"/>
      <c r="AUB26" s="841"/>
      <c r="AUC26" s="841"/>
      <c r="AUD26" s="841"/>
      <c r="AUE26" s="841"/>
      <c r="AUF26" s="841"/>
      <c r="AUG26" s="841"/>
      <c r="AUH26" s="841"/>
      <c r="AUI26" s="841"/>
      <c r="AUJ26" s="841"/>
      <c r="AUK26" s="841"/>
      <c r="AUL26" s="841"/>
      <c r="AUM26" s="841"/>
      <c r="AUN26" s="841"/>
      <c r="AUO26" s="841"/>
      <c r="AUP26" s="841"/>
      <c r="AUQ26" s="841"/>
      <c r="AUR26" s="841"/>
      <c r="AUS26" s="841"/>
      <c r="AUT26" s="841"/>
      <c r="AUU26" s="841"/>
      <c r="AUV26" s="841"/>
      <c r="AUW26" s="841"/>
      <c r="AUX26" s="841"/>
      <c r="AUY26" s="841"/>
      <c r="AUZ26" s="841"/>
      <c r="AVA26" s="841"/>
      <c r="AVB26" s="841"/>
      <c r="AVC26" s="841"/>
      <c r="AVD26" s="841"/>
      <c r="AVE26" s="841"/>
      <c r="AVF26" s="841"/>
      <c r="AVG26" s="841"/>
      <c r="AVH26" s="841"/>
      <c r="AVI26" s="841"/>
      <c r="AVJ26" s="841"/>
      <c r="AVK26" s="841"/>
      <c r="AVL26" s="841"/>
      <c r="AVM26" s="841"/>
      <c r="AVN26" s="841"/>
      <c r="AVO26" s="841"/>
      <c r="AVP26" s="841"/>
      <c r="AVQ26" s="841"/>
      <c r="AVR26" s="841"/>
      <c r="AVS26" s="841"/>
      <c r="AVT26" s="841"/>
      <c r="AVU26" s="841"/>
      <c r="AVV26" s="841"/>
      <c r="AVW26" s="841"/>
      <c r="AVX26" s="841"/>
      <c r="AVY26" s="841"/>
      <c r="AVZ26" s="841"/>
      <c r="AWA26" s="841"/>
      <c r="AWB26" s="841"/>
      <c r="AWC26" s="841"/>
      <c r="AWD26" s="841"/>
      <c r="AWE26" s="841"/>
      <c r="AWF26" s="841"/>
      <c r="AWG26" s="841"/>
      <c r="AWH26" s="841"/>
      <c r="AWI26" s="841"/>
      <c r="AWJ26" s="841"/>
      <c r="AWK26" s="841"/>
      <c r="AWL26" s="841"/>
      <c r="AWM26" s="841"/>
      <c r="AWN26" s="841"/>
      <c r="AWO26" s="841"/>
      <c r="AWP26" s="841"/>
      <c r="AWQ26" s="841"/>
      <c r="AWR26" s="841"/>
      <c r="AWS26" s="841"/>
      <c r="AWT26" s="841"/>
      <c r="AWU26" s="841"/>
      <c r="AWV26" s="841"/>
      <c r="AWW26" s="841"/>
      <c r="AWX26" s="841"/>
      <c r="AWY26" s="841"/>
      <c r="AWZ26" s="841"/>
      <c r="AXA26" s="841"/>
      <c r="AXB26" s="841"/>
      <c r="AXC26" s="841"/>
      <c r="AXD26" s="841"/>
      <c r="AXE26" s="841"/>
      <c r="AXF26" s="841"/>
      <c r="AXG26" s="841"/>
      <c r="AXH26" s="841"/>
      <c r="AXI26" s="841"/>
      <c r="AXJ26" s="841"/>
      <c r="AXK26" s="841"/>
      <c r="AXL26" s="841"/>
      <c r="AXM26" s="841"/>
      <c r="AXN26" s="841"/>
      <c r="AXO26" s="841"/>
      <c r="AXP26" s="841"/>
      <c r="AXQ26" s="841"/>
      <c r="AXR26" s="841"/>
      <c r="AXS26" s="841"/>
      <c r="AXT26" s="841"/>
      <c r="AXU26" s="841"/>
      <c r="AXV26" s="841"/>
      <c r="AXW26" s="841"/>
      <c r="AXX26" s="841"/>
      <c r="AXY26" s="841"/>
      <c r="AXZ26" s="841"/>
      <c r="AYA26" s="841"/>
      <c r="AYB26" s="841"/>
      <c r="AYC26" s="841"/>
      <c r="AYD26" s="841"/>
      <c r="AYE26" s="841"/>
      <c r="AYF26" s="841"/>
      <c r="AYG26" s="841"/>
      <c r="AYH26" s="841"/>
      <c r="AYI26" s="841"/>
      <c r="AYJ26" s="841"/>
      <c r="AYK26" s="841"/>
      <c r="AYL26" s="841"/>
      <c r="AYM26" s="841"/>
      <c r="AYN26" s="841"/>
      <c r="AYO26" s="841"/>
      <c r="AYP26" s="841"/>
      <c r="AYQ26" s="841"/>
      <c r="AYR26" s="841"/>
      <c r="AYS26" s="841"/>
    </row>
    <row r="27" spans="1:1345" s="687" customFormat="1" ht="15" hidden="1" customHeight="1">
      <c r="A27" s="707"/>
      <c r="B27" s="717"/>
      <c r="C27" s="718"/>
      <c r="D27" s="724"/>
      <c r="E27" s="708"/>
      <c r="F27" s="708"/>
      <c r="G27" s="708"/>
      <c r="H27" s="710">
        <f t="shared" si="5"/>
        <v>0</v>
      </c>
      <c r="I27" s="710">
        <f t="shared" si="6"/>
        <v>0</v>
      </c>
      <c r="J27" s="710">
        <f t="shared" si="1"/>
        <v>0</v>
      </c>
      <c r="K27" s="711">
        <f t="shared" si="2"/>
        <v>0</v>
      </c>
      <c r="L27" s="712"/>
      <c r="M27" s="712"/>
      <c r="N27" s="713"/>
      <c r="O27" s="712"/>
      <c r="P27" s="712"/>
      <c r="Q27" s="713"/>
      <c r="R27" s="712"/>
      <c r="S27" s="712"/>
      <c r="T27" s="713"/>
      <c r="U27" s="712"/>
      <c r="V27" s="712"/>
      <c r="W27" s="713"/>
      <c r="X27" s="712"/>
      <c r="Y27" s="712"/>
      <c r="Z27" s="713"/>
      <c r="AA27" s="712"/>
      <c r="AB27" s="712"/>
      <c r="AC27" s="713"/>
      <c r="AD27" s="712"/>
      <c r="AE27" s="712"/>
      <c r="AF27" s="713"/>
      <c r="AG27" s="712"/>
      <c r="AH27" s="712"/>
      <c r="AI27" s="713"/>
      <c r="AJ27" s="712"/>
      <c r="AK27" s="712"/>
      <c r="AL27" s="713"/>
      <c r="AM27" s="712"/>
      <c r="AN27" s="712"/>
      <c r="AO27" s="713"/>
      <c r="AP27" s="712"/>
      <c r="AQ27" s="712"/>
      <c r="AR27" s="713"/>
      <c r="AS27" s="712"/>
      <c r="AT27" s="712"/>
      <c r="AU27" s="713"/>
      <c r="AV27" s="712"/>
      <c r="AW27" s="712"/>
      <c r="AX27" s="713"/>
      <c r="AY27" s="712"/>
      <c r="AZ27" s="712"/>
      <c r="BA27" s="713"/>
      <c r="BB27" s="712"/>
      <c r="BC27" s="712"/>
      <c r="BD27" s="713"/>
      <c r="BE27" s="712"/>
      <c r="BF27" s="712"/>
      <c r="BG27" s="713"/>
      <c r="BH27" s="712"/>
      <c r="BI27" s="712"/>
      <c r="BJ27" s="713"/>
      <c r="BK27" s="712"/>
      <c r="BL27" s="712"/>
      <c r="BM27" s="713"/>
      <c r="BN27" s="712"/>
      <c r="BO27" s="712"/>
      <c r="BP27" s="713"/>
      <c r="BQ27" s="712"/>
      <c r="BR27" s="712"/>
      <c r="BS27" s="713"/>
      <c r="BT27" s="712"/>
      <c r="BU27" s="712"/>
      <c r="BV27" s="713"/>
      <c r="BW27" s="712"/>
      <c r="BX27" s="712"/>
      <c r="BY27" s="713"/>
      <c r="BZ27" s="712"/>
      <c r="CA27" s="712"/>
      <c r="CB27" s="713"/>
      <c r="CC27" s="712"/>
      <c r="CD27" s="712"/>
      <c r="CE27" s="713"/>
      <c r="CF27" s="712"/>
      <c r="CG27" s="712"/>
      <c r="CH27" s="713"/>
      <c r="CI27" s="712"/>
      <c r="CJ27" s="712"/>
      <c r="CK27" s="713"/>
      <c r="CL27" s="712"/>
      <c r="CM27" s="712"/>
      <c r="CN27" s="713"/>
      <c r="CO27" s="712"/>
      <c r="CP27" s="712"/>
      <c r="CQ27" s="713"/>
      <c r="CR27" s="712"/>
      <c r="CS27" s="712"/>
      <c r="CT27" s="713"/>
      <c r="CU27" s="712"/>
      <c r="CV27" s="712"/>
      <c r="CW27" s="713"/>
      <c r="CX27" s="712"/>
      <c r="CY27" s="712"/>
      <c r="CZ27" s="713"/>
      <c r="DA27" s="712"/>
      <c r="DB27" s="712"/>
      <c r="DC27" s="713"/>
      <c r="DD27" s="712"/>
      <c r="DE27" s="712"/>
      <c r="DF27" s="713"/>
      <c r="DG27" s="712"/>
      <c r="DH27" s="712"/>
      <c r="DI27" s="713"/>
      <c r="DJ27" s="712"/>
      <c r="DK27" s="712"/>
      <c r="DL27" s="713"/>
      <c r="DM27" s="712"/>
      <c r="DN27" s="712"/>
      <c r="DO27" s="713"/>
      <c r="DP27" s="712"/>
      <c r="DQ27" s="712"/>
      <c r="DR27" s="713"/>
      <c r="DS27" s="712"/>
      <c r="DT27" s="712"/>
      <c r="DU27" s="713"/>
      <c r="DV27" s="712"/>
      <c r="DW27" s="712"/>
      <c r="DX27" s="713"/>
      <c r="DY27" s="712"/>
      <c r="DZ27" s="712"/>
      <c r="EA27" s="713"/>
      <c r="EB27" s="712"/>
      <c r="EC27" s="712"/>
      <c r="ED27" s="713"/>
      <c r="EE27" s="712"/>
      <c r="EF27" s="712"/>
      <c r="EG27" s="713"/>
      <c r="EH27" s="712"/>
      <c r="EI27" s="712"/>
      <c r="EJ27" s="713"/>
      <c r="EK27" s="713"/>
      <c r="EL27" s="713"/>
      <c r="EM27" s="713"/>
      <c r="EN27" s="713"/>
      <c r="EO27" s="713"/>
      <c r="EP27" s="713"/>
      <c r="EQ27" s="712"/>
      <c r="ER27" s="712"/>
      <c r="ES27" s="713"/>
      <c r="ET27" s="712"/>
      <c r="EU27" s="712"/>
      <c r="EV27" s="713"/>
      <c r="EW27" s="712"/>
      <c r="EX27" s="712"/>
      <c r="EY27" s="713"/>
      <c r="EZ27" s="712"/>
      <c r="FA27" s="712"/>
      <c r="FB27" s="713"/>
      <c r="FC27" s="712"/>
      <c r="FD27" s="712"/>
      <c r="FE27" s="713"/>
      <c r="FF27" s="712"/>
      <c r="FG27" s="712"/>
      <c r="FH27" s="713"/>
      <c r="FI27" s="712"/>
      <c r="FJ27" s="712"/>
      <c r="FK27" s="713"/>
      <c r="FL27" s="712"/>
      <c r="FM27" s="712"/>
      <c r="FN27" s="713"/>
      <c r="FO27" s="712"/>
      <c r="FP27" s="712"/>
      <c r="FQ27" s="713"/>
      <c r="FR27" s="712"/>
      <c r="FS27" s="712"/>
      <c r="FT27" s="713"/>
      <c r="FU27" s="712"/>
      <c r="FV27" s="712"/>
      <c r="FW27" s="713"/>
      <c r="FX27" s="712"/>
      <c r="FY27" s="712"/>
      <c r="FZ27" s="713"/>
      <c r="GA27" s="702">
        <f>SUMIF($AM$5:$EY$5,"Kötelező feladatok",AM27:EY27)</f>
        <v>0</v>
      </c>
      <c r="GB27" s="702">
        <f t="shared" si="8"/>
        <v>0</v>
      </c>
      <c r="GC27" s="713"/>
      <c r="GD27" s="705">
        <f t="shared" si="3"/>
        <v>0</v>
      </c>
      <c r="GE27" s="833"/>
      <c r="GF27" s="841"/>
      <c r="GG27" s="841"/>
      <c r="GH27" s="841"/>
      <c r="GI27" s="841"/>
      <c r="GJ27" s="841"/>
      <c r="GK27" s="841"/>
      <c r="GL27" s="841"/>
      <c r="GM27" s="841"/>
      <c r="GN27" s="841"/>
      <c r="GO27" s="841"/>
      <c r="GP27" s="841"/>
      <c r="GQ27" s="841"/>
      <c r="GR27" s="841"/>
      <c r="GS27" s="841"/>
      <c r="GT27" s="841"/>
      <c r="GU27" s="841"/>
      <c r="GV27" s="841"/>
      <c r="GW27" s="841"/>
      <c r="GX27" s="841"/>
      <c r="GY27" s="841"/>
      <c r="GZ27" s="841"/>
      <c r="HA27" s="841"/>
      <c r="HB27" s="841"/>
      <c r="HC27" s="841"/>
      <c r="HD27" s="841"/>
      <c r="HE27" s="841"/>
      <c r="HF27" s="841"/>
      <c r="HG27" s="841"/>
      <c r="HH27" s="841"/>
      <c r="HI27" s="841"/>
      <c r="HJ27" s="841"/>
      <c r="HK27" s="841"/>
      <c r="HL27" s="841"/>
      <c r="HM27" s="841"/>
      <c r="HN27" s="841"/>
      <c r="HO27" s="841"/>
      <c r="HP27" s="841"/>
      <c r="HQ27" s="841"/>
      <c r="HR27" s="841"/>
      <c r="HS27" s="841"/>
      <c r="HT27" s="841"/>
      <c r="HU27" s="841"/>
      <c r="HV27" s="841"/>
      <c r="HW27" s="841"/>
      <c r="HX27" s="841"/>
      <c r="HY27" s="841"/>
      <c r="HZ27" s="841"/>
      <c r="IA27" s="841"/>
      <c r="IB27" s="841"/>
      <c r="IC27" s="841"/>
      <c r="ID27" s="841"/>
      <c r="IE27" s="841"/>
      <c r="IF27" s="841"/>
      <c r="IG27" s="841"/>
      <c r="IH27" s="841"/>
      <c r="II27" s="841"/>
      <c r="IJ27" s="841"/>
      <c r="IK27" s="841"/>
      <c r="IL27" s="841"/>
      <c r="IM27" s="841"/>
      <c r="IN27" s="841"/>
      <c r="IO27" s="841"/>
      <c r="IP27" s="841"/>
      <c r="IQ27" s="841"/>
      <c r="IR27" s="841"/>
      <c r="IS27" s="841"/>
      <c r="IT27" s="841"/>
      <c r="IU27" s="841"/>
      <c r="IV27" s="841"/>
      <c r="IW27" s="841"/>
      <c r="IX27" s="841"/>
      <c r="IY27" s="841"/>
      <c r="IZ27" s="841"/>
      <c r="JA27" s="841"/>
      <c r="JB27" s="841"/>
      <c r="JC27" s="841"/>
      <c r="JD27" s="841"/>
      <c r="JE27" s="841"/>
      <c r="JF27" s="841"/>
      <c r="JG27" s="841"/>
      <c r="JH27" s="841"/>
      <c r="JI27" s="841"/>
      <c r="JJ27" s="841"/>
      <c r="JK27" s="841"/>
      <c r="JL27" s="841"/>
      <c r="JM27" s="841"/>
      <c r="JN27" s="841"/>
      <c r="JO27" s="841"/>
      <c r="JP27" s="841"/>
      <c r="JQ27" s="841"/>
      <c r="JR27" s="841"/>
      <c r="JS27" s="841"/>
      <c r="JT27" s="841"/>
      <c r="JU27" s="841"/>
      <c r="JV27" s="841"/>
      <c r="JW27" s="841"/>
      <c r="JX27" s="841"/>
      <c r="JY27" s="841"/>
      <c r="JZ27" s="841"/>
      <c r="KA27" s="841"/>
      <c r="KB27" s="841"/>
      <c r="KC27" s="841"/>
      <c r="KD27" s="841"/>
      <c r="KE27" s="841"/>
      <c r="KF27" s="841"/>
      <c r="KG27" s="841"/>
      <c r="KH27" s="841"/>
      <c r="KI27" s="841"/>
      <c r="KJ27" s="841"/>
      <c r="KK27" s="841"/>
      <c r="KL27" s="841"/>
      <c r="KM27" s="841"/>
      <c r="KN27" s="841"/>
      <c r="KO27" s="841"/>
      <c r="KP27" s="841"/>
      <c r="KQ27" s="841"/>
      <c r="KR27" s="841"/>
      <c r="KS27" s="841"/>
      <c r="KT27" s="841"/>
      <c r="KU27" s="841"/>
      <c r="KV27" s="841"/>
      <c r="KW27" s="841"/>
      <c r="KX27" s="841"/>
      <c r="KY27" s="841"/>
      <c r="KZ27" s="841"/>
      <c r="LA27" s="841"/>
      <c r="LB27" s="841"/>
      <c r="LC27" s="841"/>
      <c r="LD27" s="841"/>
      <c r="LE27" s="841"/>
      <c r="LF27" s="841"/>
      <c r="LG27" s="841"/>
      <c r="LH27" s="841"/>
      <c r="LI27" s="841"/>
      <c r="LJ27" s="841"/>
      <c r="LK27" s="841"/>
      <c r="LL27" s="841"/>
      <c r="LM27" s="841"/>
      <c r="LN27" s="841"/>
      <c r="LO27" s="841"/>
      <c r="LP27" s="841"/>
      <c r="LQ27" s="841"/>
      <c r="LR27" s="841"/>
      <c r="LS27" s="841"/>
      <c r="LT27" s="841"/>
      <c r="LU27" s="841"/>
      <c r="LV27" s="841"/>
      <c r="LW27" s="841"/>
      <c r="LX27" s="841"/>
      <c r="LY27" s="841"/>
      <c r="LZ27" s="841"/>
      <c r="MA27" s="841"/>
      <c r="MB27" s="841"/>
      <c r="MC27" s="841"/>
      <c r="MD27" s="841"/>
      <c r="ME27" s="841"/>
      <c r="MF27" s="841"/>
      <c r="MG27" s="841"/>
      <c r="MH27" s="841"/>
      <c r="MI27" s="841"/>
      <c r="MJ27" s="841"/>
      <c r="MK27" s="841"/>
      <c r="ML27" s="841"/>
      <c r="MM27" s="841"/>
      <c r="MN27" s="841"/>
      <c r="MO27" s="841"/>
      <c r="MP27" s="841"/>
      <c r="MQ27" s="841"/>
      <c r="MR27" s="841"/>
      <c r="MS27" s="841"/>
      <c r="MT27" s="841"/>
      <c r="MU27" s="841"/>
      <c r="MV27" s="841"/>
      <c r="MW27" s="841"/>
      <c r="MX27" s="841"/>
      <c r="MY27" s="841"/>
      <c r="MZ27" s="841"/>
      <c r="NA27" s="841"/>
      <c r="NB27" s="841"/>
      <c r="NC27" s="841"/>
      <c r="ND27" s="841"/>
      <c r="NE27" s="841"/>
      <c r="NF27" s="841"/>
      <c r="NG27" s="841"/>
      <c r="NH27" s="841"/>
      <c r="NI27" s="841"/>
      <c r="NJ27" s="841"/>
      <c r="NK27" s="841"/>
      <c r="NL27" s="841"/>
      <c r="NM27" s="841"/>
      <c r="NN27" s="841"/>
      <c r="NO27" s="841"/>
      <c r="NP27" s="841"/>
      <c r="NQ27" s="841"/>
      <c r="NR27" s="841"/>
      <c r="NS27" s="841"/>
      <c r="NT27" s="841"/>
      <c r="NU27" s="841"/>
      <c r="NV27" s="841"/>
      <c r="NW27" s="841"/>
      <c r="NX27" s="841"/>
      <c r="NY27" s="841"/>
      <c r="NZ27" s="841"/>
      <c r="OA27" s="841"/>
      <c r="OB27" s="841"/>
      <c r="OC27" s="841"/>
      <c r="OD27" s="841"/>
      <c r="OE27" s="841"/>
      <c r="OF27" s="841"/>
      <c r="OG27" s="841"/>
      <c r="OH27" s="841"/>
      <c r="OI27" s="841"/>
      <c r="OJ27" s="841"/>
      <c r="OK27" s="841"/>
      <c r="OL27" s="841"/>
      <c r="OM27" s="841"/>
      <c r="ON27" s="841"/>
      <c r="OO27" s="841"/>
      <c r="OP27" s="841"/>
      <c r="OQ27" s="841"/>
      <c r="OR27" s="841"/>
      <c r="OS27" s="841"/>
      <c r="OT27" s="841"/>
      <c r="OU27" s="841"/>
      <c r="OV27" s="841"/>
      <c r="OW27" s="841"/>
      <c r="OX27" s="841"/>
      <c r="OY27" s="841"/>
      <c r="OZ27" s="841"/>
      <c r="PA27" s="841"/>
      <c r="PB27" s="841"/>
      <c r="PC27" s="841"/>
      <c r="PD27" s="841"/>
      <c r="PE27" s="841"/>
      <c r="PF27" s="841"/>
      <c r="PG27" s="841"/>
      <c r="PH27" s="841"/>
      <c r="PI27" s="841"/>
      <c r="PJ27" s="841"/>
      <c r="PK27" s="841"/>
      <c r="PL27" s="841"/>
      <c r="PM27" s="841"/>
      <c r="PN27" s="841"/>
      <c r="PO27" s="841"/>
      <c r="PP27" s="841"/>
      <c r="PQ27" s="841"/>
      <c r="PR27" s="841"/>
      <c r="PS27" s="841"/>
      <c r="PT27" s="841"/>
      <c r="PU27" s="841"/>
      <c r="PV27" s="841"/>
      <c r="PW27" s="841"/>
      <c r="PX27" s="841"/>
      <c r="PY27" s="841"/>
      <c r="PZ27" s="841"/>
      <c r="QA27" s="841"/>
      <c r="QB27" s="841"/>
      <c r="QC27" s="841"/>
      <c r="QD27" s="841"/>
      <c r="QE27" s="841"/>
      <c r="QF27" s="841"/>
      <c r="QG27" s="841"/>
      <c r="QH27" s="841"/>
      <c r="QI27" s="841"/>
      <c r="QJ27" s="841"/>
      <c r="QK27" s="841"/>
      <c r="QL27" s="841"/>
      <c r="QM27" s="841"/>
      <c r="QN27" s="841"/>
      <c r="QO27" s="841"/>
      <c r="QP27" s="841"/>
      <c r="QQ27" s="841"/>
      <c r="QR27" s="841"/>
      <c r="QS27" s="841"/>
      <c r="QT27" s="841"/>
      <c r="QU27" s="841"/>
      <c r="QV27" s="841"/>
      <c r="QW27" s="841"/>
      <c r="QX27" s="841"/>
      <c r="QY27" s="841"/>
      <c r="QZ27" s="841"/>
      <c r="RA27" s="841"/>
      <c r="RB27" s="841"/>
      <c r="RC27" s="841"/>
      <c r="RD27" s="841"/>
      <c r="RE27" s="841"/>
      <c r="RF27" s="841"/>
      <c r="RG27" s="841"/>
      <c r="RH27" s="841"/>
      <c r="RI27" s="841"/>
      <c r="RJ27" s="841"/>
      <c r="RK27" s="841"/>
      <c r="RL27" s="841"/>
      <c r="RM27" s="841"/>
      <c r="RN27" s="841"/>
      <c r="RO27" s="841"/>
      <c r="RP27" s="841"/>
      <c r="RQ27" s="841"/>
      <c r="RR27" s="841"/>
      <c r="RS27" s="841"/>
      <c r="RT27" s="841"/>
      <c r="RU27" s="841"/>
      <c r="RV27" s="841"/>
      <c r="RW27" s="841"/>
      <c r="RX27" s="841"/>
      <c r="RY27" s="841"/>
      <c r="RZ27" s="841"/>
      <c r="SA27" s="841"/>
      <c r="SB27" s="841"/>
      <c r="SC27" s="841"/>
      <c r="SD27" s="841"/>
      <c r="SE27" s="841"/>
      <c r="SF27" s="841"/>
      <c r="SG27" s="841"/>
      <c r="SH27" s="841"/>
      <c r="SI27" s="841"/>
      <c r="SJ27" s="841"/>
      <c r="SK27" s="841"/>
      <c r="SL27" s="841"/>
      <c r="SM27" s="841"/>
      <c r="SN27" s="841"/>
      <c r="SO27" s="841"/>
      <c r="SP27" s="841"/>
      <c r="SQ27" s="841"/>
      <c r="SR27" s="841"/>
      <c r="SS27" s="841"/>
      <c r="ST27" s="841"/>
      <c r="SU27" s="841"/>
      <c r="SV27" s="841"/>
      <c r="SW27" s="841"/>
      <c r="SX27" s="841"/>
      <c r="SY27" s="841"/>
      <c r="SZ27" s="841"/>
      <c r="TA27" s="841"/>
      <c r="TB27" s="841"/>
      <c r="TC27" s="841"/>
      <c r="TD27" s="841"/>
      <c r="TE27" s="841"/>
      <c r="TF27" s="841"/>
      <c r="TG27" s="841"/>
      <c r="TH27" s="841"/>
      <c r="TI27" s="841"/>
      <c r="TJ27" s="841"/>
      <c r="TK27" s="841"/>
      <c r="TL27" s="841"/>
      <c r="TM27" s="841"/>
      <c r="TN27" s="841"/>
      <c r="TO27" s="841"/>
      <c r="TP27" s="841"/>
      <c r="TQ27" s="841"/>
      <c r="TR27" s="841"/>
      <c r="TS27" s="841"/>
      <c r="TT27" s="841"/>
      <c r="TU27" s="841"/>
      <c r="TV27" s="841"/>
      <c r="TW27" s="841"/>
      <c r="TX27" s="841"/>
      <c r="TY27" s="841"/>
      <c r="TZ27" s="841"/>
      <c r="UA27" s="841"/>
      <c r="UB27" s="841"/>
      <c r="UC27" s="841"/>
      <c r="UD27" s="841"/>
      <c r="UE27" s="841"/>
      <c r="UF27" s="841"/>
      <c r="UG27" s="841"/>
      <c r="UH27" s="841"/>
      <c r="UI27" s="841"/>
      <c r="UJ27" s="841"/>
      <c r="UK27" s="841"/>
      <c r="UL27" s="841"/>
      <c r="UM27" s="841"/>
      <c r="UN27" s="841"/>
      <c r="UO27" s="841"/>
      <c r="UP27" s="841"/>
      <c r="UQ27" s="841"/>
      <c r="UR27" s="841"/>
      <c r="US27" s="841"/>
      <c r="UT27" s="841"/>
      <c r="UU27" s="841"/>
      <c r="UV27" s="841"/>
      <c r="UW27" s="841"/>
      <c r="UX27" s="841"/>
      <c r="UY27" s="841"/>
      <c r="UZ27" s="841"/>
      <c r="VA27" s="841"/>
      <c r="VB27" s="841"/>
      <c r="VC27" s="841"/>
      <c r="VD27" s="841"/>
      <c r="VE27" s="841"/>
      <c r="VF27" s="841"/>
      <c r="VG27" s="841"/>
      <c r="VH27" s="841"/>
      <c r="VI27" s="841"/>
      <c r="VJ27" s="841"/>
      <c r="VK27" s="841"/>
      <c r="VL27" s="841"/>
      <c r="VM27" s="841"/>
      <c r="VN27" s="841"/>
      <c r="VO27" s="841"/>
      <c r="VP27" s="841"/>
      <c r="VQ27" s="841"/>
      <c r="VR27" s="841"/>
      <c r="VS27" s="841"/>
      <c r="VT27" s="841"/>
      <c r="VU27" s="841"/>
      <c r="VV27" s="841"/>
      <c r="VW27" s="841"/>
      <c r="VX27" s="841"/>
      <c r="VY27" s="841"/>
      <c r="VZ27" s="841"/>
      <c r="WA27" s="841"/>
      <c r="WB27" s="841"/>
      <c r="WC27" s="841"/>
      <c r="WD27" s="841"/>
      <c r="WE27" s="841"/>
      <c r="WF27" s="841"/>
      <c r="WG27" s="841"/>
      <c r="WH27" s="841"/>
      <c r="WI27" s="841"/>
      <c r="WJ27" s="841"/>
      <c r="WK27" s="841"/>
      <c r="WL27" s="841"/>
      <c r="WM27" s="841"/>
      <c r="WN27" s="841"/>
      <c r="WO27" s="841"/>
      <c r="WP27" s="841"/>
      <c r="WQ27" s="841"/>
      <c r="WR27" s="841"/>
      <c r="WS27" s="841"/>
      <c r="WT27" s="841"/>
      <c r="WU27" s="841"/>
      <c r="WV27" s="841"/>
      <c r="WW27" s="841"/>
      <c r="WX27" s="841"/>
      <c r="WY27" s="841"/>
      <c r="WZ27" s="841"/>
      <c r="XA27" s="841"/>
      <c r="XB27" s="841"/>
      <c r="XC27" s="841"/>
      <c r="XD27" s="841"/>
      <c r="XE27" s="841"/>
      <c r="XF27" s="841"/>
      <c r="XG27" s="841"/>
      <c r="XH27" s="841"/>
      <c r="XI27" s="841"/>
      <c r="XJ27" s="841"/>
      <c r="XK27" s="841"/>
      <c r="XL27" s="841"/>
      <c r="XM27" s="841"/>
      <c r="XN27" s="841"/>
      <c r="XO27" s="841"/>
      <c r="XP27" s="841"/>
      <c r="XQ27" s="841"/>
      <c r="XR27" s="841"/>
      <c r="XS27" s="841"/>
      <c r="XT27" s="841"/>
      <c r="XU27" s="841"/>
      <c r="XV27" s="841"/>
      <c r="XW27" s="841"/>
      <c r="XX27" s="841"/>
      <c r="XY27" s="841"/>
      <c r="XZ27" s="841"/>
      <c r="YA27" s="841"/>
      <c r="YB27" s="841"/>
      <c r="YC27" s="841"/>
      <c r="YD27" s="841"/>
      <c r="YE27" s="841"/>
      <c r="YF27" s="841"/>
      <c r="YG27" s="841"/>
      <c r="YH27" s="841"/>
      <c r="YI27" s="841"/>
      <c r="YJ27" s="841"/>
      <c r="YK27" s="841"/>
      <c r="YL27" s="841"/>
      <c r="YM27" s="841"/>
      <c r="YN27" s="841"/>
      <c r="YO27" s="841"/>
      <c r="YP27" s="841"/>
      <c r="YQ27" s="841"/>
      <c r="YR27" s="841"/>
      <c r="YS27" s="841"/>
      <c r="YT27" s="841"/>
      <c r="YU27" s="841"/>
      <c r="YV27" s="841"/>
      <c r="YW27" s="841"/>
      <c r="YX27" s="841"/>
      <c r="YY27" s="841"/>
      <c r="YZ27" s="841"/>
      <c r="ZA27" s="841"/>
      <c r="ZB27" s="841"/>
      <c r="ZC27" s="841"/>
      <c r="ZD27" s="841"/>
      <c r="ZE27" s="841"/>
      <c r="ZF27" s="841"/>
      <c r="ZG27" s="841"/>
      <c r="ZH27" s="841"/>
      <c r="ZI27" s="841"/>
      <c r="ZJ27" s="841"/>
      <c r="ZK27" s="841"/>
      <c r="ZL27" s="841"/>
      <c r="ZM27" s="841"/>
      <c r="ZN27" s="841"/>
      <c r="ZO27" s="841"/>
      <c r="ZP27" s="841"/>
      <c r="ZQ27" s="841"/>
      <c r="ZR27" s="841"/>
      <c r="ZS27" s="841"/>
      <c r="ZT27" s="841"/>
      <c r="ZU27" s="841"/>
      <c r="ZV27" s="841"/>
      <c r="ZW27" s="841"/>
      <c r="ZX27" s="841"/>
      <c r="ZY27" s="841"/>
      <c r="ZZ27" s="841"/>
      <c r="AAA27" s="841"/>
      <c r="AAB27" s="841"/>
      <c r="AAC27" s="841"/>
      <c r="AAD27" s="841"/>
      <c r="AAE27" s="841"/>
      <c r="AAF27" s="841"/>
      <c r="AAG27" s="841"/>
      <c r="AAH27" s="841"/>
      <c r="AAI27" s="841"/>
      <c r="AAJ27" s="841"/>
      <c r="AAK27" s="841"/>
      <c r="AAL27" s="841"/>
      <c r="AAM27" s="841"/>
      <c r="AAN27" s="841"/>
      <c r="AAO27" s="841"/>
      <c r="AAP27" s="841"/>
      <c r="AAQ27" s="841"/>
      <c r="AAR27" s="841"/>
      <c r="AAS27" s="841"/>
      <c r="AAT27" s="841"/>
      <c r="AAU27" s="841"/>
      <c r="AAV27" s="841"/>
      <c r="AAW27" s="841"/>
      <c r="AAX27" s="841"/>
      <c r="AAY27" s="841"/>
      <c r="AAZ27" s="841"/>
      <c r="ABA27" s="841"/>
      <c r="ABB27" s="841"/>
      <c r="ABC27" s="841"/>
      <c r="ABD27" s="841"/>
      <c r="ABE27" s="841"/>
      <c r="ABF27" s="841"/>
      <c r="ABG27" s="841"/>
      <c r="ABH27" s="841"/>
      <c r="ABI27" s="841"/>
      <c r="ABJ27" s="841"/>
      <c r="ABK27" s="841"/>
      <c r="ABL27" s="841"/>
      <c r="ABM27" s="841"/>
      <c r="ABN27" s="841"/>
      <c r="ABO27" s="841"/>
      <c r="ABP27" s="841"/>
      <c r="ABQ27" s="841"/>
      <c r="ABR27" s="841"/>
      <c r="ABS27" s="841"/>
      <c r="ABT27" s="841"/>
      <c r="ABU27" s="841"/>
      <c r="ABV27" s="841"/>
      <c r="ABW27" s="841"/>
      <c r="ABX27" s="841"/>
      <c r="ABY27" s="841"/>
      <c r="ABZ27" s="841"/>
      <c r="ACA27" s="841"/>
      <c r="ACB27" s="841"/>
      <c r="ACC27" s="841"/>
      <c r="ACD27" s="841"/>
      <c r="ACE27" s="841"/>
      <c r="ACF27" s="841"/>
      <c r="ACG27" s="841"/>
      <c r="ACH27" s="841"/>
      <c r="ACI27" s="841"/>
      <c r="ACJ27" s="841"/>
      <c r="ACK27" s="841"/>
      <c r="ACL27" s="841"/>
      <c r="ACM27" s="841"/>
      <c r="ACN27" s="841"/>
      <c r="ACO27" s="841"/>
      <c r="ACP27" s="841"/>
      <c r="ACQ27" s="841"/>
      <c r="ACR27" s="841"/>
      <c r="ACS27" s="841"/>
      <c r="ACT27" s="841"/>
      <c r="ACU27" s="841"/>
      <c r="ACV27" s="841"/>
      <c r="ACW27" s="841"/>
      <c r="ACX27" s="841"/>
      <c r="ACY27" s="841"/>
      <c r="ACZ27" s="841"/>
      <c r="ADA27" s="841"/>
      <c r="ADB27" s="841"/>
      <c r="ADC27" s="841"/>
      <c r="ADD27" s="841"/>
      <c r="ADE27" s="841"/>
      <c r="ADF27" s="841"/>
      <c r="ADG27" s="841"/>
      <c r="ADH27" s="841"/>
      <c r="ADI27" s="841"/>
      <c r="ADJ27" s="841"/>
      <c r="ADK27" s="841"/>
      <c r="ADL27" s="841"/>
      <c r="ADM27" s="841"/>
      <c r="ADN27" s="841"/>
      <c r="ADO27" s="841"/>
      <c r="ADP27" s="841"/>
      <c r="ADQ27" s="841"/>
      <c r="ADR27" s="841"/>
      <c r="ADS27" s="841"/>
      <c r="ADT27" s="841"/>
      <c r="ADU27" s="841"/>
      <c r="ADV27" s="841"/>
      <c r="ADW27" s="841"/>
      <c r="ADX27" s="841"/>
      <c r="ADY27" s="841"/>
      <c r="ADZ27" s="841"/>
      <c r="AEA27" s="841"/>
      <c r="AEB27" s="841"/>
      <c r="AEC27" s="841"/>
      <c r="AED27" s="841"/>
      <c r="AEE27" s="841"/>
      <c r="AEF27" s="841"/>
      <c r="AEG27" s="841"/>
      <c r="AEH27" s="841"/>
      <c r="AEI27" s="841"/>
      <c r="AEJ27" s="841"/>
      <c r="AEK27" s="841"/>
      <c r="AEL27" s="841"/>
      <c r="AEM27" s="841"/>
      <c r="AEN27" s="841"/>
      <c r="AEO27" s="841"/>
      <c r="AEP27" s="841"/>
      <c r="AEQ27" s="841"/>
      <c r="AER27" s="841"/>
      <c r="AES27" s="841"/>
      <c r="AET27" s="841"/>
      <c r="AEU27" s="841"/>
      <c r="AEV27" s="841"/>
      <c r="AEW27" s="841"/>
      <c r="AEX27" s="841"/>
      <c r="AEY27" s="841"/>
      <c r="AEZ27" s="841"/>
      <c r="AFA27" s="841"/>
      <c r="AFB27" s="841"/>
      <c r="AFC27" s="841"/>
      <c r="AFD27" s="841"/>
      <c r="AFE27" s="841"/>
      <c r="AFF27" s="841"/>
      <c r="AFG27" s="841"/>
      <c r="AFH27" s="841"/>
      <c r="AFI27" s="841"/>
      <c r="AFJ27" s="841"/>
      <c r="AFK27" s="841"/>
      <c r="AFL27" s="841"/>
      <c r="AFM27" s="841"/>
      <c r="AFN27" s="841"/>
      <c r="AFO27" s="841"/>
      <c r="AFP27" s="841"/>
      <c r="AFQ27" s="841"/>
      <c r="AFR27" s="841"/>
      <c r="AFS27" s="841"/>
      <c r="AFT27" s="841"/>
      <c r="AFU27" s="841"/>
      <c r="AFV27" s="841"/>
      <c r="AFW27" s="841"/>
      <c r="AFX27" s="841"/>
      <c r="AFY27" s="841"/>
      <c r="AFZ27" s="841"/>
      <c r="AGA27" s="841"/>
      <c r="AGB27" s="841"/>
      <c r="AGC27" s="841"/>
      <c r="AGD27" s="841"/>
      <c r="AGE27" s="841"/>
      <c r="AGF27" s="841"/>
      <c r="AGG27" s="841"/>
      <c r="AGH27" s="841"/>
      <c r="AGI27" s="841"/>
      <c r="AGJ27" s="841"/>
      <c r="AGK27" s="841"/>
      <c r="AGL27" s="841"/>
      <c r="AGM27" s="841"/>
      <c r="AGN27" s="841"/>
      <c r="AGO27" s="841"/>
      <c r="AGP27" s="841"/>
      <c r="AGQ27" s="841"/>
      <c r="AGR27" s="841"/>
      <c r="AGS27" s="841"/>
      <c r="AGT27" s="841"/>
      <c r="AGU27" s="841"/>
      <c r="AGV27" s="841"/>
      <c r="AGW27" s="841"/>
      <c r="AGX27" s="841"/>
      <c r="AGY27" s="841"/>
      <c r="AGZ27" s="841"/>
      <c r="AHA27" s="841"/>
      <c r="AHB27" s="841"/>
      <c r="AHC27" s="841"/>
      <c r="AHD27" s="841"/>
      <c r="AHE27" s="841"/>
      <c r="AHF27" s="841"/>
      <c r="AHG27" s="841"/>
      <c r="AHH27" s="841"/>
      <c r="AHI27" s="841"/>
      <c r="AHJ27" s="841"/>
      <c r="AHK27" s="841"/>
      <c r="AHL27" s="841"/>
      <c r="AHM27" s="841"/>
      <c r="AHN27" s="841"/>
      <c r="AHO27" s="841"/>
      <c r="AHP27" s="841"/>
      <c r="AHQ27" s="841"/>
      <c r="AHR27" s="841"/>
      <c r="AHS27" s="841"/>
      <c r="AHT27" s="841"/>
      <c r="AHU27" s="841"/>
      <c r="AHV27" s="841"/>
      <c r="AHW27" s="841"/>
      <c r="AHX27" s="841"/>
      <c r="AHY27" s="841"/>
      <c r="AHZ27" s="841"/>
      <c r="AIA27" s="841"/>
      <c r="AIB27" s="841"/>
      <c r="AIC27" s="841"/>
      <c r="AID27" s="841"/>
      <c r="AIE27" s="841"/>
      <c r="AIF27" s="841"/>
      <c r="AIG27" s="841"/>
      <c r="AIH27" s="841"/>
      <c r="AII27" s="841"/>
      <c r="AIJ27" s="841"/>
      <c r="AIK27" s="841"/>
      <c r="AIL27" s="841"/>
      <c r="AIM27" s="841"/>
      <c r="AIN27" s="841"/>
      <c r="AIO27" s="841"/>
      <c r="AIP27" s="841"/>
      <c r="AIQ27" s="841"/>
      <c r="AIR27" s="841"/>
      <c r="AIS27" s="841"/>
      <c r="AIT27" s="841"/>
      <c r="AIU27" s="841"/>
      <c r="AIV27" s="841"/>
      <c r="AIW27" s="841"/>
      <c r="AIX27" s="841"/>
      <c r="AIY27" s="841"/>
      <c r="AIZ27" s="841"/>
      <c r="AJA27" s="841"/>
      <c r="AJB27" s="841"/>
      <c r="AJC27" s="841"/>
      <c r="AJD27" s="841"/>
      <c r="AJE27" s="841"/>
      <c r="AJF27" s="841"/>
      <c r="AJG27" s="841"/>
      <c r="AJH27" s="841"/>
      <c r="AJI27" s="841"/>
      <c r="AJJ27" s="841"/>
      <c r="AJK27" s="841"/>
      <c r="AJL27" s="841"/>
      <c r="AJM27" s="841"/>
      <c r="AJN27" s="841"/>
      <c r="AJO27" s="841"/>
      <c r="AJP27" s="841"/>
      <c r="AJQ27" s="841"/>
      <c r="AJR27" s="841"/>
      <c r="AJS27" s="841"/>
      <c r="AJT27" s="841"/>
      <c r="AJU27" s="841"/>
      <c r="AJV27" s="841"/>
      <c r="AJW27" s="841"/>
      <c r="AJX27" s="841"/>
      <c r="AJY27" s="841"/>
      <c r="AJZ27" s="841"/>
      <c r="AKA27" s="841"/>
      <c r="AKB27" s="841"/>
      <c r="AKC27" s="841"/>
      <c r="AKD27" s="841"/>
      <c r="AKE27" s="841"/>
      <c r="AKF27" s="841"/>
      <c r="AKG27" s="841"/>
      <c r="AKH27" s="841"/>
      <c r="AKI27" s="841"/>
      <c r="AKJ27" s="841"/>
      <c r="AKK27" s="841"/>
      <c r="AKL27" s="841"/>
      <c r="AKM27" s="841"/>
      <c r="AKN27" s="841"/>
      <c r="AKO27" s="841"/>
      <c r="AKP27" s="841"/>
      <c r="AKQ27" s="841"/>
      <c r="AKR27" s="841"/>
      <c r="AKS27" s="841"/>
      <c r="AKT27" s="841"/>
      <c r="AKU27" s="841"/>
      <c r="AKV27" s="841"/>
      <c r="AKW27" s="841"/>
      <c r="AKX27" s="841"/>
      <c r="AKY27" s="841"/>
      <c r="AKZ27" s="841"/>
      <c r="ALA27" s="841"/>
      <c r="ALB27" s="841"/>
      <c r="ALC27" s="841"/>
      <c r="ALD27" s="841"/>
      <c r="ALE27" s="841"/>
      <c r="ALF27" s="841"/>
      <c r="ALG27" s="841"/>
      <c r="ALH27" s="841"/>
      <c r="ALI27" s="841"/>
      <c r="ALJ27" s="841"/>
      <c r="ALK27" s="841"/>
      <c r="ALL27" s="841"/>
      <c r="ALM27" s="841"/>
      <c r="ALN27" s="841"/>
      <c r="ALO27" s="841"/>
      <c r="ALP27" s="841"/>
      <c r="ALQ27" s="841"/>
      <c r="ALR27" s="841"/>
      <c r="ALS27" s="841"/>
      <c r="ALT27" s="841"/>
      <c r="ALU27" s="841"/>
      <c r="ALV27" s="841"/>
      <c r="ALW27" s="841"/>
      <c r="ALX27" s="841"/>
      <c r="ALY27" s="841"/>
      <c r="ALZ27" s="841"/>
      <c r="AMA27" s="841"/>
      <c r="AMB27" s="841"/>
      <c r="AMC27" s="841"/>
      <c r="AMD27" s="841"/>
      <c r="AME27" s="841"/>
      <c r="AMF27" s="841"/>
      <c r="AMG27" s="841"/>
      <c r="AMH27" s="841"/>
      <c r="AMI27" s="841"/>
      <c r="AMJ27" s="841"/>
      <c r="AMK27" s="841"/>
      <c r="AML27" s="841"/>
      <c r="AMM27" s="841"/>
      <c r="AMN27" s="841"/>
      <c r="AMO27" s="841"/>
      <c r="AMP27" s="841"/>
      <c r="AMQ27" s="841"/>
      <c r="AMR27" s="841"/>
      <c r="AMS27" s="841"/>
      <c r="AMT27" s="841"/>
      <c r="AMU27" s="841"/>
      <c r="AMV27" s="841"/>
      <c r="AMW27" s="841"/>
      <c r="AMX27" s="841"/>
      <c r="AMY27" s="841"/>
      <c r="AMZ27" s="841"/>
      <c r="ANA27" s="841"/>
      <c r="ANB27" s="841"/>
      <c r="ANC27" s="841"/>
      <c r="AND27" s="841"/>
      <c r="ANE27" s="841"/>
      <c r="ANF27" s="841"/>
      <c r="ANG27" s="841"/>
      <c r="ANH27" s="841"/>
      <c r="ANI27" s="841"/>
      <c r="ANJ27" s="841"/>
      <c r="ANK27" s="841"/>
      <c r="ANL27" s="841"/>
      <c r="ANM27" s="841"/>
      <c r="ANN27" s="841"/>
      <c r="ANO27" s="841"/>
      <c r="ANP27" s="841"/>
      <c r="ANQ27" s="841"/>
      <c r="ANR27" s="841"/>
      <c r="ANS27" s="841"/>
      <c r="ANT27" s="841"/>
      <c r="ANU27" s="841"/>
      <c r="ANV27" s="841"/>
      <c r="ANW27" s="841"/>
      <c r="ANX27" s="841"/>
      <c r="ANY27" s="841"/>
      <c r="ANZ27" s="841"/>
      <c r="AOA27" s="841"/>
      <c r="AOB27" s="841"/>
      <c r="AOC27" s="841"/>
      <c r="AOD27" s="841"/>
      <c r="AOE27" s="841"/>
      <c r="AOF27" s="841"/>
      <c r="AOG27" s="841"/>
      <c r="AOH27" s="841"/>
      <c r="AOI27" s="841"/>
      <c r="AOJ27" s="841"/>
      <c r="AOK27" s="841"/>
      <c r="AOL27" s="841"/>
      <c r="AOM27" s="841"/>
      <c r="AON27" s="841"/>
      <c r="AOO27" s="841"/>
      <c r="AOP27" s="841"/>
      <c r="AOQ27" s="841"/>
      <c r="AOR27" s="841"/>
      <c r="AOS27" s="841"/>
      <c r="AOT27" s="841"/>
      <c r="AOU27" s="841"/>
      <c r="AOV27" s="841"/>
      <c r="AOW27" s="841"/>
      <c r="AOX27" s="841"/>
      <c r="AOY27" s="841"/>
      <c r="AOZ27" s="841"/>
      <c r="APA27" s="841"/>
      <c r="APB27" s="841"/>
      <c r="APC27" s="841"/>
      <c r="APD27" s="841"/>
      <c r="APE27" s="841"/>
      <c r="APF27" s="841"/>
      <c r="APG27" s="841"/>
      <c r="APH27" s="841"/>
      <c r="API27" s="841"/>
      <c r="APJ27" s="841"/>
      <c r="APK27" s="841"/>
      <c r="APL27" s="841"/>
      <c r="APM27" s="841"/>
      <c r="APN27" s="841"/>
      <c r="APO27" s="841"/>
      <c r="APP27" s="841"/>
      <c r="APQ27" s="841"/>
      <c r="APR27" s="841"/>
      <c r="APS27" s="841"/>
      <c r="APT27" s="841"/>
      <c r="APU27" s="841"/>
      <c r="APV27" s="841"/>
      <c r="APW27" s="841"/>
      <c r="APX27" s="841"/>
      <c r="APY27" s="841"/>
      <c r="APZ27" s="841"/>
      <c r="AQA27" s="841"/>
      <c r="AQB27" s="841"/>
      <c r="AQC27" s="841"/>
      <c r="AQD27" s="841"/>
      <c r="AQE27" s="841"/>
      <c r="AQF27" s="841"/>
      <c r="AQG27" s="841"/>
      <c r="AQH27" s="841"/>
      <c r="AQI27" s="841"/>
      <c r="AQJ27" s="841"/>
      <c r="AQK27" s="841"/>
      <c r="AQL27" s="841"/>
      <c r="AQM27" s="841"/>
      <c r="AQN27" s="841"/>
      <c r="AQO27" s="841"/>
      <c r="AQP27" s="841"/>
      <c r="AQQ27" s="841"/>
      <c r="AQR27" s="841"/>
      <c r="AQS27" s="841"/>
      <c r="AQT27" s="841"/>
      <c r="AQU27" s="841"/>
      <c r="AQV27" s="841"/>
      <c r="AQW27" s="841"/>
      <c r="AQX27" s="841"/>
      <c r="AQY27" s="841"/>
      <c r="AQZ27" s="841"/>
      <c r="ARA27" s="841"/>
      <c r="ARB27" s="841"/>
      <c r="ARC27" s="841"/>
      <c r="ARD27" s="841"/>
      <c r="ARE27" s="841"/>
      <c r="ARF27" s="841"/>
      <c r="ARG27" s="841"/>
      <c r="ARH27" s="841"/>
      <c r="ARI27" s="841"/>
      <c r="ARJ27" s="841"/>
      <c r="ARK27" s="841"/>
      <c r="ARL27" s="841"/>
      <c r="ARM27" s="841"/>
      <c r="ARN27" s="841"/>
      <c r="ARO27" s="841"/>
      <c r="ARP27" s="841"/>
      <c r="ARQ27" s="841"/>
      <c r="ARR27" s="841"/>
      <c r="ARS27" s="841"/>
      <c r="ART27" s="841"/>
      <c r="ARU27" s="841"/>
      <c r="ARV27" s="841"/>
      <c r="ARW27" s="841"/>
      <c r="ARX27" s="841"/>
      <c r="ARY27" s="841"/>
      <c r="ARZ27" s="841"/>
      <c r="ASA27" s="841"/>
      <c r="ASB27" s="841"/>
      <c r="ASC27" s="841"/>
      <c r="ASD27" s="841"/>
      <c r="ASE27" s="841"/>
      <c r="ASF27" s="841"/>
      <c r="ASG27" s="841"/>
      <c r="ASH27" s="841"/>
      <c r="ASI27" s="841"/>
      <c r="ASJ27" s="841"/>
      <c r="ASK27" s="841"/>
      <c r="ASL27" s="841"/>
      <c r="ASM27" s="841"/>
      <c r="ASN27" s="841"/>
      <c r="ASO27" s="841"/>
      <c r="ASP27" s="841"/>
      <c r="ASQ27" s="841"/>
      <c r="ASR27" s="841"/>
      <c r="ASS27" s="841"/>
      <c r="AST27" s="841"/>
      <c r="ASU27" s="841"/>
      <c r="ASV27" s="841"/>
      <c r="ASW27" s="841"/>
      <c r="ASX27" s="841"/>
      <c r="ASY27" s="841"/>
      <c r="ASZ27" s="841"/>
      <c r="ATA27" s="841"/>
      <c r="ATB27" s="841"/>
      <c r="ATC27" s="841"/>
      <c r="ATD27" s="841"/>
      <c r="ATE27" s="841"/>
      <c r="ATF27" s="841"/>
      <c r="ATG27" s="841"/>
      <c r="ATH27" s="841"/>
      <c r="ATI27" s="841"/>
      <c r="ATJ27" s="841"/>
      <c r="ATK27" s="841"/>
      <c r="ATL27" s="841"/>
      <c r="ATM27" s="841"/>
      <c r="ATN27" s="841"/>
      <c r="ATO27" s="841"/>
      <c r="ATP27" s="841"/>
      <c r="ATQ27" s="841"/>
      <c r="ATR27" s="841"/>
      <c r="ATS27" s="841"/>
      <c r="ATT27" s="841"/>
      <c r="ATU27" s="841"/>
      <c r="ATV27" s="841"/>
      <c r="ATW27" s="841"/>
      <c r="ATX27" s="841"/>
      <c r="ATY27" s="841"/>
      <c r="ATZ27" s="841"/>
      <c r="AUA27" s="841"/>
      <c r="AUB27" s="841"/>
      <c r="AUC27" s="841"/>
      <c r="AUD27" s="841"/>
      <c r="AUE27" s="841"/>
      <c r="AUF27" s="841"/>
      <c r="AUG27" s="841"/>
      <c r="AUH27" s="841"/>
      <c r="AUI27" s="841"/>
      <c r="AUJ27" s="841"/>
      <c r="AUK27" s="841"/>
      <c r="AUL27" s="841"/>
      <c r="AUM27" s="841"/>
      <c r="AUN27" s="841"/>
      <c r="AUO27" s="841"/>
      <c r="AUP27" s="841"/>
      <c r="AUQ27" s="841"/>
      <c r="AUR27" s="841"/>
      <c r="AUS27" s="841"/>
      <c r="AUT27" s="841"/>
      <c r="AUU27" s="841"/>
      <c r="AUV27" s="841"/>
      <c r="AUW27" s="841"/>
      <c r="AUX27" s="841"/>
      <c r="AUY27" s="841"/>
      <c r="AUZ27" s="841"/>
      <c r="AVA27" s="841"/>
      <c r="AVB27" s="841"/>
      <c r="AVC27" s="841"/>
      <c r="AVD27" s="841"/>
      <c r="AVE27" s="841"/>
      <c r="AVF27" s="841"/>
      <c r="AVG27" s="841"/>
      <c r="AVH27" s="841"/>
      <c r="AVI27" s="841"/>
      <c r="AVJ27" s="841"/>
      <c r="AVK27" s="841"/>
      <c r="AVL27" s="841"/>
      <c r="AVM27" s="841"/>
      <c r="AVN27" s="841"/>
      <c r="AVO27" s="841"/>
      <c r="AVP27" s="841"/>
      <c r="AVQ27" s="841"/>
      <c r="AVR27" s="841"/>
      <c r="AVS27" s="841"/>
      <c r="AVT27" s="841"/>
      <c r="AVU27" s="841"/>
      <c r="AVV27" s="841"/>
      <c r="AVW27" s="841"/>
      <c r="AVX27" s="841"/>
      <c r="AVY27" s="841"/>
      <c r="AVZ27" s="841"/>
      <c r="AWA27" s="841"/>
      <c r="AWB27" s="841"/>
      <c r="AWC27" s="841"/>
      <c r="AWD27" s="841"/>
      <c r="AWE27" s="841"/>
      <c r="AWF27" s="841"/>
      <c r="AWG27" s="841"/>
      <c r="AWH27" s="841"/>
      <c r="AWI27" s="841"/>
      <c r="AWJ27" s="841"/>
      <c r="AWK27" s="841"/>
      <c r="AWL27" s="841"/>
      <c r="AWM27" s="841"/>
      <c r="AWN27" s="841"/>
      <c r="AWO27" s="841"/>
      <c r="AWP27" s="841"/>
      <c r="AWQ27" s="841"/>
      <c r="AWR27" s="841"/>
      <c r="AWS27" s="841"/>
      <c r="AWT27" s="841"/>
      <c r="AWU27" s="841"/>
      <c r="AWV27" s="841"/>
      <c r="AWW27" s="841"/>
      <c r="AWX27" s="841"/>
      <c r="AWY27" s="841"/>
      <c r="AWZ27" s="841"/>
      <c r="AXA27" s="841"/>
      <c r="AXB27" s="841"/>
      <c r="AXC27" s="841"/>
      <c r="AXD27" s="841"/>
      <c r="AXE27" s="841"/>
      <c r="AXF27" s="841"/>
      <c r="AXG27" s="841"/>
      <c r="AXH27" s="841"/>
      <c r="AXI27" s="841"/>
      <c r="AXJ27" s="841"/>
      <c r="AXK27" s="841"/>
      <c r="AXL27" s="841"/>
      <c r="AXM27" s="841"/>
      <c r="AXN27" s="841"/>
      <c r="AXO27" s="841"/>
      <c r="AXP27" s="841"/>
      <c r="AXQ27" s="841"/>
      <c r="AXR27" s="841"/>
      <c r="AXS27" s="841"/>
      <c r="AXT27" s="841"/>
      <c r="AXU27" s="841"/>
      <c r="AXV27" s="841"/>
      <c r="AXW27" s="841"/>
      <c r="AXX27" s="841"/>
      <c r="AXY27" s="841"/>
      <c r="AXZ27" s="841"/>
      <c r="AYA27" s="841"/>
      <c r="AYB27" s="841"/>
      <c r="AYC27" s="841"/>
      <c r="AYD27" s="841"/>
      <c r="AYE27" s="841"/>
      <c r="AYF27" s="841"/>
      <c r="AYG27" s="841"/>
      <c r="AYH27" s="841"/>
      <c r="AYI27" s="841"/>
      <c r="AYJ27" s="841"/>
      <c r="AYK27" s="841"/>
      <c r="AYL27" s="841"/>
      <c r="AYM27" s="841"/>
      <c r="AYN27" s="841"/>
      <c r="AYO27" s="841"/>
      <c r="AYP27" s="841"/>
      <c r="AYQ27" s="841"/>
      <c r="AYR27" s="841"/>
      <c r="AYS27" s="841"/>
    </row>
    <row r="28" spans="1:1345" s="687" customFormat="1" ht="24.75" customHeight="1">
      <c r="A28" s="707"/>
      <c r="B28" s="689">
        <v>2</v>
      </c>
      <c r="C28" s="1243" t="s">
        <v>14</v>
      </c>
      <c r="D28" s="1244"/>
      <c r="E28" s="1244"/>
      <c r="F28" s="1244"/>
      <c r="G28" s="1245"/>
      <c r="H28" s="726">
        <f>SUMIF($L$5:$GC$5,"Kötelező feladatok",L28:GC28)-U28-AJ28-GA28</f>
        <v>556918</v>
      </c>
      <c r="I28" s="726">
        <f t="shared" si="6"/>
        <v>18</v>
      </c>
      <c r="J28" s="726">
        <f t="shared" si="1"/>
        <v>0</v>
      </c>
      <c r="K28" s="727">
        <f>SUM(H28:J28)</f>
        <v>556936</v>
      </c>
      <c r="L28" s="728">
        <f t="shared" ref="L28:Q28" si="11">L29+L31+L32+L30</f>
        <v>3656</v>
      </c>
      <c r="M28" s="728">
        <f t="shared" si="11"/>
        <v>0</v>
      </c>
      <c r="N28" s="728">
        <f t="shared" si="11"/>
        <v>0</v>
      </c>
      <c r="O28" s="728">
        <f t="shared" si="11"/>
        <v>0</v>
      </c>
      <c r="P28" s="728">
        <f t="shared" si="11"/>
        <v>0</v>
      </c>
      <c r="Q28" s="728">
        <f t="shared" si="11"/>
        <v>0</v>
      </c>
      <c r="R28" s="728">
        <f>R29+R31+R32+R30</f>
        <v>0</v>
      </c>
      <c r="S28" s="728">
        <f>S29+S31+S32+S30</f>
        <v>0</v>
      </c>
      <c r="T28" s="728">
        <f>T29+T31+T32+T30</f>
        <v>0</v>
      </c>
      <c r="U28" s="693">
        <f>L28+O28+R28</f>
        <v>3656</v>
      </c>
      <c r="V28" s="728">
        <f t="shared" ref="V28:CP28" si="12">V29+V31+V32+V30</f>
        <v>0</v>
      </c>
      <c r="W28" s="728">
        <f t="shared" si="12"/>
        <v>0</v>
      </c>
      <c r="X28" s="728">
        <f t="shared" si="12"/>
        <v>176</v>
      </c>
      <c r="Y28" s="728">
        <f t="shared" si="12"/>
        <v>0</v>
      </c>
      <c r="Z28" s="728">
        <f t="shared" si="12"/>
        <v>0</v>
      </c>
      <c r="AA28" s="728">
        <f t="shared" si="12"/>
        <v>1145</v>
      </c>
      <c r="AB28" s="728">
        <f t="shared" si="12"/>
        <v>0</v>
      </c>
      <c r="AC28" s="728">
        <f t="shared" si="12"/>
        <v>0</v>
      </c>
      <c r="AD28" s="728">
        <f t="shared" si="12"/>
        <v>2565</v>
      </c>
      <c r="AE28" s="728">
        <f t="shared" si="12"/>
        <v>0</v>
      </c>
      <c r="AF28" s="728">
        <f t="shared" si="12"/>
        <v>0</v>
      </c>
      <c r="AG28" s="728">
        <f>AG29+AG31+AG32+AG30</f>
        <v>199</v>
      </c>
      <c r="AH28" s="728">
        <f>AH29+AH31+AH32+AH30</f>
        <v>0</v>
      </c>
      <c r="AI28" s="728">
        <f>AI29+AI31+AI32+AI30</f>
        <v>0</v>
      </c>
      <c r="AJ28" s="728">
        <f t="shared" si="12"/>
        <v>4085</v>
      </c>
      <c r="AK28" s="728">
        <f t="shared" si="12"/>
        <v>0</v>
      </c>
      <c r="AL28" s="728">
        <f t="shared" si="12"/>
        <v>0</v>
      </c>
      <c r="AM28" s="728">
        <f t="shared" si="12"/>
        <v>1231</v>
      </c>
      <c r="AN28" s="728">
        <f t="shared" si="12"/>
        <v>0</v>
      </c>
      <c r="AO28" s="728">
        <f t="shared" si="12"/>
        <v>0</v>
      </c>
      <c r="AP28" s="728">
        <f t="shared" si="12"/>
        <v>1181</v>
      </c>
      <c r="AQ28" s="728">
        <f t="shared" si="12"/>
        <v>0</v>
      </c>
      <c r="AR28" s="728">
        <f t="shared" si="12"/>
        <v>0</v>
      </c>
      <c r="AS28" s="728">
        <f t="shared" si="12"/>
        <v>1208</v>
      </c>
      <c r="AT28" s="728">
        <f t="shared" si="12"/>
        <v>0</v>
      </c>
      <c r="AU28" s="728">
        <f t="shared" si="12"/>
        <v>0</v>
      </c>
      <c r="AV28" s="728">
        <f t="shared" si="12"/>
        <v>1296</v>
      </c>
      <c r="AW28" s="728">
        <f t="shared" si="12"/>
        <v>0</v>
      </c>
      <c r="AX28" s="728">
        <f t="shared" si="12"/>
        <v>0</v>
      </c>
      <c r="AY28" s="728">
        <f t="shared" si="12"/>
        <v>0</v>
      </c>
      <c r="AZ28" s="728">
        <f t="shared" si="12"/>
        <v>0</v>
      </c>
      <c r="BA28" s="728">
        <f t="shared" si="12"/>
        <v>0</v>
      </c>
      <c r="BB28" s="728">
        <f t="shared" si="12"/>
        <v>1181</v>
      </c>
      <c r="BC28" s="728">
        <f t="shared" si="12"/>
        <v>0</v>
      </c>
      <c r="BD28" s="728">
        <f t="shared" si="12"/>
        <v>0</v>
      </c>
      <c r="BE28" s="728">
        <f>BE29+BE31+BE32+BE30</f>
        <v>0</v>
      </c>
      <c r="BF28" s="728">
        <f>BF29+BF31+BF32+BF30</f>
        <v>0</v>
      </c>
      <c r="BG28" s="728">
        <f>BG29+BG31+BG32+BG30</f>
        <v>0</v>
      </c>
      <c r="BH28" s="728">
        <f t="shared" si="12"/>
        <v>8426</v>
      </c>
      <c r="BI28" s="728">
        <f t="shared" si="12"/>
        <v>0</v>
      </c>
      <c r="BJ28" s="728">
        <f t="shared" si="12"/>
        <v>0</v>
      </c>
      <c r="BK28" s="728">
        <f t="shared" si="12"/>
        <v>50201</v>
      </c>
      <c r="BL28" s="728">
        <f t="shared" si="12"/>
        <v>0</v>
      </c>
      <c r="BM28" s="728">
        <f t="shared" si="12"/>
        <v>0</v>
      </c>
      <c r="BN28" s="728">
        <f t="shared" si="12"/>
        <v>0</v>
      </c>
      <c r="BO28" s="728">
        <f t="shared" si="12"/>
        <v>0</v>
      </c>
      <c r="BP28" s="728">
        <f t="shared" si="12"/>
        <v>0</v>
      </c>
      <c r="BQ28" s="728">
        <f t="shared" si="12"/>
        <v>0</v>
      </c>
      <c r="BR28" s="728">
        <f t="shared" si="12"/>
        <v>0</v>
      </c>
      <c r="BS28" s="728">
        <f t="shared" si="12"/>
        <v>0</v>
      </c>
      <c r="BT28" s="728">
        <f t="shared" si="12"/>
        <v>25243</v>
      </c>
      <c r="BU28" s="728">
        <f t="shared" si="12"/>
        <v>0</v>
      </c>
      <c r="BV28" s="728">
        <f t="shared" si="12"/>
        <v>0</v>
      </c>
      <c r="BW28" s="728">
        <f t="shared" si="12"/>
        <v>6162</v>
      </c>
      <c r="BX28" s="728">
        <f t="shared" si="12"/>
        <v>0</v>
      </c>
      <c r="BY28" s="728">
        <f t="shared" si="12"/>
        <v>0</v>
      </c>
      <c r="BZ28" s="728">
        <f t="shared" si="12"/>
        <v>0</v>
      </c>
      <c r="CA28" s="728">
        <f t="shared" si="12"/>
        <v>0</v>
      </c>
      <c r="CB28" s="728">
        <f t="shared" si="12"/>
        <v>0</v>
      </c>
      <c r="CC28" s="728">
        <f t="shared" si="12"/>
        <v>0</v>
      </c>
      <c r="CD28" s="728">
        <f t="shared" si="12"/>
        <v>0</v>
      </c>
      <c r="CE28" s="728">
        <f t="shared" si="12"/>
        <v>0</v>
      </c>
      <c r="CF28" s="728">
        <f>CF29+CF31+CF32+CF30</f>
        <v>391899</v>
      </c>
      <c r="CG28" s="728">
        <f>CG29+CG31+CG32+CG30</f>
        <v>0</v>
      </c>
      <c r="CH28" s="728">
        <f>CH29+CH31+CH32+CH30</f>
        <v>0</v>
      </c>
      <c r="CI28" s="728">
        <f t="shared" si="12"/>
        <v>0</v>
      </c>
      <c r="CJ28" s="728">
        <f t="shared" si="12"/>
        <v>0</v>
      </c>
      <c r="CK28" s="728">
        <f t="shared" si="12"/>
        <v>0</v>
      </c>
      <c r="CL28" s="728">
        <f t="shared" si="12"/>
        <v>19590</v>
      </c>
      <c r="CM28" s="728">
        <f t="shared" si="12"/>
        <v>0</v>
      </c>
      <c r="CN28" s="728">
        <f t="shared" si="12"/>
        <v>0</v>
      </c>
      <c r="CO28" s="728">
        <f t="shared" si="12"/>
        <v>0</v>
      </c>
      <c r="CP28" s="728">
        <f t="shared" si="12"/>
        <v>0</v>
      </c>
      <c r="CQ28" s="728">
        <f t="shared" ref="CQ28:GC28" si="13">CQ29+CQ31+CQ32+CQ30</f>
        <v>0</v>
      </c>
      <c r="CR28" s="728">
        <f t="shared" si="13"/>
        <v>16149</v>
      </c>
      <c r="CS28" s="728">
        <f t="shared" si="13"/>
        <v>0</v>
      </c>
      <c r="CT28" s="728">
        <f t="shared" si="13"/>
        <v>0</v>
      </c>
      <c r="CU28" s="728">
        <f t="shared" si="13"/>
        <v>0</v>
      </c>
      <c r="CV28" s="728">
        <f t="shared" si="13"/>
        <v>0</v>
      </c>
      <c r="CW28" s="728">
        <f t="shared" si="13"/>
        <v>0</v>
      </c>
      <c r="CX28" s="728">
        <f t="shared" si="13"/>
        <v>0</v>
      </c>
      <c r="CY28" s="728">
        <f t="shared" si="13"/>
        <v>0</v>
      </c>
      <c r="CZ28" s="728">
        <f t="shared" si="13"/>
        <v>0</v>
      </c>
      <c r="DA28" s="728">
        <f t="shared" si="13"/>
        <v>0</v>
      </c>
      <c r="DB28" s="728">
        <f t="shared" si="13"/>
        <v>0</v>
      </c>
      <c r="DC28" s="728">
        <f t="shared" si="13"/>
        <v>0</v>
      </c>
      <c r="DD28" s="728">
        <f t="shared" si="13"/>
        <v>0</v>
      </c>
      <c r="DE28" s="728">
        <f t="shared" si="13"/>
        <v>0</v>
      </c>
      <c r="DF28" s="728">
        <f t="shared" si="13"/>
        <v>0</v>
      </c>
      <c r="DG28" s="728">
        <f t="shared" si="13"/>
        <v>0</v>
      </c>
      <c r="DH28" s="728">
        <f t="shared" si="13"/>
        <v>0</v>
      </c>
      <c r="DI28" s="728">
        <f t="shared" si="13"/>
        <v>0</v>
      </c>
      <c r="DJ28" s="728">
        <f t="shared" si="13"/>
        <v>22</v>
      </c>
      <c r="DK28" s="728">
        <f t="shared" si="13"/>
        <v>0</v>
      </c>
      <c r="DL28" s="728">
        <f t="shared" si="13"/>
        <v>0</v>
      </c>
      <c r="DM28" s="728">
        <f t="shared" si="13"/>
        <v>0</v>
      </c>
      <c r="DN28" s="728">
        <f t="shared" si="13"/>
        <v>0</v>
      </c>
      <c r="DO28" s="728">
        <f t="shared" si="13"/>
        <v>0</v>
      </c>
      <c r="DP28" s="728">
        <f t="shared" si="13"/>
        <v>0</v>
      </c>
      <c r="DQ28" s="728">
        <f t="shared" si="13"/>
        <v>0</v>
      </c>
      <c r="DR28" s="728">
        <f t="shared" si="13"/>
        <v>0</v>
      </c>
      <c r="DS28" s="728">
        <f t="shared" si="13"/>
        <v>3542</v>
      </c>
      <c r="DT28" s="728">
        <f t="shared" si="13"/>
        <v>0</v>
      </c>
      <c r="DU28" s="728">
        <f t="shared" si="13"/>
        <v>0</v>
      </c>
      <c r="DV28" s="728">
        <f t="shared" si="13"/>
        <v>0</v>
      </c>
      <c r="DW28" s="728">
        <f t="shared" si="13"/>
        <v>0</v>
      </c>
      <c r="DX28" s="728">
        <f t="shared" si="13"/>
        <v>0</v>
      </c>
      <c r="DY28" s="728">
        <f t="shared" si="13"/>
        <v>9020</v>
      </c>
      <c r="DZ28" s="728">
        <f t="shared" si="13"/>
        <v>0</v>
      </c>
      <c r="EA28" s="728">
        <f t="shared" si="13"/>
        <v>0</v>
      </c>
      <c r="EB28" s="728">
        <f t="shared" si="13"/>
        <v>0</v>
      </c>
      <c r="EC28" s="728">
        <f t="shared" si="13"/>
        <v>0</v>
      </c>
      <c r="ED28" s="728">
        <f t="shared" si="13"/>
        <v>0</v>
      </c>
      <c r="EE28" s="728">
        <f t="shared" si="13"/>
        <v>0</v>
      </c>
      <c r="EF28" s="728">
        <f t="shared" si="13"/>
        <v>0</v>
      </c>
      <c r="EG28" s="728">
        <f t="shared" si="13"/>
        <v>0</v>
      </c>
      <c r="EH28" s="728">
        <f>EH29+EH31+EH32+EH30</f>
        <v>16</v>
      </c>
      <c r="EI28" s="728">
        <f>EI29+EI31+EI32+EI30</f>
        <v>0</v>
      </c>
      <c r="EJ28" s="728">
        <f>EJ29+EJ31+EJ32+EJ30</f>
        <v>0</v>
      </c>
      <c r="EK28" s="728">
        <f t="shared" si="13"/>
        <v>0</v>
      </c>
      <c r="EL28" s="728">
        <f t="shared" si="13"/>
        <v>0</v>
      </c>
      <c r="EM28" s="728">
        <f t="shared" si="13"/>
        <v>0</v>
      </c>
      <c r="EN28" s="728">
        <f>EN29+EN31+EN32+EN30</f>
        <v>0</v>
      </c>
      <c r="EO28" s="728">
        <f>EO29+EO31+EO32+EO30</f>
        <v>0</v>
      </c>
      <c r="EP28" s="728">
        <f>EP29+EP31+EP32+EP30</f>
        <v>0</v>
      </c>
      <c r="EQ28" s="728">
        <f t="shared" si="13"/>
        <v>0</v>
      </c>
      <c r="ER28" s="728">
        <f t="shared" si="13"/>
        <v>0</v>
      </c>
      <c r="ES28" s="728">
        <f t="shared" si="13"/>
        <v>0</v>
      </c>
      <c r="ET28" s="728">
        <f t="shared" si="13"/>
        <v>0</v>
      </c>
      <c r="EU28" s="728">
        <f t="shared" si="13"/>
        <v>18</v>
      </c>
      <c r="EV28" s="728">
        <f t="shared" si="13"/>
        <v>0</v>
      </c>
      <c r="EW28" s="728">
        <f t="shared" si="13"/>
        <v>0</v>
      </c>
      <c r="EX28" s="728">
        <f t="shared" si="13"/>
        <v>0</v>
      </c>
      <c r="EY28" s="728">
        <f t="shared" si="13"/>
        <v>0</v>
      </c>
      <c r="EZ28" s="728">
        <f t="shared" ref="EZ28:FH28" si="14">EZ29+EZ31+EZ32+EZ30</f>
        <v>0</v>
      </c>
      <c r="FA28" s="728">
        <f t="shared" si="14"/>
        <v>0</v>
      </c>
      <c r="FB28" s="728">
        <f t="shared" si="14"/>
        <v>0</v>
      </c>
      <c r="FC28" s="728">
        <f t="shared" si="14"/>
        <v>0</v>
      </c>
      <c r="FD28" s="728">
        <f t="shared" si="14"/>
        <v>0</v>
      </c>
      <c r="FE28" s="728">
        <f t="shared" si="14"/>
        <v>0</v>
      </c>
      <c r="FF28" s="728">
        <f t="shared" si="14"/>
        <v>12509</v>
      </c>
      <c r="FG28" s="728">
        <f t="shared" si="14"/>
        <v>0</v>
      </c>
      <c r="FH28" s="728">
        <f t="shared" si="14"/>
        <v>0</v>
      </c>
      <c r="FI28" s="728">
        <f t="shared" ref="FI28:GA28" si="15">FI29+FI31+FI32+FI30</f>
        <v>0</v>
      </c>
      <c r="FJ28" s="728">
        <f t="shared" si="15"/>
        <v>0</v>
      </c>
      <c r="FK28" s="728">
        <f t="shared" si="15"/>
        <v>0</v>
      </c>
      <c r="FL28" s="728">
        <f t="shared" si="15"/>
        <v>0</v>
      </c>
      <c r="FM28" s="728">
        <f t="shared" si="15"/>
        <v>0</v>
      </c>
      <c r="FN28" s="728">
        <f t="shared" si="15"/>
        <v>0</v>
      </c>
      <c r="FO28" s="728">
        <f t="shared" si="15"/>
        <v>0</v>
      </c>
      <c r="FP28" s="728">
        <f t="shared" si="15"/>
        <v>0</v>
      </c>
      <c r="FQ28" s="728">
        <f t="shared" si="15"/>
        <v>0</v>
      </c>
      <c r="FR28" s="728">
        <f t="shared" si="15"/>
        <v>0</v>
      </c>
      <c r="FS28" s="728">
        <f t="shared" si="15"/>
        <v>0</v>
      </c>
      <c r="FT28" s="728">
        <f t="shared" si="15"/>
        <v>0</v>
      </c>
      <c r="FU28" s="728">
        <f t="shared" si="15"/>
        <v>2</v>
      </c>
      <c r="FV28" s="728">
        <f t="shared" si="15"/>
        <v>0</v>
      </c>
      <c r="FW28" s="728">
        <f t="shared" si="15"/>
        <v>0</v>
      </c>
      <c r="FX28" s="728">
        <f t="shared" si="15"/>
        <v>299</v>
      </c>
      <c r="FY28" s="728">
        <f t="shared" si="15"/>
        <v>0</v>
      </c>
      <c r="FZ28" s="728">
        <f t="shared" si="15"/>
        <v>0</v>
      </c>
      <c r="GA28" s="728">
        <f t="shared" si="15"/>
        <v>549177</v>
      </c>
      <c r="GB28" s="728">
        <f t="shared" si="13"/>
        <v>18</v>
      </c>
      <c r="GC28" s="728">
        <f t="shared" si="13"/>
        <v>0</v>
      </c>
      <c r="GD28" s="705">
        <f t="shared" si="3"/>
        <v>549195</v>
      </c>
      <c r="GE28" s="833"/>
      <c r="GF28" s="841"/>
      <c r="GG28" s="841"/>
      <c r="GH28" s="841"/>
      <c r="GI28" s="841"/>
      <c r="GJ28" s="841"/>
      <c r="GK28" s="841"/>
      <c r="GL28" s="841"/>
      <c r="GM28" s="841"/>
      <c r="GN28" s="841"/>
      <c r="GO28" s="841"/>
      <c r="GP28" s="841"/>
      <c r="GQ28" s="841"/>
      <c r="GR28" s="841"/>
      <c r="GS28" s="841"/>
      <c r="GT28" s="841"/>
      <c r="GU28" s="841"/>
      <c r="GV28" s="841"/>
      <c r="GW28" s="841"/>
      <c r="GX28" s="841"/>
      <c r="GY28" s="841"/>
      <c r="GZ28" s="841"/>
      <c r="HA28" s="841"/>
      <c r="HB28" s="841"/>
      <c r="HC28" s="841"/>
      <c r="HD28" s="841"/>
      <c r="HE28" s="841"/>
      <c r="HF28" s="841"/>
      <c r="HG28" s="841"/>
      <c r="HH28" s="841"/>
      <c r="HI28" s="841"/>
      <c r="HJ28" s="841"/>
      <c r="HK28" s="841"/>
      <c r="HL28" s="841"/>
      <c r="HM28" s="841"/>
      <c r="HN28" s="841"/>
      <c r="HO28" s="841"/>
      <c r="HP28" s="841"/>
      <c r="HQ28" s="841"/>
      <c r="HR28" s="841"/>
      <c r="HS28" s="841"/>
      <c r="HT28" s="841"/>
      <c r="HU28" s="841"/>
      <c r="HV28" s="841"/>
      <c r="HW28" s="841"/>
      <c r="HX28" s="841"/>
      <c r="HY28" s="841"/>
      <c r="HZ28" s="841"/>
      <c r="IA28" s="841"/>
      <c r="IB28" s="841"/>
      <c r="IC28" s="841"/>
      <c r="ID28" s="841"/>
      <c r="IE28" s="841"/>
      <c r="IF28" s="841"/>
      <c r="IG28" s="841"/>
      <c r="IH28" s="841"/>
      <c r="II28" s="841"/>
      <c r="IJ28" s="841"/>
      <c r="IK28" s="841"/>
      <c r="IL28" s="841"/>
      <c r="IM28" s="841"/>
      <c r="IN28" s="841"/>
      <c r="IO28" s="841"/>
      <c r="IP28" s="841"/>
      <c r="IQ28" s="841"/>
      <c r="IR28" s="841"/>
      <c r="IS28" s="841"/>
      <c r="IT28" s="841"/>
      <c r="IU28" s="841"/>
      <c r="IV28" s="841"/>
      <c r="IW28" s="841"/>
      <c r="IX28" s="841"/>
      <c r="IY28" s="841"/>
      <c r="IZ28" s="841"/>
      <c r="JA28" s="841"/>
      <c r="JB28" s="841"/>
      <c r="JC28" s="841"/>
      <c r="JD28" s="841"/>
      <c r="JE28" s="841"/>
      <c r="JF28" s="841"/>
      <c r="JG28" s="841"/>
      <c r="JH28" s="841"/>
      <c r="JI28" s="841"/>
      <c r="JJ28" s="841"/>
      <c r="JK28" s="841"/>
      <c r="JL28" s="841"/>
      <c r="JM28" s="841"/>
      <c r="JN28" s="841"/>
      <c r="JO28" s="841"/>
      <c r="JP28" s="841"/>
      <c r="JQ28" s="841"/>
      <c r="JR28" s="841"/>
      <c r="JS28" s="841"/>
      <c r="JT28" s="841"/>
      <c r="JU28" s="841"/>
      <c r="JV28" s="841"/>
      <c r="JW28" s="841"/>
      <c r="JX28" s="841"/>
      <c r="JY28" s="841"/>
      <c r="JZ28" s="841"/>
      <c r="KA28" s="841"/>
      <c r="KB28" s="841"/>
      <c r="KC28" s="841"/>
      <c r="KD28" s="841"/>
      <c r="KE28" s="841"/>
      <c r="KF28" s="841"/>
      <c r="KG28" s="841"/>
      <c r="KH28" s="841"/>
      <c r="KI28" s="841"/>
      <c r="KJ28" s="841"/>
      <c r="KK28" s="841"/>
      <c r="KL28" s="841"/>
      <c r="KM28" s="841"/>
      <c r="KN28" s="841"/>
      <c r="KO28" s="841"/>
      <c r="KP28" s="841"/>
      <c r="KQ28" s="841"/>
      <c r="KR28" s="841"/>
      <c r="KS28" s="841"/>
      <c r="KT28" s="841"/>
      <c r="KU28" s="841"/>
      <c r="KV28" s="841"/>
      <c r="KW28" s="841"/>
      <c r="KX28" s="841"/>
      <c r="KY28" s="841"/>
      <c r="KZ28" s="841"/>
      <c r="LA28" s="841"/>
      <c r="LB28" s="841"/>
      <c r="LC28" s="841"/>
      <c r="LD28" s="841"/>
      <c r="LE28" s="841"/>
      <c r="LF28" s="841"/>
      <c r="LG28" s="841"/>
      <c r="LH28" s="841"/>
      <c r="LI28" s="841"/>
      <c r="LJ28" s="841"/>
      <c r="LK28" s="841"/>
      <c r="LL28" s="841"/>
      <c r="LM28" s="841"/>
      <c r="LN28" s="841"/>
      <c r="LO28" s="841"/>
      <c r="LP28" s="841"/>
      <c r="LQ28" s="841"/>
      <c r="LR28" s="841"/>
      <c r="LS28" s="841"/>
      <c r="LT28" s="841"/>
      <c r="LU28" s="841"/>
      <c r="LV28" s="841"/>
      <c r="LW28" s="841"/>
      <c r="LX28" s="841"/>
      <c r="LY28" s="841"/>
      <c r="LZ28" s="841"/>
      <c r="MA28" s="841"/>
      <c r="MB28" s="841"/>
      <c r="MC28" s="841"/>
      <c r="MD28" s="841"/>
      <c r="ME28" s="841"/>
      <c r="MF28" s="841"/>
      <c r="MG28" s="841"/>
      <c r="MH28" s="841"/>
      <c r="MI28" s="841"/>
      <c r="MJ28" s="841"/>
      <c r="MK28" s="841"/>
      <c r="ML28" s="841"/>
      <c r="MM28" s="841"/>
      <c r="MN28" s="841"/>
      <c r="MO28" s="841"/>
      <c r="MP28" s="841"/>
      <c r="MQ28" s="841"/>
      <c r="MR28" s="841"/>
      <c r="MS28" s="841"/>
      <c r="MT28" s="841"/>
      <c r="MU28" s="841"/>
      <c r="MV28" s="841"/>
      <c r="MW28" s="841"/>
      <c r="MX28" s="841"/>
      <c r="MY28" s="841"/>
      <c r="MZ28" s="841"/>
      <c r="NA28" s="841"/>
      <c r="NB28" s="841"/>
      <c r="NC28" s="841"/>
      <c r="ND28" s="841"/>
      <c r="NE28" s="841"/>
      <c r="NF28" s="841"/>
      <c r="NG28" s="841"/>
      <c r="NH28" s="841"/>
      <c r="NI28" s="841"/>
      <c r="NJ28" s="841"/>
      <c r="NK28" s="841"/>
      <c r="NL28" s="841"/>
      <c r="NM28" s="841"/>
      <c r="NN28" s="841"/>
      <c r="NO28" s="841"/>
      <c r="NP28" s="841"/>
      <c r="NQ28" s="841"/>
      <c r="NR28" s="841"/>
      <c r="NS28" s="841"/>
      <c r="NT28" s="841"/>
      <c r="NU28" s="841"/>
      <c r="NV28" s="841"/>
      <c r="NW28" s="841"/>
      <c r="NX28" s="841"/>
      <c r="NY28" s="841"/>
      <c r="NZ28" s="841"/>
      <c r="OA28" s="841"/>
      <c r="OB28" s="841"/>
      <c r="OC28" s="841"/>
      <c r="OD28" s="841"/>
      <c r="OE28" s="841"/>
      <c r="OF28" s="841"/>
      <c r="OG28" s="841"/>
      <c r="OH28" s="841"/>
      <c r="OI28" s="841"/>
      <c r="OJ28" s="841"/>
      <c r="OK28" s="841"/>
      <c r="OL28" s="841"/>
      <c r="OM28" s="841"/>
      <c r="ON28" s="841"/>
      <c r="OO28" s="841"/>
      <c r="OP28" s="841"/>
      <c r="OQ28" s="841"/>
      <c r="OR28" s="841"/>
      <c r="OS28" s="841"/>
      <c r="OT28" s="841"/>
      <c r="OU28" s="841"/>
      <c r="OV28" s="841"/>
      <c r="OW28" s="841"/>
      <c r="OX28" s="841"/>
      <c r="OY28" s="841"/>
      <c r="OZ28" s="841"/>
      <c r="PA28" s="841"/>
      <c r="PB28" s="841"/>
      <c r="PC28" s="841"/>
      <c r="PD28" s="841"/>
      <c r="PE28" s="841"/>
      <c r="PF28" s="841"/>
      <c r="PG28" s="841"/>
      <c r="PH28" s="841"/>
      <c r="PI28" s="841"/>
      <c r="PJ28" s="841"/>
      <c r="PK28" s="841"/>
      <c r="PL28" s="841"/>
      <c r="PM28" s="841"/>
      <c r="PN28" s="841"/>
      <c r="PO28" s="841"/>
      <c r="PP28" s="841"/>
      <c r="PQ28" s="841"/>
      <c r="PR28" s="841"/>
      <c r="PS28" s="841"/>
      <c r="PT28" s="841"/>
      <c r="PU28" s="841"/>
      <c r="PV28" s="841"/>
      <c r="PW28" s="841"/>
      <c r="PX28" s="841"/>
      <c r="PY28" s="841"/>
      <c r="PZ28" s="841"/>
      <c r="QA28" s="841"/>
      <c r="QB28" s="841"/>
      <c r="QC28" s="841"/>
      <c r="QD28" s="841"/>
      <c r="QE28" s="841"/>
      <c r="QF28" s="841"/>
      <c r="QG28" s="841"/>
      <c r="QH28" s="841"/>
      <c r="QI28" s="841"/>
      <c r="QJ28" s="841"/>
      <c r="QK28" s="841"/>
      <c r="QL28" s="841"/>
      <c r="QM28" s="841"/>
      <c r="QN28" s="841"/>
      <c r="QO28" s="841"/>
      <c r="QP28" s="841"/>
      <c r="QQ28" s="841"/>
      <c r="QR28" s="841"/>
      <c r="QS28" s="841"/>
      <c r="QT28" s="841"/>
      <c r="QU28" s="841"/>
      <c r="QV28" s="841"/>
      <c r="QW28" s="841"/>
      <c r="QX28" s="841"/>
      <c r="QY28" s="841"/>
      <c r="QZ28" s="841"/>
      <c r="RA28" s="841"/>
      <c r="RB28" s="841"/>
      <c r="RC28" s="841"/>
      <c r="RD28" s="841"/>
      <c r="RE28" s="841"/>
      <c r="RF28" s="841"/>
      <c r="RG28" s="841"/>
      <c r="RH28" s="841"/>
      <c r="RI28" s="841"/>
      <c r="RJ28" s="841"/>
      <c r="RK28" s="841"/>
      <c r="RL28" s="841"/>
      <c r="RM28" s="841"/>
      <c r="RN28" s="841"/>
      <c r="RO28" s="841"/>
      <c r="RP28" s="841"/>
      <c r="RQ28" s="841"/>
      <c r="RR28" s="841"/>
      <c r="RS28" s="841"/>
      <c r="RT28" s="841"/>
      <c r="RU28" s="841"/>
      <c r="RV28" s="841"/>
      <c r="RW28" s="841"/>
      <c r="RX28" s="841"/>
      <c r="RY28" s="841"/>
      <c r="RZ28" s="841"/>
      <c r="SA28" s="841"/>
      <c r="SB28" s="841"/>
      <c r="SC28" s="841"/>
      <c r="SD28" s="841"/>
      <c r="SE28" s="841"/>
      <c r="SF28" s="841"/>
      <c r="SG28" s="841"/>
      <c r="SH28" s="841"/>
      <c r="SI28" s="841"/>
      <c r="SJ28" s="841"/>
      <c r="SK28" s="841"/>
      <c r="SL28" s="841"/>
      <c r="SM28" s="841"/>
      <c r="SN28" s="841"/>
      <c r="SO28" s="841"/>
      <c r="SP28" s="841"/>
      <c r="SQ28" s="841"/>
      <c r="SR28" s="841"/>
      <c r="SS28" s="841"/>
      <c r="ST28" s="841"/>
      <c r="SU28" s="841"/>
      <c r="SV28" s="841"/>
      <c r="SW28" s="841"/>
      <c r="SX28" s="841"/>
      <c r="SY28" s="841"/>
      <c r="SZ28" s="841"/>
      <c r="TA28" s="841"/>
      <c r="TB28" s="841"/>
      <c r="TC28" s="841"/>
      <c r="TD28" s="841"/>
      <c r="TE28" s="841"/>
      <c r="TF28" s="841"/>
      <c r="TG28" s="841"/>
      <c r="TH28" s="841"/>
      <c r="TI28" s="841"/>
      <c r="TJ28" s="841"/>
      <c r="TK28" s="841"/>
      <c r="TL28" s="841"/>
      <c r="TM28" s="841"/>
      <c r="TN28" s="841"/>
      <c r="TO28" s="841"/>
      <c r="TP28" s="841"/>
      <c r="TQ28" s="841"/>
      <c r="TR28" s="841"/>
      <c r="TS28" s="841"/>
      <c r="TT28" s="841"/>
      <c r="TU28" s="841"/>
      <c r="TV28" s="841"/>
      <c r="TW28" s="841"/>
      <c r="TX28" s="841"/>
      <c r="TY28" s="841"/>
      <c r="TZ28" s="841"/>
      <c r="UA28" s="841"/>
      <c r="UB28" s="841"/>
      <c r="UC28" s="841"/>
      <c r="UD28" s="841"/>
      <c r="UE28" s="841"/>
      <c r="UF28" s="841"/>
      <c r="UG28" s="841"/>
      <c r="UH28" s="841"/>
      <c r="UI28" s="841"/>
      <c r="UJ28" s="841"/>
      <c r="UK28" s="841"/>
      <c r="UL28" s="841"/>
      <c r="UM28" s="841"/>
      <c r="UN28" s="841"/>
      <c r="UO28" s="841"/>
      <c r="UP28" s="841"/>
      <c r="UQ28" s="841"/>
      <c r="UR28" s="841"/>
      <c r="US28" s="841"/>
      <c r="UT28" s="841"/>
      <c r="UU28" s="841"/>
      <c r="UV28" s="841"/>
      <c r="UW28" s="841"/>
      <c r="UX28" s="841"/>
      <c r="UY28" s="841"/>
      <c r="UZ28" s="841"/>
      <c r="VA28" s="841"/>
      <c r="VB28" s="841"/>
      <c r="VC28" s="841"/>
      <c r="VD28" s="841"/>
      <c r="VE28" s="841"/>
      <c r="VF28" s="841"/>
      <c r="VG28" s="841"/>
      <c r="VH28" s="841"/>
      <c r="VI28" s="841"/>
      <c r="VJ28" s="841"/>
      <c r="VK28" s="841"/>
      <c r="VL28" s="841"/>
      <c r="VM28" s="841"/>
      <c r="VN28" s="841"/>
      <c r="VO28" s="841"/>
      <c r="VP28" s="841"/>
      <c r="VQ28" s="841"/>
      <c r="VR28" s="841"/>
      <c r="VS28" s="841"/>
      <c r="VT28" s="841"/>
      <c r="VU28" s="841"/>
      <c r="VV28" s="841"/>
      <c r="VW28" s="841"/>
      <c r="VX28" s="841"/>
      <c r="VY28" s="841"/>
      <c r="VZ28" s="841"/>
      <c r="WA28" s="841"/>
      <c r="WB28" s="841"/>
      <c r="WC28" s="841"/>
      <c r="WD28" s="841"/>
      <c r="WE28" s="841"/>
      <c r="WF28" s="841"/>
      <c r="WG28" s="841"/>
      <c r="WH28" s="841"/>
      <c r="WI28" s="841"/>
      <c r="WJ28" s="841"/>
      <c r="WK28" s="841"/>
      <c r="WL28" s="841"/>
      <c r="WM28" s="841"/>
      <c r="WN28" s="841"/>
      <c r="WO28" s="841"/>
      <c r="WP28" s="841"/>
      <c r="WQ28" s="841"/>
      <c r="WR28" s="841"/>
      <c r="WS28" s="841"/>
      <c r="WT28" s="841"/>
      <c r="WU28" s="841"/>
      <c r="WV28" s="841"/>
      <c r="WW28" s="841"/>
      <c r="WX28" s="841"/>
      <c r="WY28" s="841"/>
      <c r="WZ28" s="841"/>
      <c r="XA28" s="841"/>
      <c r="XB28" s="841"/>
      <c r="XC28" s="841"/>
      <c r="XD28" s="841"/>
      <c r="XE28" s="841"/>
      <c r="XF28" s="841"/>
      <c r="XG28" s="841"/>
      <c r="XH28" s="841"/>
      <c r="XI28" s="841"/>
      <c r="XJ28" s="841"/>
      <c r="XK28" s="841"/>
      <c r="XL28" s="841"/>
      <c r="XM28" s="841"/>
      <c r="XN28" s="841"/>
      <c r="XO28" s="841"/>
      <c r="XP28" s="841"/>
      <c r="XQ28" s="841"/>
      <c r="XR28" s="841"/>
      <c r="XS28" s="841"/>
      <c r="XT28" s="841"/>
      <c r="XU28" s="841"/>
      <c r="XV28" s="841"/>
      <c r="XW28" s="841"/>
      <c r="XX28" s="841"/>
      <c r="XY28" s="841"/>
      <c r="XZ28" s="841"/>
      <c r="YA28" s="841"/>
      <c r="YB28" s="841"/>
      <c r="YC28" s="841"/>
      <c r="YD28" s="841"/>
      <c r="YE28" s="841"/>
      <c r="YF28" s="841"/>
      <c r="YG28" s="841"/>
      <c r="YH28" s="841"/>
      <c r="YI28" s="841"/>
      <c r="YJ28" s="841"/>
      <c r="YK28" s="841"/>
      <c r="YL28" s="841"/>
      <c r="YM28" s="841"/>
      <c r="YN28" s="841"/>
      <c r="YO28" s="841"/>
      <c r="YP28" s="841"/>
      <c r="YQ28" s="841"/>
      <c r="YR28" s="841"/>
      <c r="YS28" s="841"/>
      <c r="YT28" s="841"/>
      <c r="YU28" s="841"/>
      <c r="YV28" s="841"/>
      <c r="YW28" s="841"/>
      <c r="YX28" s="841"/>
      <c r="YY28" s="841"/>
      <c r="YZ28" s="841"/>
      <c r="ZA28" s="841"/>
      <c r="ZB28" s="841"/>
      <c r="ZC28" s="841"/>
      <c r="ZD28" s="841"/>
      <c r="ZE28" s="841"/>
      <c r="ZF28" s="841"/>
      <c r="ZG28" s="841"/>
      <c r="ZH28" s="841"/>
      <c r="ZI28" s="841"/>
      <c r="ZJ28" s="841"/>
      <c r="ZK28" s="841"/>
      <c r="ZL28" s="841"/>
      <c r="ZM28" s="841"/>
      <c r="ZN28" s="841"/>
      <c r="ZO28" s="841"/>
      <c r="ZP28" s="841"/>
      <c r="ZQ28" s="841"/>
      <c r="ZR28" s="841"/>
      <c r="ZS28" s="841"/>
      <c r="ZT28" s="841"/>
      <c r="ZU28" s="841"/>
      <c r="ZV28" s="841"/>
      <c r="ZW28" s="841"/>
      <c r="ZX28" s="841"/>
      <c r="ZY28" s="841"/>
      <c r="ZZ28" s="841"/>
      <c r="AAA28" s="841"/>
      <c r="AAB28" s="841"/>
      <c r="AAC28" s="841"/>
      <c r="AAD28" s="841"/>
      <c r="AAE28" s="841"/>
      <c r="AAF28" s="841"/>
      <c r="AAG28" s="841"/>
      <c r="AAH28" s="841"/>
      <c r="AAI28" s="841"/>
      <c r="AAJ28" s="841"/>
      <c r="AAK28" s="841"/>
      <c r="AAL28" s="841"/>
      <c r="AAM28" s="841"/>
      <c r="AAN28" s="841"/>
      <c r="AAO28" s="841"/>
      <c r="AAP28" s="841"/>
      <c r="AAQ28" s="841"/>
      <c r="AAR28" s="841"/>
      <c r="AAS28" s="841"/>
      <c r="AAT28" s="841"/>
      <c r="AAU28" s="841"/>
      <c r="AAV28" s="841"/>
      <c r="AAW28" s="841"/>
      <c r="AAX28" s="841"/>
      <c r="AAY28" s="841"/>
      <c r="AAZ28" s="841"/>
      <c r="ABA28" s="841"/>
      <c r="ABB28" s="841"/>
      <c r="ABC28" s="841"/>
      <c r="ABD28" s="841"/>
      <c r="ABE28" s="841"/>
      <c r="ABF28" s="841"/>
      <c r="ABG28" s="841"/>
      <c r="ABH28" s="841"/>
      <c r="ABI28" s="841"/>
      <c r="ABJ28" s="841"/>
      <c r="ABK28" s="841"/>
      <c r="ABL28" s="841"/>
      <c r="ABM28" s="841"/>
      <c r="ABN28" s="841"/>
      <c r="ABO28" s="841"/>
      <c r="ABP28" s="841"/>
      <c r="ABQ28" s="841"/>
      <c r="ABR28" s="841"/>
      <c r="ABS28" s="841"/>
      <c r="ABT28" s="841"/>
      <c r="ABU28" s="841"/>
      <c r="ABV28" s="841"/>
      <c r="ABW28" s="841"/>
      <c r="ABX28" s="841"/>
      <c r="ABY28" s="841"/>
      <c r="ABZ28" s="841"/>
      <c r="ACA28" s="841"/>
      <c r="ACB28" s="841"/>
      <c r="ACC28" s="841"/>
      <c r="ACD28" s="841"/>
      <c r="ACE28" s="841"/>
      <c r="ACF28" s="841"/>
      <c r="ACG28" s="841"/>
      <c r="ACH28" s="841"/>
      <c r="ACI28" s="841"/>
      <c r="ACJ28" s="841"/>
      <c r="ACK28" s="841"/>
      <c r="ACL28" s="841"/>
      <c r="ACM28" s="841"/>
      <c r="ACN28" s="841"/>
      <c r="ACO28" s="841"/>
      <c r="ACP28" s="841"/>
      <c r="ACQ28" s="841"/>
      <c r="ACR28" s="841"/>
      <c r="ACS28" s="841"/>
      <c r="ACT28" s="841"/>
      <c r="ACU28" s="841"/>
      <c r="ACV28" s="841"/>
      <c r="ACW28" s="841"/>
      <c r="ACX28" s="841"/>
      <c r="ACY28" s="841"/>
      <c r="ACZ28" s="841"/>
      <c r="ADA28" s="841"/>
      <c r="ADB28" s="841"/>
      <c r="ADC28" s="841"/>
      <c r="ADD28" s="841"/>
      <c r="ADE28" s="841"/>
      <c r="ADF28" s="841"/>
      <c r="ADG28" s="841"/>
      <c r="ADH28" s="841"/>
      <c r="ADI28" s="841"/>
      <c r="ADJ28" s="841"/>
      <c r="ADK28" s="841"/>
      <c r="ADL28" s="841"/>
      <c r="ADM28" s="841"/>
      <c r="ADN28" s="841"/>
      <c r="ADO28" s="841"/>
      <c r="ADP28" s="841"/>
      <c r="ADQ28" s="841"/>
      <c r="ADR28" s="841"/>
      <c r="ADS28" s="841"/>
      <c r="ADT28" s="841"/>
      <c r="ADU28" s="841"/>
      <c r="ADV28" s="841"/>
      <c r="ADW28" s="841"/>
      <c r="ADX28" s="841"/>
      <c r="ADY28" s="841"/>
      <c r="ADZ28" s="841"/>
      <c r="AEA28" s="841"/>
      <c r="AEB28" s="841"/>
      <c r="AEC28" s="841"/>
      <c r="AED28" s="841"/>
      <c r="AEE28" s="841"/>
      <c r="AEF28" s="841"/>
      <c r="AEG28" s="841"/>
      <c r="AEH28" s="841"/>
      <c r="AEI28" s="841"/>
      <c r="AEJ28" s="841"/>
      <c r="AEK28" s="841"/>
      <c r="AEL28" s="841"/>
      <c r="AEM28" s="841"/>
      <c r="AEN28" s="841"/>
      <c r="AEO28" s="841"/>
      <c r="AEP28" s="841"/>
      <c r="AEQ28" s="841"/>
      <c r="AER28" s="841"/>
      <c r="AES28" s="841"/>
      <c r="AET28" s="841"/>
      <c r="AEU28" s="841"/>
      <c r="AEV28" s="841"/>
      <c r="AEW28" s="841"/>
      <c r="AEX28" s="841"/>
      <c r="AEY28" s="841"/>
      <c r="AEZ28" s="841"/>
      <c r="AFA28" s="841"/>
      <c r="AFB28" s="841"/>
      <c r="AFC28" s="841"/>
      <c r="AFD28" s="841"/>
      <c r="AFE28" s="841"/>
      <c r="AFF28" s="841"/>
      <c r="AFG28" s="841"/>
      <c r="AFH28" s="841"/>
      <c r="AFI28" s="841"/>
      <c r="AFJ28" s="841"/>
      <c r="AFK28" s="841"/>
      <c r="AFL28" s="841"/>
      <c r="AFM28" s="841"/>
      <c r="AFN28" s="841"/>
      <c r="AFO28" s="841"/>
      <c r="AFP28" s="841"/>
      <c r="AFQ28" s="841"/>
      <c r="AFR28" s="841"/>
      <c r="AFS28" s="841"/>
      <c r="AFT28" s="841"/>
      <c r="AFU28" s="841"/>
      <c r="AFV28" s="841"/>
      <c r="AFW28" s="841"/>
      <c r="AFX28" s="841"/>
      <c r="AFY28" s="841"/>
      <c r="AFZ28" s="841"/>
      <c r="AGA28" s="841"/>
      <c r="AGB28" s="841"/>
      <c r="AGC28" s="841"/>
      <c r="AGD28" s="841"/>
      <c r="AGE28" s="841"/>
      <c r="AGF28" s="841"/>
      <c r="AGG28" s="841"/>
      <c r="AGH28" s="841"/>
      <c r="AGI28" s="841"/>
      <c r="AGJ28" s="841"/>
      <c r="AGK28" s="841"/>
      <c r="AGL28" s="841"/>
      <c r="AGM28" s="841"/>
      <c r="AGN28" s="841"/>
      <c r="AGO28" s="841"/>
      <c r="AGP28" s="841"/>
      <c r="AGQ28" s="841"/>
      <c r="AGR28" s="841"/>
      <c r="AGS28" s="841"/>
      <c r="AGT28" s="841"/>
      <c r="AGU28" s="841"/>
      <c r="AGV28" s="841"/>
      <c r="AGW28" s="841"/>
      <c r="AGX28" s="841"/>
      <c r="AGY28" s="841"/>
      <c r="AGZ28" s="841"/>
      <c r="AHA28" s="841"/>
      <c r="AHB28" s="841"/>
      <c r="AHC28" s="841"/>
      <c r="AHD28" s="841"/>
      <c r="AHE28" s="841"/>
      <c r="AHF28" s="841"/>
      <c r="AHG28" s="841"/>
      <c r="AHH28" s="841"/>
      <c r="AHI28" s="841"/>
      <c r="AHJ28" s="841"/>
      <c r="AHK28" s="841"/>
      <c r="AHL28" s="841"/>
      <c r="AHM28" s="841"/>
      <c r="AHN28" s="841"/>
      <c r="AHO28" s="841"/>
      <c r="AHP28" s="841"/>
      <c r="AHQ28" s="841"/>
      <c r="AHR28" s="841"/>
      <c r="AHS28" s="841"/>
      <c r="AHT28" s="841"/>
      <c r="AHU28" s="841"/>
      <c r="AHV28" s="841"/>
      <c r="AHW28" s="841"/>
      <c r="AHX28" s="841"/>
      <c r="AHY28" s="841"/>
      <c r="AHZ28" s="841"/>
      <c r="AIA28" s="841"/>
      <c r="AIB28" s="841"/>
      <c r="AIC28" s="841"/>
      <c r="AID28" s="841"/>
      <c r="AIE28" s="841"/>
      <c r="AIF28" s="841"/>
      <c r="AIG28" s="841"/>
      <c r="AIH28" s="841"/>
      <c r="AII28" s="841"/>
      <c r="AIJ28" s="841"/>
      <c r="AIK28" s="841"/>
      <c r="AIL28" s="841"/>
      <c r="AIM28" s="841"/>
      <c r="AIN28" s="841"/>
      <c r="AIO28" s="841"/>
      <c r="AIP28" s="841"/>
      <c r="AIQ28" s="841"/>
      <c r="AIR28" s="841"/>
      <c r="AIS28" s="841"/>
      <c r="AIT28" s="841"/>
      <c r="AIU28" s="841"/>
      <c r="AIV28" s="841"/>
      <c r="AIW28" s="841"/>
      <c r="AIX28" s="841"/>
      <c r="AIY28" s="841"/>
      <c r="AIZ28" s="841"/>
      <c r="AJA28" s="841"/>
      <c r="AJB28" s="841"/>
      <c r="AJC28" s="841"/>
      <c r="AJD28" s="841"/>
      <c r="AJE28" s="841"/>
      <c r="AJF28" s="841"/>
      <c r="AJG28" s="841"/>
      <c r="AJH28" s="841"/>
      <c r="AJI28" s="841"/>
      <c r="AJJ28" s="841"/>
      <c r="AJK28" s="841"/>
      <c r="AJL28" s="841"/>
      <c r="AJM28" s="841"/>
      <c r="AJN28" s="841"/>
      <c r="AJO28" s="841"/>
      <c r="AJP28" s="841"/>
      <c r="AJQ28" s="841"/>
      <c r="AJR28" s="841"/>
      <c r="AJS28" s="841"/>
      <c r="AJT28" s="841"/>
      <c r="AJU28" s="841"/>
      <c r="AJV28" s="841"/>
      <c r="AJW28" s="841"/>
      <c r="AJX28" s="841"/>
      <c r="AJY28" s="841"/>
      <c r="AJZ28" s="841"/>
      <c r="AKA28" s="841"/>
      <c r="AKB28" s="841"/>
      <c r="AKC28" s="841"/>
      <c r="AKD28" s="841"/>
      <c r="AKE28" s="841"/>
      <c r="AKF28" s="841"/>
      <c r="AKG28" s="841"/>
      <c r="AKH28" s="841"/>
      <c r="AKI28" s="841"/>
      <c r="AKJ28" s="841"/>
      <c r="AKK28" s="841"/>
      <c r="AKL28" s="841"/>
      <c r="AKM28" s="841"/>
      <c r="AKN28" s="841"/>
      <c r="AKO28" s="841"/>
      <c r="AKP28" s="841"/>
      <c r="AKQ28" s="841"/>
      <c r="AKR28" s="841"/>
      <c r="AKS28" s="841"/>
      <c r="AKT28" s="841"/>
      <c r="AKU28" s="841"/>
      <c r="AKV28" s="841"/>
      <c r="AKW28" s="841"/>
      <c r="AKX28" s="841"/>
      <c r="AKY28" s="841"/>
      <c r="AKZ28" s="841"/>
      <c r="ALA28" s="841"/>
      <c r="ALB28" s="841"/>
      <c r="ALC28" s="841"/>
      <c r="ALD28" s="841"/>
      <c r="ALE28" s="841"/>
      <c r="ALF28" s="841"/>
      <c r="ALG28" s="841"/>
      <c r="ALH28" s="841"/>
      <c r="ALI28" s="841"/>
      <c r="ALJ28" s="841"/>
      <c r="ALK28" s="841"/>
      <c r="ALL28" s="841"/>
      <c r="ALM28" s="841"/>
      <c r="ALN28" s="841"/>
      <c r="ALO28" s="841"/>
      <c r="ALP28" s="841"/>
      <c r="ALQ28" s="841"/>
      <c r="ALR28" s="841"/>
      <c r="ALS28" s="841"/>
      <c r="ALT28" s="841"/>
      <c r="ALU28" s="841"/>
      <c r="ALV28" s="841"/>
      <c r="ALW28" s="841"/>
      <c r="ALX28" s="841"/>
      <c r="ALY28" s="841"/>
      <c r="ALZ28" s="841"/>
      <c r="AMA28" s="841"/>
      <c r="AMB28" s="841"/>
      <c r="AMC28" s="841"/>
      <c r="AMD28" s="841"/>
      <c r="AME28" s="841"/>
      <c r="AMF28" s="841"/>
      <c r="AMG28" s="841"/>
      <c r="AMH28" s="841"/>
      <c r="AMI28" s="841"/>
      <c r="AMJ28" s="841"/>
      <c r="AMK28" s="841"/>
      <c r="AML28" s="841"/>
      <c r="AMM28" s="841"/>
      <c r="AMN28" s="841"/>
      <c r="AMO28" s="841"/>
      <c r="AMP28" s="841"/>
      <c r="AMQ28" s="841"/>
      <c r="AMR28" s="841"/>
      <c r="AMS28" s="841"/>
      <c r="AMT28" s="841"/>
      <c r="AMU28" s="841"/>
      <c r="AMV28" s="841"/>
      <c r="AMW28" s="841"/>
      <c r="AMX28" s="841"/>
      <c r="AMY28" s="841"/>
      <c r="AMZ28" s="841"/>
      <c r="ANA28" s="841"/>
      <c r="ANB28" s="841"/>
      <c r="ANC28" s="841"/>
      <c r="AND28" s="841"/>
      <c r="ANE28" s="841"/>
      <c r="ANF28" s="841"/>
      <c r="ANG28" s="841"/>
      <c r="ANH28" s="841"/>
      <c r="ANI28" s="841"/>
      <c r="ANJ28" s="841"/>
      <c r="ANK28" s="841"/>
      <c r="ANL28" s="841"/>
      <c r="ANM28" s="841"/>
      <c r="ANN28" s="841"/>
      <c r="ANO28" s="841"/>
      <c r="ANP28" s="841"/>
      <c r="ANQ28" s="841"/>
      <c r="ANR28" s="841"/>
      <c r="ANS28" s="841"/>
      <c r="ANT28" s="841"/>
      <c r="ANU28" s="841"/>
      <c r="ANV28" s="841"/>
      <c r="ANW28" s="841"/>
      <c r="ANX28" s="841"/>
      <c r="ANY28" s="841"/>
      <c r="ANZ28" s="841"/>
      <c r="AOA28" s="841"/>
      <c r="AOB28" s="841"/>
      <c r="AOC28" s="841"/>
      <c r="AOD28" s="841"/>
      <c r="AOE28" s="841"/>
      <c r="AOF28" s="841"/>
      <c r="AOG28" s="841"/>
      <c r="AOH28" s="841"/>
      <c r="AOI28" s="841"/>
      <c r="AOJ28" s="841"/>
      <c r="AOK28" s="841"/>
      <c r="AOL28" s="841"/>
      <c r="AOM28" s="841"/>
      <c r="AON28" s="841"/>
      <c r="AOO28" s="841"/>
      <c r="AOP28" s="841"/>
      <c r="AOQ28" s="841"/>
      <c r="AOR28" s="841"/>
      <c r="AOS28" s="841"/>
      <c r="AOT28" s="841"/>
      <c r="AOU28" s="841"/>
      <c r="AOV28" s="841"/>
      <c r="AOW28" s="841"/>
      <c r="AOX28" s="841"/>
      <c r="AOY28" s="841"/>
      <c r="AOZ28" s="841"/>
      <c r="APA28" s="841"/>
      <c r="APB28" s="841"/>
      <c r="APC28" s="841"/>
      <c r="APD28" s="841"/>
      <c r="APE28" s="841"/>
      <c r="APF28" s="841"/>
      <c r="APG28" s="841"/>
      <c r="APH28" s="841"/>
      <c r="API28" s="841"/>
      <c r="APJ28" s="841"/>
      <c r="APK28" s="841"/>
      <c r="APL28" s="841"/>
      <c r="APM28" s="841"/>
      <c r="APN28" s="841"/>
      <c r="APO28" s="841"/>
      <c r="APP28" s="841"/>
      <c r="APQ28" s="841"/>
      <c r="APR28" s="841"/>
      <c r="APS28" s="841"/>
      <c r="APT28" s="841"/>
      <c r="APU28" s="841"/>
      <c r="APV28" s="841"/>
      <c r="APW28" s="841"/>
      <c r="APX28" s="841"/>
      <c r="APY28" s="841"/>
      <c r="APZ28" s="841"/>
      <c r="AQA28" s="841"/>
      <c r="AQB28" s="841"/>
      <c r="AQC28" s="841"/>
      <c r="AQD28" s="841"/>
      <c r="AQE28" s="841"/>
      <c r="AQF28" s="841"/>
      <c r="AQG28" s="841"/>
      <c r="AQH28" s="841"/>
      <c r="AQI28" s="841"/>
      <c r="AQJ28" s="841"/>
      <c r="AQK28" s="841"/>
      <c r="AQL28" s="841"/>
      <c r="AQM28" s="841"/>
      <c r="AQN28" s="841"/>
      <c r="AQO28" s="841"/>
      <c r="AQP28" s="841"/>
      <c r="AQQ28" s="841"/>
      <c r="AQR28" s="841"/>
      <c r="AQS28" s="841"/>
      <c r="AQT28" s="841"/>
      <c r="AQU28" s="841"/>
      <c r="AQV28" s="841"/>
      <c r="AQW28" s="841"/>
      <c r="AQX28" s="841"/>
      <c r="AQY28" s="841"/>
      <c r="AQZ28" s="841"/>
      <c r="ARA28" s="841"/>
      <c r="ARB28" s="841"/>
      <c r="ARC28" s="841"/>
      <c r="ARD28" s="841"/>
      <c r="ARE28" s="841"/>
      <c r="ARF28" s="841"/>
      <c r="ARG28" s="841"/>
      <c r="ARH28" s="841"/>
      <c r="ARI28" s="841"/>
      <c r="ARJ28" s="841"/>
      <c r="ARK28" s="841"/>
      <c r="ARL28" s="841"/>
      <c r="ARM28" s="841"/>
      <c r="ARN28" s="841"/>
      <c r="ARO28" s="841"/>
      <c r="ARP28" s="841"/>
      <c r="ARQ28" s="841"/>
      <c r="ARR28" s="841"/>
      <c r="ARS28" s="841"/>
      <c r="ART28" s="841"/>
      <c r="ARU28" s="841"/>
      <c r="ARV28" s="841"/>
      <c r="ARW28" s="841"/>
      <c r="ARX28" s="841"/>
      <c r="ARY28" s="841"/>
      <c r="ARZ28" s="841"/>
      <c r="ASA28" s="841"/>
      <c r="ASB28" s="841"/>
      <c r="ASC28" s="841"/>
      <c r="ASD28" s="841"/>
      <c r="ASE28" s="841"/>
      <c r="ASF28" s="841"/>
      <c r="ASG28" s="841"/>
      <c r="ASH28" s="841"/>
      <c r="ASI28" s="841"/>
      <c r="ASJ28" s="841"/>
      <c r="ASK28" s="841"/>
      <c r="ASL28" s="841"/>
      <c r="ASM28" s="841"/>
      <c r="ASN28" s="841"/>
      <c r="ASO28" s="841"/>
      <c r="ASP28" s="841"/>
      <c r="ASQ28" s="841"/>
      <c r="ASR28" s="841"/>
      <c r="ASS28" s="841"/>
      <c r="AST28" s="841"/>
      <c r="ASU28" s="841"/>
      <c r="ASV28" s="841"/>
      <c r="ASW28" s="841"/>
      <c r="ASX28" s="841"/>
      <c r="ASY28" s="841"/>
      <c r="ASZ28" s="841"/>
      <c r="ATA28" s="841"/>
      <c r="ATB28" s="841"/>
      <c r="ATC28" s="841"/>
      <c r="ATD28" s="841"/>
      <c r="ATE28" s="841"/>
      <c r="ATF28" s="841"/>
      <c r="ATG28" s="841"/>
      <c r="ATH28" s="841"/>
      <c r="ATI28" s="841"/>
      <c r="ATJ28" s="841"/>
      <c r="ATK28" s="841"/>
      <c r="ATL28" s="841"/>
      <c r="ATM28" s="841"/>
      <c r="ATN28" s="841"/>
      <c r="ATO28" s="841"/>
      <c r="ATP28" s="841"/>
      <c r="ATQ28" s="841"/>
      <c r="ATR28" s="841"/>
      <c r="ATS28" s="841"/>
      <c r="ATT28" s="841"/>
      <c r="ATU28" s="841"/>
      <c r="ATV28" s="841"/>
      <c r="ATW28" s="841"/>
      <c r="ATX28" s="841"/>
      <c r="ATY28" s="841"/>
      <c r="ATZ28" s="841"/>
      <c r="AUA28" s="841"/>
      <c r="AUB28" s="841"/>
      <c r="AUC28" s="841"/>
      <c r="AUD28" s="841"/>
      <c r="AUE28" s="841"/>
      <c r="AUF28" s="841"/>
      <c r="AUG28" s="841"/>
      <c r="AUH28" s="841"/>
      <c r="AUI28" s="841"/>
      <c r="AUJ28" s="841"/>
      <c r="AUK28" s="841"/>
      <c r="AUL28" s="841"/>
      <c r="AUM28" s="841"/>
      <c r="AUN28" s="841"/>
      <c r="AUO28" s="841"/>
      <c r="AUP28" s="841"/>
      <c r="AUQ28" s="841"/>
      <c r="AUR28" s="841"/>
      <c r="AUS28" s="841"/>
      <c r="AUT28" s="841"/>
      <c r="AUU28" s="841"/>
      <c r="AUV28" s="841"/>
      <c r="AUW28" s="841"/>
      <c r="AUX28" s="841"/>
      <c r="AUY28" s="841"/>
      <c r="AUZ28" s="841"/>
      <c r="AVA28" s="841"/>
      <c r="AVB28" s="841"/>
      <c r="AVC28" s="841"/>
      <c r="AVD28" s="841"/>
      <c r="AVE28" s="841"/>
      <c r="AVF28" s="841"/>
      <c r="AVG28" s="841"/>
      <c r="AVH28" s="841"/>
      <c r="AVI28" s="841"/>
      <c r="AVJ28" s="841"/>
      <c r="AVK28" s="841"/>
      <c r="AVL28" s="841"/>
      <c r="AVM28" s="841"/>
      <c r="AVN28" s="841"/>
      <c r="AVO28" s="841"/>
      <c r="AVP28" s="841"/>
      <c r="AVQ28" s="841"/>
      <c r="AVR28" s="841"/>
      <c r="AVS28" s="841"/>
      <c r="AVT28" s="841"/>
      <c r="AVU28" s="841"/>
      <c r="AVV28" s="841"/>
      <c r="AVW28" s="841"/>
      <c r="AVX28" s="841"/>
      <c r="AVY28" s="841"/>
      <c r="AVZ28" s="841"/>
      <c r="AWA28" s="841"/>
      <c r="AWB28" s="841"/>
      <c r="AWC28" s="841"/>
      <c r="AWD28" s="841"/>
      <c r="AWE28" s="841"/>
      <c r="AWF28" s="841"/>
      <c r="AWG28" s="841"/>
      <c r="AWH28" s="841"/>
      <c r="AWI28" s="841"/>
      <c r="AWJ28" s="841"/>
      <c r="AWK28" s="841"/>
      <c r="AWL28" s="841"/>
      <c r="AWM28" s="841"/>
      <c r="AWN28" s="841"/>
      <c r="AWO28" s="841"/>
      <c r="AWP28" s="841"/>
      <c r="AWQ28" s="841"/>
      <c r="AWR28" s="841"/>
      <c r="AWS28" s="841"/>
      <c r="AWT28" s="841"/>
      <c r="AWU28" s="841"/>
      <c r="AWV28" s="841"/>
      <c r="AWW28" s="841"/>
      <c r="AWX28" s="841"/>
      <c r="AWY28" s="841"/>
      <c r="AWZ28" s="841"/>
      <c r="AXA28" s="841"/>
      <c r="AXB28" s="841"/>
      <c r="AXC28" s="841"/>
      <c r="AXD28" s="841"/>
      <c r="AXE28" s="841"/>
      <c r="AXF28" s="841"/>
      <c r="AXG28" s="841"/>
      <c r="AXH28" s="841"/>
      <c r="AXI28" s="841"/>
      <c r="AXJ28" s="841"/>
      <c r="AXK28" s="841"/>
      <c r="AXL28" s="841"/>
      <c r="AXM28" s="841"/>
      <c r="AXN28" s="841"/>
      <c r="AXO28" s="841"/>
      <c r="AXP28" s="841"/>
      <c r="AXQ28" s="841"/>
      <c r="AXR28" s="841"/>
      <c r="AXS28" s="841"/>
      <c r="AXT28" s="841"/>
      <c r="AXU28" s="841"/>
      <c r="AXV28" s="841"/>
      <c r="AXW28" s="841"/>
      <c r="AXX28" s="841"/>
      <c r="AXY28" s="841"/>
      <c r="AXZ28" s="841"/>
      <c r="AYA28" s="841"/>
      <c r="AYB28" s="841"/>
      <c r="AYC28" s="841"/>
      <c r="AYD28" s="841"/>
      <c r="AYE28" s="841"/>
      <c r="AYF28" s="841"/>
      <c r="AYG28" s="841"/>
      <c r="AYH28" s="841"/>
      <c r="AYI28" s="841"/>
      <c r="AYJ28" s="841"/>
      <c r="AYK28" s="841"/>
      <c r="AYL28" s="841"/>
      <c r="AYM28" s="841"/>
      <c r="AYN28" s="841"/>
      <c r="AYO28" s="841"/>
      <c r="AYP28" s="841"/>
      <c r="AYQ28" s="841"/>
      <c r="AYR28" s="841"/>
      <c r="AYS28" s="841"/>
    </row>
    <row r="29" spans="1:1345" s="706" customFormat="1" ht="17.25" customHeight="1">
      <c r="A29" s="707"/>
      <c r="B29" s="697"/>
      <c r="C29" s="698">
        <v>1</v>
      </c>
      <c r="D29" s="699" t="s">
        <v>370</v>
      </c>
      <c r="E29" s="700"/>
      <c r="F29" s="700"/>
      <c r="G29" s="701" t="s">
        <v>15</v>
      </c>
      <c r="H29" s="702">
        <f t="shared" si="5"/>
        <v>387986</v>
      </c>
      <c r="I29" s="702">
        <f t="shared" si="6"/>
        <v>18</v>
      </c>
      <c r="J29" s="702">
        <f t="shared" si="1"/>
        <v>0</v>
      </c>
      <c r="K29" s="703">
        <f t="shared" si="2"/>
        <v>388004</v>
      </c>
      <c r="L29" s="702">
        <v>3656</v>
      </c>
      <c r="M29" s="702"/>
      <c r="N29" s="704"/>
      <c r="O29" s="702"/>
      <c r="P29" s="702"/>
      <c r="Q29" s="704"/>
      <c r="R29" s="702"/>
      <c r="S29" s="702"/>
      <c r="T29" s="704"/>
      <c r="U29" s="702">
        <f>L29</f>
        <v>3656</v>
      </c>
      <c r="V29" s="702"/>
      <c r="W29" s="704"/>
      <c r="X29" s="702">
        <v>176</v>
      </c>
      <c r="Y29" s="702"/>
      <c r="Z29" s="704"/>
      <c r="AA29" s="702">
        <v>1145</v>
      </c>
      <c r="AB29" s="702"/>
      <c r="AC29" s="702"/>
      <c r="AD29" s="702">
        <v>1965</v>
      </c>
      <c r="AE29" s="702"/>
      <c r="AF29" s="702"/>
      <c r="AG29" s="702"/>
      <c r="AH29" s="702"/>
      <c r="AI29" s="702"/>
      <c r="AJ29" s="702">
        <f>AD29+AA29+X29</f>
        <v>3286</v>
      </c>
      <c r="AK29" s="702"/>
      <c r="AL29" s="702"/>
      <c r="AM29" s="702">
        <v>1</v>
      </c>
      <c r="AN29" s="702"/>
      <c r="AO29" s="704"/>
      <c r="AP29" s="702">
        <v>1</v>
      </c>
      <c r="AQ29" s="702"/>
      <c r="AR29" s="704"/>
      <c r="AS29" s="702">
        <v>28</v>
      </c>
      <c r="AT29" s="702"/>
      <c r="AU29" s="704"/>
      <c r="AV29" s="702">
        <v>116</v>
      </c>
      <c r="AW29" s="702"/>
      <c r="AX29" s="704"/>
      <c r="AY29" s="702"/>
      <c r="AZ29" s="702"/>
      <c r="BA29" s="704"/>
      <c r="BB29" s="702">
        <v>1</v>
      </c>
      <c r="BC29" s="702"/>
      <c r="BD29" s="704"/>
      <c r="BE29" s="702"/>
      <c r="BF29" s="702"/>
      <c r="BG29" s="704"/>
      <c r="BH29" s="702">
        <v>387</v>
      </c>
      <c r="BI29" s="702"/>
      <c r="BJ29" s="704"/>
      <c r="BK29" s="702">
        <v>572</v>
      </c>
      <c r="BL29" s="702"/>
      <c r="BM29" s="704"/>
      <c r="BN29" s="702"/>
      <c r="BO29" s="702"/>
      <c r="BP29" s="704"/>
      <c r="BQ29" s="702"/>
      <c r="BR29" s="702"/>
      <c r="BS29" s="704"/>
      <c r="BT29" s="702"/>
      <c r="BU29" s="702"/>
      <c r="BV29" s="704"/>
      <c r="BW29" s="702">
        <v>362</v>
      </c>
      <c r="BX29" s="702"/>
      <c r="BY29" s="704"/>
      <c r="BZ29" s="702"/>
      <c r="CA29" s="702"/>
      <c r="CB29" s="704"/>
      <c r="CC29" s="702"/>
      <c r="CD29" s="702"/>
      <c r="CE29" s="704"/>
      <c r="CF29" s="702">
        <v>352547</v>
      </c>
      <c r="CG29" s="702"/>
      <c r="CH29" s="704"/>
      <c r="CI29" s="702"/>
      <c r="CJ29" s="702"/>
      <c r="CK29" s="704"/>
      <c r="CL29" s="702">
        <v>13090</v>
      </c>
      <c r="CM29" s="702"/>
      <c r="CN29" s="704"/>
      <c r="CO29" s="702"/>
      <c r="CP29" s="702"/>
      <c r="CQ29" s="704"/>
      <c r="CR29" s="702">
        <v>6749</v>
      </c>
      <c r="CS29" s="702"/>
      <c r="CT29" s="704"/>
      <c r="CU29" s="702"/>
      <c r="CV29" s="702"/>
      <c r="CW29" s="704"/>
      <c r="CX29" s="702"/>
      <c r="CY29" s="702"/>
      <c r="CZ29" s="704"/>
      <c r="DA29" s="702"/>
      <c r="DB29" s="702"/>
      <c r="DC29" s="704"/>
      <c r="DD29" s="702"/>
      <c r="DE29" s="702"/>
      <c r="DF29" s="704"/>
      <c r="DG29" s="702"/>
      <c r="DH29" s="702"/>
      <c r="DI29" s="704"/>
      <c r="DJ29" s="702">
        <v>22</v>
      </c>
      <c r="DK29" s="702"/>
      <c r="DL29" s="704"/>
      <c r="DM29" s="702"/>
      <c r="DN29" s="702"/>
      <c r="DO29" s="704"/>
      <c r="DP29" s="702"/>
      <c r="DQ29" s="702"/>
      <c r="DR29" s="704"/>
      <c r="DS29" s="702">
        <v>3542</v>
      </c>
      <c r="DT29" s="702"/>
      <c r="DU29" s="704"/>
      <c r="DV29" s="702"/>
      <c r="DW29" s="702"/>
      <c r="DX29" s="704"/>
      <c r="DY29" s="702">
        <v>300</v>
      </c>
      <c r="DZ29" s="702"/>
      <c r="EA29" s="704"/>
      <c r="EB29" s="702"/>
      <c r="EC29" s="702"/>
      <c r="ED29" s="704"/>
      <c r="EE29" s="702"/>
      <c r="EF29" s="702"/>
      <c r="EG29" s="704"/>
      <c r="EH29" s="702">
        <v>16</v>
      </c>
      <c r="EI29" s="702"/>
      <c r="EJ29" s="704"/>
      <c r="EK29" s="704"/>
      <c r="EL29" s="704"/>
      <c r="EM29" s="704"/>
      <c r="EN29" s="704"/>
      <c r="EO29" s="704"/>
      <c r="EP29" s="704"/>
      <c r="EQ29" s="702"/>
      <c r="ER29" s="702"/>
      <c r="ES29" s="704"/>
      <c r="ET29" s="702"/>
      <c r="EU29" s="702">
        <v>18</v>
      </c>
      <c r="EV29" s="704"/>
      <c r="EW29" s="702"/>
      <c r="EX29" s="702"/>
      <c r="EY29" s="704"/>
      <c r="EZ29" s="702"/>
      <c r="FA29" s="702"/>
      <c r="FB29" s="704"/>
      <c r="FC29" s="702"/>
      <c r="FD29" s="702"/>
      <c r="FE29" s="704"/>
      <c r="FF29" s="702">
        <v>3009</v>
      </c>
      <c r="FG29" s="702"/>
      <c r="FH29" s="704"/>
      <c r="FI29" s="702"/>
      <c r="FJ29" s="702"/>
      <c r="FK29" s="704"/>
      <c r="FL29" s="702"/>
      <c r="FM29" s="702"/>
      <c r="FN29" s="704"/>
      <c r="FO29" s="702"/>
      <c r="FP29" s="702"/>
      <c r="FQ29" s="704"/>
      <c r="FR29" s="702"/>
      <c r="FS29" s="702"/>
      <c r="FT29" s="704"/>
      <c r="FU29" s="702">
        <v>2</v>
      </c>
      <c r="FV29" s="702"/>
      <c r="FW29" s="704"/>
      <c r="FX29" s="702">
        <v>299</v>
      </c>
      <c r="FY29" s="702"/>
      <c r="FZ29" s="704"/>
      <c r="GA29" s="702">
        <f>SUMIF($AM$5:$FX$5,"Kötelező feladatok",AM29:FX29)</f>
        <v>381044</v>
      </c>
      <c r="GB29" s="702">
        <f>SUMIF($AM$5:$EY$5,"Önként vállalt feladatok",AM29:EY29)</f>
        <v>18</v>
      </c>
      <c r="GC29" s="704"/>
      <c r="GD29" s="705">
        <f t="shared" si="3"/>
        <v>381062</v>
      </c>
      <c r="GE29" s="835"/>
      <c r="GF29" s="843"/>
      <c r="GG29" s="843"/>
      <c r="GH29" s="843"/>
      <c r="GI29" s="843"/>
      <c r="GJ29" s="843"/>
      <c r="GK29" s="843"/>
      <c r="GL29" s="843"/>
      <c r="GM29" s="843"/>
      <c r="GN29" s="843"/>
      <c r="GO29" s="843"/>
      <c r="GP29" s="843"/>
      <c r="GQ29" s="843"/>
      <c r="GR29" s="843"/>
      <c r="GS29" s="843"/>
      <c r="GT29" s="843"/>
      <c r="GU29" s="843"/>
      <c r="GV29" s="843"/>
      <c r="GW29" s="843"/>
      <c r="GX29" s="843"/>
      <c r="GY29" s="843"/>
      <c r="GZ29" s="843"/>
      <c r="HA29" s="843"/>
      <c r="HB29" s="843"/>
      <c r="HC29" s="843"/>
      <c r="HD29" s="843"/>
      <c r="HE29" s="843"/>
      <c r="HF29" s="843"/>
      <c r="HG29" s="843"/>
      <c r="HH29" s="843"/>
      <c r="HI29" s="843"/>
      <c r="HJ29" s="843"/>
      <c r="HK29" s="843"/>
      <c r="HL29" s="843"/>
      <c r="HM29" s="843"/>
      <c r="HN29" s="843"/>
      <c r="HO29" s="843"/>
      <c r="HP29" s="843"/>
      <c r="HQ29" s="843"/>
      <c r="HR29" s="843"/>
      <c r="HS29" s="843"/>
      <c r="HT29" s="843"/>
      <c r="HU29" s="843"/>
      <c r="HV29" s="843"/>
      <c r="HW29" s="843"/>
      <c r="HX29" s="843"/>
      <c r="HY29" s="843"/>
      <c r="HZ29" s="843"/>
      <c r="IA29" s="843"/>
      <c r="IB29" s="843"/>
      <c r="IC29" s="843"/>
      <c r="ID29" s="843"/>
      <c r="IE29" s="843"/>
      <c r="IF29" s="843"/>
      <c r="IG29" s="843"/>
      <c r="IH29" s="843"/>
      <c r="II29" s="843"/>
      <c r="IJ29" s="843"/>
      <c r="IK29" s="843"/>
      <c r="IL29" s="843"/>
      <c r="IM29" s="843"/>
      <c r="IN29" s="843"/>
      <c r="IO29" s="843"/>
      <c r="IP29" s="843"/>
      <c r="IQ29" s="843"/>
      <c r="IR29" s="843"/>
      <c r="IS29" s="843"/>
      <c r="IT29" s="843"/>
      <c r="IU29" s="843"/>
      <c r="IV29" s="843"/>
      <c r="IW29" s="843"/>
      <c r="IX29" s="843"/>
      <c r="IY29" s="843"/>
      <c r="IZ29" s="843"/>
      <c r="JA29" s="843"/>
      <c r="JB29" s="843"/>
      <c r="JC29" s="843"/>
      <c r="JD29" s="843"/>
      <c r="JE29" s="843"/>
      <c r="JF29" s="843"/>
      <c r="JG29" s="843"/>
      <c r="JH29" s="843"/>
      <c r="JI29" s="843"/>
      <c r="JJ29" s="843"/>
      <c r="JK29" s="843"/>
      <c r="JL29" s="843"/>
      <c r="JM29" s="843"/>
      <c r="JN29" s="843"/>
      <c r="JO29" s="843"/>
      <c r="JP29" s="843"/>
      <c r="JQ29" s="843"/>
      <c r="JR29" s="843"/>
      <c r="JS29" s="843"/>
      <c r="JT29" s="843"/>
      <c r="JU29" s="843"/>
      <c r="JV29" s="843"/>
      <c r="JW29" s="843"/>
      <c r="JX29" s="843"/>
      <c r="JY29" s="843"/>
      <c r="JZ29" s="843"/>
      <c r="KA29" s="843"/>
      <c r="KB29" s="843"/>
      <c r="KC29" s="843"/>
      <c r="KD29" s="843"/>
      <c r="KE29" s="843"/>
      <c r="KF29" s="843"/>
      <c r="KG29" s="843"/>
      <c r="KH29" s="843"/>
      <c r="KI29" s="843"/>
      <c r="KJ29" s="843"/>
      <c r="KK29" s="843"/>
      <c r="KL29" s="843"/>
      <c r="KM29" s="843"/>
      <c r="KN29" s="843"/>
      <c r="KO29" s="843"/>
      <c r="KP29" s="843"/>
      <c r="KQ29" s="843"/>
      <c r="KR29" s="843"/>
      <c r="KS29" s="843"/>
      <c r="KT29" s="843"/>
      <c r="KU29" s="843"/>
      <c r="KV29" s="843"/>
      <c r="KW29" s="843"/>
      <c r="KX29" s="843"/>
      <c r="KY29" s="843"/>
      <c r="KZ29" s="843"/>
      <c r="LA29" s="843"/>
      <c r="LB29" s="843"/>
      <c r="LC29" s="843"/>
      <c r="LD29" s="843"/>
      <c r="LE29" s="843"/>
      <c r="LF29" s="843"/>
      <c r="LG29" s="843"/>
      <c r="LH29" s="843"/>
      <c r="LI29" s="843"/>
      <c r="LJ29" s="843"/>
      <c r="LK29" s="843"/>
      <c r="LL29" s="843"/>
      <c r="LM29" s="843"/>
      <c r="LN29" s="843"/>
      <c r="LO29" s="843"/>
      <c r="LP29" s="843"/>
      <c r="LQ29" s="843"/>
      <c r="LR29" s="843"/>
      <c r="LS29" s="843"/>
      <c r="LT29" s="843"/>
      <c r="LU29" s="843"/>
      <c r="LV29" s="843"/>
      <c r="LW29" s="843"/>
      <c r="LX29" s="843"/>
      <c r="LY29" s="843"/>
      <c r="LZ29" s="843"/>
      <c r="MA29" s="843"/>
      <c r="MB29" s="843"/>
      <c r="MC29" s="843"/>
      <c r="MD29" s="843"/>
      <c r="ME29" s="843"/>
      <c r="MF29" s="843"/>
      <c r="MG29" s="843"/>
      <c r="MH29" s="843"/>
      <c r="MI29" s="843"/>
      <c r="MJ29" s="843"/>
      <c r="MK29" s="843"/>
      <c r="ML29" s="843"/>
      <c r="MM29" s="843"/>
      <c r="MN29" s="843"/>
      <c r="MO29" s="843"/>
      <c r="MP29" s="843"/>
      <c r="MQ29" s="843"/>
      <c r="MR29" s="843"/>
      <c r="MS29" s="843"/>
      <c r="MT29" s="843"/>
      <c r="MU29" s="843"/>
      <c r="MV29" s="843"/>
      <c r="MW29" s="843"/>
      <c r="MX29" s="843"/>
      <c r="MY29" s="843"/>
      <c r="MZ29" s="843"/>
      <c r="NA29" s="843"/>
      <c r="NB29" s="843"/>
      <c r="NC29" s="843"/>
      <c r="ND29" s="843"/>
      <c r="NE29" s="843"/>
      <c r="NF29" s="843"/>
      <c r="NG29" s="843"/>
      <c r="NH29" s="843"/>
      <c r="NI29" s="843"/>
      <c r="NJ29" s="843"/>
      <c r="NK29" s="843"/>
      <c r="NL29" s="843"/>
      <c r="NM29" s="843"/>
      <c r="NN29" s="843"/>
      <c r="NO29" s="843"/>
      <c r="NP29" s="843"/>
      <c r="NQ29" s="843"/>
      <c r="NR29" s="843"/>
      <c r="NS29" s="843"/>
      <c r="NT29" s="843"/>
      <c r="NU29" s="843"/>
      <c r="NV29" s="843"/>
      <c r="NW29" s="843"/>
      <c r="NX29" s="843"/>
      <c r="NY29" s="843"/>
      <c r="NZ29" s="843"/>
      <c r="OA29" s="843"/>
      <c r="OB29" s="843"/>
      <c r="OC29" s="843"/>
      <c r="OD29" s="843"/>
      <c r="OE29" s="843"/>
      <c r="OF29" s="843"/>
      <c r="OG29" s="843"/>
      <c r="OH29" s="843"/>
      <c r="OI29" s="843"/>
      <c r="OJ29" s="843"/>
      <c r="OK29" s="843"/>
      <c r="OL29" s="843"/>
      <c r="OM29" s="843"/>
      <c r="ON29" s="843"/>
      <c r="OO29" s="843"/>
      <c r="OP29" s="843"/>
      <c r="OQ29" s="843"/>
      <c r="OR29" s="843"/>
      <c r="OS29" s="843"/>
      <c r="OT29" s="843"/>
      <c r="OU29" s="843"/>
      <c r="OV29" s="843"/>
      <c r="OW29" s="843"/>
      <c r="OX29" s="843"/>
      <c r="OY29" s="843"/>
      <c r="OZ29" s="843"/>
      <c r="PA29" s="843"/>
      <c r="PB29" s="843"/>
      <c r="PC29" s="843"/>
      <c r="PD29" s="843"/>
      <c r="PE29" s="843"/>
      <c r="PF29" s="843"/>
      <c r="PG29" s="843"/>
      <c r="PH29" s="843"/>
      <c r="PI29" s="843"/>
      <c r="PJ29" s="843"/>
      <c r="PK29" s="843"/>
      <c r="PL29" s="843"/>
      <c r="PM29" s="843"/>
      <c r="PN29" s="843"/>
      <c r="PO29" s="843"/>
      <c r="PP29" s="843"/>
      <c r="PQ29" s="843"/>
      <c r="PR29" s="843"/>
      <c r="PS29" s="843"/>
      <c r="PT29" s="843"/>
      <c r="PU29" s="843"/>
      <c r="PV29" s="843"/>
      <c r="PW29" s="843"/>
      <c r="PX29" s="843"/>
      <c r="PY29" s="843"/>
      <c r="PZ29" s="843"/>
      <c r="QA29" s="843"/>
      <c r="QB29" s="843"/>
      <c r="QC29" s="843"/>
      <c r="QD29" s="843"/>
      <c r="QE29" s="843"/>
      <c r="QF29" s="843"/>
      <c r="QG29" s="843"/>
      <c r="QH29" s="843"/>
      <c r="QI29" s="843"/>
      <c r="QJ29" s="843"/>
      <c r="QK29" s="843"/>
      <c r="QL29" s="843"/>
      <c r="QM29" s="843"/>
      <c r="QN29" s="843"/>
      <c r="QO29" s="843"/>
      <c r="QP29" s="843"/>
      <c r="QQ29" s="843"/>
      <c r="QR29" s="843"/>
      <c r="QS29" s="843"/>
      <c r="QT29" s="843"/>
      <c r="QU29" s="843"/>
      <c r="QV29" s="843"/>
      <c r="QW29" s="843"/>
      <c r="QX29" s="843"/>
      <c r="QY29" s="843"/>
      <c r="QZ29" s="843"/>
      <c r="RA29" s="843"/>
      <c r="RB29" s="843"/>
      <c r="RC29" s="843"/>
      <c r="RD29" s="843"/>
      <c r="RE29" s="843"/>
      <c r="RF29" s="843"/>
      <c r="RG29" s="843"/>
      <c r="RH29" s="843"/>
      <c r="RI29" s="843"/>
      <c r="RJ29" s="843"/>
      <c r="RK29" s="843"/>
      <c r="RL29" s="843"/>
      <c r="RM29" s="843"/>
      <c r="RN29" s="843"/>
      <c r="RO29" s="843"/>
      <c r="RP29" s="843"/>
      <c r="RQ29" s="843"/>
      <c r="RR29" s="843"/>
      <c r="RS29" s="843"/>
      <c r="RT29" s="843"/>
      <c r="RU29" s="843"/>
      <c r="RV29" s="843"/>
      <c r="RW29" s="843"/>
      <c r="RX29" s="843"/>
      <c r="RY29" s="843"/>
      <c r="RZ29" s="843"/>
      <c r="SA29" s="843"/>
      <c r="SB29" s="843"/>
      <c r="SC29" s="843"/>
      <c r="SD29" s="843"/>
      <c r="SE29" s="843"/>
      <c r="SF29" s="843"/>
      <c r="SG29" s="843"/>
      <c r="SH29" s="843"/>
      <c r="SI29" s="843"/>
      <c r="SJ29" s="843"/>
      <c r="SK29" s="843"/>
      <c r="SL29" s="843"/>
      <c r="SM29" s="843"/>
      <c r="SN29" s="843"/>
      <c r="SO29" s="843"/>
      <c r="SP29" s="843"/>
      <c r="SQ29" s="843"/>
      <c r="SR29" s="843"/>
      <c r="SS29" s="843"/>
      <c r="ST29" s="843"/>
      <c r="SU29" s="843"/>
      <c r="SV29" s="843"/>
      <c r="SW29" s="843"/>
      <c r="SX29" s="843"/>
      <c r="SY29" s="843"/>
      <c r="SZ29" s="843"/>
      <c r="TA29" s="843"/>
      <c r="TB29" s="843"/>
      <c r="TC29" s="843"/>
      <c r="TD29" s="843"/>
      <c r="TE29" s="843"/>
      <c r="TF29" s="843"/>
      <c r="TG29" s="843"/>
      <c r="TH29" s="843"/>
      <c r="TI29" s="843"/>
      <c r="TJ29" s="843"/>
      <c r="TK29" s="843"/>
      <c r="TL29" s="843"/>
      <c r="TM29" s="843"/>
      <c r="TN29" s="843"/>
      <c r="TO29" s="843"/>
      <c r="TP29" s="843"/>
      <c r="TQ29" s="843"/>
      <c r="TR29" s="843"/>
      <c r="TS29" s="843"/>
      <c r="TT29" s="843"/>
      <c r="TU29" s="843"/>
      <c r="TV29" s="843"/>
      <c r="TW29" s="843"/>
      <c r="TX29" s="843"/>
      <c r="TY29" s="843"/>
      <c r="TZ29" s="843"/>
      <c r="UA29" s="843"/>
      <c r="UB29" s="843"/>
      <c r="UC29" s="843"/>
      <c r="UD29" s="843"/>
      <c r="UE29" s="843"/>
      <c r="UF29" s="843"/>
      <c r="UG29" s="843"/>
      <c r="UH29" s="843"/>
      <c r="UI29" s="843"/>
      <c r="UJ29" s="843"/>
      <c r="UK29" s="843"/>
      <c r="UL29" s="843"/>
      <c r="UM29" s="843"/>
      <c r="UN29" s="843"/>
      <c r="UO29" s="843"/>
      <c r="UP29" s="843"/>
      <c r="UQ29" s="843"/>
      <c r="UR29" s="843"/>
      <c r="US29" s="843"/>
      <c r="UT29" s="843"/>
      <c r="UU29" s="843"/>
      <c r="UV29" s="843"/>
      <c r="UW29" s="843"/>
      <c r="UX29" s="843"/>
      <c r="UY29" s="843"/>
      <c r="UZ29" s="843"/>
      <c r="VA29" s="843"/>
      <c r="VB29" s="843"/>
      <c r="VC29" s="843"/>
      <c r="VD29" s="843"/>
      <c r="VE29" s="843"/>
      <c r="VF29" s="843"/>
      <c r="VG29" s="843"/>
      <c r="VH29" s="843"/>
      <c r="VI29" s="843"/>
      <c r="VJ29" s="843"/>
      <c r="VK29" s="843"/>
      <c r="VL29" s="843"/>
      <c r="VM29" s="843"/>
      <c r="VN29" s="843"/>
      <c r="VO29" s="843"/>
      <c r="VP29" s="843"/>
      <c r="VQ29" s="843"/>
      <c r="VR29" s="843"/>
      <c r="VS29" s="843"/>
      <c r="VT29" s="843"/>
      <c r="VU29" s="843"/>
      <c r="VV29" s="843"/>
      <c r="VW29" s="843"/>
      <c r="VX29" s="843"/>
      <c r="VY29" s="843"/>
      <c r="VZ29" s="843"/>
      <c r="WA29" s="843"/>
      <c r="WB29" s="843"/>
      <c r="WC29" s="843"/>
      <c r="WD29" s="843"/>
      <c r="WE29" s="843"/>
      <c r="WF29" s="843"/>
      <c r="WG29" s="843"/>
      <c r="WH29" s="843"/>
      <c r="WI29" s="843"/>
      <c r="WJ29" s="843"/>
      <c r="WK29" s="843"/>
      <c r="WL29" s="843"/>
      <c r="WM29" s="843"/>
      <c r="WN29" s="843"/>
      <c r="WO29" s="843"/>
      <c r="WP29" s="843"/>
      <c r="WQ29" s="843"/>
      <c r="WR29" s="843"/>
      <c r="WS29" s="843"/>
      <c r="WT29" s="843"/>
      <c r="WU29" s="843"/>
      <c r="WV29" s="843"/>
      <c r="WW29" s="843"/>
      <c r="WX29" s="843"/>
      <c r="WY29" s="843"/>
      <c r="WZ29" s="843"/>
      <c r="XA29" s="843"/>
      <c r="XB29" s="843"/>
      <c r="XC29" s="843"/>
      <c r="XD29" s="843"/>
      <c r="XE29" s="843"/>
      <c r="XF29" s="843"/>
      <c r="XG29" s="843"/>
      <c r="XH29" s="843"/>
      <c r="XI29" s="843"/>
      <c r="XJ29" s="843"/>
      <c r="XK29" s="843"/>
      <c r="XL29" s="843"/>
      <c r="XM29" s="843"/>
      <c r="XN29" s="843"/>
      <c r="XO29" s="843"/>
      <c r="XP29" s="843"/>
      <c r="XQ29" s="843"/>
      <c r="XR29" s="843"/>
      <c r="XS29" s="843"/>
      <c r="XT29" s="843"/>
      <c r="XU29" s="843"/>
      <c r="XV29" s="843"/>
      <c r="XW29" s="843"/>
      <c r="XX29" s="843"/>
      <c r="XY29" s="843"/>
      <c r="XZ29" s="843"/>
      <c r="YA29" s="843"/>
      <c r="YB29" s="843"/>
      <c r="YC29" s="843"/>
      <c r="YD29" s="843"/>
      <c r="YE29" s="843"/>
      <c r="YF29" s="843"/>
      <c r="YG29" s="843"/>
      <c r="YH29" s="843"/>
      <c r="YI29" s="843"/>
      <c r="YJ29" s="843"/>
      <c r="YK29" s="843"/>
      <c r="YL29" s="843"/>
      <c r="YM29" s="843"/>
      <c r="YN29" s="843"/>
      <c r="YO29" s="843"/>
      <c r="YP29" s="843"/>
      <c r="YQ29" s="843"/>
      <c r="YR29" s="843"/>
      <c r="YS29" s="843"/>
      <c r="YT29" s="843"/>
      <c r="YU29" s="843"/>
      <c r="YV29" s="843"/>
      <c r="YW29" s="843"/>
      <c r="YX29" s="843"/>
      <c r="YY29" s="843"/>
      <c r="YZ29" s="843"/>
      <c r="ZA29" s="843"/>
      <c r="ZB29" s="843"/>
      <c r="ZC29" s="843"/>
      <c r="ZD29" s="843"/>
      <c r="ZE29" s="843"/>
      <c r="ZF29" s="843"/>
      <c r="ZG29" s="843"/>
      <c r="ZH29" s="843"/>
      <c r="ZI29" s="843"/>
      <c r="ZJ29" s="843"/>
      <c r="ZK29" s="843"/>
      <c r="ZL29" s="843"/>
      <c r="ZM29" s="843"/>
      <c r="ZN29" s="843"/>
      <c r="ZO29" s="843"/>
      <c r="ZP29" s="843"/>
      <c r="ZQ29" s="843"/>
      <c r="ZR29" s="843"/>
      <c r="ZS29" s="843"/>
      <c r="ZT29" s="843"/>
      <c r="ZU29" s="843"/>
      <c r="ZV29" s="843"/>
      <c r="ZW29" s="843"/>
      <c r="ZX29" s="843"/>
      <c r="ZY29" s="843"/>
      <c r="ZZ29" s="843"/>
      <c r="AAA29" s="843"/>
      <c r="AAB29" s="843"/>
      <c r="AAC29" s="843"/>
      <c r="AAD29" s="843"/>
      <c r="AAE29" s="843"/>
      <c r="AAF29" s="843"/>
      <c r="AAG29" s="843"/>
      <c r="AAH29" s="843"/>
      <c r="AAI29" s="843"/>
      <c r="AAJ29" s="843"/>
      <c r="AAK29" s="843"/>
      <c r="AAL29" s="843"/>
      <c r="AAM29" s="843"/>
      <c r="AAN29" s="843"/>
      <c r="AAO29" s="843"/>
      <c r="AAP29" s="843"/>
      <c r="AAQ29" s="843"/>
      <c r="AAR29" s="843"/>
      <c r="AAS29" s="843"/>
      <c r="AAT29" s="843"/>
      <c r="AAU29" s="843"/>
      <c r="AAV29" s="843"/>
      <c r="AAW29" s="843"/>
      <c r="AAX29" s="843"/>
      <c r="AAY29" s="843"/>
      <c r="AAZ29" s="843"/>
      <c r="ABA29" s="843"/>
      <c r="ABB29" s="843"/>
      <c r="ABC29" s="843"/>
      <c r="ABD29" s="843"/>
      <c r="ABE29" s="843"/>
      <c r="ABF29" s="843"/>
      <c r="ABG29" s="843"/>
      <c r="ABH29" s="843"/>
      <c r="ABI29" s="843"/>
      <c r="ABJ29" s="843"/>
      <c r="ABK29" s="843"/>
      <c r="ABL29" s="843"/>
      <c r="ABM29" s="843"/>
      <c r="ABN29" s="843"/>
      <c r="ABO29" s="843"/>
      <c r="ABP29" s="843"/>
      <c r="ABQ29" s="843"/>
      <c r="ABR29" s="843"/>
      <c r="ABS29" s="843"/>
      <c r="ABT29" s="843"/>
      <c r="ABU29" s="843"/>
      <c r="ABV29" s="843"/>
      <c r="ABW29" s="843"/>
      <c r="ABX29" s="843"/>
      <c r="ABY29" s="843"/>
      <c r="ABZ29" s="843"/>
      <c r="ACA29" s="843"/>
      <c r="ACB29" s="843"/>
      <c r="ACC29" s="843"/>
      <c r="ACD29" s="843"/>
      <c r="ACE29" s="843"/>
      <c r="ACF29" s="843"/>
      <c r="ACG29" s="843"/>
      <c r="ACH29" s="843"/>
      <c r="ACI29" s="843"/>
      <c r="ACJ29" s="843"/>
      <c r="ACK29" s="843"/>
      <c r="ACL29" s="843"/>
      <c r="ACM29" s="843"/>
      <c r="ACN29" s="843"/>
      <c r="ACO29" s="843"/>
      <c r="ACP29" s="843"/>
      <c r="ACQ29" s="843"/>
      <c r="ACR29" s="843"/>
      <c r="ACS29" s="843"/>
      <c r="ACT29" s="843"/>
      <c r="ACU29" s="843"/>
      <c r="ACV29" s="843"/>
      <c r="ACW29" s="843"/>
      <c r="ACX29" s="843"/>
      <c r="ACY29" s="843"/>
      <c r="ACZ29" s="843"/>
      <c r="ADA29" s="843"/>
      <c r="ADB29" s="843"/>
      <c r="ADC29" s="843"/>
      <c r="ADD29" s="843"/>
      <c r="ADE29" s="843"/>
      <c r="ADF29" s="843"/>
      <c r="ADG29" s="843"/>
      <c r="ADH29" s="843"/>
      <c r="ADI29" s="843"/>
      <c r="ADJ29" s="843"/>
      <c r="ADK29" s="843"/>
      <c r="ADL29" s="843"/>
      <c r="ADM29" s="843"/>
      <c r="ADN29" s="843"/>
      <c r="ADO29" s="843"/>
      <c r="ADP29" s="843"/>
      <c r="ADQ29" s="843"/>
      <c r="ADR29" s="843"/>
      <c r="ADS29" s="843"/>
      <c r="ADT29" s="843"/>
      <c r="ADU29" s="843"/>
      <c r="ADV29" s="843"/>
      <c r="ADW29" s="843"/>
      <c r="ADX29" s="843"/>
      <c r="ADY29" s="843"/>
      <c r="ADZ29" s="843"/>
      <c r="AEA29" s="843"/>
      <c r="AEB29" s="843"/>
      <c r="AEC29" s="843"/>
      <c r="AED29" s="843"/>
      <c r="AEE29" s="843"/>
      <c r="AEF29" s="843"/>
      <c r="AEG29" s="843"/>
      <c r="AEH29" s="843"/>
      <c r="AEI29" s="843"/>
      <c r="AEJ29" s="843"/>
      <c r="AEK29" s="843"/>
      <c r="AEL29" s="843"/>
      <c r="AEM29" s="843"/>
      <c r="AEN29" s="843"/>
      <c r="AEO29" s="843"/>
      <c r="AEP29" s="843"/>
      <c r="AEQ29" s="843"/>
      <c r="AER29" s="843"/>
      <c r="AES29" s="843"/>
      <c r="AET29" s="843"/>
      <c r="AEU29" s="843"/>
      <c r="AEV29" s="843"/>
      <c r="AEW29" s="843"/>
      <c r="AEX29" s="843"/>
      <c r="AEY29" s="843"/>
      <c r="AEZ29" s="843"/>
      <c r="AFA29" s="843"/>
      <c r="AFB29" s="843"/>
      <c r="AFC29" s="843"/>
      <c r="AFD29" s="843"/>
      <c r="AFE29" s="843"/>
      <c r="AFF29" s="843"/>
      <c r="AFG29" s="843"/>
      <c r="AFH29" s="843"/>
      <c r="AFI29" s="843"/>
      <c r="AFJ29" s="843"/>
      <c r="AFK29" s="843"/>
      <c r="AFL29" s="843"/>
      <c r="AFM29" s="843"/>
      <c r="AFN29" s="843"/>
      <c r="AFO29" s="843"/>
      <c r="AFP29" s="843"/>
      <c r="AFQ29" s="843"/>
      <c r="AFR29" s="843"/>
      <c r="AFS29" s="843"/>
      <c r="AFT29" s="843"/>
      <c r="AFU29" s="843"/>
      <c r="AFV29" s="843"/>
      <c r="AFW29" s="843"/>
      <c r="AFX29" s="843"/>
      <c r="AFY29" s="843"/>
      <c r="AFZ29" s="843"/>
      <c r="AGA29" s="843"/>
      <c r="AGB29" s="843"/>
      <c r="AGC29" s="843"/>
      <c r="AGD29" s="843"/>
      <c r="AGE29" s="843"/>
      <c r="AGF29" s="843"/>
      <c r="AGG29" s="843"/>
      <c r="AGH29" s="843"/>
      <c r="AGI29" s="843"/>
      <c r="AGJ29" s="843"/>
      <c r="AGK29" s="843"/>
      <c r="AGL29" s="843"/>
      <c r="AGM29" s="843"/>
      <c r="AGN29" s="843"/>
      <c r="AGO29" s="843"/>
      <c r="AGP29" s="843"/>
      <c r="AGQ29" s="843"/>
      <c r="AGR29" s="843"/>
      <c r="AGS29" s="843"/>
      <c r="AGT29" s="843"/>
      <c r="AGU29" s="843"/>
      <c r="AGV29" s="843"/>
      <c r="AGW29" s="843"/>
      <c r="AGX29" s="843"/>
      <c r="AGY29" s="843"/>
      <c r="AGZ29" s="843"/>
      <c r="AHA29" s="843"/>
      <c r="AHB29" s="843"/>
      <c r="AHC29" s="843"/>
      <c r="AHD29" s="843"/>
      <c r="AHE29" s="843"/>
      <c r="AHF29" s="843"/>
      <c r="AHG29" s="843"/>
      <c r="AHH29" s="843"/>
      <c r="AHI29" s="843"/>
      <c r="AHJ29" s="843"/>
      <c r="AHK29" s="843"/>
      <c r="AHL29" s="843"/>
      <c r="AHM29" s="843"/>
      <c r="AHN29" s="843"/>
      <c r="AHO29" s="843"/>
      <c r="AHP29" s="843"/>
      <c r="AHQ29" s="843"/>
      <c r="AHR29" s="843"/>
      <c r="AHS29" s="843"/>
      <c r="AHT29" s="843"/>
      <c r="AHU29" s="843"/>
      <c r="AHV29" s="843"/>
      <c r="AHW29" s="843"/>
      <c r="AHX29" s="843"/>
      <c r="AHY29" s="843"/>
      <c r="AHZ29" s="843"/>
      <c r="AIA29" s="843"/>
      <c r="AIB29" s="843"/>
      <c r="AIC29" s="843"/>
      <c r="AID29" s="843"/>
      <c r="AIE29" s="843"/>
      <c r="AIF29" s="843"/>
      <c r="AIG29" s="843"/>
      <c r="AIH29" s="843"/>
      <c r="AII29" s="843"/>
      <c r="AIJ29" s="843"/>
      <c r="AIK29" s="843"/>
      <c r="AIL29" s="843"/>
      <c r="AIM29" s="843"/>
      <c r="AIN29" s="843"/>
      <c r="AIO29" s="843"/>
      <c r="AIP29" s="843"/>
      <c r="AIQ29" s="843"/>
      <c r="AIR29" s="843"/>
      <c r="AIS29" s="843"/>
      <c r="AIT29" s="843"/>
      <c r="AIU29" s="843"/>
      <c r="AIV29" s="843"/>
      <c r="AIW29" s="843"/>
      <c r="AIX29" s="843"/>
      <c r="AIY29" s="843"/>
      <c r="AIZ29" s="843"/>
      <c r="AJA29" s="843"/>
      <c r="AJB29" s="843"/>
      <c r="AJC29" s="843"/>
      <c r="AJD29" s="843"/>
      <c r="AJE29" s="843"/>
      <c r="AJF29" s="843"/>
      <c r="AJG29" s="843"/>
      <c r="AJH29" s="843"/>
      <c r="AJI29" s="843"/>
      <c r="AJJ29" s="843"/>
      <c r="AJK29" s="843"/>
      <c r="AJL29" s="843"/>
      <c r="AJM29" s="843"/>
      <c r="AJN29" s="843"/>
      <c r="AJO29" s="843"/>
      <c r="AJP29" s="843"/>
      <c r="AJQ29" s="843"/>
      <c r="AJR29" s="843"/>
      <c r="AJS29" s="843"/>
      <c r="AJT29" s="843"/>
      <c r="AJU29" s="843"/>
      <c r="AJV29" s="843"/>
      <c r="AJW29" s="843"/>
      <c r="AJX29" s="843"/>
      <c r="AJY29" s="843"/>
      <c r="AJZ29" s="843"/>
      <c r="AKA29" s="843"/>
      <c r="AKB29" s="843"/>
      <c r="AKC29" s="843"/>
      <c r="AKD29" s="843"/>
      <c r="AKE29" s="843"/>
      <c r="AKF29" s="843"/>
      <c r="AKG29" s="843"/>
      <c r="AKH29" s="843"/>
      <c r="AKI29" s="843"/>
      <c r="AKJ29" s="843"/>
      <c r="AKK29" s="843"/>
      <c r="AKL29" s="843"/>
      <c r="AKM29" s="843"/>
      <c r="AKN29" s="843"/>
      <c r="AKO29" s="843"/>
      <c r="AKP29" s="843"/>
      <c r="AKQ29" s="843"/>
      <c r="AKR29" s="843"/>
      <c r="AKS29" s="843"/>
      <c r="AKT29" s="843"/>
      <c r="AKU29" s="843"/>
      <c r="AKV29" s="843"/>
      <c r="AKW29" s="843"/>
      <c r="AKX29" s="843"/>
      <c r="AKY29" s="843"/>
      <c r="AKZ29" s="843"/>
      <c r="ALA29" s="843"/>
      <c r="ALB29" s="843"/>
      <c r="ALC29" s="843"/>
      <c r="ALD29" s="843"/>
      <c r="ALE29" s="843"/>
      <c r="ALF29" s="843"/>
      <c r="ALG29" s="843"/>
      <c r="ALH29" s="843"/>
      <c r="ALI29" s="843"/>
      <c r="ALJ29" s="843"/>
      <c r="ALK29" s="843"/>
      <c r="ALL29" s="843"/>
      <c r="ALM29" s="843"/>
      <c r="ALN29" s="843"/>
      <c r="ALO29" s="843"/>
      <c r="ALP29" s="843"/>
      <c r="ALQ29" s="843"/>
      <c r="ALR29" s="843"/>
      <c r="ALS29" s="843"/>
      <c r="ALT29" s="843"/>
      <c r="ALU29" s="843"/>
      <c r="ALV29" s="843"/>
      <c r="ALW29" s="843"/>
      <c r="ALX29" s="843"/>
      <c r="ALY29" s="843"/>
      <c r="ALZ29" s="843"/>
      <c r="AMA29" s="843"/>
      <c r="AMB29" s="843"/>
      <c r="AMC29" s="843"/>
      <c r="AMD29" s="843"/>
      <c r="AME29" s="843"/>
      <c r="AMF29" s="843"/>
      <c r="AMG29" s="843"/>
      <c r="AMH29" s="843"/>
      <c r="AMI29" s="843"/>
      <c r="AMJ29" s="843"/>
      <c r="AMK29" s="843"/>
      <c r="AML29" s="843"/>
      <c r="AMM29" s="843"/>
      <c r="AMN29" s="843"/>
      <c r="AMO29" s="843"/>
      <c r="AMP29" s="843"/>
      <c r="AMQ29" s="843"/>
      <c r="AMR29" s="843"/>
      <c r="AMS29" s="843"/>
      <c r="AMT29" s="843"/>
      <c r="AMU29" s="843"/>
      <c r="AMV29" s="843"/>
      <c r="AMW29" s="843"/>
      <c r="AMX29" s="843"/>
      <c r="AMY29" s="843"/>
      <c r="AMZ29" s="843"/>
      <c r="ANA29" s="843"/>
      <c r="ANB29" s="843"/>
      <c r="ANC29" s="843"/>
      <c r="AND29" s="843"/>
      <c r="ANE29" s="843"/>
      <c r="ANF29" s="843"/>
      <c r="ANG29" s="843"/>
      <c r="ANH29" s="843"/>
      <c r="ANI29" s="843"/>
      <c r="ANJ29" s="843"/>
      <c r="ANK29" s="843"/>
      <c r="ANL29" s="843"/>
      <c r="ANM29" s="843"/>
      <c r="ANN29" s="843"/>
      <c r="ANO29" s="843"/>
      <c r="ANP29" s="843"/>
      <c r="ANQ29" s="843"/>
      <c r="ANR29" s="843"/>
      <c r="ANS29" s="843"/>
      <c r="ANT29" s="843"/>
      <c r="ANU29" s="843"/>
      <c r="ANV29" s="843"/>
      <c r="ANW29" s="843"/>
      <c r="ANX29" s="843"/>
      <c r="ANY29" s="843"/>
      <c r="ANZ29" s="843"/>
      <c r="AOA29" s="843"/>
      <c r="AOB29" s="843"/>
      <c r="AOC29" s="843"/>
      <c r="AOD29" s="843"/>
      <c r="AOE29" s="843"/>
      <c r="AOF29" s="843"/>
      <c r="AOG29" s="843"/>
      <c r="AOH29" s="843"/>
      <c r="AOI29" s="843"/>
      <c r="AOJ29" s="843"/>
      <c r="AOK29" s="843"/>
      <c r="AOL29" s="843"/>
      <c r="AOM29" s="843"/>
      <c r="AON29" s="843"/>
      <c r="AOO29" s="843"/>
      <c r="AOP29" s="843"/>
      <c r="AOQ29" s="843"/>
      <c r="AOR29" s="843"/>
      <c r="AOS29" s="843"/>
      <c r="AOT29" s="843"/>
      <c r="AOU29" s="843"/>
      <c r="AOV29" s="843"/>
      <c r="AOW29" s="843"/>
      <c r="AOX29" s="843"/>
      <c r="AOY29" s="843"/>
      <c r="AOZ29" s="843"/>
      <c r="APA29" s="843"/>
      <c r="APB29" s="843"/>
      <c r="APC29" s="843"/>
      <c r="APD29" s="843"/>
      <c r="APE29" s="843"/>
      <c r="APF29" s="843"/>
      <c r="APG29" s="843"/>
      <c r="APH29" s="843"/>
      <c r="API29" s="843"/>
      <c r="APJ29" s="843"/>
      <c r="APK29" s="843"/>
      <c r="APL29" s="843"/>
      <c r="APM29" s="843"/>
      <c r="APN29" s="843"/>
      <c r="APO29" s="843"/>
      <c r="APP29" s="843"/>
      <c r="APQ29" s="843"/>
      <c r="APR29" s="843"/>
      <c r="APS29" s="843"/>
      <c r="APT29" s="843"/>
      <c r="APU29" s="843"/>
      <c r="APV29" s="843"/>
      <c r="APW29" s="843"/>
      <c r="APX29" s="843"/>
      <c r="APY29" s="843"/>
      <c r="APZ29" s="843"/>
      <c r="AQA29" s="843"/>
      <c r="AQB29" s="843"/>
      <c r="AQC29" s="843"/>
      <c r="AQD29" s="843"/>
      <c r="AQE29" s="843"/>
      <c r="AQF29" s="843"/>
      <c r="AQG29" s="843"/>
      <c r="AQH29" s="843"/>
      <c r="AQI29" s="843"/>
      <c r="AQJ29" s="843"/>
      <c r="AQK29" s="843"/>
      <c r="AQL29" s="843"/>
      <c r="AQM29" s="843"/>
      <c r="AQN29" s="843"/>
      <c r="AQO29" s="843"/>
      <c r="AQP29" s="843"/>
      <c r="AQQ29" s="843"/>
      <c r="AQR29" s="843"/>
      <c r="AQS29" s="843"/>
      <c r="AQT29" s="843"/>
      <c r="AQU29" s="843"/>
      <c r="AQV29" s="843"/>
      <c r="AQW29" s="843"/>
      <c r="AQX29" s="843"/>
      <c r="AQY29" s="843"/>
      <c r="AQZ29" s="843"/>
      <c r="ARA29" s="843"/>
      <c r="ARB29" s="843"/>
      <c r="ARC29" s="843"/>
      <c r="ARD29" s="843"/>
      <c r="ARE29" s="843"/>
      <c r="ARF29" s="843"/>
      <c r="ARG29" s="843"/>
      <c r="ARH29" s="843"/>
      <c r="ARI29" s="843"/>
      <c r="ARJ29" s="843"/>
      <c r="ARK29" s="843"/>
      <c r="ARL29" s="843"/>
      <c r="ARM29" s="843"/>
      <c r="ARN29" s="843"/>
      <c r="ARO29" s="843"/>
      <c r="ARP29" s="843"/>
      <c r="ARQ29" s="843"/>
      <c r="ARR29" s="843"/>
      <c r="ARS29" s="843"/>
      <c r="ART29" s="843"/>
      <c r="ARU29" s="843"/>
      <c r="ARV29" s="843"/>
      <c r="ARW29" s="843"/>
      <c r="ARX29" s="843"/>
      <c r="ARY29" s="843"/>
      <c r="ARZ29" s="843"/>
      <c r="ASA29" s="843"/>
      <c r="ASB29" s="843"/>
      <c r="ASC29" s="843"/>
      <c r="ASD29" s="843"/>
      <c r="ASE29" s="843"/>
      <c r="ASF29" s="843"/>
      <c r="ASG29" s="843"/>
      <c r="ASH29" s="843"/>
      <c r="ASI29" s="843"/>
      <c r="ASJ29" s="843"/>
      <c r="ASK29" s="843"/>
      <c r="ASL29" s="843"/>
      <c r="ASM29" s="843"/>
      <c r="ASN29" s="843"/>
      <c r="ASO29" s="843"/>
      <c r="ASP29" s="843"/>
      <c r="ASQ29" s="843"/>
      <c r="ASR29" s="843"/>
      <c r="ASS29" s="843"/>
      <c r="AST29" s="843"/>
      <c r="ASU29" s="843"/>
      <c r="ASV29" s="843"/>
      <c r="ASW29" s="843"/>
      <c r="ASX29" s="843"/>
      <c r="ASY29" s="843"/>
      <c r="ASZ29" s="843"/>
      <c r="ATA29" s="843"/>
      <c r="ATB29" s="843"/>
      <c r="ATC29" s="843"/>
      <c r="ATD29" s="843"/>
      <c r="ATE29" s="843"/>
      <c r="ATF29" s="843"/>
      <c r="ATG29" s="843"/>
      <c r="ATH29" s="843"/>
      <c r="ATI29" s="843"/>
      <c r="ATJ29" s="843"/>
      <c r="ATK29" s="843"/>
      <c r="ATL29" s="843"/>
      <c r="ATM29" s="843"/>
      <c r="ATN29" s="843"/>
      <c r="ATO29" s="843"/>
      <c r="ATP29" s="843"/>
      <c r="ATQ29" s="843"/>
      <c r="ATR29" s="843"/>
      <c r="ATS29" s="843"/>
      <c r="ATT29" s="843"/>
      <c r="ATU29" s="843"/>
      <c r="ATV29" s="843"/>
      <c r="ATW29" s="843"/>
      <c r="ATX29" s="843"/>
      <c r="ATY29" s="843"/>
      <c r="ATZ29" s="843"/>
      <c r="AUA29" s="843"/>
      <c r="AUB29" s="843"/>
      <c r="AUC29" s="843"/>
      <c r="AUD29" s="843"/>
      <c r="AUE29" s="843"/>
      <c r="AUF29" s="843"/>
      <c r="AUG29" s="843"/>
      <c r="AUH29" s="843"/>
      <c r="AUI29" s="843"/>
      <c r="AUJ29" s="843"/>
      <c r="AUK29" s="843"/>
      <c r="AUL29" s="843"/>
      <c r="AUM29" s="843"/>
      <c r="AUN29" s="843"/>
      <c r="AUO29" s="843"/>
      <c r="AUP29" s="843"/>
      <c r="AUQ29" s="843"/>
      <c r="AUR29" s="843"/>
      <c r="AUS29" s="843"/>
      <c r="AUT29" s="843"/>
      <c r="AUU29" s="843"/>
      <c r="AUV29" s="843"/>
      <c r="AUW29" s="843"/>
      <c r="AUX29" s="843"/>
      <c r="AUY29" s="843"/>
      <c r="AUZ29" s="843"/>
      <c r="AVA29" s="843"/>
      <c r="AVB29" s="843"/>
      <c r="AVC29" s="843"/>
      <c r="AVD29" s="843"/>
      <c r="AVE29" s="843"/>
      <c r="AVF29" s="843"/>
      <c r="AVG29" s="843"/>
      <c r="AVH29" s="843"/>
      <c r="AVI29" s="843"/>
      <c r="AVJ29" s="843"/>
      <c r="AVK29" s="843"/>
      <c r="AVL29" s="843"/>
      <c r="AVM29" s="843"/>
      <c r="AVN29" s="843"/>
      <c r="AVO29" s="843"/>
      <c r="AVP29" s="843"/>
      <c r="AVQ29" s="843"/>
      <c r="AVR29" s="843"/>
      <c r="AVS29" s="843"/>
      <c r="AVT29" s="843"/>
      <c r="AVU29" s="843"/>
      <c r="AVV29" s="843"/>
      <c r="AVW29" s="843"/>
      <c r="AVX29" s="843"/>
      <c r="AVY29" s="843"/>
      <c r="AVZ29" s="843"/>
      <c r="AWA29" s="843"/>
      <c r="AWB29" s="843"/>
      <c r="AWC29" s="843"/>
      <c r="AWD29" s="843"/>
      <c r="AWE29" s="843"/>
      <c r="AWF29" s="843"/>
      <c r="AWG29" s="843"/>
      <c r="AWH29" s="843"/>
      <c r="AWI29" s="843"/>
      <c r="AWJ29" s="843"/>
      <c r="AWK29" s="843"/>
      <c r="AWL29" s="843"/>
      <c r="AWM29" s="843"/>
      <c r="AWN29" s="843"/>
      <c r="AWO29" s="843"/>
      <c r="AWP29" s="843"/>
      <c r="AWQ29" s="843"/>
      <c r="AWR29" s="843"/>
      <c r="AWS29" s="843"/>
      <c r="AWT29" s="843"/>
      <c r="AWU29" s="843"/>
      <c r="AWV29" s="843"/>
      <c r="AWW29" s="843"/>
      <c r="AWX29" s="843"/>
      <c r="AWY29" s="843"/>
      <c r="AWZ29" s="843"/>
      <c r="AXA29" s="843"/>
      <c r="AXB29" s="843"/>
      <c r="AXC29" s="843"/>
      <c r="AXD29" s="843"/>
      <c r="AXE29" s="843"/>
      <c r="AXF29" s="843"/>
      <c r="AXG29" s="843"/>
      <c r="AXH29" s="843"/>
      <c r="AXI29" s="843"/>
      <c r="AXJ29" s="843"/>
      <c r="AXK29" s="843"/>
      <c r="AXL29" s="843"/>
      <c r="AXM29" s="843"/>
      <c r="AXN29" s="843"/>
      <c r="AXO29" s="843"/>
      <c r="AXP29" s="843"/>
      <c r="AXQ29" s="843"/>
      <c r="AXR29" s="843"/>
      <c r="AXS29" s="843"/>
      <c r="AXT29" s="843"/>
      <c r="AXU29" s="843"/>
      <c r="AXV29" s="843"/>
      <c r="AXW29" s="843"/>
      <c r="AXX29" s="843"/>
      <c r="AXY29" s="843"/>
      <c r="AXZ29" s="843"/>
      <c r="AYA29" s="843"/>
      <c r="AYB29" s="843"/>
      <c r="AYC29" s="843"/>
      <c r="AYD29" s="843"/>
      <c r="AYE29" s="843"/>
      <c r="AYF29" s="843"/>
      <c r="AYG29" s="843"/>
      <c r="AYH29" s="843"/>
      <c r="AYI29" s="843"/>
      <c r="AYJ29" s="843"/>
      <c r="AYK29" s="843"/>
      <c r="AYL29" s="843"/>
      <c r="AYM29" s="843"/>
      <c r="AYN29" s="843"/>
      <c r="AYO29" s="843"/>
      <c r="AYP29" s="843"/>
      <c r="AYQ29" s="843"/>
      <c r="AYR29" s="843"/>
      <c r="AYS29" s="843"/>
    </row>
    <row r="30" spans="1:1345" s="706" customFormat="1" ht="17.25" customHeight="1">
      <c r="A30" s="707"/>
      <c r="B30" s="697"/>
      <c r="C30" s="698">
        <v>2</v>
      </c>
      <c r="D30" s="699" t="s">
        <v>811</v>
      </c>
      <c r="E30" s="700"/>
      <c r="F30" s="700"/>
      <c r="G30" s="701" t="s">
        <v>812</v>
      </c>
      <c r="H30" s="702">
        <f t="shared" si="5"/>
        <v>6500</v>
      </c>
      <c r="I30" s="702">
        <f t="shared" si="6"/>
        <v>0</v>
      </c>
      <c r="J30" s="702">
        <f t="shared" si="1"/>
        <v>0</v>
      </c>
      <c r="K30" s="703">
        <f>SUM(H30:J30)</f>
        <v>6500</v>
      </c>
      <c r="L30" s="702"/>
      <c r="M30" s="702"/>
      <c r="N30" s="704"/>
      <c r="O30" s="702"/>
      <c r="P30" s="702"/>
      <c r="Q30" s="704"/>
      <c r="R30" s="702"/>
      <c r="S30" s="702"/>
      <c r="T30" s="704"/>
      <c r="U30" s="702"/>
      <c r="V30" s="702"/>
      <c r="W30" s="704"/>
      <c r="X30" s="702"/>
      <c r="Y30" s="702"/>
      <c r="Z30" s="704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4"/>
      <c r="AP30" s="702"/>
      <c r="AQ30" s="702"/>
      <c r="AR30" s="704"/>
      <c r="AS30" s="702"/>
      <c r="AT30" s="702"/>
      <c r="AU30" s="704"/>
      <c r="AV30" s="702"/>
      <c r="AW30" s="702"/>
      <c r="AX30" s="704"/>
      <c r="AY30" s="702"/>
      <c r="AZ30" s="702"/>
      <c r="BA30" s="704"/>
      <c r="BB30" s="702"/>
      <c r="BC30" s="702"/>
      <c r="BD30" s="704"/>
      <c r="BE30" s="702"/>
      <c r="BF30" s="702"/>
      <c r="BG30" s="704"/>
      <c r="BH30" s="702"/>
      <c r="BI30" s="702"/>
      <c r="BJ30" s="704"/>
      <c r="BK30" s="702"/>
      <c r="BL30" s="702"/>
      <c r="BM30" s="704"/>
      <c r="BN30" s="702"/>
      <c r="BO30" s="702"/>
      <c r="BP30" s="704"/>
      <c r="BQ30" s="702"/>
      <c r="BR30" s="702"/>
      <c r="BS30" s="704"/>
      <c r="BT30" s="702"/>
      <c r="BU30" s="702"/>
      <c r="BV30" s="704"/>
      <c r="BW30" s="702"/>
      <c r="BX30" s="702"/>
      <c r="BY30" s="704"/>
      <c r="BZ30" s="702"/>
      <c r="CA30" s="702"/>
      <c r="CB30" s="704"/>
      <c r="CC30" s="702"/>
      <c r="CD30" s="702"/>
      <c r="CE30" s="704"/>
      <c r="CF30" s="702"/>
      <c r="CG30" s="702"/>
      <c r="CH30" s="704"/>
      <c r="CI30" s="702"/>
      <c r="CJ30" s="702"/>
      <c r="CK30" s="704"/>
      <c r="CL30" s="702">
        <v>6500</v>
      </c>
      <c r="CM30" s="702"/>
      <c r="CN30" s="704"/>
      <c r="CO30" s="702"/>
      <c r="CP30" s="702"/>
      <c r="CQ30" s="704"/>
      <c r="CR30" s="702"/>
      <c r="CS30" s="702"/>
      <c r="CT30" s="704"/>
      <c r="CU30" s="702"/>
      <c r="CV30" s="702"/>
      <c r="CW30" s="704"/>
      <c r="CX30" s="702"/>
      <c r="CY30" s="702"/>
      <c r="CZ30" s="704"/>
      <c r="DA30" s="702"/>
      <c r="DB30" s="702"/>
      <c r="DC30" s="704"/>
      <c r="DD30" s="702"/>
      <c r="DE30" s="702"/>
      <c r="DF30" s="704"/>
      <c r="DG30" s="702"/>
      <c r="DH30" s="702"/>
      <c r="DI30" s="704"/>
      <c r="DJ30" s="702"/>
      <c r="DK30" s="702"/>
      <c r="DL30" s="704"/>
      <c r="DM30" s="702"/>
      <c r="DN30" s="702"/>
      <c r="DO30" s="704"/>
      <c r="DP30" s="702"/>
      <c r="DQ30" s="702"/>
      <c r="DR30" s="704"/>
      <c r="DS30" s="702"/>
      <c r="DT30" s="702"/>
      <c r="DU30" s="704"/>
      <c r="DV30" s="702"/>
      <c r="DW30" s="702"/>
      <c r="DX30" s="704"/>
      <c r="DY30" s="702"/>
      <c r="DZ30" s="702"/>
      <c r="EA30" s="704"/>
      <c r="EB30" s="702"/>
      <c r="EC30" s="702"/>
      <c r="ED30" s="704"/>
      <c r="EE30" s="702"/>
      <c r="EF30" s="702"/>
      <c r="EG30" s="704"/>
      <c r="EH30" s="702"/>
      <c r="EI30" s="702"/>
      <c r="EJ30" s="704"/>
      <c r="EK30" s="704"/>
      <c r="EL30" s="704"/>
      <c r="EM30" s="704"/>
      <c r="EN30" s="704"/>
      <c r="EO30" s="704"/>
      <c r="EP30" s="704"/>
      <c r="EQ30" s="702"/>
      <c r="ER30" s="702"/>
      <c r="ES30" s="704"/>
      <c r="ET30" s="702"/>
      <c r="EU30" s="702"/>
      <c r="EV30" s="704"/>
      <c r="EW30" s="702"/>
      <c r="EX30" s="702"/>
      <c r="EY30" s="704"/>
      <c r="EZ30" s="702"/>
      <c r="FA30" s="702"/>
      <c r="FB30" s="704"/>
      <c r="FC30" s="702"/>
      <c r="FD30" s="702"/>
      <c r="FE30" s="704"/>
      <c r="FF30" s="702"/>
      <c r="FG30" s="702"/>
      <c r="FH30" s="704"/>
      <c r="FI30" s="702"/>
      <c r="FJ30" s="702"/>
      <c r="FK30" s="704"/>
      <c r="FL30" s="702"/>
      <c r="FM30" s="702"/>
      <c r="FN30" s="704"/>
      <c r="FO30" s="702"/>
      <c r="FP30" s="702"/>
      <c r="FQ30" s="704"/>
      <c r="FR30" s="702"/>
      <c r="FS30" s="702"/>
      <c r="FT30" s="704"/>
      <c r="FU30" s="702"/>
      <c r="FV30" s="702"/>
      <c r="FW30" s="704"/>
      <c r="FX30" s="702"/>
      <c r="FY30" s="702"/>
      <c r="FZ30" s="704"/>
      <c r="GA30" s="702">
        <f>SUMIF($AM$5:$FX$5,"Kötelező feladatok",AM30:FX30)</f>
        <v>6500</v>
      </c>
      <c r="GB30" s="702"/>
      <c r="GC30" s="704"/>
      <c r="GD30" s="705">
        <f t="shared" si="3"/>
        <v>6500</v>
      </c>
      <c r="GE30" s="835"/>
      <c r="GF30" s="843"/>
      <c r="GG30" s="843"/>
      <c r="GH30" s="843"/>
      <c r="GI30" s="843"/>
      <c r="GJ30" s="843"/>
      <c r="GK30" s="843"/>
      <c r="GL30" s="843"/>
      <c r="GM30" s="843"/>
      <c r="GN30" s="843"/>
      <c r="GO30" s="843"/>
      <c r="GP30" s="843"/>
      <c r="GQ30" s="843"/>
      <c r="GR30" s="843"/>
      <c r="GS30" s="843"/>
      <c r="GT30" s="843"/>
      <c r="GU30" s="843"/>
      <c r="GV30" s="843"/>
      <c r="GW30" s="843"/>
      <c r="GX30" s="843"/>
      <c r="GY30" s="843"/>
      <c r="GZ30" s="843"/>
      <c r="HA30" s="843"/>
      <c r="HB30" s="843"/>
      <c r="HC30" s="843"/>
      <c r="HD30" s="843"/>
      <c r="HE30" s="843"/>
      <c r="HF30" s="843"/>
      <c r="HG30" s="843"/>
      <c r="HH30" s="843"/>
      <c r="HI30" s="843"/>
      <c r="HJ30" s="843"/>
      <c r="HK30" s="843"/>
      <c r="HL30" s="843"/>
      <c r="HM30" s="843"/>
      <c r="HN30" s="843"/>
      <c r="HO30" s="843"/>
      <c r="HP30" s="843"/>
      <c r="HQ30" s="843"/>
      <c r="HR30" s="843"/>
      <c r="HS30" s="843"/>
      <c r="HT30" s="843"/>
      <c r="HU30" s="843"/>
      <c r="HV30" s="843"/>
      <c r="HW30" s="843"/>
      <c r="HX30" s="843"/>
      <c r="HY30" s="843"/>
      <c r="HZ30" s="843"/>
      <c r="IA30" s="843"/>
      <c r="IB30" s="843"/>
      <c r="IC30" s="843"/>
      <c r="ID30" s="843"/>
      <c r="IE30" s="843"/>
      <c r="IF30" s="843"/>
      <c r="IG30" s="843"/>
      <c r="IH30" s="843"/>
      <c r="II30" s="843"/>
      <c r="IJ30" s="843"/>
      <c r="IK30" s="843"/>
      <c r="IL30" s="843"/>
      <c r="IM30" s="843"/>
      <c r="IN30" s="843"/>
      <c r="IO30" s="843"/>
      <c r="IP30" s="843"/>
      <c r="IQ30" s="843"/>
      <c r="IR30" s="843"/>
      <c r="IS30" s="843"/>
      <c r="IT30" s="843"/>
      <c r="IU30" s="843"/>
      <c r="IV30" s="843"/>
      <c r="IW30" s="843"/>
      <c r="IX30" s="843"/>
      <c r="IY30" s="843"/>
      <c r="IZ30" s="843"/>
      <c r="JA30" s="843"/>
      <c r="JB30" s="843"/>
      <c r="JC30" s="843"/>
      <c r="JD30" s="843"/>
      <c r="JE30" s="843"/>
      <c r="JF30" s="843"/>
      <c r="JG30" s="843"/>
      <c r="JH30" s="843"/>
      <c r="JI30" s="843"/>
      <c r="JJ30" s="843"/>
      <c r="JK30" s="843"/>
      <c r="JL30" s="843"/>
      <c r="JM30" s="843"/>
      <c r="JN30" s="843"/>
      <c r="JO30" s="843"/>
      <c r="JP30" s="843"/>
      <c r="JQ30" s="843"/>
      <c r="JR30" s="843"/>
      <c r="JS30" s="843"/>
      <c r="JT30" s="843"/>
      <c r="JU30" s="843"/>
      <c r="JV30" s="843"/>
      <c r="JW30" s="843"/>
      <c r="JX30" s="843"/>
      <c r="JY30" s="843"/>
      <c r="JZ30" s="843"/>
      <c r="KA30" s="843"/>
      <c r="KB30" s="843"/>
      <c r="KC30" s="843"/>
      <c r="KD30" s="843"/>
      <c r="KE30" s="843"/>
      <c r="KF30" s="843"/>
      <c r="KG30" s="843"/>
      <c r="KH30" s="843"/>
      <c r="KI30" s="843"/>
      <c r="KJ30" s="843"/>
      <c r="KK30" s="843"/>
      <c r="KL30" s="843"/>
      <c r="KM30" s="843"/>
      <c r="KN30" s="843"/>
      <c r="KO30" s="843"/>
      <c r="KP30" s="843"/>
      <c r="KQ30" s="843"/>
      <c r="KR30" s="843"/>
      <c r="KS30" s="843"/>
      <c r="KT30" s="843"/>
      <c r="KU30" s="843"/>
      <c r="KV30" s="843"/>
      <c r="KW30" s="843"/>
      <c r="KX30" s="843"/>
      <c r="KY30" s="843"/>
      <c r="KZ30" s="843"/>
      <c r="LA30" s="843"/>
      <c r="LB30" s="843"/>
      <c r="LC30" s="843"/>
      <c r="LD30" s="843"/>
      <c r="LE30" s="843"/>
      <c r="LF30" s="843"/>
      <c r="LG30" s="843"/>
      <c r="LH30" s="843"/>
      <c r="LI30" s="843"/>
      <c r="LJ30" s="843"/>
      <c r="LK30" s="843"/>
      <c r="LL30" s="843"/>
      <c r="LM30" s="843"/>
      <c r="LN30" s="843"/>
      <c r="LO30" s="843"/>
      <c r="LP30" s="843"/>
      <c r="LQ30" s="843"/>
      <c r="LR30" s="843"/>
      <c r="LS30" s="843"/>
      <c r="LT30" s="843"/>
      <c r="LU30" s="843"/>
      <c r="LV30" s="843"/>
      <c r="LW30" s="843"/>
      <c r="LX30" s="843"/>
      <c r="LY30" s="843"/>
      <c r="LZ30" s="843"/>
      <c r="MA30" s="843"/>
      <c r="MB30" s="843"/>
      <c r="MC30" s="843"/>
      <c r="MD30" s="843"/>
      <c r="ME30" s="843"/>
      <c r="MF30" s="843"/>
      <c r="MG30" s="843"/>
      <c r="MH30" s="843"/>
      <c r="MI30" s="843"/>
      <c r="MJ30" s="843"/>
      <c r="MK30" s="843"/>
      <c r="ML30" s="843"/>
      <c r="MM30" s="843"/>
      <c r="MN30" s="843"/>
      <c r="MO30" s="843"/>
      <c r="MP30" s="843"/>
      <c r="MQ30" s="843"/>
      <c r="MR30" s="843"/>
      <c r="MS30" s="843"/>
      <c r="MT30" s="843"/>
      <c r="MU30" s="843"/>
      <c r="MV30" s="843"/>
      <c r="MW30" s="843"/>
      <c r="MX30" s="843"/>
      <c r="MY30" s="843"/>
      <c r="MZ30" s="843"/>
      <c r="NA30" s="843"/>
      <c r="NB30" s="843"/>
      <c r="NC30" s="843"/>
      <c r="ND30" s="843"/>
      <c r="NE30" s="843"/>
      <c r="NF30" s="843"/>
      <c r="NG30" s="843"/>
      <c r="NH30" s="843"/>
      <c r="NI30" s="843"/>
      <c r="NJ30" s="843"/>
      <c r="NK30" s="843"/>
      <c r="NL30" s="843"/>
      <c r="NM30" s="843"/>
      <c r="NN30" s="843"/>
      <c r="NO30" s="843"/>
      <c r="NP30" s="843"/>
      <c r="NQ30" s="843"/>
      <c r="NR30" s="843"/>
      <c r="NS30" s="843"/>
      <c r="NT30" s="843"/>
      <c r="NU30" s="843"/>
      <c r="NV30" s="843"/>
      <c r="NW30" s="843"/>
      <c r="NX30" s="843"/>
      <c r="NY30" s="843"/>
      <c r="NZ30" s="843"/>
      <c r="OA30" s="843"/>
      <c r="OB30" s="843"/>
      <c r="OC30" s="843"/>
      <c r="OD30" s="843"/>
      <c r="OE30" s="843"/>
      <c r="OF30" s="843"/>
      <c r="OG30" s="843"/>
      <c r="OH30" s="843"/>
      <c r="OI30" s="843"/>
      <c r="OJ30" s="843"/>
      <c r="OK30" s="843"/>
      <c r="OL30" s="843"/>
      <c r="OM30" s="843"/>
      <c r="ON30" s="843"/>
      <c r="OO30" s="843"/>
      <c r="OP30" s="843"/>
      <c r="OQ30" s="843"/>
      <c r="OR30" s="843"/>
      <c r="OS30" s="843"/>
      <c r="OT30" s="843"/>
      <c r="OU30" s="843"/>
      <c r="OV30" s="843"/>
      <c r="OW30" s="843"/>
      <c r="OX30" s="843"/>
      <c r="OY30" s="843"/>
      <c r="OZ30" s="843"/>
      <c r="PA30" s="843"/>
      <c r="PB30" s="843"/>
      <c r="PC30" s="843"/>
      <c r="PD30" s="843"/>
      <c r="PE30" s="843"/>
      <c r="PF30" s="843"/>
      <c r="PG30" s="843"/>
      <c r="PH30" s="843"/>
      <c r="PI30" s="843"/>
      <c r="PJ30" s="843"/>
      <c r="PK30" s="843"/>
      <c r="PL30" s="843"/>
      <c r="PM30" s="843"/>
      <c r="PN30" s="843"/>
      <c r="PO30" s="843"/>
      <c r="PP30" s="843"/>
      <c r="PQ30" s="843"/>
      <c r="PR30" s="843"/>
      <c r="PS30" s="843"/>
      <c r="PT30" s="843"/>
      <c r="PU30" s="843"/>
      <c r="PV30" s="843"/>
      <c r="PW30" s="843"/>
      <c r="PX30" s="843"/>
      <c r="PY30" s="843"/>
      <c r="PZ30" s="843"/>
      <c r="QA30" s="843"/>
      <c r="QB30" s="843"/>
      <c r="QC30" s="843"/>
      <c r="QD30" s="843"/>
      <c r="QE30" s="843"/>
      <c r="QF30" s="843"/>
      <c r="QG30" s="843"/>
      <c r="QH30" s="843"/>
      <c r="QI30" s="843"/>
      <c r="QJ30" s="843"/>
      <c r="QK30" s="843"/>
      <c r="QL30" s="843"/>
      <c r="QM30" s="843"/>
      <c r="QN30" s="843"/>
      <c r="QO30" s="843"/>
      <c r="QP30" s="843"/>
      <c r="QQ30" s="843"/>
      <c r="QR30" s="843"/>
      <c r="QS30" s="843"/>
      <c r="QT30" s="843"/>
      <c r="QU30" s="843"/>
      <c r="QV30" s="843"/>
      <c r="QW30" s="843"/>
      <c r="QX30" s="843"/>
      <c r="QY30" s="843"/>
      <c r="QZ30" s="843"/>
      <c r="RA30" s="843"/>
      <c r="RB30" s="843"/>
      <c r="RC30" s="843"/>
      <c r="RD30" s="843"/>
      <c r="RE30" s="843"/>
      <c r="RF30" s="843"/>
      <c r="RG30" s="843"/>
      <c r="RH30" s="843"/>
      <c r="RI30" s="843"/>
      <c r="RJ30" s="843"/>
      <c r="RK30" s="843"/>
      <c r="RL30" s="843"/>
      <c r="RM30" s="843"/>
      <c r="RN30" s="843"/>
      <c r="RO30" s="843"/>
      <c r="RP30" s="843"/>
      <c r="RQ30" s="843"/>
      <c r="RR30" s="843"/>
      <c r="RS30" s="843"/>
      <c r="RT30" s="843"/>
      <c r="RU30" s="843"/>
      <c r="RV30" s="843"/>
      <c r="RW30" s="843"/>
      <c r="RX30" s="843"/>
      <c r="RY30" s="843"/>
      <c r="RZ30" s="843"/>
      <c r="SA30" s="843"/>
      <c r="SB30" s="843"/>
      <c r="SC30" s="843"/>
      <c r="SD30" s="843"/>
      <c r="SE30" s="843"/>
      <c r="SF30" s="843"/>
      <c r="SG30" s="843"/>
      <c r="SH30" s="843"/>
      <c r="SI30" s="843"/>
      <c r="SJ30" s="843"/>
      <c r="SK30" s="843"/>
      <c r="SL30" s="843"/>
      <c r="SM30" s="843"/>
      <c r="SN30" s="843"/>
      <c r="SO30" s="843"/>
      <c r="SP30" s="843"/>
      <c r="SQ30" s="843"/>
      <c r="SR30" s="843"/>
      <c r="SS30" s="843"/>
      <c r="ST30" s="843"/>
      <c r="SU30" s="843"/>
      <c r="SV30" s="843"/>
      <c r="SW30" s="843"/>
      <c r="SX30" s="843"/>
      <c r="SY30" s="843"/>
      <c r="SZ30" s="843"/>
      <c r="TA30" s="843"/>
      <c r="TB30" s="843"/>
      <c r="TC30" s="843"/>
      <c r="TD30" s="843"/>
      <c r="TE30" s="843"/>
      <c r="TF30" s="843"/>
      <c r="TG30" s="843"/>
      <c r="TH30" s="843"/>
      <c r="TI30" s="843"/>
      <c r="TJ30" s="843"/>
      <c r="TK30" s="843"/>
      <c r="TL30" s="843"/>
      <c r="TM30" s="843"/>
      <c r="TN30" s="843"/>
      <c r="TO30" s="843"/>
      <c r="TP30" s="843"/>
      <c r="TQ30" s="843"/>
      <c r="TR30" s="843"/>
      <c r="TS30" s="843"/>
      <c r="TT30" s="843"/>
      <c r="TU30" s="843"/>
      <c r="TV30" s="843"/>
      <c r="TW30" s="843"/>
      <c r="TX30" s="843"/>
      <c r="TY30" s="843"/>
      <c r="TZ30" s="843"/>
      <c r="UA30" s="843"/>
      <c r="UB30" s="843"/>
      <c r="UC30" s="843"/>
      <c r="UD30" s="843"/>
      <c r="UE30" s="843"/>
      <c r="UF30" s="843"/>
      <c r="UG30" s="843"/>
      <c r="UH30" s="843"/>
      <c r="UI30" s="843"/>
      <c r="UJ30" s="843"/>
      <c r="UK30" s="843"/>
      <c r="UL30" s="843"/>
      <c r="UM30" s="843"/>
      <c r="UN30" s="843"/>
      <c r="UO30" s="843"/>
      <c r="UP30" s="843"/>
      <c r="UQ30" s="843"/>
      <c r="UR30" s="843"/>
      <c r="US30" s="843"/>
      <c r="UT30" s="843"/>
      <c r="UU30" s="843"/>
      <c r="UV30" s="843"/>
      <c r="UW30" s="843"/>
      <c r="UX30" s="843"/>
      <c r="UY30" s="843"/>
      <c r="UZ30" s="843"/>
      <c r="VA30" s="843"/>
      <c r="VB30" s="843"/>
      <c r="VC30" s="843"/>
      <c r="VD30" s="843"/>
      <c r="VE30" s="843"/>
      <c r="VF30" s="843"/>
      <c r="VG30" s="843"/>
      <c r="VH30" s="843"/>
      <c r="VI30" s="843"/>
      <c r="VJ30" s="843"/>
      <c r="VK30" s="843"/>
      <c r="VL30" s="843"/>
      <c r="VM30" s="843"/>
      <c r="VN30" s="843"/>
      <c r="VO30" s="843"/>
      <c r="VP30" s="843"/>
      <c r="VQ30" s="843"/>
      <c r="VR30" s="843"/>
      <c r="VS30" s="843"/>
      <c r="VT30" s="843"/>
      <c r="VU30" s="843"/>
      <c r="VV30" s="843"/>
      <c r="VW30" s="843"/>
      <c r="VX30" s="843"/>
      <c r="VY30" s="843"/>
      <c r="VZ30" s="843"/>
      <c r="WA30" s="843"/>
      <c r="WB30" s="843"/>
      <c r="WC30" s="843"/>
      <c r="WD30" s="843"/>
      <c r="WE30" s="843"/>
      <c r="WF30" s="843"/>
      <c r="WG30" s="843"/>
      <c r="WH30" s="843"/>
      <c r="WI30" s="843"/>
      <c r="WJ30" s="843"/>
      <c r="WK30" s="843"/>
      <c r="WL30" s="843"/>
      <c r="WM30" s="843"/>
      <c r="WN30" s="843"/>
      <c r="WO30" s="843"/>
      <c r="WP30" s="843"/>
      <c r="WQ30" s="843"/>
      <c r="WR30" s="843"/>
      <c r="WS30" s="843"/>
      <c r="WT30" s="843"/>
      <c r="WU30" s="843"/>
      <c r="WV30" s="843"/>
      <c r="WW30" s="843"/>
      <c r="WX30" s="843"/>
      <c r="WY30" s="843"/>
      <c r="WZ30" s="843"/>
      <c r="XA30" s="843"/>
      <c r="XB30" s="843"/>
      <c r="XC30" s="843"/>
      <c r="XD30" s="843"/>
      <c r="XE30" s="843"/>
      <c r="XF30" s="843"/>
      <c r="XG30" s="843"/>
      <c r="XH30" s="843"/>
      <c r="XI30" s="843"/>
      <c r="XJ30" s="843"/>
      <c r="XK30" s="843"/>
      <c r="XL30" s="843"/>
      <c r="XM30" s="843"/>
      <c r="XN30" s="843"/>
      <c r="XO30" s="843"/>
      <c r="XP30" s="843"/>
      <c r="XQ30" s="843"/>
      <c r="XR30" s="843"/>
      <c r="XS30" s="843"/>
      <c r="XT30" s="843"/>
      <c r="XU30" s="843"/>
      <c r="XV30" s="843"/>
      <c r="XW30" s="843"/>
      <c r="XX30" s="843"/>
      <c r="XY30" s="843"/>
      <c r="XZ30" s="843"/>
      <c r="YA30" s="843"/>
      <c r="YB30" s="843"/>
      <c r="YC30" s="843"/>
      <c r="YD30" s="843"/>
      <c r="YE30" s="843"/>
      <c r="YF30" s="843"/>
      <c r="YG30" s="843"/>
      <c r="YH30" s="843"/>
      <c r="YI30" s="843"/>
      <c r="YJ30" s="843"/>
      <c r="YK30" s="843"/>
      <c r="YL30" s="843"/>
      <c r="YM30" s="843"/>
      <c r="YN30" s="843"/>
      <c r="YO30" s="843"/>
      <c r="YP30" s="843"/>
      <c r="YQ30" s="843"/>
      <c r="YR30" s="843"/>
      <c r="YS30" s="843"/>
      <c r="YT30" s="843"/>
      <c r="YU30" s="843"/>
      <c r="YV30" s="843"/>
      <c r="YW30" s="843"/>
      <c r="YX30" s="843"/>
      <c r="YY30" s="843"/>
      <c r="YZ30" s="843"/>
      <c r="ZA30" s="843"/>
      <c r="ZB30" s="843"/>
      <c r="ZC30" s="843"/>
      <c r="ZD30" s="843"/>
      <c r="ZE30" s="843"/>
      <c r="ZF30" s="843"/>
      <c r="ZG30" s="843"/>
      <c r="ZH30" s="843"/>
      <c r="ZI30" s="843"/>
      <c r="ZJ30" s="843"/>
      <c r="ZK30" s="843"/>
      <c r="ZL30" s="843"/>
      <c r="ZM30" s="843"/>
      <c r="ZN30" s="843"/>
      <c r="ZO30" s="843"/>
      <c r="ZP30" s="843"/>
      <c r="ZQ30" s="843"/>
      <c r="ZR30" s="843"/>
      <c r="ZS30" s="843"/>
      <c r="ZT30" s="843"/>
      <c r="ZU30" s="843"/>
      <c r="ZV30" s="843"/>
      <c r="ZW30" s="843"/>
      <c r="ZX30" s="843"/>
      <c r="ZY30" s="843"/>
      <c r="ZZ30" s="843"/>
      <c r="AAA30" s="843"/>
      <c r="AAB30" s="843"/>
      <c r="AAC30" s="843"/>
      <c r="AAD30" s="843"/>
      <c r="AAE30" s="843"/>
      <c r="AAF30" s="843"/>
      <c r="AAG30" s="843"/>
      <c r="AAH30" s="843"/>
      <c r="AAI30" s="843"/>
      <c r="AAJ30" s="843"/>
      <c r="AAK30" s="843"/>
      <c r="AAL30" s="843"/>
      <c r="AAM30" s="843"/>
      <c r="AAN30" s="843"/>
      <c r="AAO30" s="843"/>
      <c r="AAP30" s="843"/>
      <c r="AAQ30" s="843"/>
      <c r="AAR30" s="843"/>
      <c r="AAS30" s="843"/>
      <c r="AAT30" s="843"/>
      <c r="AAU30" s="843"/>
      <c r="AAV30" s="843"/>
      <c r="AAW30" s="843"/>
      <c r="AAX30" s="843"/>
      <c r="AAY30" s="843"/>
      <c r="AAZ30" s="843"/>
      <c r="ABA30" s="843"/>
      <c r="ABB30" s="843"/>
      <c r="ABC30" s="843"/>
      <c r="ABD30" s="843"/>
      <c r="ABE30" s="843"/>
      <c r="ABF30" s="843"/>
      <c r="ABG30" s="843"/>
      <c r="ABH30" s="843"/>
      <c r="ABI30" s="843"/>
      <c r="ABJ30" s="843"/>
      <c r="ABK30" s="843"/>
      <c r="ABL30" s="843"/>
      <c r="ABM30" s="843"/>
      <c r="ABN30" s="843"/>
      <c r="ABO30" s="843"/>
      <c r="ABP30" s="843"/>
      <c r="ABQ30" s="843"/>
      <c r="ABR30" s="843"/>
      <c r="ABS30" s="843"/>
      <c r="ABT30" s="843"/>
      <c r="ABU30" s="843"/>
      <c r="ABV30" s="843"/>
      <c r="ABW30" s="843"/>
      <c r="ABX30" s="843"/>
      <c r="ABY30" s="843"/>
      <c r="ABZ30" s="843"/>
      <c r="ACA30" s="843"/>
      <c r="ACB30" s="843"/>
      <c r="ACC30" s="843"/>
      <c r="ACD30" s="843"/>
      <c r="ACE30" s="843"/>
      <c r="ACF30" s="843"/>
      <c r="ACG30" s="843"/>
      <c r="ACH30" s="843"/>
      <c r="ACI30" s="843"/>
      <c r="ACJ30" s="843"/>
      <c r="ACK30" s="843"/>
      <c r="ACL30" s="843"/>
      <c r="ACM30" s="843"/>
      <c r="ACN30" s="843"/>
      <c r="ACO30" s="843"/>
      <c r="ACP30" s="843"/>
      <c r="ACQ30" s="843"/>
      <c r="ACR30" s="843"/>
      <c r="ACS30" s="843"/>
      <c r="ACT30" s="843"/>
      <c r="ACU30" s="843"/>
      <c r="ACV30" s="843"/>
      <c r="ACW30" s="843"/>
      <c r="ACX30" s="843"/>
      <c r="ACY30" s="843"/>
      <c r="ACZ30" s="843"/>
      <c r="ADA30" s="843"/>
      <c r="ADB30" s="843"/>
      <c r="ADC30" s="843"/>
      <c r="ADD30" s="843"/>
      <c r="ADE30" s="843"/>
      <c r="ADF30" s="843"/>
      <c r="ADG30" s="843"/>
      <c r="ADH30" s="843"/>
      <c r="ADI30" s="843"/>
      <c r="ADJ30" s="843"/>
      <c r="ADK30" s="843"/>
      <c r="ADL30" s="843"/>
      <c r="ADM30" s="843"/>
      <c r="ADN30" s="843"/>
      <c r="ADO30" s="843"/>
      <c r="ADP30" s="843"/>
      <c r="ADQ30" s="843"/>
      <c r="ADR30" s="843"/>
      <c r="ADS30" s="843"/>
      <c r="ADT30" s="843"/>
      <c r="ADU30" s="843"/>
      <c r="ADV30" s="843"/>
      <c r="ADW30" s="843"/>
      <c r="ADX30" s="843"/>
      <c r="ADY30" s="843"/>
      <c r="ADZ30" s="843"/>
      <c r="AEA30" s="843"/>
      <c r="AEB30" s="843"/>
      <c r="AEC30" s="843"/>
      <c r="AED30" s="843"/>
      <c r="AEE30" s="843"/>
      <c r="AEF30" s="843"/>
      <c r="AEG30" s="843"/>
      <c r="AEH30" s="843"/>
      <c r="AEI30" s="843"/>
      <c r="AEJ30" s="843"/>
      <c r="AEK30" s="843"/>
      <c r="AEL30" s="843"/>
      <c r="AEM30" s="843"/>
      <c r="AEN30" s="843"/>
      <c r="AEO30" s="843"/>
      <c r="AEP30" s="843"/>
      <c r="AEQ30" s="843"/>
      <c r="AER30" s="843"/>
      <c r="AES30" s="843"/>
      <c r="AET30" s="843"/>
      <c r="AEU30" s="843"/>
      <c r="AEV30" s="843"/>
      <c r="AEW30" s="843"/>
      <c r="AEX30" s="843"/>
      <c r="AEY30" s="843"/>
      <c r="AEZ30" s="843"/>
      <c r="AFA30" s="843"/>
      <c r="AFB30" s="843"/>
      <c r="AFC30" s="843"/>
      <c r="AFD30" s="843"/>
      <c r="AFE30" s="843"/>
      <c r="AFF30" s="843"/>
      <c r="AFG30" s="843"/>
      <c r="AFH30" s="843"/>
      <c r="AFI30" s="843"/>
      <c r="AFJ30" s="843"/>
      <c r="AFK30" s="843"/>
      <c r="AFL30" s="843"/>
      <c r="AFM30" s="843"/>
      <c r="AFN30" s="843"/>
      <c r="AFO30" s="843"/>
      <c r="AFP30" s="843"/>
      <c r="AFQ30" s="843"/>
      <c r="AFR30" s="843"/>
      <c r="AFS30" s="843"/>
      <c r="AFT30" s="843"/>
      <c r="AFU30" s="843"/>
      <c r="AFV30" s="843"/>
      <c r="AFW30" s="843"/>
      <c r="AFX30" s="843"/>
      <c r="AFY30" s="843"/>
      <c r="AFZ30" s="843"/>
      <c r="AGA30" s="843"/>
      <c r="AGB30" s="843"/>
      <c r="AGC30" s="843"/>
      <c r="AGD30" s="843"/>
      <c r="AGE30" s="843"/>
      <c r="AGF30" s="843"/>
      <c r="AGG30" s="843"/>
      <c r="AGH30" s="843"/>
      <c r="AGI30" s="843"/>
      <c r="AGJ30" s="843"/>
      <c r="AGK30" s="843"/>
      <c r="AGL30" s="843"/>
      <c r="AGM30" s="843"/>
      <c r="AGN30" s="843"/>
      <c r="AGO30" s="843"/>
      <c r="AGP30" s="843"/>
      <c r="AGQ30" s="843"/>
      <c r="AGR30" s="843"/>
      <c r="AGS30" s="843"/>
      <c r="AGT30" s="843"/>
      <c r="AGU30" s="843"/>
      <c r="AGV30" s="843"/>
      <c r="AGW30" s="843"/>
      <c r="AGX30" s="843"/>
      <c r="AGY30" s="843"/>
      <c r="AGZ30" s="843"/>
      <c r="AHA30" s="843"/>
      <c r="AHB30" s="843"/>
      <c r="AHC30" s="843"/>
      <c r="AHD30" s="843"/>
      <c r="AHE30" s="843"/>
      <c r="AHF30" s="843"/>
      <c r="AHG30" s="843"/>
      <c r="AHH30" s="843"/>
      <c r="AHI30" s="843"/>
      <c r="AHJ30" s="843"/>
      <c r="AHK30" s="843"/>
      <c r="AHL30" s="843"/>
      <c r="AHM30" s="843"/>
      <c r="AHN30" s="843"/>
      <c r="AHO30" s="843"/>
      <c r="AHP30" s="843"/>
      <c r="AHQ30" s="843"/>
      <c r="AHR30" s="843"/>
      <c r="AHS30" s="843"/>
      <c r="AHT30" s="843"/>
      <c r="AHU30" s="843"/>
      <c r="AHV30" s="843"/>
      <c r="AHW30" s="843"/>
      <c r="AHX30" s="843"/>
      <c r="AHY30" s="843"/>
      <c r="AHZ30" s="843"/>
      <c r="AIA30" s="843"/>
      <c r="AIB30" s="843"/>
      <c r="AIC30" s="843"/>
      <c r="AID30" s="843"/>
      <c r="AIE30" s="843"/>
      <c r="AIF30" s="843"/>
      <c r="AIG30" s="843"/>
      <c r="AIH30" s="843"/>
      <c r="AII30" s="843"/>
      <c r="AIJ30" s="843"/>
      <c r="AIK30" s="843"/>
      <c r="AIL30" s="843"/>
      <c r="AIM30" s="843"/>
      <c r="AIN30" s="843"/>
      <c r="AIO30" s="843"/>
      <c r="AIP30" s="843"/>
      <c r="AIQ30" s="843"/>
      <c r="AIR30" s="843"/>
      <c r="AIS30" s="843"/>
      <c r="AIT30" s="843"/>
      <c r="AIU30" s="843"/>
      <c r="AIV30" s="843"/>
      <c r="AIW30" s="843"/>
      <c r="AIX30" s="843"/>
      <c r="AIY30" s="843"/>
      <c r="AIZ30" s="843"/>
      <c r="AJA30" s="843"/>
      <c r="AJB30" s="843"/>
      <c r="AJC30" s="843"/>
      <c r="AJD30" s="843"/>
      <c r="AJE30" s="843"/>
      <c r="AJF30" s="843"/>
      <c r="AJG30" s="843"/>
      <c r="AJH30" s="843"/>
      <c r="AJI30" s="843"/>
      <c r="AJJ30" s="843"/>
      <c r="AJK30" s="843"/>
      <c r="AJL30" s="843"/>
      <c r="AJM30" s="843"/>
      <c r="AJN30" s="843"/>
      <c r="AJO30" s="843"/>
      <c r="AJP30" s="843"/>
      <c r="AJQ30" s="843"/>
      <c r="AJR30" s="843"/>
      <c r="AJS30" s="843"/>
      <c r="AJT30" s="843"/>
      <c r="AJU30" s="843"/>
      <c r="AJV30" s="843"/>
      <c r="AJW30" s="843"/>
      <c r="AJX30" s="843"/>
      <c r="AJY30" s="843"/>
      <c r="AJZ30" s="843"/>
      <c r="AKA30" s="843"/>
      <c r="AKB30" s="843"/>
      <c r="AKC30" s="843"/>
      <c r="AKD30" s="843"/>
      <c r="AKE30" s="843"/>
      <c r="AKF30" s="843"/>
      <c r="AKG30" s="843"/>
      <c r="AKH30" s="843"/>
      <c r="AKI30" s="843"/>
      <c r="AKJ30" s="843"/>
      <c r="AKK30" s="843"/>
      <c r="AKL30" s="843"/>
      <c r="AKM30" s="843"/>
      <c r="AKN30" s="843"/>
      <c r="AKO30" s="843"/>
      <c r="AKP30" s="843"/>
      <c r="AKQ30" s="843"/>
      <c r="AKR30" s="843"/>
      <c r="AKS30" s="843"/>
      <c r="AKT30" s="843"/>
      <c r="AKU30" s="843"/>
      <c r="AKV30" s="843"/>
      <c r="AKW30" s="843"/>
      <c r="AKX30" s="843"/>
      <c r="AKY30" s="843"/>
      <c r="AKZ30" s="843"/>
      <c r="ALA30" s="843"/>
      <c r="ALB30" s="843"/>
      <c r="ALC30" s="843"/>
      <c r="ALD30" s="843"/>
      <c r="ALE30" s="843"/>
      <c r="ALF30" s="843"/>
      <c r="ALG30" s="843"/>
      <c r="ALH30" s="843"/>
      <c r="ALI30" s="843"/>
      <c r="ALJ30" s="843"/>
      <c r="ALK30" s="843"/>
      <c r="ALL30" s="843"/>
      <c r="ALM30" s="843"/>
      <c r="ALN30" s="843"/>
      <c r="ALO30" s="843"/>
      <c r="ALP30" s="843"/>
      <c r="ALQ30" s="843"/>
      <c r="ALR30" s="843"/>
      <c r="ALS30" s="843"/>
      <c r="ALT30" s="843"/>
      <c r="ALU30" s="843"/>
      <c r="ALV30" s="843"/>
      <c r="ALW30" s="843"/>
      <c r="ALX30" s="843"/>
      <c r="ALY30" s="843"/>
      <c r="ALZ30" s="843"/>
      <c r="AMA30" s="843"/>
      <c r="AMB30" s="843"/>
      <c r="AMC30" s="843"/>
      <c r="AMD30" s="843"/>
      <c r="AME30" s="843"/>
      <c r="AMF30" s="843"/>
      <c r="AMG30" s="843"/>
      <c r="AMH30" s="843"/>
      <c r="AMI30" s="843"/>
      <c r="AMJ30" s="843"/>
      <c r="AMK30" s="843"/>
      <c r="AML30" s="843"/>
      <c r="AMM30" s="843"/>
      <c r="AMN30" s="843"/>
      <c r="AMO30" s="843"/>
      <c r="AMP30" s="843"/>
      <c r="AMQ30" s="843"/>
      <c r="AMR30" s="843"/>
      <c r="AMS30" s="843"/>
      <c r="AMT30" s="843"/>
      <c r="AMU30" s="843"/>
      <c r="AMV30" s="843"/>
      <c r="AMW30" s="843"/>
      <c r="AMX30" s="843"/>
      <c r="AMY30" s="843"/>
      <c r="AMZ30" s="843"/>
      <c r="ANA30" s="843"/>
      <c r="ANB30" s="843"/>
      <c r="ANC30" s="843"/>
      <c r="AND30" s="843"/>
      <c r="ANE30" s="843"/>
      <c r="ANF30" s="843"/>
      <c r="ANG30" s="843"/>
      <c r="ANH30" s="843"/>
      <c r="ANI30" s="843"/>
      <c r="ANJ30" s="843"/>
      <c r="ANK30" s="843"/>
      <c r="ANL30" s="843"/>
      <c r="ANM30" s="843"/>
      <c r="ANN30" s="843"/>
      <c r="ANO30" s="843"/>
      <c r="ANP30" s="843"/>
      <c r="ANQ30" s="843"/>
      <c r="ANR30" s="843"/>
      <c r="ANS30" s="843"/>
      <c r="ANT30" s="843"/>
      <c r="ANU30" s="843"/>
      <c r="ANV30" s="843"/>
      <c r="ANW30" s="843"/>
      <c r="ANX30" s="843"/>
      <c r="ANY30" s="843"/>
      <c r="ANZ30" s="843"/>
      <c r="AOA30" s="843"/>
      <c r="AOB30" s="843"/>
      <c r="AOC30" s="843"/>
      <c r="AOD30" s="843"/>
      <c r="AOE30" s="843"/>
      <c r="AOF30" s="843"/>
      <c r="AOG30" s="843"/>
      <c r="AOH30" s="843"/>
      <c r="AOI30" s="843"/>
      <c r="AOJ30" s="843"/>
      <c r="AOK30" s="843"/>
      <c r="AOL30" s="843"/>
      <c r="AOM30" s="843"/>
      <c r="AON30" s="843"/>
      <c r="AOO30" s="843"/>
      <c r="AOP30" s="843"/>
      <c r="AOQ30" s="843"/>
      <c r="AOR30" s="843"/>
      <c r="AOS30" s="843"/>
      <c r="AOT30" s="843"/>
      <c r="AOU30" s="843"/>
      <c r="AOV30" s="843"/>
      <c r="AOW30" s="843"/>
      <c r="AOX30" s="843"/>
      <c r="AOY30" s="843"/>
      <c r="AOZ30" s="843"/>
      <c r="APA30" s="843"/>
      <c r="APB30" s="843"/>
      <c r="APC30" s="843"/>
      <c r="APD30" s="843"/>
      <c r="APE30" s="843"/>
      <c r="APF30" s="843"/>
      <c r="APG30" s="843"/>
      <c r="APH30" s="843"/>
      <c r="API30" s="843"/>
      <c r="APJ30" s="843"/>
      <c r="APK30" s="843"/>
      <c r="APL30" s="843"/>
      <c r="APM30" s="843"/>
      <c r="APN30" s="843"/>
      <c r="APO30" s="843"/>
      <c r="APP30" s="843"/>
      <c r="APQ30" s="843"/>
      <c r="APR30" s="843"/>
      <c r="APS30" s="843"/>
      <c r="APT30" s="843"/>
      <c r="APU30" s="843"/>
      <c r="APV30" s="843"/>
      <c r="APW30" s="843"/>
      <c r="APX30" s="843"/>
      <c r="APY30" s="843"/>
      <c r="APZ30" s="843"/>
      <c r="AQA30" s="843"/>
      <c r="AQB30" s="843"/>
      <c r="AQC30" s="843"/>
      <c r="AQD30" s="843"/>
      <c r="AQE30" s="843"/>
      <c r="AQF30" s="843"/>
      <c r="AQG30" s="843"/>
      <c r="AQH30" s="843"/>
      <c r="AQI30" s="843"/>
      <c r="AQJ30" s="843"/>
      <c r="AQK30" s="843"/>
      <c r="AQL30" s="843"/>
      <c r="AQM30" s="843"/>
      <c r="AQN30" s="843"/>
      <c r="AQO30" s="843"/>
      <c r="AQP30" s="843"/>
      <c r="AQQ30" s="843"/>
      <c r="AQR30" s="843"/>
      <c r="AQS30" s="843"/>
      <c r="AQT30" s="843"/>
      <c r="AQU30" s="843"/>
      <c r="AQV30" s="843"/>
      <c r="AQW30" s="843"/>
      <c r="AQX30" s="843"/>
      <c r="AQY30" s="843"/>
      <c r="AQZ30" s="843"/>
      <c r="ARA30" s="843"/>
      <c r="ARB30" s="843"/>
      <c r="ARC30" s="843"/>
      <c r="ARD30" s="843"/>
      <c r="ARE30" s="843"/>
      <c r="ARF30" s="843"/>
      <c r="ARG30" s="843"/>
      <c r="ARH30" s="843"/>
      <c r="ARI30" s="843"/>
      <c r="ARJ30" s="843"/>
      <c r="ARK30" s="843"/>
      <c r="ARL30" s="843"/>
      <c r="ARM30" s="843"/>
      <c r="ARN30" s="843"/>
      <c r="ARO30" s="843"/>
      <c r="ARP30" s="843"/>
      <c r="ARQ30" s="843"/>
      <c r="ARR30" s="843"/>
      <c r="ARS30" s="843"/>
      <c r="ART30" s="843"/>
      <c r="ARU30" s="843"/>
      <c r="ARV30" s="843"/>
      <c r="ARW30" s="843"/>
      <c r="ARX30" s="843"/>
      <c r="ARY30" s="843"/>
      <c r="ARZ30" s="843"/>
      <c r="ASA30" s="843"/>
      <c r="ASB30" s="843"/>
      <c r="ASC30" s="843"/>
      <c r="ASD30" s="843"/>
      <c r="ASE30" s="843"/>
      <c r="ASF30" s="843"/>
      <c r="ASG30" s="843"/>
      <c r="ASH30" s="843"/>
      <c r="ASI30" s="843"/>
      <c r="ASJ30" s="843"/>
      <c r="ASK30" s="843"/>
      <c r="ASL30" s="843"/>
      <c r="ASM30" s="843"/>
      <c r="ASN30" s="843"/>
      <c r="ASO30" s="843"/>
      <c r="ASP30" s="843"/>
      <c r="ASQ30" s="843"/>
      <c r="ASR30" s="843"/>
      <c r="ASS30" s="843"/>
      <c r="AST30" s="843"/>
      <c r="ASU30" s="843"/>
      <c r="ASV30" s="843"/>
      <c r="ASW30" s="843"/>
      <c r="ASX30" s="843"/>
      <c r="ASY30" s="843"/>
      <c r="ASZ30" s="843"/>
      <c r="ATA30" s="843"/>
      <c r="ATB30" s="843"/>
      <c r="ATC30" s="843"/>
      <c r="ATD30" s="843"/>
      <c r="ATE30" s="843"/>
      <c r="ATF30" s="843"/>
      <c r="ATG30" s="843"/>
      <c r="ATH30" s="843"/>
      <c r="ATI30" s="843"/>
      <c r="ATJ30" s="843"/>
      <c r="ATK30" s="843"/>
      <c r="ATL30" s="843"/>
      <c r="ATM30" s="843"/>
      <c r="ATN30" s="843"/>
      <c r="ATO30" s="843"/>
      <c r="ATP30" s="843"/>
      <c r="ATQ30" s="843"/>
      <c r="ATR30" s="843"/>
      <c r="ATS30" s="843"/>
      <c r="ATT30" s="843"/>
      <c r="ATU30" s="843"/>
      <c r="ATV30" s="843"/>
      <c r="ATW30" s="843"/>
      <c r="ATX30" s="843"/>
      <c r="ATY30" s="843"/>
      <c r="ATZ30" s="843"/>
      <c r="AUA30" s="843"/>
      <c r="AUB30" s="843"/>
      <c r="AUC30" s="843"/>
      <c r="AUD30" s="843"/>
      <c r="AUE30" s="843"/>
      <c r="AUF30" s="843"/>
      <c r="AUG30" s="843"/>
      <c r="AUH30" s="843"/>
      <c r="AUI30" s="843"/>
      <c r="AUJ30" s="843"/>
      <c r="AUK30" s="843"/>
      <c r="AUL30" s="843"/>
      <c r="AUM30" s="843"/>
      <c r="AUN30" s="843"/>
      <c r="AUO30" s="843"/>
      <c r="AUP30" s="843"/>
      <c r="AUQ30" s="843"/>
      <c r="AUR30" s="843"/>
      <c r="AUS30" s="843"/>
      <c r="AUT30" s="843"/>
      <c r="AUU30" s="843"/>
      <c r="AUV30" s="843"/>
      <c r="AUW30" s="843"/>
      <c r="AUX30" s="843"/>
      <c r="AUY30" s="843"/>
      <c r="AUZ30" s="843"/>
      <c r="AVA30" s="843"/>
      <c r="AVB30" s="843"/>
      <c r="AVC30" s="843"/>
      <c r="AVD30" s="843"/>
      <c r="AVE30" s="843"/>
      <c r="AVF30" s="843"/>
      <c r="AVG30" s="843"/>
      <c r="AVH30" s="843"/>
      <c r="AVI30" s="843"/>
      <c r="AVJ30" s="843"/>
      <c r="AVK30" s="843"/>
      <c r="AVL30" s="843"/>
      <c r="AVM30" s="843"/>
      <c r="AVN30" s="843"/>
      <c r="AVO30" s="843"/>
      <c r="AVP30" s="843"/>
      <c r="AVQ30" s="843"/>
      <c r="AVR30" s="843"/>
      <c r="AVS30" s="843"/>
      <c r="AVT30" s="843"/>
      <c r="AVU30" s="843"/>
      <c r="AVV30" s="843"/>
      <c r="AVW30" s="843"/>
      <c r="AVX30" s="843"/>
      <c r="AVY30" s="843"/>
      <c r="AVZ30" s="843"/>
      <c r="AWA30" s="843"/>
      <c r="AWB30" s="843"/>
      <c r="AWC30" s="843"/>
      <c r="AWD30" s="843"/>
      <c r="AWE30" s="843"/>
      <c r="AWF30" s="843"/>
      <c r="AWG30" s="843"/>
      <c r="AWH30" s="843"/>
      <c r="AWI30" s="843"/>
      <c r="AWJ30" s="843"/>
      <c r="AWK30" s="843"/>
      <c r="AWL30" s="843"/>
      <c r="AWM30" s="843"/>
      <c r="AWN30" s="843"/>
      <c r="AWO30" s="843"/>
      <c r="AWP30" s="843"/>
      <c r="AWQ30" s="843"/>
      <c r="AWR30" s="843"/>
      <c r="AWS30" s="843"/>
      <c r="AWT30" s="843"/>
      <c r="AWU30" s="843"/>
      <c r="AWV30" s="843"/>
      <c r="AWW30" s="843"/>
      <c r="AWX30" s="843"/>
      <c r="AWY30" s="843"/>
      <c r="AWZ30" s="843"/>
      <c r="AXA30" s="843"/>
      <c r="AXB30" s="843"/>
      <c r="AXC30" s="843"/>
      <c r="AXD30" s="843"/>
      <c r="AXE30" s="843"/>
      <c r="AXF30" s="843"/>
      <c r="AXG30" s="843"/>
      <c r="AXH30" s="843"/>
      <c r="AXI30" s="843"/>
      <c r="AXJ30" s="843"/>
      <c r="AXK30" s="843"/>
      <c r="AXL30" s="843"/>
      <c r="AXM30" s="843"/>
      <c r="AXN30" s="843"/>
      <c r="AXO30" s="843"/>
      <c r="AXP30" s="843"/>
      <c r="AXQ30" s="843"/>
      <c r="AXR30" s="843"/>
      <c r="AXS30" s="843"/>
      <c r="AXT30" s="843"/>
      <c r="AXU30" s="843"/>
      <c r="AXV30" s="843"/>
      <c r="AXW30" s="843"/>
      <c r="AXX30" s="843"/>
      <c r="AXY30" s="843"/>
      <c r="AXZ30" s="843"/>
      <c r="AYA30" s="843"/>
      <c r="AYB30" s="843"/>
      <c r="AYC30" s="843"/>
      <c r="AYD30" s="843"/>
      <c r="AYE30" s="843"/>
      <c r="AYF30" s="843"/>
      <c r="AYG30" s="843"/>
      <c r="AYH30" s="843"/>
      <c r="AYI30" s="843"/>
      <c r="AYJ30" s="843"/>
      <c r="AYK30" s="843"/>
      <c r="AYL30" s="843"/>
      <c r="AYM30" s="843"/>
      <c r="AYN30" s="843"/>
      <c r="AYO30" s="843"/>
      <c r="AYP30" s="843"/>
      <c r="AYQ30" s="843"/>
      <c r="AYR30" s="843"/>
      <c r="AYS30" s="843"/>
    </row>
    <row r="31" spans="1:1345" s="687" customFormat="1" ht="17.25" customHeight="1">
      <c r="A31" s="707"/>
      <c r="B31" s="697"/>
      <c r="C31" s="698">
        <v>3</v>
      </c>
      <c r="D31" s="699" t="s">
        <v>369</v>
      </c>
      <c r="E31" s="700"/>
      <c r="F31" s="700"/>
      <c r="G31" s="701" t="s">
        <v>16</v>
      </c>
      <c r="H31" s="702">
        <f t="shared" si="5"/>
        <v>150432</v>
      </c>
      <c r="I31" s="702">
        <f t="shared" si="6"/>
        <v>0</v>
      </c>
      <c r="J31" s="702">
        <f t="shared" si="1"/>
        <v>0</v>
      </c>
      <c r="K31" s="703">
        <f t="shared" si="2"/>
        <v>150432</v>
      </c>
      <c r="L31" s="702"/>
      <c r="M31" s="702"/>
      <c r="N31" s="704"/>
      <c r="O31" s="702"/>
      <c r="P31" s="702"/>
      <c r="Q31" s="704"/>
      <c r="R31" s="702"/>
      <c r="S31" s="702"/>
      <c r="T31" s="704"/>
      <c r="U31" s="702"/>
      <c r="V31" s="702"/>
      <c r="W31" s="704"/>
      <c r="X31" s="702"/>
      <c r="Y31" s="702"/>
      <c r="Z31" s="704"/>
      <c r="AA31" s="702">
        <v>0</v>
      </c>
      <c r="AB31" s="702"/>
      <c r="AC31" s="702"/>
      <c r="AD31" s="702">
        <v>600</v>
      </c>
      <c r="AE31" s="702"/>
      <c r="AF31" s="702"/>
      <c r="AG31" s="702">
        <v>199</v>
      </c>
      <c r="AH31" s="702"/>
      <c r="AI31" s="702"/>
      <c r="AJ31" s="702">
        <f>AD31+AA31+X31+AG31</f>
        <v>799</v>
      </c>
      <c r="AK31" s="702"/>
      <c r="AL31" s="702"/>
      <c r="AM31" s="702">
        <v>1230</v>
      </c>
      <c r="AN31" s="702"/>
      <c r="AO31" s="704"/>
      <c r="AP31" s="702">
        <v>1180</v>
      </c>
      <c r="AQ31" s="702"/>
      <c r="AR31" s="704"/>
      <c r="AS31" s="702">
        <v>1180</v>
      </c>
      <c r="AT31" s="702"/>
      <c r="AU31" s="704"/>
      <c r="AV31" s="702">
        <v>1180</v>
      </c>
      <c r="AW31" s="702"/>
      <c r="AX31" s="704"/>
      <c r="AY31" s="702"/>
      <c r="AZ31" s="702"/>
      <c r="BA31" s="704"/>
      <c r="BB31" s="702">
        <v>1180</v>
      </c>
      <c r="BC31" s="702"/>
      <c r="BD31" s="704"/>
      <c r="BE31" s="702"/>
      <c r="BF31" s="702"/>
      <c r="BG31" s="704"/>
      <c r="BH31" s="702">
        <v>8039</v>
      </c>
      <c r="BI31" s="702"/>
      <c r="BJ31" s="704"/>
      <c r="BK31" s="702">
        <v>49629</v>
      </c>
      <c r="BL31" s="702"/>
      <c r="BM31" s="704"/>
      <c r="BN31" s="702"/>
      <c r="BO31" s="702"/>
      <c r="BP31" s="704"/>
      <c r="BQ31" s="702">
        <v>0</v>
      </c>
      <c r="BR31" s="702"/>
      <c r="BS31" s="704"/>
      <c r="BT31" s="702">
        <v>25243</v>
      </c>
      <c r="BU31" s="702"/>
      <c r="BV31" s="704"/>
      <c r="BW31" s="702">
        <v>5800</v>
      </c>
      <c r="BX31" s="702"/>
      <c r="BY31" s="704"/>
      <c r="BZ31" s="702"/>
      <c r="CA31" s="702"/>
      <c r="CB31" s="704"/>
      <c r="CC31" s="702"/>
      <c r="CD31" s="702"/>
      <c r="CE31" s="704"/>
      <c r="CF31" s="702">
        <v>39352</v>
      </c>
      <c r="CG31" s="702"/>
      <c r="CH31" s="704"/>
      <c r="CI31" s="702"/>
      <c r="CJ31" s="702"/>
      <c r="CK31" s="704"/>
      <c r="CL31" s="702"/>
      <c r="CM31" s="702"/>
      <c r="CN31" s="704"/>
      <c r="CO31" s="702"/>
      <c r="CP31" s="702"/>
      <c r="CQ31" s="704"/>
      <c r="CR31" s="702">
        <v>400</v>
      </c>
      <c r="CS31" s="702"/>
      <c r="CT31" s="704"/>
      <c r="CU31" s="702"/>
      <c r="CV31" s="702"/>
      <c r="CW31" s="704"/>
      <c r="CX31" s="702"/>
      <c r="CY31" s="702"/>
      <c r="CZ31" s="704"/>
      <c r="DA31" s="702"/>
      <c r="DB31" s="702"/>
      <c r="DC31" s="704"/>
      <c r="DD31" s="702"/>
      <c r="DE31" s="702"/>
      <c r="DF31" s="704"/>
      <c r="DG31" s="702"/>
      <c r="DH31" s="702"/>
      <c r="DI31" s="704"/>
      <c r="DJ31" s="702"/>
      <c r="DK31" s="702"/>
      <c r="DL31" s="704"/>
      <c r="DM31" s="702"/>
      <c r="DN31" s="702"/>
      <c r="DO31" s="704"/>
      <c r="DP31" s="702"/>
      <c r="DQ31" s="702"/>
      <c r="DR31" s="704"/>
      <c r="DS31" s="702"/>
      <c r="DT31" s="702"/>
      <c r="DU31" s="704"/>
      <c r="DV31" s="702"/>
      <c r="DW31" s="702"/>
      <c r="DX31" s="704"/>
      <c r="DY31" s="702">
        <v>5720</v>
      </c>
      <c r="DZ31" s="702"/>
      <c r="EA31" s="704"/>
      <c r="EB31" s="702"/>
      <c r="EC31" s="702"/>
      <c r="ED31" s="704"/>
      <c r="EE31" s="702"/>
      <c r="EF31" s="702"/>
      <c r="EG31" s="704"/>
      <c r="EH31" s="702"/>
      <c r="EI31" s="702"/>
      <c r="EJ31" s="704"/>
      <c r="EK31" s="704"/>
      <c r="EL31" s="704"/>
      <c r="EM31" s="704"/>
      <c r="EN31" s="704"/>
      <c r="EO31" s="704"/>
      <c r="EP31" s="704"/>
      <c r="EQ31" s="702"/>
      <c r="ER31" s="702"/>
      <c r="ES31" s="704"/>
      <c r="ET31" s="702"/>
      <c r="EU31" s="702"/>
      <c r="EV31" s="704"/>
      <c r="EW31" s="702"/>
      <c r="EX31" s="702"/>
      <c r="EY31" s="704"/>
      <c r="EZ31" s="702"/>
      <c r="FA31" s="702"/>
      <c r="FB31" s="704"/>
      <c r="FC31" s="702"/>
      <c r="FD31" s="702"/>
      <c r="FE31" s="704"/>
      <c r="FF31" s="702">
        <v>9500</v>
      </c>
      <c r="FG31" s="702"/>
      <c r="FH31" s="704"/>
      <c r="FI31" s="702"/>
      <c r="FJ31" s="702"/>
      <c r="FK31" s="704"/>
      <c r="FL31" s="702"/>
      <c r="FM31" s="702"/>
      <c r="FN31" s="704"/>
      <c r="FO31" s="702"/>
      <c r="FP31" s="702"/>
      <c r="FQ31" s="704"/>
      <c r="FR31" s="702"/>
      <c r="FS31" s="702"/>
      <c r="FT31" s="704"/>
      <c r="FU31" s="702"/>
      <c r="FV31" s="702"/>
      <c r="FW31" s="704"/>
      <c r="FX31" s="702"/>
      <c r="FY31" s="702"/>
      <c r="FZ31" s="704"/>
      <c r="GA31" s="702">
        <f>SUMIF($AM$5:$FX$5,"Kötelező feladatok",AM31:FX31)</f>
        <v>149633</v>
      </c>
      <c r="GB31" s="702">
        <f>SUMIF($AM$5:$EY$5,"Önként vállalt feladatok",AM31:EY31)</f>
        <v>0</v>
      </c>
      <c r="GC31" s="704"/>
      <c r="GD31" s="705">
        <f t="shared" si="3"/>
        <v>149633</v>
      </c>
      <c r="GE31" s="833"/>
      <c r="GF31" s="841"/>
      <c r="GG31" s="841"/>
      <c r="GH31" s="841"/>
      <c r="GI31" s="841"/>
      <c r="GJ31" s="841"/>
      <c r="GK31" s="841"/>
      <c r="GL31" s="841"/>
      <c r="GM31" s="841"/>
      <c r="GN31" s="841"/>
      <c r="GO31" s="841"/>
      <c r="GP31" s="841"/>
      <c r="GQ31" s="841"/>
      <c r="GR31" s="841"/>
      <c r="GS31" s="841"/>
      <c r="GT31" s="841"/>
      <c r="GU31" s="841"/>
      <c r="GV31" s="841"/>
      <c r="GW31" s="841"/>
      <c r="GX31" s="841"/>
      <c r="GY31" s="841"/>
      <c r="GZ31" s="841"/>
      <c r="HA31" s="841"/>
      <c r="HB31" s="841"/>
      <c r="HC31" s="841"/>
      <c r="HD31" s="841"/>
      <c r="HE31" s="841"/>
      <c r="HF31" s="841"/>
      <c r="HG31" s="841"/>
      <c r="HH31" s="841"/>
      <c r="HI31" s="841"/>
      <c r="HJ31" s="841"/>
      <c r="HK31" s="841"/>
      <c r="HL31" s="841"/>
      <c r="HM31" s="841"/>
      <c r="HN31" s="841"/>
      <c r="HO31" s="841"/>
      <c r="HP31" s="841"/>
      <c r="HQ31" s="841"/>
      <c r="HR31" s="841"/>
      <c r="HS31" s="841"/>
      <c r="HT31" s="841"/>
      <c r="HU31" s="841"/>
      <c r="HV31" s="841"/>
      <c r="HW31" s="841"/>
      <c r="HX31" s="841"/>
      <c r="HY31" s="841"/>
      <c r="HZ31" s="841"/>
      <c r="IA31" s="841"/>
      <c r="IB31" s="841"/>
      <c r="IC31" s="841"/>
      <c r="ID31" s="841"/>
      <c r="IE31" s="841"/>
      <c r="IF31" s="841"/>
      <c r="IG31" s="841"/>
      <c r="IH31" s="841"/>
      <c r="II31" s="841"/>
      <c r="IJ31" s="841"/>
      <c r="IK31" s="841"/>
      <c r="IL31" s="841"/>
      <c r="IM31" s="841"/>
      <c r="IN31" s="841"/>
      <c r="IO31" s="841"/>
      <c r="IP31" s="841"/>
      <c r="IQ31" s="841"/>
      <c r="IR31" s="841"/>
      <c r="IS31" s="841"/>
      <c r="IT31" s="841"/>
      <c r="IU31" s="841"/>
      <c r="IV31" s="841"/>
      <c r="IW31" s="841"/>
      <c r="IX31" s="841"/>
      <c r="IY31" s="841"/>
      <c r="IZ31" s="841"/>
      <c r="JA31" s="841"/>
      <c r="JB31" s="841"/>
      <c r="JC31" s="841"/>
      <c r="JD31" s="841"/>
      <c r="JE31" s="841"/>
      <c r="JF31" s="841"/>
      <c r="JG31" s="841"/>
      <c r="JH31" s="841"/>
      <c r="JI31" s="841"/>
      <c r="JJ31" s="841"/>
      <c r="JK31" s="841"/>
      <c r="JL31" s="841"/>
      <c r="JM31" s="841"/>
      <c r="JN31" s="841"/>
      <c r="JO31" s="841"/>
      <c r="JP31" s="841"/>
      <c r="JQ31" s="841"/>
      <c r="JR31" s="841"/>
      <c r="JS31" s="841"/>
      <c r="JT31" s="841"/>
      <c r="JU31" s="841"/>
      <c r="JV31" s="841"/>
      <c r="JW31" s="841"/>
      <c r="JX31" s="841"/>
      <c r="JY31" s="841"/>
      <c r="JZ31" s="841"/>
      <c r="KA31" s="841"/>
      <c r="KB31" s="841"/>
      <c r="KC31" s="841"/>
      <c r="KD31" s="841"/>
      <c r="KE31" s="841"/>
      <c r="KF31" s="841"/>
      <c r="KG31" s="841"/>
      <c r="KH31" s="841"/>
      <c r="KI31" s="841"/>
      <c r="KJ31" s="841"/>
      <c r="KK31" s="841"/>
      <c r="KL31" s="841"/>
      <c r="KM31" s="841"/>
      <c r="KN31" s="841"/>
      <c r="KO31" s="841"/>
      <c r="KP31" s="841"/>
      <c r="KQ31" s="841"/>
      <c r="KR31" s="841"/>
      <c r="KS31" s="841"/>
      <c r="KT31" s="841"/>
      <c r="KU31" s="841"/>
      <c r="KV31" s="841"/>
      <c r="KW31" s="841"/>
      <c r="KX31" s="841"/>
      <c r="KY31" s="841"/>
      <c r="KZ31" s="841"/>
      <c r="LA31" s="841"/>
      <c r="LB31" s="841"/>
      <c r="LC31" s="841"/>
      <c r="LD31" s="841"/>
      <c r="LE31" s="841"/>
      <c r="LF31" s="841"/>
      <c r="LG31" s="841"/>
      <c r="LH31" s="841"/>
      <c r="LI31" s="841"/>
      <c r="LJ31" s="841"/>
      <c r="LK31" s="841"/>
      <c r="LL31" s="841"/>
      <c r="LM31" s="841"/>
      <c r="LN31" s="841"/>
      <c r="LO31" s="841"/>
      <c r="LP31" s="841"/>
      <c r="LQ31" s="841"/>
      <c r="LR31" s="841"/>
      <c r="LS31" s="841"/>
      <c r="LT31" s="841"/>
      <c r="LU31" s="841"/>
      <c r="LV31" s="841"/>
      <c r="LW31" s="841"/>
      <c r="LX31" s="841"/>
      <c r="LY31" s="841"/>
      <c r="LZ31" s="841"/>
      <c r="MA31" s="841"/>
      <c r="MB31" s="841"/>
      <c r="MC31" s="841"/>
      <c r="MD31" s="841"/>
      <c r="ME31" s="841"/>
      <c r="MF31" s="841"/>
      <c r="MG31" s="841"/>
      <c r="MH31" s="841"/>
      <c r="MI31" s="841"/>
      <c r="MJ31" s="841"/>
      <c r="MK31" s="841"/>
      <c r="ML31" s="841"/>
      <c r="MM31" s="841"/>
      <c r="MN31" s="841"/>
      <c r="MO31" s="841"/>
      <c r="MP31" s="841"/>
      <c r="MQ31" s="841"/>
      <c r="MR31" s="841"/>
      <c r="MS31" s="841"/>
      <c r="MT31" s="841"/>
      <c r="MU31" s="841"/>
      <c r="MV31" s="841"/>
      <c r="MW31" s="841"/>
      <c r="MX31" s="841"/>
      <c r="MY31" s="841"/>
      <c r="MZ31" s="841"/>
      <c r="NA31" s="841"/>
      <c r="NB31" s="841"/>
      <c r="NC31" s="841"/>
      <c r="ND31" s="841"/>
      <c r="NE31" s="841"/>
      <c r="NF31" s="841"/>
      <c r="NG31" s="841"/>
      <c r="NH31" s="841"/>
      <c r="NI31" s="841"/>
      <c r="NJ31" s="841"/>
      <c r="NK31" s="841"/>
      <c r="NL31" s="841"/>
      <c r="NM31" s="841"/>
      <c r="NN31" s="841"/>
      <c r="NO31" s="841"/>
      <c r="NP31" s="841"/>
      <c r="NQ31" s="841"/>
      <c r="NR31" s="841"/>
      <c r="NS31" s="841"/>
      <c r="NT31" s="841"/>
      <c r="NU31" s="841"/>
      <c r="NV31" s="841"/>
      <c r="NW31" s="841"/>
      <c r="NX31" s="841"/>
      <c r="NY31" s="841"/>
      <c r="NZ31" s="841"/>
      <c r="OA31" s="841"/>
      <c r="OB31" s="841"/>
      <c r="OC31" s="841"/>
      <c r="OD31" s="841"/>
      <c r="OE31" s="841"/>
      <c r="OF31" s="841"/>
      <c r="OG31" s="841"/>
      <c r="OH31" s="841"/>
      <c r="OI31" s="841"/>
      <c r="OJ31" s="841"/>
      <c r="OK31" s="841"/>
      <c r="OL31" s="841"/>
      <c r="OM31" s="841"/>
      <c r="ON31" s="841"/>
      <c r="OO31" s="841"/>
      <c r="OP31" s="841"/>
      <c r="OQ31" s="841"/>
      <c r="OR31" s="841"/>
      <c r="OS31" s="841"/>
      <c r="OT31" s="841"/>
      <c r="OU31" s="841"/>
      <c r="OV31" s="841"/>
      <c r="OW31" s="841"/>
      <c r="OX31" s="841"/>
      <c r="OY31" s="841"/>
      <c r="OZ31" s="841"/>
      <c r="PA31" s="841"/>
      <c r="PB31" s="841"/>
      <c r="PC31" s="841"/>
      <c r="PD31" s="841"/>
      <c r="PE31" s="841"/>
      <c r="PF31" s="841"/>
      <c r="PG31" s="841"/>
      <c r="PH31" s="841"/>
      <c r="PI31" s="841"/>
      <c r="PJ31" s="841"/>
      <c r="PK31" s="841"/>
      <c r="PL31" s="841"/>
      <c r="PM31" s="841"/>
      <c r="PN31" s="841"/>
      <c r="PO31" s="841"/>
      <c r="PP31" s="841"/>
      <c r="PQ31" s="841"/>
      <c r="PR31" s="841"/>
      <c r="PS31" s="841"/>
      <c r="PT31" s="841"/>
      <c r="PU31" s="841"/>
      <c r="PV31" s="841"/>
      <c r="PW31" s="841"/>
      <c r="PX31" s="841"/>
      <c r="PY31" s="841"/>
      <c r="PZ31" s="841"/>
      <c r="QA31" s="841"/>
      <c r="QB31" s="841"/>
      <c r="QC31" s="841"/>
      <c r="QD31" s="841"/>
      <c r="QE31" s="841"/>
      <c r="QF31" s="841"/>
      <c r="QG31" s="841"/>
      <c r="QH31" s="841"/>
      <c r="QI31" s="841"/>
      <c r="QJ31" s="841"/>
      <c r="QK31" s="841"/>
      <c r="QL31" s="841"/>
      <c r="QM31" s="841"/>
      <c r="QN31" s="841"/>
      <c r="QO31" s="841"/>
      <c r="QP31" s="841"/>
      <c r="QQ31" s="841"/>
      <c r="QR31" s="841"/>
      <c r="QS31" s="841"/>
      <c r="QT31" s="841"/>
      <c r="QU31" s="841"/>
      <c r="QV31" s="841"/>
      <c r="QW31" s="841"/>
      <c r="QX31" s="841"/>
      <c r="QY31" s="841"/>
      <c r="QZ31" s="841"/>
      <c r="RA31" s="841"/>
      <c r="RB31" s="841"/>
      <c r="RC31" s="841"/>
      <c r="RD31" s="841"/>
      <c r="RE31" s="841"/>
      <c r="RF31" s="841"/>
      <c r="RG31" s="841"/>
      <c r="RH31" s="841"/>
      <c r="RI31" s="841"/>
      <c r="RJ31" s="841"/>
      <c r="RK31" s="841"/>
      <c r="RL31" s="841"/>
      <c r="RM31" s="841"/>
      <c r="RN31" s="841"/>
      <c r="RO31" s="841"/>
      <c r="RP31" s="841"/>
      <c r="RQ31" s="841"/>
      <c r="RR31" s="841"/>
      <c r="RS31" s="841"/>
      <c r="RT31" s="841"/>
      <c r="RU31" s="841"/>
      <c r="RV31" s="841"/>
      <c r="RW31" s="841"/>
      <c r="RX31" s="841"/>
      <c r="RY31" s="841"/>
      <c r="RZ31" s="841"/>
      <c r="SA31" s="841"/>
      <c r="SB31" s="841"/>
      <c r="SC31" s="841"/>
      <c r="SD31" s="841"/>
      <c r="SE31" s="841"/>
      <c r="SF31" s="841"/>
      <c r="SG31" s="841"/>
      <c r="SH31" s="841"/>
      <c r="SI31" s="841"/>
      <c r="SJ31" s="841"/>
      <c r="SK31" s="841"/>
      <c r="SL31" s="841"/>
      <c r="SM31" s="841"/>
      <c r="SN31" s="841"/>
      <c r="SO31" s="841"/>
      <c r="SP31" s="841"/>
      <c r="SQ31" s="841"/>
      <c r="SR31" s="841"/>
      <c r="SS31" s="841"/>
      <c r="ST31" s="841"/>
      <c r="SU31" s="841"/>
      <c r="SV31" s="841"/>
      <c r="SW31" s="841"/>
      <c r="SX31" s="841"/>
      <c r="SY31" s="841"/>
      <c r="SZ31" s="841"/>
      <c r="TA31" s="841"/>
      <c r="TB31" s="841"/>
      <c r="TC31" s="841"/>
      <c r="TD31" s="841"/>
      <c r="TE31" s="841"/>
      <c r="TF31" s="841"/>
      <c r="TG31" s="841"/>
      <c r="TH31" s="841"/>
      <c r="TI31" s="841"/>
      <c r="TJ31" s="841"/>
      <c r="TK31" s="841"/>
      <c r="TL31" s="841"/>
      <c r="TM31" s="841"/>
      <c r="TN31" s="841"/>
      <c r="TO31" s="841"/>
      <c r="TP31" s="841"/>
      <c r="TQ31" s="841"/>
      <c r="TR31" s="841"/>
      <c r="TS31" s="841"/>
      <c r="TT31" s="841"/>
      <c r="TU31" s="841"/>
      <c r="TV31" s="841"/>
      <c r="TW31" s="841"/>
      <c r="TX31" s="841"/>
      <c r="TY31" s="841"/>
      <c r="TZ31" s="841"/>
      <c r="UA31" s="841"/>
      <c r="UB31" s="841"/>
      <c r="UC31" s="841"/>
      <c r="UD31" s="841"/>
      <c r="UE31" s="841"/>
      <c r="UF31" s="841"/>
      <c r="UG31" s="841"/>
      <c r="UH31" s="841"/>
      <c r="UI31" s="841"/>
      <c r="UJ31" s="841"/>
      <c r="UK31" s="841"/>
      <c r="UL31" s="841"/>
      <c r="UM31" s="841"/>
      <c r="UN31" s="841"/>
      <c r="UO31" s="841"/>
      <c r="UP31" s="841"/>
      <c r="UQ31" s="841"/>
      <c r="UR31" s="841"/>
      <c r="US31" s="841"/>
      <c r="UT31" s="841"/>
      <c r="UU31" s="841"/>
      <c r="UV31" s="841"/>
      <c r="UW31" s="841"/>
      <c r="UX31" s="841"/>
      <c r="UY31" s="841"/>
      <c r="UZ31" s="841"/>
      <c r="VA31" s="841"/>
      <c r="VB31" s="841"/>
      <c r="VC31" s="841"/>
      <c r="VD31" s="841"/>
      <c r="VE31" s="841"/>
      <c r="VF31" s="841"/>
      <c r="VG31" s="841"/>
      <c r="VH31" s="841"/>
      <c r="VI31" s="841"/>
      <c r="VJ31" s="841"/>
      <c r="VK31" s="841"/>
      <c r="VL31" s="841"/>
      <c r="VM31" s="841"/>
      <c r="VN31" s="841"/>
      <c r="VO31" s="841"/>
      <c r="VP31" s="841"/>
      <c r="VQ31" s="841"/>
      <c r="VR31" s="841"/>
      <c r="VS31" s="841"/>
      <c r="VT31" s="841"/>
      <c r="VU31" s="841"/>
      <c r="VV31" s="841"/>
      <c r="VW31" s="841"/>
      <c r="VX31" s="841"/>
      <c r="VY31" s="841"/>
      <c r="VZ31" s="841"/>
      <c r="WA31" s="841"/>
      <c r="WB31" s="841"/>
      <c r="WC31" s="841"/>
      <c r="WD31" s="841"/>
      <c r="WE31" s="841"/>
      <c r="WF31" s="841"/>
      <c r="WG31" s="841"/>
      <c r="WH31" s="841"/>
      <c r="WI31" s="841"/>
      <c r="WJ31" s="841"/>
      <c r="WK31" s="841"/>
      <c r="WL31" s="841"/>
      <c r="WM31" s="841"/>
      <c r="WN31" s="841"/>
      <c r="WO31" s="841"/>
      <c r="WP31" s="841"/>
      <c r="WQ31" s="841"/>
      <c r="WR31" s="841"/>
      <c r="WS31" s="841"/>
      <c r="WT31" s="841"/>
      <c r="WU31" s="841"/>
      <c r="WV31" s="841"/>
      <c r="WW31" s="841"/>
      <c r="WX31" s="841"/>
      <c r="WY31" s="841"/>
      <c r="WZ31" s="841"/>
      <c r="XA31" s="841"/>
      <c r="XB31" s="841"/>
      <c r="XC31" s="841"/>
      <c r="XD31" s="841"/>
      <c r="XE31" s="841"/>
      <c r="XF31" s="841"/>
      <c r="XG31" s="841"/>
      <c r="XH31" s="841"/>
      <c r="XI31" s="841"/>
      <c r="XJ31" s="841"/>
      <c r="XK31" s="841"/>
      <c r="XL31" s="841"/>
      <c r="XM31" s="841"/>
      <c r="XN31" s="841"/>
      <c r="XO31" s="841"/>
      <c r="XP31" s="841"/>
      <c r="XQ31" s="841"/>
      <c r="XR31" s="841"/>
      <c r="XS31" s="841"/>
      <c r="XT31" s="841"/>
      <c r="XU31" s="841"/>
      <c r="XV31" s="841"/>
      <c r="XW31" s="841"/>
      <c r="XX31" s="841"/>
      <c r="XY31" s="841"/>
      <c r="XZ31" s="841"/>
      <c r="YA31" s="841"/>
      <c r="YB31" s="841"/>
      <c r="YC31" s="841"/>
      <c r="YD31" s="841"/>
      <c r="YE31" s="841"/>
      <c r="YF31" s="841"/>
      <c r="YG31" s="841"/>
      <c r="YH31" s="841"/>
      <c r="YI31" s="841"/>
      <c r="YJ31" s="841"/>
      <c r="YK31" s="841"/>
      <c r="YL31" s="841"/>
      <c r="YM31" s="841"/>
      <c r="YN31" s="841"/>
      <c r="YO31" s="841"/>
      <c r="YP31" s="841"/>
      <c r="YQ31" s="841"/>
      <c r="YR31" s="841"/>
      <c r="YS31" s="841"/>
      <c r="YT31" s="841"/>
      <c r="YU31" s="841"/>
      <c r="YV31" s="841"/>
      <c r="YW31" s="841"/>
      <c r="YX31" s="841"/>
      <c r="YY31" s="841"/>
      <c r="YZ31" s="841"/>
      <c r="ZA31" s="841"/>
      <c r="ZB31" s="841"/>
      <c r="ZC31" s="841"/>
      <c r="ZD31" s="841"/>
      <c r="ZE31" s="841"/>
      <c r="ZF31" s="841"/>
      <c r="ZG31" s="841"/>
      <c r="ZH31" s="841"/>
      <c r="ZI31" s="841"/>
      <c r="ZJ31" s="841"/>
      <c r="ZK31" s="841"/>
      <c r="ZL31" s="841"/>
      <c r="ZM31" s="841"/>
      <c r="ZN31" s="841"/>
      <c r="ZO31" s="841"/>
      <c r="ZP31" s="841"/>
      <c r="ZQ31" s="841"/>
      <c r="ZR31" s="841"/>
      <c r="ZS31" s="841"/>
      <c r="ZT31" s="841"/>
      <c r="ZU31" s="841"/>
      <c r="ZV31" s="841"/>
      <c r="ZW31" s="841"/>
      <c r="ZX31" s="841"/>
      <c r="ZY31" s="841"/>
      <c r="ZZ31" s="841"/>
      <c r="AAA31" s="841"/>
      <c r="AAB31" s="841"/>
      <c r="AAC31" s="841"/>
      <c r="AAD31" s="841"/>
      <c r="AAE31" s="841"/>
      <c r="AAF31" s="841"/>
      <c r="AAG31" s="841"/>
      <c r="AAH31" s="841"/>
      <c r="AAI31" s="841"/>
      <c r="AAJ31" s="841"/>
      <c r="AAK31" s="841"/>
      <c r="AAL31" s="841"/>
      <c r="AAM31" s="841"/>
      <c r="AAN31" s="841"/>
      <c r="AAO31" s="841"/>
      <c r="AAP31" s="841"/>
      <c r="AAQ31" s="841"/>
      <c r="AAR31" s="841"/>
      <c r="AAS31" s="841"/>
      <c r="AAT31" s="841"/>
      <c r="AAU31" s="841"/>
      <c r="AAV31" s="841"/>
      <c r="AAW31" s="841"/>
      <c r="AAX31" s="841"/>
      <c r="AAY31" s="841"/>
      <c r="AAZ31" s="841"/>
      <c r="ABA31" s="841"/>
      <c r="ABB31" s="841"/>
      <c r="ABC31" s="841"/>
      <c r="ABD31" s="841"/>
      <c r="ABE31" s="841"/>
      <c r="ABF31" s="841"/>
      <c r="ABG31" s="841"/>
      <c r="ABH31" s="841"/>
      <c r="ABI31" s="841"/>
      <c r="ABJ31" s="841"/>
      <c r="ABK31" s="841"/>
      <c r="ABL31" s="841"/>
      <c r="ABM31" s="841"/>
      <c r="ABN31" s="841"/>
      <c r="ABO31" s="841"/>
      <c r="ABP31" s="841"/>
      <c r="ABQ31" s="841"/>
      <c r="ABR31" s="841"/>
      <c r="ABS31" s="841"/>
      <c r="ABT31" s="841"/>
      <c r="ABU31" s="841"/>
      <c r="ABV31" s="841"/>
      <c r="ABW31" s="841"/>
      <c r="ABX31" s="841"/>
      <c r="ABY31" s="841"/>
      <c r="ABZ31" s="841"/>
      <c r="ACA31" s="841"/>
      <c r="ACB31" s="841"/>
      <c r="ACC31" s="841"/>
      <c r="ACD31" s="841"/>
      <c r="ACE31" s="841"/>
      <c r="ACF31" s="841"/>
      <c r="ACG31" s="841"/>
      <c r="ACH31" s="841"/>
      <c r="ACI31" s="841"/>
      <c r="ACJ31" s="841"/>
      <c r="ACK31" s="841"/>
      <c r="ACL31" s="841"/>
      <c r="ACM31" s="841"/>
      <c r="ACN31" s="841"/>
      <c r="ACO31" s="841"/>
      <c r="ACP31" s="841"/>
      <c r="ACQ31" s="841"/>
      <c r="ACR31" s="841"/>
      <c r="ACS31" s="841"/>
      <c r="ACT31" s="841"/>
      <c r="ACU31" s="841"/>
      <c r="ACV31" s="841"/>
      <c r="ACW31" s="841"/>
      <c r="ACX31" s="841"/>
      <c r="ACY31" s="841"/>
      <c r="ACZ31" s="841"/>
      <c r="ADA31" s="841"/>
      <c r="ADB31" s="841"/>
      <c r="ADC31" s="841"/>
      <c r="ADD31" s="841"/>
      <c r="ADE31" s="841"/>
      <c r="ADF31" s="841"/>
      <c r="ADG31" s="841"/>
      <c r="ADH31" s="841"/>
      <c r="ADI31" s="841"/>
      <c r="ADJ31" s="841"/>
      <c r="ADK31" s="841"/>
      <c r="ADL31" s="841"/>
      <c r="ADM31" s="841"/>
      <c r="ADN31" s="841"/>
      <c r="ADO31" s="841"/>
      <c r="ADP31" s="841"/>
      <c r="ADQ31" s="841"/>
      <c r="ADR31" s="841"/>
      <c r="ADS31" s="841"/>
      <c r="ADT31" s="841"/>
      <c r="ADU31" s="841"/>
      <c r="ADV31" s="841"/>
      <c r="ADW31" s="841"/>
      <c r="ADX31" s="841"/>
      <c r="ADY31" s="841"/>
      <c r="ADZ31" s="841"/>
      <c r="AEA31" s="841"/>
      <c r="AEB31" s="841"/>
      <c r="AEC31" s="841"/>
      <c r="AED31" s="841"/>
      <c r="AEE31" s="841"/>
      <c r="AEF31" s="841"/>
      <c r="AEG31" s="841"/>
      <c r="AEH31" s="841"/>
      <c r="AEI31" s="841"/>
      <c r="AEJ31" s="841"/>
      <c r="AEK31" s="841"/>
      <c r="AEL31" s="841"/>
      <c r="AEM31" s="841"/>
      <c r="AEN31" s="841"/>
      <c r="AEO31" s="841"/>
      <c r="AEP31" s="841"/>
      <c r="AEQ31" s="841"/>
      <c r="AER31" s="841"/>
      <c r="AES31" s="841"/>
      <c r="AET31" s="841"/>
      <c r="AEU31" s="841"/>
      <c r="AEV31" s="841"/>
      <c r="AEW31" s="841"/>
      <c r="AEX31" s="841"/>
      <c r="AEY31" s="841"/>
      <c r="AEZ31" s="841"/>
      <c r="AFA31" s="841"/>
      <c r="AFB31" s="841"/>
      <c r="AFC31" s="841"/>
      <c r="AFD31" s="841"/>
      <c r="AFE31" s="841"/>
      <c r="AFF31" s="841"/>
      <c r="AFG31" s="841"/>
      <c r="AFH31" s="841"/>
      <c r="AFI31" s="841"/>
      <c r="AFJ31" s="841"/>
      <c r="AFK31" s="841"/>
      <c r="AFL31" s="841"/>
      <c r="AFM31" s="841"/>
      <c r="AFN31" s="841"/>
      <c r="AFO31" s="841"/>
      <c r="AFP31" s="841"/>
      <c r="AFQ31" s="841"/>
      <c r="AFR31" s="841"/>
      <c r="AFS31" s="841"/>
      <c r="AFT31" s="841"/>
      <c r="AFU31" s="841"/>
      <c r="AFV31" s="841"/>
      <c r="AFW31" s="841"/>
      <c r="AFX31" s="841"/>
      <c r="AFY31" s="841"/>
      <c r="AFZ31" s="841"/>
      <c r="AGA31" s="841"/>
      <c r="AGB31" s="841"/>
      <c r="AGC31" s="841"/>
      <c r="AGD31" s="841"/>
      <c r="AGE31" s="841"/>
      <c r="AGF31" s="841"/>
      <c r="AGG31" s="841"/>
      <c r="AGH31" s="841"/>
      <c r="AGI31" s="841"/>
      <c r="AGJ31" s="841"/>
      <c r="AGK31" s="841"/>
      <c r="AGL31" s="841"/>
      <c r="AGM31" s="841"/>
      <c r="AGN31" s="841"/>
      <c r="AGO31" s="841"/>
      <c r="AGP31" s="841"/>
      <c r="AGQ31" s="841"/>
      <c r="AGR31" s="841"/>
      <c r="AGS31" s="841"/>
      <c r="AGT31" s="841"/>
      <c r="AGU31" s="841"/>
      <c r="AGV31" s="841"/>
      <c r="AGW31" s="841"/>
      <c r="AGX31" s="841"/>
      <c r="AGY31" s="841"/>
      <c r="AGZ31" s="841"/>
      <c r="AHA31" s="841"/>
      <c r="AHB31" s="841"/>
      <c r="AHC31" s="841"/>
      <c r="AHD31" s="841"/>
      <c r="AHE31" s="841"/>
      <c r="AHF31" s="841"/>
      <c r="AHG31" s="841"/>
      <c r="AHH31" s="841"/>
      <c r="AHI31" s="841"/>
      <c r="AHJ31" s="841"/>
      <c r="AHK31" s="841"/>
      <c r="AHL31" s="841"/>
      <c r="AHM31" s="841"/>
      <c r="AHN31" s="841"/>
      <c r="AHO31" s="841"/>
      <c r="AHP31" s="841"/>
      <c r="AHQ31" s="841"/>
      <c r="AHR31" s="841"/>
      <c r="AHS31" s="841"/>
      <c r="AHT31" s="841"/>
      <c r="AHU31" s="841"/>
      <c r="AHV31" s="841"/>
      <c r="AHW31" s="841"/>
      <c r="AHX31" s="841"/>
      <c r="AHY31" s="841"/>
      <c r="AHZ31" s="841"/>
      <c r="AIA31" s="841"/>
      <c r="AIB31" s="841"/>
      <c r="AIC31" s="841"/>
      <c r="AID31" s="841"/>
      <c r="AIE31" s="841"/>
      <c r="AIF31" s="841"/>
      <c r="AIG31" s="841"/>
      <c r="AIH31" s="841"/>
      <c r="AII31" s="841"/>
      <c r="AIJ31" s="841"/>
      <c r="AIK31" s="841"/>
      <c r="AIL31" s="841"/>
      <c r="AIM31" s="841"/>
      <c r="AIN31" s="841"/>
      <c r="AIO31" s="841"/>
      <c r="AIP31" s="841"/>
      <c r="AIQ31" s="841"/>
      <c r="AIR31" s="841"/>
      <c r="AIS31" s="841"/>
      <c r="AIT31" s="841"/>
      <c r="AIU31" s="841"/>
      <c r="AIV31" s="841"/>
      <c r="AIW31" s="841"/>
      <c r="AIX31" s="841"/>
      <c r="AIY31" s="841"/>
      <c r="AIZ31" s="841"/>
      <c r="AJA31" s="841"/>
      <c r="AJB31" s="841"/>
      <c r="AJC31" s="841"/>
      <c r="AJD31" s="841"/>
      <c r="AJE31" s="841"/>
      <c r="AJF31" s="841"/>
      <c r="AJG31" s="841"/>
      <c r="AJH31" s="841"/>
      <c r="AJI31" s="841"/>
      <c r="AJJ31" s="841"/>
      <c r="AJK31" s="841"/>
      <c r="AJL31" s="841"/>
      <c r="AJM31" s="841"/>
      <c r="AJN31" s="841"/>
      <c r="AJO31" s="841"/>
      <c r="AJP31" s="841"/>
      <c r="AJQ31" s="841"/>
      <c r="AJR31" s="841"/>
      <c r="AJS31" s="841"/>
      <c r="AJT31" s="841"/>
      <c r="AJU31" s="841"/>
      <c r="AJV31" s="841"/>
      <c r="AJW31" s="841"/>
      <c r="AJX31" s="841"/>
      <c r="AJY31" s="841"/>
      <c r="AJZ31" s="841"/>
      <c r="AKA31" s="841"/>
      <c r="AKB31" s="841"/>
      <c r="AKC31" s="841"/>
      <c r="AKD31" s="841"/>
      <c r="AKE31" s="841"/>
      <c r="AKF31" s="841"/>
      <c r="AKG31" s="841"/>
      <c r="AKH31" s="841"/>
      <c r="AKI31" s="841"/>
      <c r="AKJ31" s="841"/>
      <c r="AKK31" s="841"/>
      <c r="AKL31" s="841"/>
      <c r="AKM31" s="841"/>
      <c r="AKN31" s="841"/>
      <c r="AKO31" s="841"/>
      <c r="AKP31" s="841"/>
      <c r="AKQ31" s="841"/>
      <c r="AKR31" s="841"/>
      <c r="AKS31" s="841"/>
      <c r="AKT31" s="841"/>
      <c r="AKU31" s="841"/>
      <c r="AKV31" s="841"/>
      <c r="AKW31" s="841"/>
      <c r="AKX31" s="841"/>
      <c r="AKY31" s="841"/>
      <c r="AKZ31" s="841"/>
      <c r="ALA31" s="841"/>
      <c r="ALB31" s="841"/>
      <c r="ALC31" s="841"/>
      <c r="ALD31" s="841"/>
      <c r="ALE31" s="841"/>
      <c r="ALF31" s="841"/>
      <c r="ALG31" s="841"/>
      <c r="ALH31" s="841"/>
      <c r="ALI31" s="841"/>
      <c r="ALJ31" s="841"/>
      <c r="ALK31" s="841"/>
      <c r="ALL31" s="841"/>
      <c r="ALM31" s="841"/>
      <c r="ALN31" s="841"/>
      <c r="ALO31" s="841"/>
      <c r="ALP31" s="841"/>
      <c r="ALQ31" s="841"/>
      <c r="ALR31" s="841"/>
      <c r="ALS31" s="841"/>
      <c r="ALT31" s="841"/>
      <c r="ALU31" s="841"/>
      <c r="ALV31" s="841"/>
      <c r="ALW31" s="841"/>
      <c r="ALX31" s="841"/>
      <c r="ALY31" s="841"/>
      <c r="ALZ31" s="841"/>
      <c r="AMA31" s="841"/>
      <c r="AMB31" s="841"/>
      <c r="AMC31" s="841"/>
      <c r="AMD31" s="841"/>
      <c r="AME31" s="841"/>
      <c r="AMF31" s="841"/>
      <c r="AMG31" s="841"/>
      <c r="AMH31" s="841"/>
      <c r="AMI31" s="841"/>
      <c r="AMJ31" s="841"/>
      <c r="AMK31" s="841"/>
      <c r="AML31" s="841"/>
      <c r="AMM31" s="841"/>
      <c r="AMN31" s="841"/>
      <c r="AMO31" s="841"/>
      <c r="AMP31" s="841"/>
      <c r="AMQ31" s="841"/>
      <c r="AMR31" s="841"/>
      <c r="AMS31" s="841"/>
      <c r="AMT31" s="841"/>
      <c r="AMU31" s="841"/>
      <c r="AMV31" s="841"/>
      <c r="AMW31" s="841"/>
      <c r="AMX31" s="841"/>
      <c r="AMY31" s="841"/>
      <c r="AMZ31" s="841"/>
      <c r="ANA31" s="841"/>
      <c r="ANB31" s="841"/>
      <c r="ANC31" s="841"/>
      <c r="AND31" s="841"/>
      <c r="ANE31" s="841"/>
      <c r="ANF31" s="841"/>
      <c r="ANG31" s="841"/>
      <c r="ANH31" s="841"/>
      <c r="ANI31" s="841"/>
      <c r="ANJ31" s="841"/>
      <c r="ANK31" s="841"/>
      <c r="ANL31" s="841"/>
      <c r="ANM31" s="841"/>
      <c r="ANN31" s="841"/>
      <c r="ANO31" s="841"/>
      <c r="ANP31" s="841"/>
      <c r="ANQ31" s="841"/>
      <c r="ANR31" s="841"/>
      <c r="ANS31" s="841"/>
      <c r="ANT31" s="841"/>
      <c r="ANU31" s="841"/>
      <c r="ANV31" s="841"/>
      <c r="ANW31" s="841"/>
      <c r="ANX31" s="841"/>
      <c r="ANY31" s="841"/>
      <c r="ANZ31" s="841"/>
      <c r="AOA31" s="841"/>
      <c r="AOB31" s="841"/>
      <c r="AOC31" s="841"/>
      <c r="AOD31" s="841"/>
      <c r="AOE31" s="841"/>
      <c r="AOF31" s="841"/>
      <c r="AOG31" s="841"/>
      <c r="AOH31" s="841"/>
      <c r="AOI31" s="841"/>
      <c r="AOJ31" s="841"/>
      <c r="AOK31" s="841"/>
      <c r="AOL31" s="841"/>
      <c r="AOM31" s="841"/>
      <c r="AON31" s="841"/>
      <c r="AOO31" s="841"/>
      <c r="AOP31" s="841"/>
      <c r="AOQ31" s="841"/>
      <c r="AOR31" s="841"/>
      <c r="AOS31" s="841"/>
      <c r="AOT31" s="841"/>
      <c r="AOU31" s="841"/>
      <c r="AOV31" s="841"/>
      <c r="AOW31" s="841"/>
      <c r="AOX31" s="841"/>
      <c r="AOY31" s="841"/>
      <c r="AOZ31" s="841"/>
      <c r="APA31" s="841"/>
      <c r="APB31" s="841"/>
      <c r="APC31" s="841"/>
      <c r="APD31" s="841"/>
      <c r="APE31" s="841"/>
      <c r="APF31" s="841"/>
      <c r="APG31" s="841"/>
      <c r="APH31" s="841"/>
      <c r="API31" s="841"/>
      <c r="APJ31" s="841"/>
      <c r="APK31" s="841"/>
      <c r="APL31" s="841"/>
      <c r="APM31" s="841"/>
      <c r="APN31" s="841"/>
      <c r="APO31" s="841"/>
      <c r="APP31" s="841"/>
      <c r="APQ31" s="841"/>
      <c r="APR31" s="841"/>
      <c r="APS31" s="841"/>
      <c r="APT31" s="841"/>
      <c r="APU31" s="841"/>
      <c r="APV31" s="841"/>
      <c r="APW31" s="841"/>
      <c r="APX31" s="841"/>
      <c r="APY31" s="841"/>
      <c r="APZ31" s="841"/>
      <c r="AQA31" s="841"/>
      <c r="AQB31" s="841"/>
      <c r="AQC31" s="841"/>
      <c r="AQD31" s="841"/>
      <c r="AQE31" s="841"/>
      <c r="AQF31" s="841"/>
      <c r="AQG31" s="841"/>
      <c r="AQH31" s="841"/>
      <c r="AQI31" s="841"/>
      <c r="AQJ31" s="841"/>
      <c r="AQK31" s="841"/>
      <c r="AQL31" s="841"/>
      <c r="AQM31" s="841"/>
      <c r="AQN31" s="841"/>
      <c r="AQO31" s="841"/>
      <c r="AQP31" s="841"/>
      <c r="AQQ31" s="841"/>
      <c r="AQR31" s="841"/>
      <c r="AQS31" s="841"/>
      <c r="AQT31" s="841"/>
      <c r="AQU31" s="841"/>
      <c r="AQV31" s="841"/>
      <c r="AQW31" s="841"/>
      <c r="AQX31" s="841"/>
      <c r="AQY31" s="841"/>
      <c r="AQZ31" s="841"/>
      <c r="ARA31" s="841"/>
      <c r="ARB31" s="841"/>
      <c r="ARC31" s="841"/>
      <c r="ARD31" s="841"/>
      <c r="ARE31" s="841"/>
      <c r="ARF31" s="841"/>
      <c r="ARG31" s="841"/>
      <c r="ARH31" s="841"/>
      <c r="ARI31" s="841"/>
      <c r="ARJ31" s="841"/>
      <c r="ARK31" s="841"/>
      <c r="ARL31" s="841"/>
      <c r="ARM31" s="841"/>
      <c r="ARN31" s="841"/>
      <c r="ARO31" s="841"/>
      <c r="ARP31" s="841"/>
      <c r="ARQ31" s="841"/>
      <c r="ARR31" s="841"/>
      <c r="ARS31" s="841"/>
      <c r="ART31" s="841"/>
      <c r="ARU31" s="841"/>
      <c r="ARV31" s="841"/>
      <c r="ARW31" s="841"/>
      <c r="ARX31" s="841"/>
      <c r="ARY31" s="841"/>
      <c r="ARZ31" s="841"/>
      <c r="ASA31" s="841"/>
      <c r="ASB31" s="841"/>
      <c r="ASC31" s="841"/>
      <c r="ASD31" s="841"/>
      <c r="ASE31" s="841"/>
      <c r="ASF31" s="841"/>
      <c r="ASG31" s="841"/>
      <c r="ASH31" s="841"/>
      <c r="ASI31" s="841"/>
      <c r="ASJ31" s="841"/>
      <c r="ASK31" s="841"/>
      <c r="ASL31" s="841"/>
      <c r="ASM31" s="841"/>
      <c r="ASN31" s="841"/>
      <c r="ASO31" s="841"/>
      <c r="ASP31" s="841"/>
      <c r="ASQ31" s="841"/>
      <c r="ASR31" s="841"/>
      <c r="ASS31" s="841"/>
      <c r="AST31" s="841"/>
      <c r="ASU31" s="841"/>
      <c r="ASV31" s="841"/>
      <c r="ASW31" s="841"/>
      <c r="ASX31" s="841"/>
      <c r="ASY31" s="841"/>
      <c r="ASZ31" s="841"/>
      <c r="ATA31" s="841"/>
      <c r="ATB31" s="841"/>
      <c r="ATC31" s="841"/>
      <c r="ATD31" s="841"/>
      <c r="ATE31" s="841"/>
      <c r="ATF31" s="841"/>
      <c r="ATG31" s="841"/>
      <c r="ATH31" s="841"/>
      <c r="ATI31" s="841"/>
      <c r="ATJ31" s="841"/>
      <c r="ATK31" s="841"/>
      <c r="ATL31" s="841"/>
      <c r="ATM31" s="841"/>
      <c r="ATN31" s="841"/>
      <c r="ATO31" s="841"/>
      <c r="ATP31" s="841"/>
      <c r="ATQ31" s="841"/>
      <c r="ATR31" s="841"/>
      <c r="ATS31" s="841"/>
      <c r="ATT31" s="841"/>
      <c r="ATU31" s="841"/>
      <c r="ATV31" s="841"/>
      <c r="ATW31" s="841"/>
      <c r="ATX31" s="841"/>
      <c r="ATY31" s="841"/>
      <c r="ATZ31" s="841"/>
      <c r="AUA31" s="841"/>
      <c r="AUB31" s="841"/>
      <c r="AUC31" s="841"/>
      <c r="AUD31" s="841"/>
      <c r="AUE31" s="841"/>
      <c r="AUF31" s="841"/>
      <c r="AUG31" s="841"/>
      <c r="AUH31" s="841"/>
      <c r="AUI31" s="841"/>
      <c r="AUJ31" s="841"/>
      <c r="AUK31" s="841"/>
      <c r="AUL31" s="841"/>
      <c r="AUM31" s="841"/>
      <c r="AUN31" s="841"/>
      <c r="AUO31" s="841"/>
      <c r="AUP31" s="841"/>
      <c r="AUQ31" s="841"/>
      <c r="AUR31" s="841"/>
      <c r="AUS31" s="841"/>
      <c r="AUT31" s="841"/>
      <c r="AUU31" s="841"/>
      <c r="AUV31" s="841"/>
      <c r="AUW31" s="841"/>
      <c r="AUX31" s="841"/>
      <c r="AUY31" s="841"/>
      <c r="AUZ31" s="841"/>
      <c r="AVA31" s="841"/>
      <c r="AVB31" s="841"/>
      <c r="AVC31" s="841"/>
      <c r="AVD31" s="841"/>
      <c r="AVE31" s="841"/>
      <c r="AVF31" s="841"/>
      <c r="AVG31" s="841"/>
      <c r="AVH31" s="841"/>
      <c r="AVI31" s="841"/>
      <c r="AVJ31" s="841"/>
      <c r="AVK31" s="841"/>
      <c r="AVL31" s="841"/>
      <c r="AVM31" s="841"/>
      <c r="AVN31" s="841"/>
      <c r="AVO31" s="841"/>
      <c r="AVP31" s="841"/>
      <c r="AVQ31" s="841"/>
      <c r="AVR31" s="841"/>
      <c r="AVS31" s="841"/>
      <c r="AVT31" s="841"/>
      <c r="AVU31" s="841"/>
      <c r="AVV31" s="841"/>
      <c r="AVW31" s="841"/>
      <c r="AVX31" s="841"/>
      <c r="AVY31" s="841"/>
      <c r="AVZ31" s="841"/>
      <c r="AWA31" s="841"/>
      <c r="AWB31" s="841"/>
      <c r="AWC31" s="841"/>
      <c r="AWD31" s="841"/>
      <c r="AWE31" s="841"/>
      <c r="AWF31" s="841"/>
      <c r="AWG31" s="841"/>
      <c r="AWH31" s="841"/>
      <c r="AWI31" s="841"/>
      <c r="AWJ31" s="841"/>
      <c r="AWK31" s="841"/>
      <c r="AWL31" s="841"/>
      <c r="AWM31" s="841"/>
      <c r="AWN31" s="841"/>
      <c r="AWO31" s="841"/>
      <c r="AWP31" s="841"/>
      <c r="AWQ31" s="841"/>
      <c r="AWR31" s="841"/>
      <c r="AWS31" s="841"/>
      <c r="AWT31" s="841"/>
      <c r="AWU31" s="841"/>
      <c r="AWV31" s="841"/>
      <c r="AWW31" s="841"/>
      <c r="AWX31" s="841"/>
      <c r="AWY31" s="841"/>
      <c r="AWZ31" s="841"/>
      <c r="AXA31" s="841"/>
      <c r="AXB31" s="841"/>
      <c r="AXC31" s="841"/>
      <c r="AXD31" s="841"/>
      <c r="AXE31" s="841"/>
      <c r="AXF31" s="841"/>
      <c r="AXG31" s="841"/>
      <c r="AXH31" s="841"/>
      <c r="AXI31" s="841"/>
      <c r="AXJ31" s="841"/>
      <c r="AXK31" s="841"/>
      <c r="AXL31" s="841"/>
      <c r="AXM31" s="841"/>
      <c r="AXN31" s="841"/>
      <c r="AXO31" s="841"/>
      <c r="AXP31" s="841"/>
      <c r="AXQ31" s="841"/>
      <c r="AXR31" s="841"/>
      <c r="AXS31" s="841"/>
      <c r="AXT31" s="841"/>
      <c r="AXU31" s="841"/>
      <c r="AXV31" s="841"/>
      <c r="AXW31" s="841"/>
      <c r="AXX31" s="841"/>
      <c r="AXY31" s="841"/>
      <c r="AXZ31" s="841"/>
      <c r="AYA31" s="841"/>
      <c r="AYB31" s="841"/>
      <c r="AYC31" s="841"/>
      <c r="AYD31" s="841"/>
      <c r="AYE31" s="841"/>
      <c r="AYF31" s="841"/>
      <c r="AYG31" s="841"/>
      <c r="AYH31" s="841"/>
      <c r="AYI31" s="841"/>
      <c r="AYJ31" s="841"/>
      <c r="AYK31" s="841"/>
      <c r="AYL31" s="841"/>
      <c r="AYM31" s="841"/>
      <c r="AYN31" s="841"/>
      <c r="AYO31" s="841"/>
      <c r="AYP31" s="841"/>
      <c r="AYQ31" s="841"/>
      <c r="AYR31" s="841"/>
      <c r="AYS31" s="841"/>
    </row>
    <row r="32" spans="1:1345" s="687" customFormat="1" ht="17.25" customHeight="1">
      <c r="A32" s="707"/>
      <c r="B32" s="697"/>
      <c r="C32" s="698">
        <v>4</v>
      </c>
      <c r="D32" s="699" t="s">
        <v>17</v>
      </c>
      <c r="E32" s="700"/>
      <c r="F32" s="700"/>
      <c r="G32" s="701" t="s">
        <v>18</v>
      </c>
      <c r="H32" s="702">
        <f t="shared" si="5"/>
        <v>12000</v>
      </c>
      <c r="I32" s="702">
        <f t="shared" si="6"/>
        <v>0</v>
      </c>
      <c r="J32" s="702">
        <f t="shared" si="1"/>
        <v>0</v>
      </c>
      <c r="K32" s="703">
        <f t="shared" si="2"/>
        <v>12000</v>
      </c>
      <c r="L32" s="729">
        <f>SUM(L33:L40)</f>
        <v>0</v>
      </c>
      <c r="M32" s="729">
        <f>SUM(M33:M40)</f>
        <v>0</v>
      </c>
      <c r="N32" s="730"/>
      <c r="O32" s="729">
        <f>SUM(O33:O40)</f>
        <v>0</v>
      </c>
      <c r="P32" s="729">
        <f>SUM(P33:P40)</f>
        <v>0</v>
      </c>
      <c r="Q32" s="730"/>
      <c r="R32" s="729">
        <f>SUM(R33:R40)</f>
        <v>0</v>
      </c>
      <c r="S32" s="729">
        <f>SUM(S33:S40)</f>
        <v>0</v>
      </c>
      <c r="T32" s="730"/>
      <c r="U32" s="729">
        <f>SUM(U33:U40)</f>
        <v>0</v>
      </c>
      <c r="V32" s="729">
        <f>SUM(V33:V40)</f>
        <v>0</v>
      </c>
      <c r="W32" s="730"/>
      <c r="X32" s="729">
        <f>SUM(X33:X40)</f>
        <v>0</v>
      </c>
      <c r="Y32" s="729">
        <f>SUM(Y33:Y40)</f>
        <v>0</v>
      </c>
      <c r="Z32" s="730"/>
      <c r="AA32" s="729">
        <f>SUM(AA33:AA40)</f>
        <v>0</v>
      </c>
      <c r="AB32" s="729">
        <f>SUM(AB33:AB40)</f>
        <v>0</v>
      </c>
      <c r="AC32" s="730"/>
      <c r="AD32" s="729">
        <f>SUM(AD33:AD40)</f>
        <v>0</v>
      </c>
      <c r="AE32" s="729">
        <f>SUM(AE33:AE40)</f>
        <v>0</v>
      </c>
      <c r="AF32" s="730"/>
      <c r="AG32" s="729">
        <f>SUM(AG33:AG40)</f>
        <v>0</v>
      </c>
      <c r="AH32" s="729">
        <f>SUM(AH33:AH40)</f>
        <v>0</v>
      </c>
      <c r="AI32" s="730"/>
      <c r="AJ32" s="702">
        <f>AD32+AA32+X32</f>
        <v>0</v>
      </c>
      <c r="AK32" s="729">
        <f>SUM(AK33:AK40)</f>
        <v>0</v>
      </c>
      <c r="AL32" s="730"/>
      <c r="AM32" s="729">
        <f>SUM(AM33:AM40)</f>
        <v>0</v>
      </c>
      <c r="AN32" s="729">
        <f>SUM(AN33:AN40)</f>
        <v>0</v>
      </c>
      <c r="AO32" s="730"/>
      <c r="AP32" s="729">
        <f>SUM(AP33:AP40)</f>
        <v>0</v>
      </c>
      <c r="AQ32" s="729">
        <f>SUM(AQ33:AQ40)</f>
        <v>0</v>
      </c>
      <c r="AR32" s="730"/>
      <c r="AS32" s="729">
        <f>SUM(AS33:AS40)</f>
        <v>0</v>
      </c>
      <c r="AT32" s="729">
        <f>SUM(AT33:AT40)</f>
        <v>0</v>
      </c>
      <c r="AU32" s="730"/>
      <c r="AV32" s="729">
        <f>SUM(AV33:AV40)</f>
        <v>0</v>
      </c>
      <c r="AW32" s="729">
        <f>SUM(AW33:AW40)</f>
        <v>0</v>
      </c>
      <c r="AX32" s="730"/>
      <c r="AY32" s="729">
        <f>SUM(AY33:AY40)</f>
        <v>0</v>
      </c>
      <c r="AZ32" s="729">
        <f>SUM(AZ33:AZ40)</f>
        <v>0</v>
      </c>
      <c r="BA32" s="730"/>
      <c r="BB32" s="729">
        <f>SUM(BB33:BB40)</f>
        <v>0</v>
      </c>
      <c r="BC32" s="729">
        <f>SUM(BC33:BC40)</f>
        <v>0</v>
      </c>
      <c r="BD32" s="730"/>
      <c r="BE32" s="729">
        <f>SUM(BE33:BE40)</f>
        <v>0</v>
      </c>
      <c r="BF32" s="729">
        <f>SUM(BF33:BF40)</f>
        <v>0</v>
      </c>
      <c r="BG32" s="730"/>
      <c r="BH32" s="729">
        <f>SUM(BH33:BH40)</f>
        <v>0</v>
      </c>
      <c r="BI32" s="729">
        <f>SUM(BI33:BI40)</f>
        <v>0</v>
      </c>
      <c r="BJ32" s="730"/>
      <c r="BK32" s="729">
        <f>SUM(BK33:BK40)</f>
        <v>0</v>
      </c>
      <c r="BL32" s="729">
        <f>SUM(BL33:BL40)</f>
        <v>0</v>
      </c>
      <c r="BM32" s="730"/>
      <c r="BN32" s="729">
        <f>SUM(BN33:BN40)</f>
        <v>0</v>
      </c>
      <c r="BO32" s="729">
        <f>SUM(BO33:BO40)</f>
        <v>0</v>
      </c>
      <c r="BP32" s="730"/>
      <c r="BQ32" s="729">
        <f>SUM(BQ33:BQ40)</f>
        <v>0</v>
      </c>
      <c r="BR32" s="729">
        <f>SUM(BR33:BR40)</f>
        <v>0</v>
      </c>
      <c r="BS32" s="730"/>
      <c r="BT32" s="729">
        <f>SUM(BT33:BT40)</f>
        <v>0</v>
      </c>
      <c r="BU32" s="729">
        <f>SUM(BU33:BU40)</f>
        <v>0</v>
      </c>
      <c r="BV32" s="730"/>
      <c r="BW32" s="729">
        <f>SUM(BW33:BW40)</f>
        <v>0</v>
      </c>
      <c r="BX32" s="729">
        <f>SUM(BX33:BX40)</f>
        <v>0</v>
      </c>
      <c r="BY32" s="730"/>
      <c r="BZ32" s="729">
        <f>SUM(BZ33:BZ40)</f>
        <v>0</v>
      </c>
      <c r="CA32" s="729">
        <f>SUM(CA33:CA40)</f>
        <v>0</v>
      </c>
      <c r="CB32" s="730"/>
      <c r="CC32" s="729">
        <f>SUM(CC33:CC40)</f>
        <v>0</v>
      </c>
      <c r="CD32" s="729">
        <f>SUM(CD33:CD40)</f>
        <v>0</v>
      </c>
      <c r="CE32" s="730"/>
      <c r="CF32" s="729">
        <f>SUM(CF33:CF40)</f>
        <v>0</v>
      </c>
      <c r="CG32" s="729">
        <f>SUM(CG33:CG40)</f>
        <v>0</v>
      </c>
      <c r="CH32" s="730"/>
      <c r="CI32" s="729">
        <f>SUM(CI33:CI40)</f>
        <v>0</v>
      </c>
      <c r="CJ32" s="729">
        <f>SUM(CJ33:CJ40)</f>
        <v>0</v>
      </c>
      <c r="CK32" s="730"/>
      <c r="CL32" s="729"/>
      <c r="CM32" s="729">
        <f>SUM(CM33:CM40)</f>
        <v>0</v>
      </c>
      <c r="CN32" s="730"/>
      <c r="CO32" s="729">
        <f>SUM(CO33:CO40)</f>
        <v>0</v>
      </c>
      <c r="CP32" s="729">
        <f>SUM(CP33:CP40)</f>
        <v>0</v>
      </c>
      <c r="CQ32" s="730"/>
      <c r="CR32" s="729">
        <f>SUM(CR33:CR40)</f>
        <v>9000</v>
      </c>
      <c r="CS32" s="729">
        <f>SUM(CS33:CS40)</f>
        <v>0</v>
      </c>
      <c r="CT32" s="730"/>
      <c r="CU32" s="729">
        <f>SUM(CU33:CU40)</f>
        <v>0</v>
      </c>
      <c r="CV32" s="729">
        <f>SUM(CV33:CV40)</f>
        <v>0</v>
      </c>
      <c r="CW32" s="730"/>
      <c r="CX32" s="729">
        <f>SUM(CX33:CX40)</f>
        <v>0</v>
      </c>
      <c r="CY32" s="729">
        <f>SUM(CY33:CY40)</f>
        <v>0</v>
      </c>
      <c r="CZ32" s="730"/>
      <c r="DA32" s="729">
        <f>SUM(DA33:DA40)</f>
        <v>0</v>
      </c>
      <c r="DB32" s="729">
        <f>SUM(DB33:DB40)</f>
        <v>0</v>
      </c>
      <c r="DC32" s="730"/>
      <c r="DD32" s="729">
        <f>SUM(DD33:DD40)</f>
        <v>0</v>
      </c>
      <c r="DE32" s="729">
        <f>SUM(DE33:DE40)</f>
        <v>0</v>
      </c>
      <c r="DF32" s="730"/>
      <c r="DG32" s="729">
        <f>SUM(DG33:DG40)</f>
        <v>0</v>
      </c>
      <c r="DH32" s="729">
        <f>SUM(DH33:DH40)</f>
        <v>0</v>
      </c>
      <c r="DI32" s="730"/>
      <c r="DJ32" s="729">
        <f>SUM(DJ33:DJ40)</f>
        <v>0</v>
      </c>
      <c r="DK32" s="729">
        <f>SUM(DK33:DK40)</f>
        <v>0</v>
      </c>
      <c r="DL32" s="730"/>
      <c r="DM32" s="729">
        <f>SUM(DM33:DM40)</f>
        <v>0</v>
      </c>
      <c r="DN32" s="729">
        <f>SUM(DN33:DN40)</f>
        <v>0</v>
      </c>
      <c r="DO32" s="730"/>
      <c r="DP32" s="729">
        <f>SUM(DP33:DP40)</f>
        <v>0</v>
      </c>
      <c r="DQ32" s="729">
        <f>SUM(DQ33:DQ40)</f>
        <v>0</v>
      </c>
      <c r="DR32" s="730"/>
      <c r="DS32" s="729">
        <f>SUM(DS33:DS40)</f>
        <v>0</v>
      </c>
      <c r="DT32" s="729">
        <f>SUM(DT33:DT40)</f>
        <v>0</v>
      </c>
      <c r="DU32" s="730"/>
      <c r="DV32" s="729">
        <f>SUM(DV33:DV40)</f>
        <v>0</v>
      </c>
      <c r="DW32" s="729">
        <f>SUM(DW33:DW40)</f>
        <v>0</v>
      </c>
      <c r="DX32" s="730"/>
      <c r="DY32" s="729">
        <f>SUM(DY33:DY40)</f>
        <v>3000</v>
      </c>
      <c r="DZ32" s="729">
        <f>SUM(DZ33:DZ40)</f>
        <v>0</v>
      </c>
      <c r="EA32" s="730"/>
      <c r="EB32" s="729">
        <f>SUM(EB33:EB40)</f>
        <v>0</v>
      </c>
      <c r="EC32" s="729">
        <f>SUM(EC33:EC40)</f>
        <v>0</v>
      </c>
      <c r="ED32" s="730"/>
      <c r="EE32" s="729">
        <f t="shared" ref="EE32:EL32" si="16">SUM(EE33:EE40)</f>
        <v>0</v>
      </c>
      <c r="EF32" s="729">
        <f t="shared" si="16"/>
        <v>0</v>
      </c>
      <c r="EG32" s="729">
        <f t="shared" si="16"/>
        <v>0</v>
      </c>
      <c r="EH32" s="729">
        <f t="shared" si="16"/>
        <v>0</v>
      </c>
      <c r="EI32" s="729">
        <f t="shared" si="16"/>
        <v>0</v>
      </c>
      <c r="EJ32" s="729">
        <f t="shared" si="16"/>
        <v>0</v>
      </c>
      <c r="EK32" s="729">
        <f t="shared" si="16"/>
        <v>0</v>
      </c>
      <c r="EL32" s="729">
        <f t="shared" si="16"/>
        <v>0</v>
      </c>
      <c r="EM32" s="730"/>
      <c r="EN32" s="729">
        <f>SUM(EN33:EN40)</f>
        <v>0</v>
      </c>
      <c r="EO32" s="729">
        <f>SUM(EO33:EO40)</f>
        <v>0</v>
      </c>
      <c r="EP32" s="730"/>
      <c r="EQ32" s="729">
        <f>SUM(EQ33:EQ40)</f>
        <v>0</v>
      </c>
      <c r="ER32" s="729">
        <f>SUM(ER33:ER40)</f>
        <v>0</v>
      </c>
      <c r="ES32" s="730"/>
      <c r="ET32" s="729">
        <f>SUM(ET33:ET40)</f>
        <v>0</v>
      </c>
      <c r="EU32" s="729">
        <f>SUM(EU33:EU40)</f>
        <v>0</v>
      </c>
      <c r="EV32" s="730"/>
      <c r="EW32" s="729">
        <f>SUM(EW33:EW40)</f>
        <v>0</v>
      </c>
      <c r="EX32" s="729">
        <f>SUM(EX33:EX40)</f>
        <v>0</v>
      </c>
      <c r="EY32" s="730"/>
      <c r="EZ32" s="729">
        <f>SUM(EZ33:EZ40)</f>
        <v>0</v>
      </c>
      <c r="FA32" s="729">
        <f>SUM(FA33:FA40)</f>
        <v>0</v>
      </c>
      <c r="FB32" s="730"/>
      <c r="FC32" s="729">
        <f>SUM(FC33:FC40)</f>
        <v>0</v>
      </c>
      <c r="FD32" s="729">
        <f>SUM(FD33:FD40)</f>
        <v>0</v>
      </c>
      <c r="FE32" s="730"/>
      <c r="FF32" s="729">
        <f>SUM(FF33:FF40)</f>
        <v>0</v>
      </c>
      <c r="FG32" s="729">
        <f>SUM(FG33:FG40)</f>
        <v>0</v>
      </c>
      <c r="FH32" s="730"/>
      <c r="FI32" s="729">
        <f>SUM(FI33:FI40)</f>
        <v>0</v>
      </c>
      <c r="FJ32" s="729">
        <f>SUM(FJ33:FJ40)</f>
        <v>0</v>
      </c>
      <c r="FK32" s="730"/>
      <c r="FL32" s="729">
        <f>SUM(FL33:FL40)</f>
        <v>0</v>
      </c>
      <c r="FM32" s="729">
        <f>SUM(FM33:FM40)</f>
        <v>0</v>
      </c>
      <c r="FN32" s="730"/>
      <c r="FO32" s="729">
        <f>SUM(FO33:FO40)</f>
        <v>0</v>
      </c>
      <c r="FP32" s="729">
        <f>SUM(FP33:FP40)</f>
        <v>0</v>
      </c>
      <c r="FQ32" s="730"/>
      <c r="FR32" s="729">
        <f>SUM(FR33:FR40)</f>
        <v>0</v>
      </c>
      <c r="FS32" s="729">
        <f>SUM(FS33:FS40)</f>
        <v>0</v>
      </c>
      <c r="FT32" s="730"/>
      <c r="FU32" s="729">
        <f>SUM(FU33:FU40)</f>
        <v>0</v>
      </c>
      <c r="FV32" s="729">
        <f>SUM(FV33:FV40)</f>
        <v>0</v>
      </c>
      <c r="FW32" s="730"/>
      <c r="FX32" s="729">
        <f>SUM(FX33:FX40)</f>
        <v>0</v>
      </c>
      <c r="FY32" s="729">
        <f>SUM(FY33:FY40)</f>
        <v>0</v>
      </c>
      <c r="FZ32" s="730"/>
      <c r="GA32" s="702">
        <f>SUMIF($AM$5:$FX$5,"Kötelező feladatok",AM32:FX32)</f>
        <v>12000</v>
      </c>
      <c r="GB32" s="702">
        <f>SUMIF($AM$5:$EY$5,"Önként vállalt feladatok",AM32:EY32)</f>
        <v>0</v>
      </c>
      <c r="GC32" s="730"/>
      <c r="GD32" s="705">
        <f t="shared" si="3"/>
        <v>12000</v>
      </c>
      <c r="GE32" s="833"/>
      <c r="GF32" s="841"/>
      <c r="GG32" s="841"/>
      <c r="GH32" s="841"/>
      <c r="GI32" s="841"/>
      <c r="GJ32" s="841"/>
      <c r="GK32" s="841"/>
      <c r="GL32" s="841"/>
      <c r="GM32" s="841"/>
      <c r="GN32" s="841"/>
      <c r="GO32" s="841"/>
      <c r="GP32" s="841"/>
      <c r="GQ32" s="841"/>
      <c r="GR32" s="841"/>
      <c r="GS32" s="841"/>
      <c r="GT32" s="841"/>
      <c r="GU32" s="841"/>
      <c r="GV32" s="841"/>
      <c r="GW32" s="841"/>
      <c r="GX32" s="841"/>
      <c r="GY32" s="841"/>
      <c r="GZ32" s="841"/>
      <c r="HA32" s="841"/>
      <c r="HB32" s="841"/>
      <c r="HC32" s="841"/>
      <c r="HD32" s="841"/>
      <c r="HE32" s="841"/>
      <c r="HF32" s="841"/>
      <c r="HG32" s="841"/>
      <c r="HH32" s="841"/>
      <c r="HI32" s="841"/>
      <c r="HJ32" s="841"/>
      <c r="HK32" s="841"/>
      <c r="HL32" s="841"/>
      <c r="HM32" s="841"/>
      <c r="HN32" s="841"/>
      <c r="HO32" s="841"/>
      <c r="HP32" s="841"/>
      <c r="HQ32" s="841"/>
      <c r="HR32" s="841"/>
      <c r="HS32" s="841"/>
      <c r="HT32" s="841"/>
      <c r="HU32" s="841"/>
      <c r="HV32" s="841"/>
      <c r="HW32" s="841"/>
      <c r="HX32" s="841"/>
      <c r="HY32" s="841"/>
      <c r="HZ32" s="841"/>
      <c r="IA32" s="841"/>
      <c r="IB32" s="841"/>
      <c r="IC32" s="841"/>
      <c r="ID32" s="841"/>
      <c r="IE32" s="841"/>
      <c r="IF32" s="841"/>
      <c r="IG32" s="841"/>
      <c r="IH32" s="841"/>
      <c r="II32" s="841"/>
      <c r="IJ32" s="841"/>
      <c r="IK32" s="841"/>
      <c r="IL32" s="841"/>
      <c r="IM32" s="841"/>
      <c r="IN32" s="841"/>
      <c r="IO32" s="841"/>
      <c r="IP32" s="841"/>
      <c r="IQ32" s="841"/>
      <c r="IR32" s="841"/>
      <c r="IS32" s="841"/>
      <c r="IT32" s="841"/>
      <c r="IU32" s="841"/>
      <c r="IV32" s="841"/>
      <c r="IW32" s="841"/>
      <c r="IX32" s="841"/>
      <c r="IY32" s="841"/>
      <c r="IZ32" s="841"/>
      <c r="JA32" s="841"/>
      <c r="JB32" s="841"/>
      <c r="JC32" s="841"/>
      <c r="JD32" s="841"/>
      <c r="JE32" s="841"/>
      <c r="JF32" s="841"/>
      <c r="JG32" s="841"/>
      <c r="JH32" s="841"/>
      <c r="JI32" s="841"/>
      <c r="JJ32" s="841"/>
      <c r="JK32" s="841"/>
      <c r="JL32" s="841"/>
      <c r="JM32" s="841"/>
      <c r="JN32" s="841"/>
      <c r="JO32" s="841"/>
      <c r="JP32" s="841"/>
      <c r="JQ32" s="841"/>
      <c r="JR32" s="841"/>
      <c r="JS32" s="841"/>
      <c r="JT32" s="841"/>
      <c r="JU32" s="841"/>
      <c r="JV32" s="841"/>
      <c r="JW32" s="841"/>
      <c r="JX32" s="841"/>
      <c r="JY32" s="841"/>
      <c r="JZ32" s="841"/>
      <c r="KA32" s="841"/>
      <c r="KB32" s="841"/>
      <c r="KC32" s="841"/>
      <c r="KD32" s="841"/>
      <c r="KE32" s="841"/>
      <c r="KF32" s="841"/>
      <c r="KG32" s="841"/>
      <c r="KH32" s="841"/>
      <c r="KI32" s="841"/>
      <c r="KJ32" s="841"/>
      <c r="KK32" s="841"/>
      <c r="KL32" s="841"/>
      <c r="KM32" s="841"/>
      <c r="KN32" s="841"/>
      <c r="KO32" s="841"/>
      <c r="KP32" s="841"/>
      <c r="KQ32" s="841"/>
      <c r="KR32" s="841"/>
      <c r="KS32" s="841"/>
      <c r="KT32" s="841"/>
      <c r="KU32" s="841"/>
      <c r="KV32" s="841"/>
      <c r="KW32" s="841"/>
      <c r="KX32" s="841"/>
      <c r="KY32" s="841"/>
      <c r="KZ32" s="841"/>
      <c r="LA32" s="841"/>
      <c r="LB32" s="841"/>
      <c r="LC32" s="841"/>
      <c r="LD32" s="841"/>
      <c r="LE32" s="841"/>
      <c r="LF32" s="841"/>
      <c r="LG32" s="841"/>
      <c r="LH32" s="841"/>
      <c r="LI32" s="841"/>
      <c r="LJ32" s="841"/>
      <c r="LK32" s="841"/>
      <c r="LL32" s="841"/>
      <c r="LM32" s="841"/>
      <c r="LN32" s="841"/>
      <c r="LO32" s="841"/>
      <c r="LP32" s="841"/>
      <c r="LQ32" s="841"/>
      <c r="LR32" s="841"/>
      <c r="LS32" s="841"/>
      <c r="LT32" s="841"/>
      <c r="LU32" s="841"/>
      <c r="LV32" s="841"/>
      <c r="LW32" s="841"/>
      <c r="LX32" s="841"/>
      <c r="LY32" s="841"/>
      <c r="LZ32" s="841"/>
      <c r="MA32" s="841"/>
      <c r="MB32" s="841"/>
      <c r="MC32" s="841"/>
      <c r="MD32" s="841"/>
      <c r="ME32" s="841"/>
      <c r="MF32" s="841"/>
      <c r="MG32" s="841"/>
      <c r="MH32" s="841"/>
      <c r="MI32" s="841"/>
      <c r="MJ32" s="841"/>
      <c r="MK32" s="841"/>
      <c r="ML32" s="841"/>
      <c r="MM32" s="841"/>
      <c r="MN32" s="841"/>
      <c r="MO32" s="841"/>
      <c r="MP32" s="841"/>
      <c r="MQ32" s="841"/>
      <c r="MR32" s="841"/>
      <c r="MS32" s="841"/>
      <c r="MT32" s="841"/>
      <c r="MU32" s="841"/>
      <c r="MV32" s="841"/>
      <c r="MW32" s="841"/>
      <c r="MX32" s="841"/>
      <c r="MY32" s="841"/>
      <c r="MZ32" s="841"/>
      <c r="NA32" s="841"/>
      <c r="NB32" s="841"/>
      <c r="NC32" s="841"/>
      <c r="ND32" s="841"/>
      <c r="NE32" s="841"/>
      <c r="NF32" s="841"/>
      <c r="NG32" s="841"/>
      <c r="NH32" s="841"/>
      <c r="NI32" s="841"/>
      <c r="NJ32" s="841"/>
      <c r="NK32" s="841"/>
      <c r="NL32" s="841"/>
      <c r="NM32" s="841"/>
      <c r="NN32" s="841"/>
      <c r="NO32" s="841"/>
      <c r="NP32" s="841"/>
      <c r="NQ32" s="841"/>
      <c r="NR32" s="841"/>
      <c r="NS32" s="841"/>
      <c r="NT32" s="841"/>
      <c r="NU32" s="841"/>
      <c r="NV32" s="841"/>
      <c r="NW32" s="841"/>
      <c r="NX32" s="841"/>
      <c r="NY32" s="841"/>
      <c r="NZ32" s="841"/>
      <c r="OA32" s="841"/>
      <c r="OB32" s="841"/>
      <c r="OC32" s="841"/>
      <c r="OD32" s="841"/>
      <c r="OE32" s="841"/>
      <c r="OF32" s="841"/>
      <c r="OG32" s="841"/>
      <c r="OH32" s="841"/>
      <c r="OI32" s="841"/>
      <c r="OJ32" s="841"/>
      <c r="OK32" s="841"/>
      <c r="OL32" s="841"/>
      <c r="OM32" s="841"/>
      <c r="ON32" s="841"/>
      <c r="OO32" s="841"/>
      <c r="OP32" s="841"/>
      <c r="OQ32" s="841"/>
      <c r="OR32" s="841"/>
      <c r="OS32" s="841"/>
      <c r="OT32" s="841"/>
      <c r="OU32" s="841"/>
      <c r="OV32" s="841"/>
      <c r="OW32" s="841"/>
      <c r="OX32" s="841"/>
      <c r="OY32" s="841"/>
      <c r="OZ32" s="841"/>
      <c r="PA32" s="841"/>
      <c r="PB32" s="841"/>
      <c r="PC32" s="841"/>
      <c r="PD32" s="841"/>
      <c r="PE32" s="841"/>
      <c r="PF32" s="841"/>
      <c r="PG32" s="841"/>
      <c r="PH32" s="841"/>
      <c r="PI32" s="841"/>
      <c r="PJ32" s="841"/>
      <c r="PK32" s="841"/>
      <c r="PL32" s="841"/>
      <c r="PM32" s="841"/>
      <c r="PN32" s="841"/>
      <c r="PO32" s="841"/>
      <c r="PP32" s="841"/>
      <c r="PQ32" s="841"/>
      <c r="PR32" s="841"/>
      <c r="PS32" s="841"/>
      <c r="PT32" s="841"/>
      <c r="PU32" s="841"/>
      <c r="PV32" s="841"/>
      <c r="PW32" s="841"/>
      <c r="PX32" s="841"/>
      <c r="PY32" s="841"/>
      <c r="PZ32" s="841"/>
      <c r="QA32" s="841"/>
      <c r="QB32" s="841"/>
      <c r="QC32" s="841"/>
      <c r="QD32" s="841"/>
      <c r="QE32" s="841"/>
      <c r="QF32" s="841"/>
      <c r="QG32" s="841"/>
      <c r="QH32" s="841"/>
      <c r="QI32" s="841"/>
      <c r="QJ32" s="841"/>
      <c r="QK32" s="841"/>
      <c r="QL32" s="841"/>
      <c r="QM32" s="841"/>
      <c r="QN32" s="841"/>
      <c r="QO32" s="841"/>
      <c r="QP32" s="841"/>
      <c r="QQ32" s="841"/>
      <c r="QR32" s="841"/>
      <c r="QS32" s="841"/>
      <c r="QT32" s="841"/>
      <c r="QU32" s="841"/>
      <c r="QV32" s="841"/>
      <c r="QW32" s="841"/>
      <c r="QX32" s="841"/>
      <c r="QY32" s="841"/>
      <c r="QZ32" s="841"/>
      <c r="RA32" s="841"/>
      <c r="RB32" s="841"/>
      <c r="RC32" s="841"/>
      <c r="RD32" s="841"/>
      <c r="RE32" s="841"/>
      <c r="RF32" s="841"/>
      <c r="RG32" s="841"/>
      <c r="RH32" s="841"/>
      <c r="RI32" s="841"/>
      <c r="RJ32" s="841"/>
      <c r="RK32" s="841"/>
      <c r="RL32" s="841"/>
      <c r="RM32" s="841"/>
      <c r="RN32" s="841"/>
      <c r="RO32" s="841"/>
      <c r="RP32" s="841"/>
      <c r="RQ32" s="841"/>
      <c r="RR32" s="841"/>
      <c r="RS32" s="841"/>
      <c r="RT32" s="841"/>
      <c r="RU32" s="841"/>
      <c r="RV32" s="841"/>
      <c r="RW32" s="841"/>
      <c r="RX32" s="841"/>
      <c r="RY32" s="841"/>
      <c r="RZ32" s="841"/>
      <c r="SA32" s="841"/>
      <c r="SB32" s="841"/>
      <c r="SC32" s="841"/>
      <c r="SD32" s="841"/>
      <c r="SE32" s="841"/>
      <c r="SF32" s="841"/>
      <c r="SG32" s="841"/>
      <c r="SH32" s="841"/>
      <c r="SI32" s="841"/>
      <c r="SJ32" s="841"/>
      <c r="SK32" s="841"/>
      <c r="SL32" s="841"/>
      <c r="SM32" s="841"/>
      <c r="SN32" s="841"/>
      <c r="SO32" s="841"/>
      <c r="SP32" s="841"/>
      <c r="SQ32" s="841"/>
      <c r="SR32" s="841"/>
      <c r="SS32" s="841"/>
      <c r="ST32" s="841"/>
      <c r="SU32" s="841"/>
      <c r="SV32" s="841"/>
      <c r="SW32" s="841"/>
      <c r="SX32" s="841"/>
      <c r="SY32" s="841"/>
      <c r="SZ32" s="841"/>
      <c r="TA32" s="841"/>
      <c r="TB32" s="841"/>
      <c r="TC32" s="841"/>
      <c r="TD32" s="841"/>
      <c r="TE32" s="841"/>
      <c r="TF32" s="841"/>
      <c r="TG32" s="841"/>
      <c r="TH32" s="841"/>
      <c r="TI32" s="841"/>
      <c r="TJ32" s="841"/>
      <c r="TK32" s="841"/>
      <c r="TL32" s="841"/>
      <c r="TM32" s="841"/>
      <c r="TN32" s="841"/>
      <c r="TO32" s="841"/>
      <c r="TP32" s="841"/>
      <c r="TQ32" s="841"/>
      <c r="TR32" s="841"/>
      <c r="TS32" s="841"/>
      <c r="TT32" s="841"/>
      <c r="TU32" s="841"/>
      <c r="TV32" s="841"/>
      <c r="TW32" s="841"/>
      <c r="TX32" s="841"/>
      <c r="TY32" s="841"/>
      <c r="TZ32" s="841"/>
      <c r="UA32" s="841"/>
      <c r="UB32" s="841"/>
      <c r="UC32" s="841"/>
      <c r="UD32" s="841"/>
      <c r="UE32" s="841"/>
      <c r="UF32" s="841"/>
      <c r="UG32" s="841"/>
      <c r="UH32" s="841"/>
      <c r="UI32" s="841"/>
      <c r="UJ32" s="841"/>
      <c r="UK32" s="841"/>
      <c r="UL32" s="841"/>
      <c r="UM32" s="841"/>
      <c r="UN32" s="841"/>
      <c r="UO32" s="841"/>
      <c r="UP32" s="841"/>
      <c r="UQ32" s="841"/>
      <c r="UR32" s="841"/>
      <c r="US32" s="841"/>
      <c r="UT32" s="841"/>
      <c r="UU32" s="841"/>
      <c r="UV32" s="841"/>
      <c r="UW32" s="841"/>
      <c r="UX32" s="841"/>
      <c r="UY32" s="841"/>
      <c r="UZ32" s="841"/>
      <c r="VA32" s="841"/>
      <c r="VB32" s="841"/>
      <c r="VC32" s="841"/>
      <c r="VD32" s="841"/>
      <c r="VE32" s="841"/>
      <c r="VF32" s="841"/>
      <c r="VG32" s="841"/>
      <c r="VH32" s="841"/>
      <c r="VI32" s="841"/>
      <c r="VJ32" s="841"/>
      <c r="VK32" s="841"/>
      <c r="VL32" s="841"/>
      <c r="VM32" s="841"/>
      <c r="VN32" s="841"/>
      <c r="VO32" s="841"/>
      <c r="VP32" s="841"/>
      <c r="VQ32" s="841"/>
      <c r="VR32" s="841"/>
      <c r="VS32" s="841"/>
      <c r="VT32" s="841"/>
      <c r="VU32" s="841"/>
      <c r="VV32" s="841"/>
      <c r="VW32" s="841"/>
      <c r="VX32" s="841"/>
      <c r="VY32" s="841"/>
      <c r="VZ32" s="841"/>
      <c r="WA32" s="841"/>
      <c r="WB32" s="841"/>
      <c r="WC32" s="841"/>
      <c r="WD32" s="841"/>
      <c r="WE32" s="841"/>
      <c r="WF32" s="841"/>
      <c r="WG32" s="841"/>
      <c r="WH32" s="841"/>
      <c r="WI32" s="841"/>
      <c r="WJ32" s="841"/>
      <c r="WK32" s="841"/>
      <c r="WL32" s="841"/>
      <c r="WM32" s="841"/>
      <c r="WN32" s="841"/>
      <c r="WO32" s="841"/>
      <c r="WP32" s="841"/>
      <c r="WQ32" s="841"/>
      <c r="WR32" s="841"/>
      <c r="WS32" s="841"/>
      <c r="WT32" s="841"/>
      <c r="WU32" s="841"/>
      <c r="WV32" s="841"/>
      <c r="WW32" s="841"/>
      <c r="WX32" s="841"/>
      <c r="WY32" s="841"/>
      <c r="WZ32" s="841"/>
      <c r="XA32" s="841"/>
      <c r="XB32" s="841"/>
      <c r="XC32" s="841"/>
      <c r="XD32" s="841"/>
      <c r="XE32" s="841"/>
      <c r="XF32" s="841"/>
      <c r="XG32" s="841"/>
      <c r="XH32" s="841"/>
      <c r="XI32" s="841"/>
      <c r="XJ32" s="841"/>
      <c r="XK32" s="841"/>
      <c r="XL32" s="841"/>
      <c r="XM32" s="841"/>
      <c r="XN32" s="841"/>
      <c r="XO32" s="841"/>
      <c r="XP32" s="841"/>
      <c r="XQ32" s="841"/>
      <c r="XR32" s="841"/>
      <c r="XS32" s="841"/>
      <c r="XT32" s="841"/>
      <c r="XU32" s="841"/>
      <c r="XV32" s="841"/>
      <c r="XW32" s="841"/>
      <c r="XX32" s="841"/>
      <c r="XY32" s="841"/>
      <c r="XZ32" s="841"/>
      <c r="YA32" s="841"/>
      <c r="YB32" s="841"/>
      <c r="YC32" s="841"/>
      <c r="YD32" s="841"/>
      <c r="YE32" s="841"/>
      <c r="YF32" s="841"/>
      <c r="YG32" s="841"/>
      <c r="YH32" s="841"/>
      <c r="YI32" s="841"/>
      <c r="YJ32" s="841"/>
      <c r="YK32" s="841"/>
      <c r="YL32" s="841"/>
      <c r="YM32" s="841"/>
      <c r="YN32" s="841"/>
      <c r="YO32" s="841"/>
      <c r="YP32" s="841"/>
      <c r="YQ32" s="841"/>
      <c r="YR32" s="841"/>
      <c r="YS32" s="841"/>
      <c r="YT32" s="841"/>
      <c r="YU32" s="841"/>
      <c r="YV32" s="841"/>
      <c r="YW32" s="841"/>
      <c r="YX32" s="841"/>
      <c r="YY32" s="841"/>
      <c r="YZ32" s="841"/>
      <c r="ZA32" s="841"/>
      <c r="ZB32" s="841"/>
      <c r="ZC32" s="841"/>
      <c r="ZD32" s="841"/>
      <c r="ZE32" s="841"/>
      <c r="ZF32" s="841"/>
      <c r="ZG32" s="841"/>
      <c r="ZH32" s="841"/>
      <c r="ZI32" s="841"/>
      <c r="ZJ32" s="841"/>
      <c r="ZK32" s="841"/>
      <c r="ZL32" s="841"/>
      <c r="ZM32" s="841"/>
      <c r="ZN32" s="841"/>
      <c r="ZO32" s="841"/>
      <c r="ZP32" s="841"/>
      <c r="ZQ32" s="841"/>
      <c r="ZR32" s="841"/>
      <c r="ZS32" s="841"/>
      <c r="ZT32" s="841"/>
      <c r="ZU32" s="841"/>
      <c r="ZV32" s="841"/>
      <c r="ZW32" s="841"/>
      <c r="ZX32" s="841"/>
      <c r="ZY32" s="841"/>
      <c r="ZZ32" s="841"/>
      <c r="AAA32" s="841"/>
      <c r="AAB32" s="841"/>
      <c r="AAC32" s="841"/>
      <c r="AAD32" s="841"/>
      <c r="AAE32" s="841"/>
      <c r="AAF32" s="841"/>
      <c r="AAG32" s="841"/>
      <c r="AAH32" s="841"/>
      <c r="AAI32" s="841"/>
      <c r="AAJ32" s="841"/>
      <c r="AAK32" s="841"/>
      <c r="AAL32" s="841"/>
      <c r="AAM32" s="841"/>
      <c r="AAN32" s="841"/>
      <c r="AAO32" s="841"/>
      <c r="AAP32" s="841"/>
      <c r="AAQ32" s="841"/>
      <c r="AAR32" s="841"/>
      <c r="AAS32" s="841"/>
      <c r="AAT32" s="841"/>
      <c r="AAU32" s="841"/>
      <c r="AAV32" s="841"/>
      <c r="AAW32" s="841"/>
      <c r="AAX32" s="841"/>
      <c r="AAY32" s="841"/>
      <c r="AAZ32" s="841"/>
      <c r="ABA32" s="841"/>
      <c r="ABB32" s="841"/>
      <c r="ABC32" s="841"/>
      <c r="ABD32" s="841"/>
      <c r="ABE32" s="841"/>
      <c r="ABF32" s="841"/>
      <c r="ABG32" s="841"/>
      <c r="ABH32" s="841"/>
      <c r="ABI32" s="841"/>
      <c r="ABJ32" s="841"/>
      <c r="ABK32" s="841"/>
      <c r="ABL32" s="841"/>
      <c r="ABM32" s="841"/>
      <c r="ABN32" s="841"/>
      <c r="ABO32" s="841"/>
      <c r="ABP32" s="841"/>
      <c r="ABQ32" s="841"/>
      <c r="ABR32" s="841"/>
      <c r="ABS32" s="841"/>
      <c r="ABT32" s="841"/>
      <c r="ABU32" s="841"/>
      <c r="ABV32" s="841"/>
      <c r="ABW32" s="841"/>
      <c r="ABX32" s="841"/>
      <c r="ABY32" s="841"/>
      <c r="ABZ32" s="841"/>
      <c r="ACA32" s="841"/>
      <c r="ACB32" s="841"/>
      <c r="ACC32" s="841"/>
      <c r="ACD32" s="841"/>
      <c r="ACE32" s="841"/>
      <c r="ACF32" s="841"/>
      <c r="ACG32" s="841"/>
      <c r="ACH32" s="841"/>
      <c r="ACI32" s="841"/>
      <c r="ACJ32" s="841"/>
      <c r="ACK32" s="841"/>
      <c r="ACL32" s="841"/>
      <c r="ACM32" s="841"/>
      <c r="ACN32" s="841"/>
      <c r="ACO32" s="841"/>
      <c r="ACP32" s="841"/>
      <c r="ACQ32" s="841"/>
      <c r="ACR32" s="841"/>
      <c r="ACS32" s="841"/>
      <c r="ACT32" s="841"/>
      <c r="ACU32" s="841"/>
      <c r="ACV32" s="841"/>
      <c r="ACW32" s="841"/>
      <c r="ACX32" s="841"/>
      <c r="ACY32" s="841"/>
      <c r="ACZ32" s="841"/>
      <c r="ADA32" s="841"/>
      <c r="ADB32" s="841"/>
      <c r="ADC32" s="841"/>
      <c r="ADD32" s="841"/>
      <c r="ADE32" s="841"/>
      <c r="ADF32" s="841"/>
      <c r="ADG32" s="841"/>
      <c r="ADH32" s="841"/>
      <c r="ADI32" s="841"/>
      <c r="ADJ32" s="841"/>
      <c r="ADK32" s="841"/>
      <c r="ADL32" s="841"/>
      <c r="ADM32" s="841"/>
      <c r="ADN32" s="841"/>
      <c r="ADO32" s="841"/>
      <c r="ADP32" s="841"/>
      <c r="ADQ32" s="841"/>
      <c r="ADR32" s="841"/>
      <c r="ADS32" s="841"/>
      <c r="ADT32" s="841"/>
      <c r="ADU32" s="841"/>
      <c r="ADV32" s="841"/>
      <c r="ADW32" s="841"/>
      <c r="ADX32" s="841"/>
      <c r="ADY32" s="841"/>
      <c r="ADZ32" s="841"/>
      <c r="AEA32" s="841"/>
      <c r="AEB32" s="841"/>
      <c r="AEC32" s="841"/>
      <c r="AED32" s="841"/>
      <c r="AEE32" s="841"/>
      <c r="AEF32" s="841"/>
      <c r="AEG32" s="841"/>
      <c r="AEH32" s="841"/>
      <c r="AEI32" s="841"/>
      <c r="AEJ32" s="841"/>
      <c r="AEK32" s="841"/>
      <c r="AEL32" s="841"/>
      <c r="AEM32" s="841"/>
      <c r="AEN32" s="841"/>
      <c r="AEO32" s="841"/>
      <c r="AEP32" s="841"/>
      <c r="AEQ32" s="841"/>
      <c r="AER32" s="841"/>
      <c r="AES32" s="841"/>
      <c r="AET32" s="841"/>
      <c r="AEU32" s="841"/>
      <c r="AEV32" s="841"/>
      <c r="AEW32" s="841"/>
      <c r="AEX32" s="841"/>
      <c r="AEY32" s="841"/>
      <c r="AEZ32" s="841"/>
      <c r="AFA32" s="841"/>
      <c r="AFB32" s="841"/>
      <c r="AFC32" s="841"/>
      <c r="AFD32" s="841"/>
      <c r="AFE32" s="841"/>
      <c r="AFF32" s="841"/>
      <c r="AFG32" s="841"/>
      <c r="AFH32" s="841"/>
      <c r="AFI32" s="841"/>
      <c r="AFJ32" s="841"/>
      <c r="AFK32" s="841"/>
      <c r="AFL32" s="841"/>
      <c r="AFM32" s="841"/>
      <c r="AFN32" s="841"/>
      <c r="AFO32" s="841"/>
      <c r="AFP32" s="841"/>
      <c r="AFQ32" s="841"/>
      <c r="AFR32" s="841"/>
      <c r="AFS32" s="841"/>
      <c r="AFT32" s="841"/>
      <c r="AFU32" s="841"/>
      <c r="AFV32" s="841"/>
      <c r="AFW32" s="841"/>
      <c r="AFX32" s="841"/>
      <c r="AFY32" s="841"/>
      <c r="AFZ32" s="841"/>
      <c r="AGA32" s="841"/>
      <c r="AGB32" s="841"/>
      <c r="AGC32" s="841"/>
      <c r="AGD32" s="841"/>
      <c r="AGE32" s="841"/>
      <c r="AGF32" s="841"/>
      <c r="AGG32" s="841"/>
      <c r="AGH32" s="841"/>
      <c r="AGI32" s="841"/>
      <c r="AGJ32" s="841"/>
      <c r="AGK32" s="841"/>
      <c r="AGL32" s="841"/>
      <c r="AGM32" s="841"/>
      <c r="AGN32" s="841"/>
      <c r="AGO32" s="841"/>
      <c r="AGP32" s="841"/>
      <c r="AGQ32" s="841"/>
      <c r="AGR32" s="841"/>
      <c r="AGS32" s="841"/>
      <c r="AGT32" s="841"/>
      <c r="AGU32" s="841"/>
      <c r="AGV32" s="841"/>
      <c r="AGW32" s="841"/>
      <c r="AGX32" s="841"/>
      <c r="AGY32" s="841"/>
      <c r="AGZ32" s="841"/>
      <c r="AHA32" s="841"/>
      <c r="AHB32" s="841"/>
      <c r="AHC32" s="841"/>
      <c r="AHD32" s="841"/>
      <c r="AHE32" s="841"/>
      <c r="AHF32" s="841"/>
      <c r="AHG32" s="841"/>
      <c r="AHH32" s="841"/>
      <c r="AHI32" s="841"/>
      <c r="AHJ32" s="841"/>
      <c r="AHK32" s="841"/>
      <c r="AHL32" s="841"/>
      <c r="AHM32" s="841"/>
      <c r="AHN32" s="841"/>
      <c r="AHO32" s="841"/>
      <c r="AHP32" s="841"/>
      <c r="AHQ32" s="841"/>
      <c r="AHR32" s="841"/>
      <c r="AHS32" s="841"/>
      <c r="AHT32" s="841"/>
      <c r="AHU32" s="841"/>
      <c r="AHV32" s="841"/>
      <c r="AHW32" s="841"/>
      <c r="AHX32" s="841"/>
      <c r="AHY32" s="841"/>
      <c r="AHZ32" s="841"/>
      <c r="AIA32" s="841"/>
      <c r="AIB32" s="841"/>
      <c r="AIC32" s="841"/>
      <c r="AID32" s="841"/>
      <c r="AIE32" s="841"/>
      <c r="AIF32" s="841"/>
      <c r="AIG32" s="841"/>
      <c r="AIH32" s="841"/>
      <c r="AII32" s="841"/>
      <c r="AIJ32" s="841"/>
      <c r="AIK32" s="841"/>
      <c r="AIL32" s="841"/>
      <c r="AIM32" s="841"/>
      <c r="AIN32" s="841"/>
      <c r="AIO32" s="841"/>
      <c r="AIP32" s="841"/>
      <c r="AIQ32" s="841"/>
      <c r="AIR32" s="841"/>
      <c r="AIS32" s="841"/>
      <c r="AIT32" s="841"/>
      <c r="AIU32" s="841"/>
      <c r="AIV32" s="841"/>
      <c r="AIW32" s="841"/>
      <c r="AIX32" s="841"/>
      <c r="AIY32" s="841"/>
      <c r="AIZ32" s="841"/>
      <c r="AJA32" s="841"/>
      <c r="AJB32" s="841"/>
      <c r="AJC32" s="841"/>
      <c r="AJD32" s="841"/>
      <c r="AJE32" s="841"/>
      <c r="AJF32" s="841"/>
      <c r="AJG32" s="841"/>
      <c r="AJH32" s="841"/>
      <c r="AJI32" s="841"/>
      <c r="AJJ32" s="841"/>
      <c r="AJK32" s="841"/>
      <c r="AJL32" s="841"/>
      <c r="AJM32" s="841"/>
      <c r="AJN32" s="841"/>
      <c r="AJO32" s="841"/>
      <c r="AJP32" s="841"/>
      <c r="AJQ32" s="841"/>
      <c r="AJR32" s="841"/>
      <c r="AJS32" s="841"/>
      <c r="AJT32" s="841"/>
      <c r="AJU32" s="841"/>
      <c r="AJV32" s="841"/>
      <c r="AJW32" s="841"/>
      <c r="AJX32" s="841"/>
      <c r="AJY32" s="841"/>
      <c r="AJZ32" s="841"/>
      <c r="AKA32" s="841"/>
      <c r="AKB32" s="841"/>
      <c r="AKC32" s="841"/>
      <c r="AKD32" s="841"/>
      <c r="AKE32" s="841"/>
      <c r="AKF32" s="841"/>
      <c r="AKG32" s="841"/>
      <c r="AKH32" s="841"/>
      <c r="AKI32" s="841"/>
      <c r="AKJ32" s="841"/>
      <c r="AKK32" s="841"/>
      <c r="AKL32" s="841"/>
      <c r="AKM32" s="841"/>
      <c r="AKN32" s="841"/>
      <c r="AKO32" s="841"/>
      <c r="AKP32" s="841"/>
      <c r="AKQ32" s="841"/>
      <c r="AKR32" s="841"/>
      <c r="AKS32" s="841"/>
      <c r="AKT32" s="841"/>
      <c r="AKU32" s="841"/>
      <c r="AKV32" s="841"/>
      <c r="AKW32" s="841"/>
      <c r="AKX32" s="841"/>
      <c r="AKY32" s="841"/>
      <c r="AKZ32" s="841"/>
      <c r="ALA32" s="841"/>
      <c r="ALB32" s="841"/>
      <c r="ALC32" s="841"/>
      <c r="ALD32" s="841"/>
      <c r="ALE32" s="841"/>
      <c r="ALF32" s="841"/>
      <c r="ALG32" s="841"/>
      <c r="ALH32" s="841"/>
      <c r="ALI32" s="841"/>
      <c r="ALJ32" s="841"/>
      <c r="ALK32" s="841"/>
      <c r="ALL32" s="841"/>
      <c r="ALM32" s="841"/>
      <c r="ALN32" s="841"/>
      <c r="ALO32" s="841"/>
      <c r="ALP32" s="841"/>
      <c r="ALQ32" s="841"/>
      <c r="ALR32" s="841"/>
      <c r="ALS32" s="841"/>
      <c r="ALT32" s="841"/>
      <c r="ALU32" s="841"/>
      <c r="ALV32" s="841"/>
      <c r="ALW32" s="841"/>
      <c r="ALX32" s="841"/>
      <c r="ALY32" s="841"/>
      <c r="ALZ32" s="841"/>
      <c r="AMA32" s="841"/>
      <c r="AMB32" s="841"/>
      <c r="AMC32" s="841"/>
      <c r="AMD32" s="841"/>
      <c r="AME32" s="841"/>
      <c r="AMF32" s="841"/>
      <c r="AMG32" s="841"/>
      <c r="AMH32" s="841"/>
      <c r="AMI32" s="841"/>
      <c r="AMJ32" s="841"/>
      <c r="AMK32" s="841"/>
      <c r="AML32" s="841"/>
      <c r="AMM32" s="841"/>
      <c r="AMN32" s="841"/>
      <c r="AMO32" s="841"/>
      <c r="AMP32" s="841"/>
      <c r="AMQ32" s="841"/>
      <c r="AMR32" s="841"/>
      <c r="AMS32" s="841"/>
      <c r="AMT32" s="841"/>
      <c r="AMU32" s="841"/>
      <c r="AMV32" s="841"/>
      <c r="AMW32" s="841"/>
      <c r="AMX32" s="841"/>
      <c r="AMY32" s="841"/>
      <c r="AMZ32" s="841"/>
      <c r="ANA32" s="841"/>
      <c r="ANB32" s="841"/>
      <c r="ANC32" s="841"/>
      <c r="AND32" s="841"/>
      <c r="ANE32" s="841"/>
      <c r="ANF32" s="841"/>
      <c r="ANG32" s="841"/>
      <c r="ANH32" s="841"/>
      <c r="ANI32" s="841"/>
      <c r="ANJ32" s="841"/>
      <c r="ANK32" s="841"/>
      <c r="ANL32" s="841"/>
      <c r="ANM32" s="841"/>
      <c r="ANN32" s="841"/>
      <c r="ANO32" s="841"/>
      <c r="ANP32" s="841"/>
      <c r="ANQ32" s="841"/>
      <c r="ANR32" s="841"/>
      <c r="ANS32" s="841"/>
      <c r="ANT32" s="841"/>
      <c r="ANU32" s="841"/>
      <c r="ANV32" s="841"/>
      <c r="ANW32" s="841"/>
      <c r="ANX32" s="841"/>
      <c r="ANY32" s="841"/>
      <c r="ANZ32" s="841"/>
      <c r="AOA32" s="841"/>
      <c r="AOB32" s="841"/>
      <c r="AOC32" s="841"/>
      <c r="AOD32" s="841"/>
      <c r="AOE32" s="841"/>
      <c r="AOF32" s="841"/>
      <c r="AOG32" s="841"/>
      <c r="AOH32" s="841"/>
      <c r="AOI32" s="841"/>
      <c r="AOJ32" s="841"/>
      <c r="AOK32" s="841"/>
      <c r="AOL32" s="841"/>
      <c r="AOM32" s="841"/>
      <c r="AON32" s="841"/>
      <c r="AOO32" s="841"/>
      <c r="AOP32" s="841"/>
      <c r="AOQ32" s="841"/>
      <c r="AOR32" s="841"/>
      <c r="AOS32" s="841"/>
      <c r="AOT32" s="841"/>
      <c r="AOU32" s="841"/>
      <c r="AOV32" s="841"/>
      <c r="AOW32" s="841"/>
      <c r="AOX32" s="841"/>
      <c r="AOY32" s="841"/>
      <c r="AOZ32" s="841"/>
      <c r="APA32" s="841"/>
      <c r="APB32" s="841"/>
      <c r="APC32" s="841"/>
      <c r="APD32" s="841"/>
      <c r="APE32" s="841"/>
      <c r="APF32" s="841"/>
      <c r="APG32" s="841"/>
      <c r="APH32" s="841"/>
      <c r="API32" s="841"/>
      <c r="APJ32" s="841"/>
      <c r="APK32" s="841"/>
      <c r="APL32" s="841"/>
      <c r="APM32" s="841"/>
      <c r="APN32" s="841"/>
      <c r="APO32" s="841"/>
      <c r="APP32" s="841"/>
      <c r="APQ32" s="841"/>
      <c r="APR32" s="841"/>
      <c r="APS32" s="841"/>
      <c r="APT32" s="841"/>
      <c r="APU32" s="841"/>
      <c r="APV32" s="841"/>
      <c r="APW32" s="841"/>
      <c r="APX32" s="841"/>
      <c r="APY32" s="841"/>
      <c r="APZ32" s="841"/>
      <c r="AQA32" s="841"/>
      <c r="AQB32" s="841"/>
      <c r="AQC32" s="841"/>
      <c r="AQD32" s="841"/>
      <c r="AQE32" s="841"/>
      <c r="AQF32" s="841"/>
      <c r="AQG32" s="841"/>
      <c r="AQH32" s="841"/>
      <c r="AQI32" s="841"/>
      <c r="AQJ32" s="841"/>
      <c r="AQK32" s="841"/>
      <c r="AQL32" s="841"/>
      <c r="AQM32" s="841"/>
      <c r="AQN32" s="841"/>
      <c r="AQO32" s="841"/>
      <c r="AQP32" s="841"/>
      <c r="AQQ32" s="841"/>
      <c r="AQR32" s="841"/>
      <c r="AQS32" s="841"/>
      <c r="AQT32" s="841"/>
      <c r="AQU32" s="841"/>
      <c r="AQV32" s="841"/>
      <c r="AQW32" s="841"/>
      <c r="AQX32" s="841"/>
      <c r="AQY32" s="841"/>
      <c r="AQZ32" s="841"/>
      <c r="ARA32" s="841"/>
      <c r="ARB32" s="841"/>
      <c r="ARC32" s="841"/>
      <c r="ARD32" s="841"/>
      <c r="ARE32" s="841"/>
      <c r="ARF32" s="841"/>
      <c r="ARG32" s="841"/>
      <c r="ARH32" s="841"/>
      <c r="ARI32" s="841"/>
      <c r="ARJ32" s="841"/>
      <c r="ARK32" s="841"/>
      <c r="ARL32" s="841"/>
      <c r="ARM32" s="841"/>
      <c r="ARN32" s="841"/>
      <c r="ARO32" s="841"/>
      <c r="ARP32" s="841"/>
      <c r="ARQ32" s="841"/>
      <c r="ARR32" s="841"/>
      <c r="ARS32" s="841"/>
      <c r="ART32" s="841"/>
      <c r="ARU32" s="841"/>
      <c r="ARV32" s="841"/>
      <c r="ARW32" s="841"/>
      <c r="ARX32" s="841"/>
      <c r="ARY32" s="841"/>
      <c r="ARZ32" s="841"/>
      <c r="ASA32" s="841"/>
      <c r="ASB32" s="841"/>
      <c r="ASC32" s="841"/>
      <c r="ASD32" s="841"/>
      <c r="ASE32" s="841"/>
      <c r="ASF32" s="841"/>
      <c r="ASG32" s="841"/>
      <c r="ASH32" s="841"/>
      <c r="ASI32" s="841"/>
      <c r="ASJ32" s="841"/>
      <c r="ASK32" s="841"/>
      <c r="ASL32" s="841"/>
      <c r="ASM32" s="841"/>
      <c r="ASN32" s="841"/>
      <c r="ASO32" s="841"/>
      <c r="ASP32" s="841"/>
      <c r="ASQ32" s="841"/>
      <c r="ASR32" s="841"/>
      <c r="ASS32" s="841"/>
      <c r="AST32" s="841"/>
      <c r="ASU32" s="841"/>
      <c r="ASV32" s="841"/>
      <c r="ASW32" s="841"/>
      <c r="ASX32" s="841"/>
      <c r="ASY32" s="841"/>
      <c r="ASZ32" s="841"/>
      <c r="ATA32" s="841"/>
      <c r="ATB32" s="841"/>
      <c r="ATC32" s="841"/>
      <c r="ATD32" s="841"/>
      <c r="ATE32" s="841"/>
      <c r="ATF32" s="841"/>
      <c r="ATG32" s="841"/>
      <c r="ATH32" s="841"/>
      <c r="ATI32" s="841"/>
      <c r="ATJ32" s="841"/>
      <c r="ATK32" s="841"/>
      <c r="ATL32" s="841"/>
      <c r="ATM32" s="841"/>
      <c r="ATN32" s="841"/>
      <c r="ATO32" s="841"/>
      <c r="ATP32" s="841"/>
      <c r="ATQ32" s="841"/>
      <c r="ATR32" s="841"/>
      <c r="ATS32" s="841"/>
      <c r="ATT32" s="841"/>
      <c r="ATU32" s="841"/>
      <c r="ATV32" s="841"/>
      <c r="ATW32" s="841"/>
      <c r="ATX32" s="841"/>
      <c r="ATY32" s="841"/>
      <c r="ATZ32" s="841"/>
      <c r="AUA32" s="841"/>
      <c r="AUB32" s="841"/>
      <c r="AUC32" s="841"/>
      <c r="AUD32" s="841"/>
      <c r="AUE32" s="841"/>
      <c r="AUF32" s="841"/>
      <c r="AUG32" s="841"/>
      <c r="AUH32" s="841"/>
      <c r="AUI32" s="841"/>
      <c r="AUJ32" s="841"/>
      <c r="AUK32" s="841"/>
      <c r="AUL32" s="841"/>
      <c r="AUM32" s="841"/>
      <c r="AUN32" s="841"/>
      <c r="AUO32" s="841"/>
      <c r="AUP32" s="841"/>
      <c r="AUQ32" s="841"/>
      <c r="AUR32" s="841"/>
      <c r="AUS32" s="841"/>
      <c r="AUT32" s="841"/>
      <c r="AUU32" s="841"/>
      <c r="AUV32" s="841"/>
      <c r="AUW32" s="841"/>
      <c r="AUX32" s="841"/>
      <c r="AUY32" s="841"/>
      <c r="AUZ32" s="841"/>
      <c r="AVA32" s="841"/>
      <c r="AVB32" s="841"/>
      <c r="AVC32" s="841"/>
      <c r="AVD32" s="841"/>
      <c r="AVE32" s="841"/>
      <c r="AVF32" s="841"/>
      <c r="AVG32" s="841"/>
      <c r="AVH32" s="841"/>
      <c r="AVI32" s="841"/>
      <c r="AVJ32" s="841"/>
      <c r="AVK32" s="841"/>
      <c r="AVL32" s="841"/>
      <c r="AVM32" s="841"/>
      <c r="AVN32" s="841"/>
      <c r="AVO32" s="841"/>
      <c r="AVP32" s="841"/>
      <c r="AVQ32" s="841"/>
      <c r="AVR32" s="841"/>
      <c r="AVS32" s="841"/>
      <c r="AVT32" s="841"/>
      <c r="AVU32" s="841"/>
      <c r="AVV32" s="841"/>
      <c r="AVW32" s="841"/>
      <c r="AVX32" s="841"/>
      <c r="AVY32" s="841"/>
      <c r="AVZ32" s="841"/>
      <c r="AWA32" s="841"/>
      <c r="AWB32" s="841"/>
      <c r="AWC32" s="841"/>
      <c r="AWD32" s="841"/>
      <c r="AWE32" s="841"/>
      <c r="AWF32" s="841"/>
      <c r="AWG32" s="841"/>
      <c r="AWH32" s="841"/>
      <c r="AWI32" s="841"/>
      <c r="AWJ32" s="841"/>
      <c r="AWK32" s="841"/>
      <c r="AWL32" s="841"/>
      <c r="AWM32" s="841"/>
      <c r="AWN32" s="841"/>
      <c r="AWO32" s="841"/>
      <c r="AWP32" s="841"/>
      <c r="AWQ32" s="841"/>
      <c r="AWR32" s="841"/>
      <c r="AWS32" s="841"/>
      <c r="AWT32" s="841"/>
      <c r="AWU32" s="841"/>
      <c r="AWV32" s="841"/>
      <c r="AWW32" s="841"/>
      <c r="AWX32" s="841"/>
      <c r="AWY32" s="841"/>
      <c r="AWZ32" s="841"/>
      <c r="AXA32" s="841"/>
      <c r="AXB32" s="841"/>
      <c r="AXC32" s="841"/>
      <c r="AXD32" s="841"/>
      <c r="AXE32" s="841"/>
      <c r="AXF32" s="841"/>
      <c r="AXG32" s="841"/>
      <c r="AXH32" s="841"/>
      <c r="AXI32" s="841"/>
      <c r="AXJ32" s="841"/>
      <c r="AXK32" s="841"/>
      <c r="AXL32" s="841"/>
      <c r="AXM32" s="841"/>
      <c r="AXN32" s="841"/>
      <c r="AXO32" s="841"/>
      <c r="AXP32" s="841"/>
      <c r="AXQ32" s="841"/>
      <c r="AXR32" s="841"/>
      <c r="AXS32" s="841"/>
      <c r="AXT32" s="841"/>
      <c r="AXU32" s="841"/>
      <c r="AXV32" s="841"/>
      <c r="AXW32" s="841"/>
      <c r="AXX32" s="841"/>
      <c r="AXY32" s="841"/>
      <c r="AXZ32" s="841"/>
      <c r="AYA32" s="841"/>
      <c r="AYB32" s="841"/>
      <c r="AYC32" s="841"/>
      <c r="AYD32" s="841"/>
      <c r="AYE32" s="841"/>
      <c r="AYF32" s="841"/>
      <c r="AYG32" s="841"/>
      <c r="AYH32" s="841"/>
      <c r="AYI32" s="841"/>
      <c r="AYJ32" s="841"/>
      <c r="AYK32" s="841"/>
      <c r="AYL32" s="841"/>
      <c r="AYM32" s="841"/>
      <c r="AYN32" s="841"/>
      <c r="AYO32" s="841"/>
      <c r="AYP32" s="841"/>
      <c r="AYQ32" s="841"/>
      <c r="AYR32" s="841"/>
      <c r="AYS32" s="841"/>
    </row>
    <row r="33" spans="1:1345" s="687" customFormat="1" ht="15" customHeight="1">
      <c r="A33" s="707"/>
      <c r="B33" s="717"/>
      <c r="C33" s="718"/>
      <c r="D33" s="716">
        <v>1</v>
      </c>
      <c r="E33" s="708" t="s">
        <v>19</v>
      </c>
      <c r="F33" s="709"/>
      <c r="G33" s="720" t="s">
        <v>20</v>
      </c>
      <c r="H33" s="710">
        <f t="shared" si="5"/>
        <v>0</v>
      </c>
      <c r="I33" s="710">
        <f t="shared" si="6"/>
        <v>0</v>
      </c>
      <c r="J33" s="710">
        <f t="shared" si="1"/>
        <v>0</v>
      </c>
      <c r="K33" s="711">
        <f t="shared" si="2"/>
        <v>0</v>
      </c>
      <c r="L33" s="710"/>
      <c r="M33" s="710"/>
      <c r="N33" s="721"/>
      <c r="O33" s="710"/>
      <c r="P33" s="710"/>
      <c r="Q33" s="721"/>
      <c r="R33" s="710"/>
      <c r="S33" s="710"/>
      <c r="T33" s="721"/>
      <c r="U33" s="710"/>
      <c r="V33" s="710"/>
      <c r="W33" s="721"/>
      <c r="X33" s="710"/>
      <c r="Y33" s="710"/>
      <c r="Z33" s="721"/>
      <c r="AA33" s="710"/>
      <c r="AB33" s="710"/>
      <c r="AC33" s="721"/>
      <c r="AD33" s="710"/>
      <c r="AE33" s="710"/>
      <c r="AF33" s="721"/>
      <c r="AG33" s="710"/>
      <c r="AH33" s="710"/>
      <c r="AI33" s="721"/>
      <c r="AJ33" s="710"/>
      <c r="AK33" s="710"/>
      <c r="AL33" s="721"/>
      <c r="AM33" s="710"/>
      <c r="AN33" s="710"/>
      <c r="AO33" s="721"/>
      <c r="AP33" s="710"/>
      <c r="AQ33" s="710"/>
      <c r="AR33" s="721"/>
      <c r="AS33" s="710"/>
      <c r="AT33" s="710"/>
      <c r="AU33" s="721"/>
      <c r="AV33" s="710"/>
      <c r="AW33" s="710"/>
      <c r="AX33" s="721"/>
      <c r="AY33" s="710"/>
      <c r="AZ33" s="710"/>
      <c r="BA33" s="721"/>
      <c r="BB33" s="710"/>
      <c r="BC33" s="710"/>
      <c r="BD33" s="721"/>
      <c r="BE33" s="710"/>
      <c r="BF33" s="710"/>
      <c r="BG33" s="721"/>
      <c r="BH33" s="710"/>
      <c r="BI33" s="710"/>
      <c r="BJ33" s="721"/>
      <c r="BK33" s="710"/>
      <c r="BL33" s="710"/>
      <c r="BM33" s="721"/>
      <c r="BN33" s="710"/>
      <c r="BO33" s="710"/>
      <c r="BP33" s="721"/>
      <c r="BQ33" s="710"/>
      <c r="BR33" s="710"/>
      <c r="BS33" s="721"/>
      <c r="BT33" s="710"/>
      <c r="BU33" s="710"/>
      <c r="BV33" s="721"/>
      <c r="BW33" s="710"/>
      <c r="BX33" s="710"/>
      <c r="BY33" s="721"/>
      <c r="BZ33" s="710"/>
      <c r="CA33" s="710"/>
      <c r="CB33" s="721"/>
      <c r="CC33" s="710"/>
      <c r="CD33" s="710"/>
      <c r="CE33" s="721"/>
      <c r="CF33" s="710"/>
      <c r="CG33" s="710"/>
      <c r="CH33" s="721"/>
      <c r="CI33" s="710"/>
      <c r="CJ33" s="710"/>
      <c r="CK33" s="721"/>
      <c r="CL33" s="710"/>
      <c r="CM33" s="710"/>
      <c r="CN33" s="721"/>
      <c r="CO33" s="710"/>
      <c r="CP33" s="710"/>
      <c r="CQ33" s="721"/>
      <c r="CR33" s="710"/>
      <c r="CS33" s="710"/>
      <c r="CT33" s="721"/>
      <c r="CU33" s="710"/>
      <c r="CV33" s="710"/>
      <c r="CW33" s="721"/>
      <c r="CX33" s="710"/>
      <c r="CY33" s="710"/>
      <c r="CZ33" s="721"/>
      <c r="DA33" s="710"/>
      <c r="DB33" s="710"/>
      <c r="DC33" s="721"/>
      <c r="DD33" s="710"/>
      <c r="DE33" s="710"/>
      <c r="DF33" s="721"/>
      <c r="DG33" s="710"/>
      <c r="DH33" s="710"/>
      <c r="DI33" s="721"/>
      <c r="DJ33" s="710"/>
      <c r="DK33" s="710"/>
      <c r="DL33" s="721"/>
      <c r="DM33" s="710"/>
      <c r="DN33" s="710"/>
      <c r="DO33" s="721"/>
      <c r="DP33" s="710"/>
      <c r="DQ33" s="710"/>
      <c r="DR33" s="721"/>
      <c r="DS33" s="710"/>
      <c r="DT33" s="710"/>
      <c r="DU33" s="721"/>
      <c r="DV33" s="710"/>
      <c r="DW33" s="710"/>
      <c r="DX33" s="721"/>
      <c r="DY33" s="710"/>
      <c r="DZ33" s="710"/>
      <c r="EA33" s="721"/>
      <c r="EB33" s="710"/>
      <c r="EC33" s="710"/>
      <c r="ED33" s="721"/>
      <c r="EE33" s="710"/>
      <c r="EF33" s="710"/>
      <c r="EG33" s="721"/>
      <c r="EH33" s="710"/>
      <c r="EI33" s="710"/>
      <c r="EJ33" s="721"/>
      <c r="EK33" s="721"/>
      <c r="EL33" s="721"/>
      <c r="EM33" s="721"/>
      <c r="EN33" s="721"/>
      <c r="EO33" s="721"/>
      <c r="EP33" s="721"/>
      <c r="EQ33" s="710"/>
      <c r="ER33" s="710"/>
      <c r="ES33" s="721"/>
      <c r="ET33" s="710"/>
      <c r="EU33" s="710"/>
      <c r="EV33" s="721"/>
      <c r="EW33" s="710"/>
      <c r="EX33" s="710"/>
      <c r="EY33" s="721"/>
      <c r="EZ33" s="710"/>
      <c r="FA33" s="710"/>
      <c r="FB33" s="721"/>
      <c r="FC33" s="710"/>
      <c r="FD33" s="710"/>
      <c r="FE33" s="721"/>
      <c r="FF33" s="710"/>
      <c r="FG33" s="710"/>
      <c r="FH33" s="721"/>
      <c r="FI33" s="710"/>
      <c r="FJ33" s="710"/>
      <c r="FK33" s="721"/>
      <c r="FL33" s="710"/>
      <c r="FM33" s="710"/>
      <c r="FN33" s="721"/>
      <c r="FO33" s="710"/>
      <c r="FP33" s="710"/>
      <c r="FQ33" s="721"/>
      <c r="FR33" s="710"/>
      <c r="FS33" s="710"/>
      <c r="FT33" s="721"/>
      <c r="FU33" s="710"/>
      <c r="FV33" s="710"/>
      <c r="FW33" s="721"/>
      <c r="FX33" s="710"/>
      <c r="FY33" s="710"/>
      <c r="FZ33" s="721"/>
      <c r="GA33" s="710">
        <f>SUMIF($AM$5:$FX$5,"Kötelező feladatok",AM33:FX33)</f>
        <v>0</v>
      </c>
      <c r="GB33" s="710">
        <f>SUMIF($AM$5:$FY$5,"Önként vállalt feladatok",AM33:FY33)</f>
        <v>0</v>
      </c>
      <c r="GC33" s="721"/>
      <c r="GD33" s="705">
        <f t="shared" si="3"/>
        <v>0</v>
      </c>
      <c r="GE33" s="833"/>
      <c r="GF33" s="841"/>
      <c r="GG33" s="841"/>
      <c r="GH33" s="841"/>
      <c r="GI33" s="841"/>
      <c r="GJ33" s="841"/>
      <c r="GK33" s="841"/>
      <c r="GL33" s="841"/>
      <c r="GM33" s="841"/>
      <c r="GN33" s="841"/>
      <c r="GO33" s="841"/>
      <c r="GP33" s="841"/>
      <c r="GQ33" s="841"/>
      <c r="GR33" s="841"/>
      <c r="GS33" s="841"/>
      <c r="GT33" s="841"/>
      <c r="GU33" s="841"/>
      <c r="GV33" s="841"/>
      <c r="GW33" s="841"/>
      <c r="GX33" s="841"/>
      <c r="GY33" s="841"/>
      <c r="GZ33" s="841"/>
      <c r="HA33" s="841"/>
      <c r="HB33" s="841"/>
      <c r="HC33" s="841"/>
      <c r="HD33" s="841"/>
      <c r="HE33" s="841"/>
      <c r="HF33" s="841"/>
      <c r="HG33" s="841"/>
      <c r="HH33" s="841"/>
      <c r="HI33" s="841"/>
      <c r="HJ33" s="841"/>
      <c r="HK33" s="841"/>
      <c r="HL33" s="841"/>
      <c r="HM33" s="841"/>
      <c r="HN33" s="841"/>
      <c r="HO33" s="841"/>
      <c r="HP33" s="841"/>
      <c r="HQ33" s="841"/>
      <c r="HR33" s="841"/>
      <c r="HS33" s="841"/>
      <c r="HT33" s="841"/>
      <c r="HU33" s="841"/>
      <c r="HV33" s="841"/>
      <c r="HW33" s="841"/>
      <c r="HX33" s="841"/>
      <c r="HY33" s="841"/>
      <c r="HZ33" s="841"/>
      <c r="IA33" s="841"/>
      <c r="IB33" s="841"/>
      <c r="IC33" s="841"/>
      <c r="ID33" s="841"/>
      <c r="IE33" s="841"/>
      <c r="IF33" s="841"/>
      <c r="IG33" s="841"/>
      <c r="IH33" s="841"/>
      <c r="II33" s="841"/>
      <c r="IJ33" s="841"/>
      <c r="IK33" s="841"/>
      <c r="IL33" s="841"/>
      <c r="IM33" s="841"/>
      <c r="IN33" s="841"/>
      <c r="IO33" s="841"/>
      <c r="IP33" s="841"/>
      <c r="IQ33" s="841"/>
      <c r="IR33" s="841"/>
      <c r="IS33" s="841"/>
      <c r="IT33" s="841"/>
      <c r="IU33" s="841"/>
      <c r="IV33" s="841"/>
      <c r="IW33" s="841"/>
      <c r="IX33" s="841"/>
      <c r="IY33" s="841"/>
      <c r="IZ33" s="841"/>
      <c r="JA33" s="841"/>
      <c r="JB33" s="841"/>
      <c r="JC33" s="841"/>
      <c r="JD33" s="841"/>
      <c r="JE33" s="841"/>
      <c r="JF33" s="841"/>
      <c r="JG33" s="841"/>
      <c r="JH33" s="841"/>
      <c r="JI33" s="841"/>
      <c r="JJ33" s="841"/>
      <c r="JK33" s="841"/>
      <c r="JL33" s="841"/>
      <c r="JM33" s="841"/>
      <c r="JN33" s="841"/>
      <c r="JO33" s="841"/>
      <c r="JP33" s="841"/>
      <c r="JQ33" s="841"/>
      <c r="JR33" s="841"/>
      <c r="JS33" s="841"/>
      <c r="JT33" s="841"/>
      <c r="JU33" s="841"/>
      <c r="JV33" s="841"/>
      <c r="JW33" s="841"/>
      <c r="JX33" s="841"/>
      <c r="JY33" s="841"/>
      <c r="JZ33" s="841"/>
      <c r="KA33" s="841"/>
      <c r="KB33" s="841"/>
      <c r="KC33" s="841"/>
      <c r="KD33" s="841"/>
      <c r="KE33" s="841"/>
      <c r="KF33" s="841"/>
      <c r="KG33" s="841"/>
      <c r="KH33" s="841"/>
      <c r="KI33" s="841"/>
      <c r="KJ33" s="841"/>
      <c r="KK33" s="841"/>
      <c r="KL33" s="841"/>
      <c r="KM33" s="841"/>
      <c r="KN33" s="841"/>
      <c r="KO33" s="841"/>
      <c r="KP33" s="841"/>
      <c r="KQ33" s="841"/>
      <c r="KR33" s="841"/>
      <c r="KS33" s="841"/>
      <c r="KT33" s="841"/>
      <c r="KU33" s="841"/>
      <c r="KV33" s="841"/>
      <c r="KW33" s="841"/>
      <c r="KX33" s="841"/>
      <c r="KY33" s="841"/>
      <c r="KZ33" s="841"/>
      <c r="LA33" s="841"/>
      <c r="LB33" s="841"/>
      <c r="LC33" s="841"/>
      <c r="LD33" s="841"/>
      <c r="LE33" s="841"/>
      <c r="LF33" s="841"/>
      <c r="LG33" s="841"/>
      <c r="LH33" s="841"/>
      <c r="LI33" s="841"/>
      <c r="LJ33" s="841"/>
      <c r="LK33" s="841"/>
      <c r="LL33" s="841"/>
      <c r="LM33" s="841"/>
      <c r="LN33" s="841"/>
      <c r="LO33" s="841"/>
      <c r="LP33" s="841"/>
      <c r="LQ33" s="841"/>
      <c r="LR33" s="841"/>
      <c r="LS33" s="841"/>
      <c r="LT33" s="841"/>
      <c r="LU33" s="841"/>
      <c r="LV33" s="841"/>
      <c r="LW33" s="841"/>
      <c r="LX33" s="841"/>
      <c r="LY33" s="841"/>
      <c r="LZ33" s="841"/>
      <c r="MA33" s="841"/>
      <c r="MB33" s="841"/>
      <c r="MC33" s="841"/>
      <c r="MD33" s="841"/>
      <c r="ME33" s="841"/>
      <c r="MF33" s="841"/>
      <c r="MG33" s="841"/>
      <c r="MH33" s="841"/>
      <c r="MI33" s="841"/>
      <c r="MJ33" s="841"/>
      <c r="MK33" s="841"/>
      <c r="ML33" s="841"/>
      <c r="MM33" s="841"/>
      <c r="MN33" s="841"/>
      <c r="MO33" s="841"/>
      <c r="MP33" s="841"/>
      <c r="MQ33" s="841"/>
      <c r="MR33" s="841"/>
      <c r="MS33" s="841"/>
      <c r="MT33" s="841"/>
      <c r="MU33" s="841"/>
      <c r="MV33" s="841"/>
      <c r="MW33" s="841"/>
      <c r="MX33" s="841"/>
      <c r="MY33" s="841"/>
      <c r="MZ33" s="841"/>
      <c r="NA33" s="841"/>
      <c r="NB33" s="841"/>
      <c r="NC33" s="841"/>
      <c r="ND33" s="841"/>
      <c r="NE33" s="841"/>
      <c r="NF33" s="841"/>
      <c r="NG33" s="841"/>
      <c r="NH33" s="841"/>
      <c r="NI33" s="841"/>
      <c r="NJ33" s="841"/>
      <c r="NK33" s="841"/>
      <c r="NL33" s="841"/>
      <c r="NM33" s="841"/>
      <c r="NN33" s="841"/>
      <c r="NO33" s="841"/>
      <c r="NP33" s="841"/>
      <c r="NQ33" s="841"/>
      <c r="NR33" s="841"/>
      <c r="NS33" s="841"/>
      <c r="NT33" s="841"/>
      <c r="NU33" s="841"/>
      <c r="NV33" s="841"/>
      <c r="NW33" s="841"/>
      <c r="NX33" s="841"/>
      <c r="NY33" s="841"/>
      <c r="NZ33" s="841"/>
      <c r="OA33" s="841"/>
      <c r="OB33" s="841"/>
      <c r="OC33" s="841"/>
      <c r="OD33" s="841"/>
      <c r="OE33" s="841"/>
      <c r="OF33" s="841"/>
      <c r="OG33" s="841"/>
      <c r="OH33" s="841"/>
      <c r="OI33" s="841"/>
      <c r="OJ33" s="841"/>
      <c r="OK33" s="841"/>
      <c r="OL33" s="841"/>
      <c r="OM33" s="841"/>
      <c r="ON33" s="841"/>
      <c r="OO33" s="841"/>
      <c r="OP33" s="841"/>
      <c r="OQ33" s="841"/>
      <c r="OR33" s="841"/>
      <c r="OS33" s="841"/>
      <c r="OT33" s="841"/>
      <c r="OU33" s="841"/>
      <c r="OV33" s="841"/>
      <c r="OW33" s="841"/>
      <c r="OX33" s="841"/>
      <c r="OY33" s="841"/>
      <c r="OZ33" s="841"/>
      <c r="PA33" s="841"/>
      <c r="PB33" s="841"/>
      <c r="PC33" s="841"/>
      <c r="PD33" s="841"/>
      <c r="PE33" s="841"/>
      <c r="PF33" s="841"/>
      <c r="PG33" s="841"/>
      <c r="PH33" s="841"/>
      <c r="PI33" s="841"/>
      <c r="PJ33" s="841"/>
      <c r="PK33" s="841"/>
      <c r="PL33" s="841"/>
      <c r="PM33" s="841"/>
      <c r="PN33" s="841"/>
      <c r="PO33" s="841"/>
      <c r="PP33" s="841"/>
      <c r="PQ33" s="841"/>
      <c r="PR33" s="841"/>
      <c r="PS33" s="841"/>
      <c r="PT33" s="841"/>
      <c r="PU33" s="841"/>
      <c r="PV33" s="841"/>
      <c r="PW33" s="841"/>
      <c r="PX33" s="841"/>
      <c r="PY33" s="841"/>
      <c r="PZ33" s="841"/>
      <c r="QA33" s="841"/>
      <c r="QB33" s="841"/>
      <c r="QC33" s="841"/>
      <c r="QD33" s="841"/>
      <c r="QE33" s="841"/>
      <c r="QF33" s="841"/>
      <c r="QG33" s="841"/>
      <c r="QH33" s="841"/>
      <c r="QI33" s="841"/>
      <c r="QJ33" s="841"/>
      <c r="QK33" s="841"/>
      <c r="QL33" s="841"/>
      <c r="QM33" s="841"/>
      <c r="QN33" s="841"/>
      <c r="QO33" s="841"/>
      <c r="QP33" s="841"/>
      <c r="QQ33" s="841"/>
      <c r="QR33" s="841"/>
      <c r="QS33" s="841"/>
      <c r="QT33" s="841"/>
      <c r="QU33" s="841"/>
      <c r="QV33" s="841"/>
      <c r="QW33" s="841"/>
      <c r="QX33" s="841"/>
      <c r="QY33" s="841"/>
      <c r="QZ33" s="841"/>
      <c r="RA33" s="841"/>
      <c r="RB33" s="841"/>
      <c r="RC33" s="841"/>
      <c r="RD33" s="841"/>
      <c r="RE33" s="841"/>
      <c r="RF33" s="841"/>
      <c r="RG33" s="841"/>
      <c r="RH33" s="841"/>
      <c r="RI33" s="841"/>
      <c r="RJ33" s="841"/>
      <c r="RK33" s="841"/>
      <c r="RL33" s="841"/>
      <c r="RM33" s="841"/>
      <c r="RN33" s="841"/>
      <c r="RO33" s="841"/>
      <c r="RP33" s="841"/>
      <c r="RQ33" s="841"/>
      <c r="RR33" s="841"/>
      <c r="RS33" s="841"/>
      <c r="RT33" s="841"/>
      <c r="RU33" s="841"/>
      <c r="RV33" s="841"/>
      <c r="RW33" s="841"/>
      <c r="RX33" s="841"/>
      <c r="RY33" s="841"/>
      <c r="RZ33" s="841"/>
      <c r="SA33" s="841"/>
      <c r="SB33" s="841"/>
      <c r="SC33" s="841"/>
      <c r="SD33" s="841"/>
      <c r="SE33" s="841"/>
      <c r="SF33" s="841"/>
      <c r="SG33" s="841"/>
      <c r="SH33" s="841"/>
      <c r="SI33" s="841"/>
      <c r="SJ33" s="841"/>
      <c r="SK33" s="841"/>
      <c r="SL33" s="841"/>
      <c r="SM33" s="841"/>
      <c r="SN33" s="841"/>
      <c r="SO33" s="841"/>
      <c r="SP33" s="841"/>
      <c r="SQ33" s="841"/>
      <c r="SR33" s="841"/>
      <c r="SS33" s="841"/>
      <c r="ST33" s="841"/>
      <c r="SU33" s="841"/>
      <c r="SV33" s="841"/>
      <c r="SW33" s="841"/>
      <c r="SX33" s="841"/>
      <c r="SY33" s="841"/>
      <c r="SZ33" s="841"/>
      <c r="TA33" s="841"/>
      <c r="TB33" s="841"/>
      <c r="TC33" s="841"/>
      <c r="TD33" s="841"/>
      <c r="TE33" s="841"/>
      <c r="TF33" s="841"/>
      <c r="TG33" s="841"/>
      <c r="TH33" s="841"/>
      <c r="TI33" s="841"/>
      <c r="TJ33" s="841"/>
      <c r="TK33" s="841"/>
      <c r="TL33" s="841"/>
      <c r="TM33" s="841"/>
      <c r="TN33" s="841"/>
      <c r="TO33" s="841"/>
      <c r="TP33" s="841"/>
      <c r="TQ33" s="841"/>
      <c r="TR33" s="841"/>
      <c r="TS33" s="841"/>
      <c r="TT33" s="841"/>
      <c r="TU33" s="841"/>
      <c r="TV33" s="841"/>
      <c r="TW33" s="841"/>
      <c r="TX33" s="841"/>
      <c r="TY33" s="841"/>
      <c r="TZ33" s="841"/>
      <c r="UA33" s="841"/>
      <c r="UB33" s="841"/>
      <c r="UC33" s="841"/>
      <c r="UD33" s="841"/>
      <c r="UE33" s="841"/>
      <c r="UF33" s="841"/>
      <c r="UG33" s="841"/>
      <c r="UH33" s="841"/>
      <c r="UI33" s="841"/>
      <c r="UJ33" s="841"/>
      <c r="UK33" s="841"/>
      <c r="UL33" s="841"/>
      <c r="UM33" s="841"/>
      <c r="UN33" s="841"/>
      <c r="UO33" s="841"/>
      <c r="UP33" s="841"/>
      <c r="UQ33" s="841"/>
      <c r="UR33" s="841"/>
      <c r="US33" s="841"/>
      <c r="UT33" s="841"/>
      <c r="UU33" s="841"/>
      <c r="UV33" s="841"/>
      <c r="UW33" s="841"/>
      <c r="UX33" s="841"/>
      <c r="UY33" s="841"/>
      <c r="UZ33" s="841"/>
      <c r="VA33" s="841"/>
      <c r="VB33" s="841"/>
      <c r="VC33" s="841"/>
      <c r="VD33" s="841"/>
      <c r="VE33" s="841"/>
      <c r="VF33" s="841"/>
      <c r="VG33" s="841"/>
      <c r="VH33" s="841"/>
      <c r="VI33" s="841"/>
      <c r="VJ33" s="841"/>
      <c r="VK33" s="841"/>
      <c r="VL33" s="841"/>
      <c r="VM33" s="841"/>
      <c r="VN33" s="841"/>
      <c r="VO33" s="841"/>
      <c r="VP33" s="841"/>
      <c r="VQ33" s="841"/>
      <c r="VR33" s="841"/>
      <c r="VS33" s="841"/>
      <c r="VT33" s="841"/>
      <c r="VU33" s="841"/>
      <c r="VV33" s="841"/>
      <c r="VW33" s="841"/>
      <c r="VX33" s="841"/>
      <c r="VY33" s="841"/>
      <c r="VZ33" s="841"/>
      <c r="WA33" s="841"/>
      <c r="WB33" s="841"/>
      <c r="WC33" s="841"/>
      <c r="WD33" s="841"/>
      <c r="WE33" s="841"/>
      <c r="WF33" s="841"/>
      <c r="WG33" s="841"/>
      <c r="WH33" s="841"/>
      <c r="WI33" s="841"/>
      <c r="WJ33" s="841"/>
      <c r="WK33" s="841"/>
      <c r="WL33" s="841"/>
      <c r="WM33" s="841"/>
      <c r="WN33" s="841"/>
      <c r="WO33" s="841"/>
      <c r="WP33" s="841"/>
      <c r="WQ33" s="841"/>
      <c r="WR33" s="841"/>
      <c r="WS33" s="841"/>
      <c r="WT33" s="841"/>
      <c r="WU33" s="841"/>
      <c r="WV33" s="841"/>
      <c r="WW33" s="841"/>
      <c r="WX33" s="841"/>
      <c r="WY33" s="841"/>
      <c r="WZ33" s="841"/>
      <c r="XA33" s="841"/>
      <c r="XB33" s="841"/>
      <c r="XC33" s="841"/>
      <c r="XD33" s="841"/>
      <c r="XE33" s="841"/>
      <c r="XF33" s="841"/>
      <c r="XG33" s="841"/>
      <c r="XH33" s="841"/>
      <c r="XI33" s="841"/>
      <c r="XJ33" s="841"/>
      <c r="XK33" s="841"/>
      <c r="XL33" s="841"/>
      <c r="XM33" s="841"/>
      <c r="XN33" s="841"/>
      <c r="XO33" s="841"/>
      <c r="XP33" s="841"/>
      <c r="XQ33" s="841"/>
      <c r="XR33" s="841"/>
      <c r="XS33" s="841"/>
      <c r="XT33" s="841"/>
      <c r="XU33" s="841"/>
      <c r="XV33" s="841"/>
      <c r="XW33" s="841"/>
      <c r="XX33" s="841"/>
      <c r="XY33" s="841"/>
      <c r="XZ33" s="841"/>
      <c r="YA33" s="841"/>
      <c r="YB33" s="841"/>
      <c r="YC33" s="841"/>
      <c r="YD33" s="841"/>
      <c r="YE33" s="841"/>
      <c r="YF33" s="841"/>
      <c r="YG33" s="841"/>
      <c r="YH33" s="841"/>
      <c r="YI33" s="841"/>
      <c r="YJ33" s="841"/>
      <c r="YK33" s="841"/>
      <c r="YL33" s="841"/>
      <c r="YM33" s="841"/>
      <c r="YN33" s="841"/>
      <c r="YO33" s="841"/>
      <c r="YP33" s="841"/>
      <c r="YQ33" s="841"/>
      <c r="YR33" s="841"/>
      <c r="YS33" s="841"/>
      <c r="YT33" s="841"/>
      <c r="YU33" s="841"/>
      <c r="YV33" s="841"/>
      <c r="YW33" s="841"/>
      <c r="YX33" s="841"/>
      <c r="YY33" s="841"/>
      <c r="YZ33" s="841"/>
      <c r="ZA33" s="841"/>
      <c r="ZB33" s="841"/>
      <c r="ZC33" s="841"/>
      <c r="ZD33" s="841"/>
      <c r="ZE33" s="841"/>
      <c r="ZF33" s="841"/>
      <c r="ZG33" s="841"/>
      <c r="ZH33" s="841"/>
      <c r="ZI33" s="841"/>
      <c r="ZJ33" s="841"/>
      <c r="ZK33" s="841"/>
      <c r="ZL33" s="841"/>
      <c r="ZM33" s="841"/>
      <c r="ZN33" s="841"/>
      <c r="ZO33" s="841"/>
      <c r="ZP33" s="841"/>
      <c r="ZQ33" s="841"/>
      <c r="ZR33" s="841"/>
      <c r="ZS33" s="841"/>
      <c r="ZT33" s="841"/>
      <c r="ZU33" s="841"/>
      <c r="ZV33" s="841"/>
      <c r="ZW33" s="841"/>
      <c r="ZX33" s="841"/>
      <c r="ZY33" s="841"/>
      <c r="ZZ33" s="841"/>
      <c r="AAA33" s="841"/>
      <c r="AAB33" s="841"/>
      <c r="AAC33" s="841"/>
      <c r="AAD33" s="841"/>
      <c r="AAE33" s="841"/>
      <c r="AAF33" s="841"/>
      <c r="AAG33" s="841"/>
      <c r="AAH33" s="841"/>
      <c r="AAI33" s="841"/>
      <c r="AAJ33" s="841"/>
      <c r="AAK33" s="841"/>
      <c r="AAL33" s="841"/>
      <c r="AAM33" s="841"/>
      <c r="AAN33" s="841"/>
      <c r="AAO33" s="841"/>
      <c r="AAP33" s="841"/>
      <c r="AAQ33" s="841"/>
      <c r="AAR33" s="841"/>
      <c r="AAS33" s="841"/>
      <c r="AAT33" s="841"/>
      <c r="AAU33" s="841"/>
      <c r="AAV33" s="841"/>
      <c r="AAW33" s="841"/>
      <c r="AAX33" s="841"/>
      <c r="AAY33" s="841"/>
      <c r="AAZ33" s="841"/>
      <c r="ABA33" s="841"/>
      <c r="ABB33" s="841"/>
      <c r="ABC33" s="841"/>
      <c r="ABD33" s="841"/>
      <c r="ABE33" s="841"/>
      <c r="ABF33" s="841"/>
      <c r="ABG33" s="841"/>
      <c r="ABH33" s="841"/>
      <c r="ABI33" s="841"/>
      <c r="ABJ33" s="841"/>
      <c r="ABK33" s="841"/>
      <c r="ABL33" s="841"/>
      <c r="ABM33" s="841"/>
      <c r="ABN33" s="841"/>
      <c r="ABO33" s="841"/>
      <c r="ABP33" s="841"/>
      <c r="ABQ33" s="841"/>
      <c r="ABR33" s="841"/>
      <c r="ABS33" s="841"/>
      <c r="ABT33" s="841"/>
      <c r="ABU33" s="841"/>
      <c r="ABV33" s="841"/>
      <c r="ABW33" s="841"/>
      <c r="ABX33" s="841"/>
      <c r="ABY33" s="841"/>
      <c r="ABZ33" s="841"/>
      <c r="ACA33" s="841"/>
      <c r="ACB33" s="841"/>
      <c r="ACC33" s="841"/>
      <c r="ACD33" s="841"/>
      <c r="ACE33" s="841"/>
      <c r="ACF33" s="841"/>
      <c r="ACG33" s="841"/>
      <c r="ACH33" s="841"/>
      <c r="ACI33" s="841"/>
      <c r="ACJ33" s="841"/>
      <c r="ACK33" s="841"/>
      <c r="ACL33" s="841"/>
      <c r="ACM33" s="841"/>
      <c r="ACN33" s="841"/>
      <c r="ACO33" s="841"/>
      <c r="ACP33" s="841"/>
      <c r="ACQ33" s="841"/>
      <c r="ACR33" s="841"/>
      <c r="ACS33" s="841"/>
      <c r="ACT33" s="841"/>
      <c r="ACU33" s="841"/>
      <c r="ACV33" s="841"/>
      <c r="ACW33" s="841"/>
      <c r="ACX33" s="841"/>
      <c r="ACY33" s="841"/>
      <c r="ACZ33" s="841"/>
      <c r="ADA33" s="841"/>
      <c r="ADB33" s="841"/>
      <c r="ADC33" s="841"/>
      <c r="ADD33" s="841"/>
      <c r="ADE33" s="841"/>
      <c r="ADF33" s="841"/>
      <c r="ADG33" s="841"/>
      <c r="ADH33" s="841"/>
      <c r="ADI33" s="841"/>
      <c r="ADJ33" s="841"/>
      <c r="ADK33" s="841"/>
      <c r="ADL33" s="841"/>
      <c r="ADM33" s="841"/>
      <c r="ADN33" s="841"/>
      <c r="ADO33" s="841"/>
      <c r="ADP33" s="841"/>
      <c r="ADQ33" s="841"/>
      <c r="ADR33" s="841"/>
      <c r="ADS33" s="841"/>
      <c r="ADT33" s="841"/>
      <c r="ADU33" s="841"/>
      <c r="ADV33" s="841"/>
      <c r="ADW33" s="841"/>
      <c r="ADX33" s="841"/>
      <c r="ADY33" s="841"/>
      <c r="ADZ33" s="841"/>
      <c r="AEA33" s="841"/>
      <c r="AEB33" s="841"/>
      <c r="AEC33" s="841"/>
      <c r="AED33" s="841"/>
      <c r="AEE33" s="841"/>
      <c r="AEF33" s="841"/>
      <c r="AEG33" s="841"/>
      <c r="AEH33" s="841"/>
      <c r="AEI33" s="841"/>
      <c r="AEJ33" s="841"/>
      <c r="AEK33" s="841"/>
      <c r="AEL33" s="841"/>
      <c r="AEM33" s="841"/>
      <c r="AEN33" s="841"/>
      <c r="AEO33" s="841"/>
      <c r="AEP33" s="841"/>
      <c r="AEQ33" s="841"/>
      <c r="AER33" s="841"/>
      <c r="AES33" s="841"/>
      <c r="AET33" s="841"/>
      <c r="AEU33" s="841"/>
      <c r="AEV33" s="841"/>
      <c r="AEW33" s="841"/>
      <c r="AEX33" s="841"/>
      <c r="AEY33" s="841"/>
      <c r="AEZ33" s="841"/>
      <c r="AFA33" s="841"/>
      <c r="AFB33" s="841"/>
      <c r="AFC33" s="841"/>
      <c r="AFD33" s="841"/>
      <c r="AFE33" s="841"/>
      <c r="AFF33" s="841"/>
      <c r="AFG33" s="841"/>
      <c r="AFH33" s="841"/>
      <c r="AFI33" s="841"/>
      <c r="AFJ33" s="841"/>
      <c r="AFK33" s="841"/>
      <c r="AFL33" s="841"/>
      <c r="AFM33" s="841"/>
      <c r="AFN33" s="841"/>
      <c r="AFO33" s="841"/>
      <c r="AFP33" s="841"/>
      <c r="AFQ33" s="841"/>
      <c r="AFR33" s="841"/>
      <c r="AFS33" s="841"/>
      <c r="AFT33" s="841"/>
      <c r="AFU33" s="841"/>
      <c r="AFV33" s="841"/>
      <c r="AFW33" s="841"/>
      <c r="AFX33" s="841"/>
      <c r="AFY33" s="841"/>
      <c r="AFZ33" s="841"/>
      <c r="AGA33" s="841"/>
      <c r="AGB33" s="841"/>
      <c r="AGC33" s="841"/>
      <c r="AGD33" s="841"/>
      <c r="AGE33" s="841"/>
      <c r="AGF33" s="841"/>
      <c r="AGG33" s="841"/>
      <c r="AGH33" s="841"/>
      <c r="AGI33" s="841"/>
      <c r="AGJ33" s="841"/>
      <c r="AGK33" s="841"/>
      <c r="AGL33" s="841"/>
      <c r="AGM33" s="841"/>
      <c r="AGN33" s="841"/>
      <c r="AGO33" s="841"/>
      <c r="AGP33" s="841"/>
      <c r="AGQ33" s="841"/>
      <c r="AGR33" s="841"/>
      <c r="AGS33" s="841"/>
      <c r="AGT33" s="841"/>
      <c r="AGU33" s="841"/>
      <c r="AGV33" s="841"/>
      <c r="AGW33" s="841"/>
      <c r="AGX33" s="841"/>
      <c r="AGY33" s="841"/>
      <c r="AGZ33" s="841"/>
      <c r="AHA33" s="841"/>
      <c r="AHB33" s="841"/>
      <c r="AHC33" s="841"/>
      <c r="AHD33" s="841"/>
      <c r="AHE33" s="841"/>
      <c r="AHF33" s="841"/>
      <c r="AHG33" s="841"/>
      <c r="AHH33" s="841"/>
      <c r="AHI33" s="841"/>
      <c r="AHJ33" s="841"/>
      <c r="AHK33" s="841"/>
      <c r="AHL33" s="841"/>
      <c r="AHM33" s="841"/>
      <c r="AHN33" s="841"/>
      <c r="AHO33" s="841"/>
      <c r="AHP33" s="841"/>
      <c r="AHQ33" s="841"/>
      <c r="AHR33" s="841"/>
      <c r="AHS33" s="841"/>
      <c r="AHT33" s="841"/>
      <c r="AHU33" s="841"/>
      <c r="AHV33" s="841"/>
      <c r="AHW33" s="841"/>
      <c r="AHX33" s="841"/>
      <c r="AHY33" s="841"/>
      <c r="AHZ33" s="841"/>
      <c r="AIA33" s="841"/>
      <c r="AIB33" s="841"/>
      <c r="AIC33" s="841"/>
      <c r="AID33" s="841"/>
      <c r="AIE33" s="841"/>
      <c r="AIF33" s="841"/>
      <c r="AIG33" s="841"/>
      <c r="AIH33" s="841"/>
      <c r="AII33" s="841"/>
      <c r="AIJ33" s="841"/>
      <c r="AIK33" s="841"/>
      <c r="AIL33" s="841"/>
      <c r="AIM33" s="841"/>
      <c r="AIN33" s="841"/>
      <c r="AIO33" s="841"/>
      <c r="AIP33" s="841"/>
      <c r="AIQ33" s="841"/>
      <c r="AIR33" s="841"/>
      <c r="AIS33" s="841"/>
      <c r="AIT33" s="841"/>
      <c r="AIU33" s="841"/>
      <c r="AIV33" s="841"/>
      <c r="AIW33" s="841"/>
      <c r="AIX33" s="841"/>
      <c r="AIY33" s="841"/>
      <c r="AIZ33" s="841"/>
      <c r="AJA33" s="841"/>
      <c r="AJB33" s="841"/>
      <c r="AJC33" s="841"/>
      <c r="AJD33" s="841"/>
      <c r="AJE33" s="841"/>
      <c r="AJF33" s="841"/>
      <c r="AJG33" s="841"/>
      <c r="AJH33" s="841"/>
      <c r="AJI33" s="841"/>
      <c r="AJJ33" s="841"/>
      <c r="AJK33" s="841"/>
      <c r="AJL33" s="841"/>
      <c r="AJM33" s="841"/>
      <c r="AJN33" s="841"/>
      <c r="AJO33" s="841"/>
      <c r="AJP33" s="841"/>
      <c r="AJQ33" s="841"/>
      <c r="AJR33" s="841"/>
      <c r="AJS33" s="841"/>
      <c r="AJT33" s="841"/>
      <c r="AJU33" s="841"/>
      <c r="AJV33" s="841"/>
      <c r="AJW33" s="841"/>
      <c r="AJX33" s="841"/>
      <c r="AJY33" s="841"/>
      <c r="AJZ33" s="841"/>
      <c r="AKA33" s="841"/>
      <c r="AKB33" s="841"/>
      <c r="AKC33" s="841"/>
      <c r="AKD33" s="841"/>
      <c r="AKE33" s="841"/>
      <c r="AKF33" s="841"/>
      <c r="AKG33" s="841"/>
      <c r="AKH33" s="841"/>
      <c r="AKI33" s="841"/>
      <c r="AKJ33" s="841"/>
      <c r="AKK33" s="841"/>
      <c r="AKL33" s="841"/>
      <c r="AKM33" s="841"/>
      <c r="AKN33" s="841"/>
      <c r="AKO33" s="841"/>
      <c r="AKP33" s="841"/>
      <c r="AKQ33" s="841"/>
      <c r="AKR33" s="841"/>
      <c r="AKS33" s="841"/>
      <c r="AKT33" s="841"/>
      <c r="AKU33" s="841"/>
      <c r="AKV33" s="841"/>
      <c r="AKW33" s="841"/>
      <c r="AKX33" s="841"/>
      <c r="AKY33" s="841"/>
      <c r="AKZ33" s="841"/>
      <c r="ALA33" s="841"/>
      <c r="ALB33" s="841"/>
      <c r="ALC33" s="841"/>
      <c r="ALD33" s="841"/>
      <c r="ALE33" s="841"/>
      <c r="ALF33" s="841"/>
      <c r="ALG33" s="841"/>
      <c r="ALH33" s="841"/>
      <c r="ALI33" s="841"/>
      <c r="ALJ33" s="841"/>
      <c r="ALK33" s="841"/>
      <c r="ALL33" s="841"/>
      <c r="ALM33" s="841"/>
      <c r="ALN33" s="841"/>
      <c r="ALO33" s="841"/>
      <c r="ALP33" s="841"/>
      <c r="ALQ33" s="841"/>
      <c r="ALR33" s="841"/>
      <c r="ALS33" s="841"/>
      <c r="ALT33" s="841"/>
      <c r="ALU33" s="841"/>
      <c r="ALV33" s="841"/>
      <c r="ALW33" s="841"/>
      <c r="ALX33" s="841"/>
      <c r="ALY33" s="841"/>
      <c r="ALZ33" s="841"/>
      <c r="AMA33" s="841"/>
      <c r="AMB33" s="841"/>
      <c r="AMC33" s="841"/>
      <c r="AMD33" s="841"/>
      <c r="AME33" s="841"/>
      <c r="AMF33" s="841"/>
      <c r="AMG33" s="841"/>
      <c r="AMH33" s="841"/>
      <c r="AMI33" s="841"/>
      <c r="AMJ33" s="841"/>
      <c r="AMK33" s="841"/>
      <c r="AML33" s="841"/>
      <c r="AMM33" s="841"/>
      <c r="AMN33" s="841"/>
      <c r="AMO33" s="841"/>
      <c r="AMP33" s="841"/>
      <c r="AMQ33" s="841"/>
      <c r="AMR33" s="841"/>
      <c r="AMS33" s="841"/>
      <c r="AMT33" s="841"/>
      <c r="AMU33" s="841"/>
      <c r="AMV33" s="841"/>
      <c r="AMW33" s="841"/>
      <c r="AMX33" s="841"/>
      <c r="AMY33" s="841"/>
      <c r="AMZ33" s="841"/>
      <c r="ANA33" s="841"/>
      <c r="ANB33" s="841"/>
      <c r="ANC33" s="841"/>
      <c r="AND33" s="841"/>
      <c r="ANE33" s="841"/>
      <c r="ANF33" s="841"/>
      <c r="ANG33" s="841"/>
      <c r="ANH33" s="841"/>
      <c r="ANI33" s="841"/>
      <c r="ANJ33" s="841"/>
      <c r="ANK33" s="841"/>
      <c r="ANL33" s="841"/>
      <c r="ANM33" s="841"/>
      <c r="ANN33" s="841"/>
      <c r="ANO33" s="841"/>
      <c r="ANP33" s="841"/>
      <c r="ANQ33" s="841"/>
      <c r="ANR33" s="841"/>
      <c r="ANS33" s="841"/>
      <c r="ANT33" s="841"/>
      <c r="ANU33" s="841"/>
      <c r="ANV33" s="841"/>
      <c r="ANW33" s="841"/>
      <c r="ANX33" s="841"/>
      <c r="ANY33" s="841"/>
      <c r="ANZ33" s="841"/>
      <c r="AOA33" s="841"/>
      <c r="AOB33" s="841"/>
      <c r="AOC33" s="841"/>
      <c r="AOD33" s="841"/>
      <c r="AOE33" s="841"/>
      <c r="AOF33" s="841"/>
      <c r="AOG33" s="841"/>
      <c r="AOH33" s="841"/>
      <c r="AOI33" s="841"/>
      <c r="AOJ33" s="841"/>
      <c r="AOK33" s="841"/>
      <c r="AOL33" s="841"/>
      <c r="AOM33" s="841"/>
      <c r="AON33" s="841"/>
      <c r="AOO33" s="841"/>
      <c r="AOP33" s="841"/>
      <c r="AOQ33" s="841"/>
      <c r="AOR33" s="841"/>
      <c r="AOS33" s="841"/>
      <c r="AOT33" s="841"/>
      <c r="AOU33" s="841"/>
      <c r="AOV33" s="841"/>
      <c r="AOW33" s="841"/>
      <c r="AOX33" s="841"/>
      <c r="AOY33" s="841"/>
      <c r="AOZ33" s="841"/>
      <c r="APA33" s="841"/>
      <c r="APB33" s="841"/>
      <c r="APC33" s="841"/>
      <c r="APD33" s="841"/>
      <c r="APE33" s="841"/>
      <c r="APF33" s="841"/>
      <c r="APG33" s="841"/>
      <c r="APH33" s="841"/>
      <c r="API33" s="841"/>
      <c r="APJ33" s="841"/>
      <c r="APK33" s="841"/>
      <c r="APL33" s="841"/>
      <c r="APM33" s="841"/>
      <c r="APN33" s="841"/>
      <c r="APO33" s="841"/>
      <c r="APP33" s="841"/>
      <c r="APQ33" s="841"/>
      <c r="APR33" s="841"/>
      <c r="APS33" s="841"/>
      <c r="APT33" s="841"/>
      <c r="APU33" s="841"/>
      <c r="APV33" s="841"/>
      <c r="APW33" s="841"/>
      <c r="APX33" s="841"/>
      <c r="APY33" s="841"/>
      <c r="APZ33" s="841"/>
      <c r="AQA33" s="841"/>
      <c r="AQB33" s="841"/>
      <c r="AQC33" s="841"/>
      <c r="AQD33" s="841"/>
      <c r="AQE33" s="841"/>
      <c r="AQF33" s="841"/>
      <c r="AQG33" s="841"/>
      <c r="AQH33" s="841"/>
      <c r="AQI33" s="841"/>
      <c r="AQJ33" s="841"/>
      <c r="AQK33" s="841"/>
      <c r="AQL33" s="841"/>
      <c r="AQM33" s="841"/>
      <c r="AQN33" s="841"/>
      <c r="AQO33" s="841"/>
      <c r="AQP33" s="841"/>
      <c r="AQQ33" s="841"/>
      <c r="AQR33" s="841"/>
      <c r="AQS33" s="841"/>
      <c r="AQT33" s="841"/>
      <c r="AQU33" s="841"/>
      <c r="AQV33" s="841"/>
      <c r="AQW33" s="841"/>
      <c r="AQX33" s="841"/>
      <c r="AQY33" s="841"/>
      <c r="AQZ33" s="841"/>
      <c r="ARA33" s="841"/>
      <c r="ARB33" s="841"/>
      <c r="ARC33" s="841"/>
      <c r="ARD33" s="841"/>
      <c r="ARE33" s="841"/>
      <c r="ARF33" s="841"/>
      <c r="ARG33" s="841"/>
      <c r="ARH33" s="841"/>
      <c r="ARI33" s="841"/>
      <c r="ARJ33" s="841"/>
      <c r="ARK33" s="841"/>
      <c r="ARL33" s="841"/>
      <c r="ARM33" s="841"/>
      <c r="ARN33" s="841"/>
      <c r="ARO33" s="841"/>
      <c r="ARP33" s="841"/>
      <c r="ARQ33" s="841"/>
      <c r="ARR33" s="841"/>
      <c r="ARS33" s="841"/>
      <c r="ART33" s="841"/>
      <c r="ARU33" s="841"/>
      <c r="ARV33" s="841"/>
      <c r="ARW33" s="841"/>
      <c r="ARX33" s="841"/>
      <c r="ARY33" s="841"/>
      <c r="ARZ33" s="841"/>
      <c r="ASA33" s="841"/>
      <c r="ASB33" s="841"/>
      <c r="ASC33" s="841"/>
      <c r="ASD33" s="841"/>
      <c r="ASE33" s="841"/>
      <c r="ASF33" s="841"/>
      <c r="ASG33" s="841"/>
      <c r="ASH33" s="841"/>
      <c r="ASI33" s="841"/>
      <c r="ASJ33" s="841"/>
      <c r="ASK33" s="841"/>
      <c r="ASL33" s="841"/>
      <c r="ASM33" s="841"/>
      <c r="ASN33" s="841"/>
      <c r="ASO33" s="841"/>
      <c r="ASP33" s="841"/>
      <c r="ASQ33" s="841"/>
      <c r="ASR33" s="841"/>
      <c r="ASS33" s="841"/>
      <c r="AST33" s="841"/>
      <c r="ASU33" s="841"/>
      <c r="ASV33" s="841"/>
      <c r="ASW33" s="841"/>
      <c r="ASX33" s="841"/>
      <c r="ASY33" s="841"/>
      <c r="ASZ33" s="841"/>
      <c r="ATA33" s="841"/>
      <c r="ATB33" s="841"/>
      <c r="ATC33" s="841"/>
      <c r="ATD33" s="841"/>
      <c r="ATE33" s="841"/>
      <c r="ATF33" s="841"/>
      <c r="ATG33" s="841"/>
      <c r="ATH33" s="841"/>
      <c r="ATI33" s="841"/>
      <c r="ATJ33" s="841"/>
      <c r="ATK33" s="841"/>
      <c r="ATL33" s="841"/>
      <c r="ATM33" s="841"/>
      <c r="ATN33" s="841"/>
      <c r="ATO33" s="841"/>
      <c r="ATP33" s="841"/>
      <c r="ATQ33" s="841"/>
      <c r="ATR33" s="841"/>
      <c r="ATS33" s="841"/>
      <c r="ATT33" s="841"/>
      <c r="ATU33" s="841"/>
      <c r="ATV33" s="841"/>
      <c r="ATW33" s="841"/>
      <c r="ATX33" s="841"/>
      <c r="ATY33" s="841"/>
      <c r="ATZ33" s="841"/>
      <c r="AUA33" s="841"/>
      <c r="AUB33" s="841"/>
      <c r="AUC33" s="841"/>
      <c r="AUD33" s="841"/>
      <c r="AUE33" s="841"/>
      <c r="AUF33" s="841"/>
      <c r="AUG33" s="841"/>
      <c r="AUH33" s="841"/>
      <c r="AUI33" s="841"/>
      <c r="AUJ33" s="841"/>
      <c r="AUK33" s="841"/>
      <c r="AUL33" s="841"/>
      <c r="AUM33" s="841"/>
      <c r="AUN33" s="841"/>
      <c r="AUO33" s="841"/>
      <c r="AUP33" s="841"/>
      <c r="AUQ33" s="841"/>
      <c r="AUR33" s="841"/>
      <c r="AUS33" s="841"/>
      <c r="AUT33" s="841"/>
      <c r="AUU33" s="841"/>
      <c r="AUV33" s="841"/>
      <c r="AUW33" s="841"/>
      <c r="AUX33" s="841"/>
      <c r="AUY33" s="841"/>
      <c r="AUZ33" s="841"/>
      <c r="AVA33" s="841"/>
      <c r="AVB33" s="841"/>
      <c r="AVC33" s="841"/>
      <c r="AVD33" s="841"/>
      <c r="AVE33" s="841"/>
      <c r="AVF33" s="841"/>
      <c r="AVG33" s="841"/>
      <c r="AVH33" s="841"/>
      <c r="AVI33" s="841"/>
      <c r="AVJ33" s="841"/>
      <c r="AVK33" s="841"/>
      <c r="AVL33" s="841"/>
      <c r="AVM33" s="841"/>
      <c r="AVN33" s="841"/>
      <c r="AVO33" s="841"/>
      <c r="AVP33" s="841"/>
      <c r="AVQ33" s="841"/>
      <c r="AVR33" s="841"/>
      <c r="AVS33" s="841"/>
      <c r="AVT33" s="841"/>
      <c r="AVU33" s="841"/>
      <c r="AVV33" s="841"/>
      <c r="AVW33" s="841"/>
      <c r="AVX33" s="841"/>
      <c r="AVY33" s="841"/>
      <c r="AVZ33" s="841"/>
      <c r="AWA33" s="841"/>
      <c r="AWB33" s="841"/>
      <c r="AWC33" s="841"/>
      <c r="AWD33" s="841"/>
      <c r="AWE33" s="841"/>
      <c r="AWF33" s="841"/>
      <c r="AWG33" s="841"/>
      <c r="AWH33" s="841"/>
      <c r="AWI33" s="841"/>
      <c r="AWJ33" s="841"/>
      <c r="AWK33" s="841"/>
      <c r="AWL33" s="841"/>
      <c r="AWM33" s="841"/>
      <c r="AWN33" s="841"/>
      <c r="AWO33" s="841"/>
      <c r="AWP33" s="841"/>
      <c r="AWQ33" s="841"/>
      <c r="AWR33" s="841"/>
      <c r="AWS33" s="841"/>
      <c r="AWT33" s="841"/>
      <c r="AWU33" s="841"/>
      <c r="AWV33" s="841"/>
      <c r="AWW33" s="841"/>
      <c r="AWX33" s="841"/>
      <c r="AWY33" s="841"/>
      <c r="AWZ33" s="841"/>
      <c r="AXA33" s="841"/>
      <c r="AXB33" s="841"/>
      <c r="AXC33" s="841"/>
      <c r="AXD33" s="841"/>
      <c r="AXE33" s="841"/>
      <c r="AXF33" s="841"/>
      <c r="AXG33" s="841"/>
      <c r="AXH33" s="841"/>
      <c r="AXI33" s="841"/>
      <c r="AXJ33" s="841"/>
      <c r="AXK33" s="841"/>
      <c r="AXL33" s="841"/>
      <c r="AXM33" s="841"/>
      <c r="AXN33" s="841"/>
      <c r="AXO33" s="841"/>
      <c r="AXP33" s="841"/>
      <c r="AXQ33" s="841"/>
      <c r="AXR33" s="841"/>
      <c r="AXS33" s="841"/>
      <c r="AXT33" s="841"/>
      <c r="AXU33" s="841"/>
      <c r="AXV33" s="841"/>
      <c r="AXW33" s="841"/>
      <c r="AXX33" s="841"/>
      <c r="AXY33" s="841"/>
      <c r="AXZ33" s="841"/>
      <c r="AYA33" s="841"/>
      <c r="AYB33" s="841"/>
      <c r="AYC33" s="841"/>
      <c r="AYD33" s="841"/>
      <c r="AYE33" s="841"/>
      <c r="AYF33" s="841"/>
      <c r="AYG33" s="841"/>
      <c r="AYH33" s="841"/>
      <c r="AYI33" s="841"/>
      <c r="AYJ33" s="841"/>
      <c r="AYK33" s="841"/>
      <c r="AYL33" s="841"/>
      <c r="AYM33" s="841"/>
      <c r="AYN33" s="841"/>
      <c r="AYO33" s="841"/>
      <c r="AYP33" s="841"/>
      <c r="AYQ33" s="841"/>
      <c r="AYR33" s="841"/>
      <c r="AYS33" s="841"/>
    </row>
    <row r="34" spans="1:1345" s="687" customFormat="1" ht="15" customHeight="1">
      <c r="A34" s="707"/>
      <c r="B34" s="717"/>
      <c r="C34" s="718"/>
      <c r="D34" s="716">
        <v>2</v>
      </c>
      <c r="E34" s="708" t="s">
        <v>21</v>
      </c>
      <c r="F34" s="709"/>
      <c r="G34" s="720" t="s">
        <v>22</v>
      </c>
      <c r="H34" s="710">
        <f t="shared" si="5"/>
        <v>0</v>
      </c>
      <c r="I34" s="710">
        <f t="shared" si="6"/>
        <v>0</v>
      </c>
      <c r="J34" s="710">
        <f t="shared" si="1"/>
        <v>0</v>
      </c>
      <c r="K34" s="711">
        <f t="shared" si="2"/>
        <v>0</v>
      </c>
      <c r="L34" s="710"/>
      <c r="M34" s="710"/>
      <c r="N34" s="721"/>
      <c r="O34" s="710"/>
      <c r="P34" s="710"/>
      <c r="Q34" s="721"/>
      <c r="R34" s="710"/>
      <c r="S34" s="710"/>
      <c r="T34" s="721"/>
      <c r="U34" s="710"/>
      <c r="V34" s="710"/>
      <c r="W34" s="721"/>
      <c r="X34" s="710"/>
      <c r="Y34" s="710"/>
      <c r="Z34" s="721"/>
      <c r="AA34" s="710"/>
      <c r="AB34" s="710"/>
      <c r="AC34" s="721"/>
      <c r="AD34" s="710"/>
      <c r="AE34" s="710"/>
      <c r="AF34" s="721"/>
      <c r="AG34" s="710"/>
      <c r="AH34" s="710"/>
      <c r="AI34" s="721"/>
      <c r="AJ34" s="710"/>
      <c r="AK34" s="710"/>
      <c r="AL34" s="721"/>
      <c r="AM34" s="710"/>
      <c r="AN34" s="710"/>
      <c r="AO34" s="721"/>
      <c r="AP34" s="710"/>
      <c r="AQ34" s="710"/>
      <c r="AR34" s="721"/>
      <c r="AS34" s="710"/>
      <c r="AT34" s="710"/>
      <c r="AU34" s="721"/>
      <c r="AV34" s="710"/>
      <c r="AW34" s="710"/>
      <c r="AX34" s="721"/>
      <c r="AY34" s="710"/>
      <c r="AZ34" s="710"/>
      <c r="BA34" s="721"/>
      <c r="BB34" s="710"/>
      <c r="BC34" s="710"/>
      <c r="BD34" s="721"/>
      <c r="BE34" s="710"/>
      <c r="BF34" s="710"/>
      <c r="BG34" s="721"/>
      <c r="BH34" s="710"/>
      <c r="BI34" s="710"/>
      <c r="BJ34" s="721"/>
      <c r="BK34" s="710"/>
      <c r="BL34" s="710"/>
      <c r="BM34" s="721"/>
      <c r="BN34" s="710"/>
      <c r="BO34" s="710"/>
      <c r="BP34" s="721"/>
      <c r="BQ34" s="710"/>
      <c r="BR34" s="710"/>
      <c r="BS34" s="721"/>
      <c r="BT34" s="710"/>
      <c r="BU34" s="710"/>
      <c r="BV34" s="721"/>
      <c r="BW34" s="710"/>
      <c r="BX34" s="710"/>
      <c r="BY34" s="721"/>
      <c r="BZ34" s="710"/>
      <c r="CA34" s="710"/>
      <c r="CB34" s="721"/>
      <c r="CC34" s="710"/>
      <c r="CD34" s="710"/>
      <c r="CE34" s="721"/>
      <c r="CF34" s="710"/>
      <c r="CG34" s="710"/>
      <c r="CH34" s="721"/>
      <c r="CI34" s="710"/>
      <c r="CJ34" s="710"/>
      <c r="CK34" s="721"/>
      <c r="CL34" s="710"/>
      <c r="CM34" s="710"/>
      <c r="CN34" s="721"/>
      <c r="CO34" s="710"/>
      <c r="CP34" s="710"/>
      <c r="CQ34" s="721"/>
      <c r="CR34" s="710"/>
      <c r="CS34" s="710"/>
      <c r="CT34" s="721"/>
      <c r="CU34" s="710"/>
      <c r="CV34" s="710"/>
      <c r="CW34" s="721"/>
      <c r="CX34" s="710"/>
      <c r="CY34" s="710"/>
      <c r="CZ34" s="721"/>
      <c r="DA34" s="710"/>
      <c r="DB34" s="710"/>
      <c r="DC34" s="721"/>
      <c r="DD34" s="710"/>
      <c r="DE34" s="710"/>
      <c r="DF34" s="721"/>
      <c r="DG34" s="710"/>
      <c r="DH34" s="710"/>
      <c r="DI34" s="721"/>
      <c r="DJ34" s="710"/>
      <c r="DK34" s="710"/>
      <c r="DL34" s="721"/>
      <c r="DM34" s="710"/>
      <c r="DN34" s="710"/>
      <c r="DO34" s="721"/>
      <c r="DP34" s="710"/>
      <c r="DQ34" s="710"/>
      <c r="DR34" s="721"/>
      <c r="DS34" s="710"/>
      <c r="DT34" s="710"/>
      <c r="DU34" s="721"/>
      <c r="DV34" s="710"/>
      <c r="DW34" s="710"/>
      <c r="DX34" s="721"/>
      <c r="DY34" s="710"/>
      <c r="DZ34" s="710"/>
      <c r="EA34" s="721"/>
      <c r="EB34" s="710"/>
      <c r="EC34" s="710"/>
      <c r="ED34" s="721"/>
      <c r="EE34" s="710"/>
      <c r="EF34" s="710"/>
      <c r="EG34" s="721"/>
      <c r="EH34" s="710"/>
      <c r="EI34" s="710"/>
      <c r="EJ34" s="721"/>
      <c r="EK34" s="721"/>
      <c r="EL34" s="721"/>
      <c r="EM34" s="721"/>
      <c r="EN34" s="721"/>
      <c r="EO34" s="721"/>
      <c r="EP34" s="721"/>
      <c r="EQ34" s="710"/>
      <c r="ER34" s="710"/>
      <c r="ES34" s="721"/>
      <c r="ET34" s="710"/>
      <c r="EU34" s="710"/>
      <c r="EV34" s="721"/>
      <c r="EW34" s="710"/>
      <c r="EX34" s="710"/>
      <c r="EY34" s="721"/>
      <c r="EZ34" s="710"/>
      <c r="FA34" s="710"/>
      <c r="FB34" s="721"/>
      <c r="FC34" s="710"/>
      <c r="FD34" s="710"/>
      <c r="FE34" s="721"/>
      <c r="FF34" s="710"/>
      <c r="FG34" s="710"/>
      <c r="FH34" s="721"/>
      <c r="FI34" s="710"/>
      <c r="FJ34" s="710"/>
      <c r="FK34" s="721"/>
      <c r="FL34" s="710"/>
      <c r="FM34" s="710"/>
      <c r="FN34" s="721"/>
      <c r="FO34" s="710"/>
      <c r="FP34" s="710"/>
      <c r="FQ34" s="721"/>
      <c r="FR34" s="710"/>
      <c r="FS34" s="710"/>
      <c r="FT34" s="721"/>
      <c r="FU34" s="710"/>
      <c r="FV34" s="710"/>
      <c r="FW34" s="721"/>
      <c r="FX34" s="710"/>
      <c r="FY34" s="710"/>
      <c r="FZ34" s="721"/>
      <c r="GA34" s="710">
        <f t="shared" ref="GA34:GA40" si="17">SUMIF($AM$5:$FX$5,"Kötelező feladatok",AM34:FX34)</f>
        <v>0</v>
      </c>
      <c r="GB34" s="710">
        <f t="shared" ref="GB34:GB40" si="18">SUMIF($AM$5:$FY$5,"Önként vállalt feladatok",AM34:FY34)</f>
        <v>0</v>
      </c>
      <c r="GC34" s="721"/>
      <c r="GD34" s="705">
        <f t="shared" si="3"/>
        <v>0</v>
      </c>
      <c r="GE34" s="833"/>
      <c r="GF34" s="841"/>
      <c r="GG34" s="841"/>
      <c r="GH34" s="841"/>
      <c r="GI34" s="841"/>
      <c r="GJ34" s="841"/>
      <c r="GK34" s="841"/>
      <c r="GL34" s="841"/>
      <c r="GM34" s="841"/>
      <c r="GN34" s="841"/>
      <c r="GO34" s="841"/>
      <c r="GP34" s="841"/>
      <c r="GQ34" s="841"/>
      <c r="GR34" s="841"/>
      <c r="GS34" s="841"/>
      <c r="GT34" s="841"/>
      <c r="GU34" s="841"/>
      <c r="GV34" s="841"/>
      <c r="GW34" s="841"/>
      <c r="GX34" s="841"/>
      <c r="GY34" s="841"/>
      <c r="GZ34" s="841"/>
      <c r="HA34" s="841"/>
      <c r="HB34" s="841"/>
      <c r="HC34" s="841"/>
      <c r="HD34" s="841"/>
      <c r="HE34" s="841"/>
      <c r="HF34" s="841"/>
      <c r="HG34" s="841"/>
      <c r="HH34" s="841"/>
      <c r="HI34" s="841"/>
      <c r="HJ34" s="841"/>
      <c r="HK34" s="841"/>
      <c r="HL34" s="841"/>
      <c r="HM34" s="841"/>
      <c r="HN34" s="841"/>
      <c r="HO34" s="841"/>
      <c r="HP34" s="841"/>
      <c r="HQ34" s="841"/>
      <c r="HR34" s="841"/>
      <c r="HS34" s="841"/>
      <c r="HT34" s="841"/>
      <c r="HU34" s="841"/>
      <c r="HV34" s="841"/>
      <c r="HW34" s="841"/>
      <c r="HX34" s="841"/>
      <c r="HY34" s="841"/>
      <c r="HZ34" s="841"/>
      <c r="IA34" s="841"/>
      <c r="IB34" s="841"/>
      <c r="IC34" s="841"/>
      <c r="ID34" s="841"/>
      <c r="IE34" s="841"/>
      <c r="IF34" s="841"/>
      <c r="IG34" s="841"/>
      <c r="IH34" s="841"/>
      <c r="II34" s="841"/>
      <c r="IJ34" s="841"/>
      <c r="IK34" s="841"/>
      <c r="IL34" s="841"/>
      <c r="IM34" s="841"/>
      <c r="IN34" s="841"/>
      <c r="IO34" s="841"/>
      <c r="IP34" s="841"/>
      <c r="IQ34" s="841"/>
      <c r="IR34" s="841"/>
      <c r="IS34" s="841"/>
      <c r="IT34" s="841"/>
      <c r="IU34" s="841"/>
      <c r="IV34" s="841"/>
      <c r="IW34" s="841"/>
      <c r="IX34" s="841"/>
      <c r="IY34" s="841"/>
      <c r="IZ34" s="841"/>
      <c r="JA34" s="841"/>
      <c r="JB34" s="841"/>
      <c r="JC34" s="841"/>
      <c r="JD34" s="841"/>
      <c r="JE34" s="841"/>
      <c r="JF34" s="841"/>
      <c r="JG34" s="841"/>
      <c r="JH34" s="841"/>
      <c r="JI34" s="841"/>
      <c r="JJ34" s="841"/>
      <c r="JK34" s="841"/>
      <c r="JL34" s="841"/>
      <c r="JM34" s="841"/>
      <c r="JN34" s="841"/>
      <c r="JO34" s="841"/>
      <c r="JP34" s="841"/>
      <c r="JQ34" s="841"/>
      <c r="JR34" s="841"/>
      <c r="JS34" s="841"/>
      <c r="JT34" s="841"/>
      <c r="JU34" s="841"/>
      <c r="JV34" s="841"/>
      <c r="JW34" s="841"/>
      <c r="JX34" s="841"/>
      <c r="JY34" s="841"/>
      <c r="JZ34" s="841"/>
      <c r="KA34" s="841"/>
      <c r="KB34" s="841"/>
      <c r="KC34" s="841"/>
      <c r="KD34" s="841"/>
      <c r="KE34" s="841"/>
      <c r="KF34" s="841"/>
      <c r="KG34" s="841"/>
      <c r="KH34" s="841"/>
      <c r="KI34" s="841"/>
      <c r="KJ34" s="841"/>
      <c r="KK34" s="841"/>
      <c r="KL34" s="841"/>
      <c r="KM34" s="841"/>
      <c r="KN34" s="841"/>
      <c r="KO34" s="841"/>
      <c r="KP34" s="841"/>
      <c r="KQ34" s="841"/>
      <c r="KR34" s="841"/>
      <c r="KS34" s="841"/>
      <c r="KT34" s="841"/>
      <c r="KU34" s="841"/>
      <c r="KV34" s="841"/>
      <c r="KW34" s="841"/>
      <c r="KX34" s="841"/>
      <c r="KY34" s="841"/>
      <c r="KZ34" s="841"/>
      <c r="LA34" s="841"/>
      <c r="LB34" s="841"/>
      <c r="LC34" s="841"/>
      <c r="LD34" s="841"/>
      <c r="LE34" s="841"/>
      <c r="LF34" s="841"/>
      <c r="LG34" s="841"/>
      <c r="LH34" s="841"/>
      <c r="LI34" s="841"/>
      <c r="LJ34" s="841"/>
      <c r="LK34" s="841"/>
      <c r="LL34" s="841"/>
      <c r="LM34" s="841"/>
      <c r="LN34" s="841"/>
      <c r="LO34" s="841"/>
      <c r="LP34" s="841"/>
      <c r="LQ34" s="841"/>
      <c r="LR34" s="841"/>
      <c r="LS34" s="841"/>
      <c r="LT34" s="841"/>
      <c r="LU34" s="841"/>
      <c r="LV34" s="841"/>
      <c r="LW34" s="841"/>
      <c r="LX34" s="841"/>
      <c r="LY34" s="841"/>
      <c r="LZ34" s="841"/>
      <c r="MA34" s="841"/>
      <c r="MB34" s="841"/>
      <c r="MC34" s="841"/>
      <c r="MD34" s="841"/>
      <c r="ME34" s="841"/>
      <c r="MF34" s="841"/>
      <c r="MG34" s="841"/>
      <c r="MH34" s="841"/>
      <c r="MI34" s="841"/>
      <c r="MJ34" s="841"/>
      <c r="MK34" s="841"/>
      <c r="ML34" s="841"/>
      <c r="MM34" s="841"/>
      <c r="MN34" s="841"/>
      <c r="MO34" s="841"/>
      <c r="MP34" s="841"/>
      <c r="MQ34" s="841"/>
      <c r="MR34" s="841"/>
      <c r="MS34" s="841"/>
      <c r="MT34" s="841"/>
      <c r="MU34" s="841"/>
      <c r="MV34" s="841"/>
      <c r="MW34" s="841"/>
      <c r="MX34" s="841"/>
      <c r="MY34" s="841"/>
      <c r="MZ34" s="841"/>
      <c r="NA34" s="841"/>
      <c r="NB34" s="841"/>
      <c r="NC34" s="841"/>
      <c r="ND34" s="841"/>
      <c r="NE34" s="841"/>
      <c r="NF34" s="841"/>
      <c r="NG34" s="841"/>
      <c r="NH34" s="841"/>
      <c r="NI34" s="841"/>
      <c r="NJ34" s="841"/>
      <c r="NK34" s="841"/>
      <c r="NL34" s="841"/>
      <c r="NM34" s="841"/>
      <c r="NN34" s="841"/>
      <c r="NO34" s="841"/>
      <c r="NP34" s="841"/>
      <c r="NQ34" s="841"/>
      <c r="NR34" s="841"/>
      <c r="NS34" s="841"/>
      <c r="NT34" s="841"/>
      <c r="NU34" s="841"/>
      <c r="NV34" s="841"/>
      <c r="NW34" s="841"/>
      <c r="NX34" s="841"/>
      <c r="NY34" s="841"/>
      <c r="NZ34" s="841"/>
      <c r="OA34" s="841"/>
      <c r="OB34" s="841"/>
      <c r="OC34" s="841"/>
      <c r="OD34" s="841"/>
      <c r="OE34" s="841"/>
      <c r="OF34" s="841"/>
      <c r="OG34" s="841"/>
      <c r="OH34" s="841"/>
      <c r="OI34" s="841"/>
      <c r="OJ34" s="841"/>
      <c r="OK34" s="841"/>
      <c r="OL34" s="841"/>
      <c r="OM34" s="841"/>
      <c r="ON34" s="841"/>
      <c r="OO34" s="841"/>
      <c r="OP34" s="841"/>
      <c r="OQ34" s="841"/>
      <c r="OR34" s="841"/>
      <c r="OS34" s="841"/>
      <c r="OT34" s="841"/>
      <c r="OU34" s="841"/>
      <c r="OV34" s="841"/>
      <c r="OW34" s="841"/>
      <c r="OX34" s="841"/>
      <c r="OY34" s="841"/>
      <c r="OZ34" s="841"/>
      <c r="PA34" s="841"/>
      <c r="PB34" s="841"/>
      <c r="PC34" s="841"/>
      <c r="PD34" s="841"/>
      <c r="PE34" s="841"/>
      <c r="PF34" s="841"/>
      <c r="PG34" s="841"/>
      <c r="PH34" s="841"/>
      <c r="PI34" s="841"/>
      <c r="PJ34" s="841"/>
      <c r="PK34" s="841"/>
      <c r="PL34" s="841"/>
      <c r="PM34" s="841"/>
      <c r="PN34" s="841"/>
      <c r="PO34" s="841"/>
      <c r="PP34" s="841"/>
      <c r="PQ34" s="841"/>
      <c r="PR34" s="841"/>
      <c r="PS34" s="841"/>
      <c r="PT34" s="841"/>
      <c r="PU34" s="841"/>
      <c r="PV34" s="841"/>
      <c r="PW34" s="841"/>
      <c r="PX34" s="841"/>
      <c r="PY34" s="841"/>
      <c r="PZ34" s="841"/>
      <c r="QA34" s="841"/>
      <c r="QB34" s="841"/>
      <c r="QC34" s="841"/>
      <c r="QD34" s="841"/>
      <c r="QE34" s="841"/>
      <c r="QF34" s="841"/>
      <c r="QG34" s="841"/>
      <c r="QH34" s="841"/>
      <c r="QI34" s="841"/>
      <c r="QJ34" s="841"/>
      <c r="QK34" s="841"/>
      <c r="QL34" s="841"/>
      <c r="QM34" s="841"/>
      <c r="QN34" s="841"/>
      <c r="QO34" s="841"/>
      <c r="QP34" s="841"/>
      <c r="QQ34" s="841"/>
      <c r="QR34" s="841"/>
      <c r="QS34" s="841"/>
      <c r="QT34" s="841"/>
      <c r="QU34" s="841"/>
      <c r="QV34" s="841"/>
      <c r="QW34" s="841"/>
      <c r="QX34" s="841"/>
      <c r="QY34" s="841"/>
      <c r="QZ34" s="841"/>
      <c r="RA34" s="841"/>
      <c r="RB34" s="841"/>
      <c r="RC34" s="841"/>
      <c r="RD34" s="841"/>
      <c r="RE34" s="841"/>
      <c r="RF34" s="841"/>
      <c r="RG34" s="841"/>
      <c r="RH34" s="841"/>
      <c r="RI34" s="841"/>
      <c r="RJ34" s="841"/>
      <c r="RK34" s="841"/>
      <c r="RL34" s="841"/>
      <c r="RM34" s="841"/>
      <c r="RN34" s="841"/>
      <c r="RO34" s="841"/>
      <c r="RP34" s="841"/>
      <c r="RQ34" s="841"/>
      <c r="RR34" s="841"/>
      <c r="RS34" s="841"/>
      <c r="RT34" s="841"/>
      <c r="RU34" s="841"/>
      <c r="RV34" s="841"/>
      <c r="RW34" s="841"/>
      <c r="RX34" s="841"/>
      <c r="RY34" s="841"/>
      <c r="RZ34" s="841"/>
      <c r="SA34" s="841"/>
      <c r="SB34" s="841"/>
      <c r="SC34" s="841"/>
      <c r="SD34" s="841"/>
      <c r="SE34" s="841"/>
      <c r="SF34" s="841"/>
      <c r="SG34" s="841"/>
      <c r="SH34" s="841"/>
      <c r="SI34" s="841"/>
      <c r="SJ34" s="841"/>
      <c r="SK34" s="841"/>
      <c r="SL34" s="841"/>
      <c r="SM34" s="841"/>
      <c r="SN34" s="841"/>
      <c r="SO34" s="841"/>
      <c r="SP34" s="841"/>
      <c r="SQ34" s="841"/>
      <c r="SR34" s="841"/>
      <c r="SS34" s="841"/>
      <c r="ST34" s="841"/>
      <c r="SU34" s="841"/>
      <c r="SV34" s="841"/>
      <c r="SW34" s="841"/>
      <c r="SX34" s="841"/>
      <c r="SY34" s="841"/>
      <c r="SZ34" s="841"/>
      <c r="TA34" s="841"/>
      <c r="TB34" s="841"/>
      <c r="TC34" s="841"/>
      <c r="TD34" s="841"/>
      <c r="TE34" s="841"/>
      <c r="TF34" s="841"/>
      <c r="TG34" s="841"/>
      <c r="TH34" s="841"/>
      <c r="TI34" s="841"/>
      <c r="TJ34" s="841"/>
      <c r="TK34" s="841"/>
      <c r="TL34" s="841"/>
      <c r="TM34" s="841"/>
      <c r="TN34" s="841"/>
      <c r="TO34" s="841"/>
      <c r="TP34" s="841"/>
      <c r="TQ34" s="841"/>
      <c r="TR34" s="841"/>
      <c r="TS34" s="841"/>
      <c r="TT34" s="841"/>
      <c r="TU34" s="841"/>
      <c r="TV34" s="841"/>
      <c r="TW34" s="841"/>
      <c r="TX34" s="841"/>
      <c r="TY34" s="841"/>
      <c r="TZ34" s="841"/>
      <c r="UA34" s="841"/>
      <c r="UB34" s="841"/>
      <c r="UC34" s="841"/>
      <c r="UD34" s="841"/>
      <c r="UE34" s="841"/>
      <c r="UF34" s="841"/>
      <c r="UG34" s="841"/>
      <c r="UH34" s="841"/>
      <c r="UI34" s="841"/>
      <c r="UJ34" s="841"/>
      <c r="UK34" s="841"/>
      <c r="UL34" s="841"/>
      <c r="UM34" s="841"/>
      <c r="UN34" s="841"/>
      <c r="UO34" s="841"/>
      <c r="UP34" s="841"/>
      <c r="UQ34" s="841"/>
      <c r="UR34" s="841"/>
      <c r="US34" s="841"/>
      <c r="UT34" s="841"/>
      <c r="UU34" s="841"/>
      <c r="UV34" s="841"/>
      <c r="UW34" s="841"/>
      <c r="UX34" s="841"/>
      <c r="UY34" s="841"/>
      <c r="UZ34" s="841"/>
      <c r="VA34" s="841"/>
      <c r="VB34" s="841"/>
      <c r="VC34" s="841"/>
      <c r="VD34" s="841"/>
      <c r="VE34" s="841"/>
      <c r="VF34" s="841"/>
      <c r="VG34" s="841"/>
      <c r="VH34" s="841"/>
      <c r="VI34" s="841"/>
      <c r="VJ34" s="841"/>
      <c r="VK34" s="841"/>
      <c r="VL34" s="841"/>
      <c r="VM34" s="841"/>
      <c r="VN34" s="841"/>
      <c r="VO34" s="841"/>
      <c r="VP34" s="841"/>
      <c r="VQ34" s="841"/>
      <c r="VR34" s="841"/>
      <c r="VS34" s="841"/>
      <c r="VT34" s="841"/>
      <c r="VU34" s="841"/>
      <c r="VV34" s="841"/>
      <c r="VW34" s="841"/>
      <c r="VX34" s="841"/>
      <c r="VY34" s="841"/>
      <c r="VZ34" s="841"/>
      <c r="WA34" s="841"/>
      <c r="WB34" s="841"/>
      <c r="WC34" s="841"/>
      <c r="WD34" s="841"/>
      <c r="WE34" s="841"/>
      <c r="WF34" s="841"/>
      <c r="WG34" s="841"/>
      <c r="WH34" s="841"/>
      <c r="WI34" s="841"/>
      <c r="WJ34" s="841"/>
      <c r="WK34" s="841"/>
      <c r="WL34" s="841"/>
      <c r="WM34" s="841"/>
      <c r="WN34" s="841"/>
      <c r="WO34" s="841"/>
      <c r="WP34" s="841"/>
      <c r="WQ34" s="841"/>
      <c r="WR34" s="841"/>
      <c r="WS34" s="841"/>
      <c r="WT34" s="841"/>
      <c r="WU34" s="841"/>
      <c r="WV34" s="841"/>
      <c r="WW34" s="841"/>
      <c r="WX34" s="841"/>
      <c r="WY34" s="841"/>
      <c r="WZ34" s="841"/>
      <c r="XA34" s="841"/>
      <c r="XB34" s="841"/>
      <c r="XC34" s="841"/>
      <c r="XD34" s="841"/>
      <c r="XE34" s="841"/>
      <c r="XF34" s="841"/>
      <c r="XG34" s="841"/>
      <c r="XH34" s="841"/>
      <c r="XI34" s="841"/>
      <c r="XJ34" s="841"/>
      <c r="XK34" s="841"/>
      <c r="XL34" s="841"/>
      <c r="XM34" s="841"/>
      <c r="XN34" s="841"/>
      <c r="XO34" s="841"/>
      <c r="XP34" s="841"/>
      <c r="XQ34" s="841"/>
      <c r="XR34" s="841"/>
      <c r="XS34" s="841"/>
      <c r="XT34" s="841"/>
      <c r="XU34" s="841"/>
      <c r="XV34" s="841"/>
      <c r="XW34" s="841"/>
      <c r="XX34" s="841"/>
      <c r="XY34" s="841"/>
      <c r="XZ34" s="841"/>
      <c r="YA34" s="841"/>
      <c r="YB34" s="841"/>
      <c r="YC34" s="841"/>
      <c r="YD34" s="841"/>
      <c r="YE34" s="841"/>
      <c r="YF34" s="841"/>
      <c r="YG34" s="841"/>
      <c r="YH34" s="841"/>
      <c r="YI34" s="841"/>
      <c r="YJ34" s="841"/>
      <c r="YK34" s="841"/>
      <c r="YL34" s="841"/>
      <c r="YM34" s="841"/>
      <c r="YN34" s="841"/>
      <c r="YO34" s="841"/>
      <c r="YP34" s="841"/>
      <c r="YQ34" s="841"/>
      <c r="YR34" s="841"/>
      <c r="YS34" s="841"/>
      <c r="YT34" s="841"/>
      <c r="YU34" s="841"/>
      <c r="YV34" s="841"/>
      <c r="YW34" s="841"/>
      <c r="YX34" s="841"/>
      <c r="YY34" s="841"/>
      <c r="YZ34" s="841"/>
      <c r="ZA34" s="841"/>
      <c r="ZB34" s="841"/>
      <c r="ZC34" s="841"/>
      <c r="ZD34" s="841"/>
      <c r="ZE34" s="841"/>
      <c r="ZF34" s="841"/>
      <c r="ZG34" s="841"/>
      <c r="ZH34" s="841"/>
      <c r="ZI34" s="841"/>
      <c r="ZJ34" s="841"/>
      <c r="ZK34" s="841"/>
      <c r="ZL34" s="841"/>
      <c r="ZM34" s="841"/>
      <c r="ZN34" s="841"/>
      <c r="ZO34" s="841"/>
      <c r="ZP34" s="841"/>
      <c r="ZQ34" s="841"/>
      <c r="ZR34" s="841"/>
      <c r="ZS34" s="841"/>
      <c r="ZT34" s="841"/>
      <c r="ZU34" s="841"/>
      <c r="ZV34" s="841"/>
      <c r="ZW34" s="841"/>
      <c r="ZX34" s="841"/>
      <c r="ZY34" s="841"/>
      <c r="ZZ34" s="841"/>
      <c r="AAA34" s="841"/>
      <c r="AAB34" s="841"/>
      <c r="AAC34" s="841"/>
      <c r="AAD34" s="841"/>
      <c r="AAE34" s="841"/>
      <c r="AAF34" s="841"/>
      <c r="AAG34" s="841"/>
      <c r="AAH34" s="841"/>
      <c r="AAI34" s="841"/>
      <c r="AAJ34" s="841"/>
      <c r="AAK34" s="841"/>
      <c r="AAL34" s="841"/>
      <c r="AAM34" s="841"/>
      <c r="AAN34" s="841"/>
      <c r="AAO34" s="841"/>
      <c r="AAP34" s="841"/>
      <c r="AAQ34" s="841"/>
      <c r="AAR34" s="841"/>
      <c r="AAS34" s="841"/>
      <c r="AAT34" s="841"/>
      <c r="AAU34" s="841"/>
      <c r="AAV34" s="841"/>
      <c r="AAW34" s="841"/>
      <c r="AAX34" s="841"/>
      <c r="AAY34" s="841"/>
      <c r="AAZ34" s="841"/>
      <c r="ABA34" s="841"/>
      <c r="ABB34" s="841"/>
      <c r="ABC34" s="841"/>
      <c r="ABD34" s="841"/>
      <c r="ABE34" s="841"/>
      <c r="ABF34" s="841"/>
      <c r="ABG34" s="841"/>
      <c r="ABH34" s="841"/>
      <c r="ABI34" s="841"/>
      <c r="ABJ34" s="841"/>
      <c r="ABK34" s="841"/>
      <c r="ABL34" s="841"/>
      <c r="ABM34" s="841"/>
      <c r="ABN34" s="841"/>
      <c r="ABO34" s="841"/>
      <c r="ABP34" s="841"/>
      <c r="ABQ34" s="841"/>
      <c r="ABR34" s="841"/>
      <c r="ABS34" s="841"/>
      <c r="ABT34" s="841"/>
      <c r="ABU34" s="841"/>
      <c r="ABV34" s="841"/>
      <c r="ABW34" s="841"/>
      <c r="ABX34" s="841"/>
      <c r="ABY34" s="841"/>
      <c r="ABZ34" s="841"/>
      <c r="ACA34" s="841"/>
      <c r="ACB34" s="841"/>
      <c r="ACC34" s="841"/>
      <c r="ACD34" s="841"/>
      <c r="ACE34" s="841"/>
      <c r="ACF34" s="841"/>
      <c r="ACG34" s="841"/>
      <c r="ACH34" s="841"/>
      <c r="ACI34" s="841"/>
      <c r="ACJ34" s="841"/>
      <c r="ACK34" s="841"/>
      <c r="ACL34" s="841"/>
      <c r="ACM34" s="841"/>
      <c r="ACN34" s="841"/>
      <c r="ACO34" s="841"/>
      <c r="ACP34" s="841"/>
      <c r="ACQ34" s="841"/>
      <c r="ACR34" s="841"/>
      <c r="ACS34" s="841"/>
      <c r="ACT34" s="841"/>
      <c r="ACU34" s="841"/>
      <c r="ACV34" s="841"/>
      <c r="ACW34" s="841"/>
      <c r="ACX34" s="841"/>
      <c r="ACY34" s="841"/>
      <c r="ACZ34" s="841"/>
      <c r="ADA34" s="841"/>
      <c r="ADB34" s="841"/>
      <c r="ADC34" s="841"/>
      <c r="ADD34" s="841"/>
      <c r="ADE34" s="841"/>
      <c r="ADF34" s="841"/>
      <c r="ADG34" s="841"/>
      <c r="ADH34" s="841"/>
      <c r="ADI34" s="841"/>
      <c r="ADJ34" s="841"/>
      <c r="ADK34" s="841"/>
      <c r="ADL34" s="841"/>
      <c r="ADM34" s="841"/>
      <c r="ADN34" s="841"/>
      <c r="ADO34" s="841"/>
      <c r="ADP34" s="841"/>
      <c r="ADQ34" s="841"/>
      <c r="ADR34" s="841"/>
      <c r="ADS34" s="841"/>
      <c r="ADT34" s="841"/>
      <c r="ADU34" s="841"/>
      <c r="ADV34" s="841"/>
      <c r="ADW34" s="841"/>
      <c r="ADX34" s="841"/>
      <c r="ADY34" s="841"/>
      <c r="ADZ34" s="841"/>
      <c r="AEA34" s="841"/>
      <c r="AEB34" s="841"/>
      <c r="AEC34" s="841"/>
      <c r="AED34" s="841"/>
      <c r="AEE34" s="841"/>
      <c r="AEF34" s="841"/>
      <c r="AEG34" s="841"/>
      <c r="AEH34" s="841"/>
      <c r="AEI34" s="841"/>
      <c r="AEJ34" s="841"/>
      <c r="AEK34" s="841"/>
      <c r="AEL34" s="841"/>
      <c r="AEM34" s="841"/>
      <c r="AEN34" s="841"/>
      <c r="AEO34" s="841"/>
      <c r="AEP34" s="841"/>
      <c r="AEQ34" s="841"/>
      <c r="AER34" s="841"/>
      <c r="AES34" s="841"/>
      <c r="AET34" s="841"/>
      <c r="AEU34" s="841"/>
      <c r="AEV34" s="841"/>
      <c r="AEW34" s="841"/>
      <c r="AEX34" s="841"/>
      <c r="AEY34" s="841"/>
      <c r="AEZ34" s="841"/>
      <c r="AFA34" s="841"/>
      <c r="AFB34" s="841"/>
      <c r="AFC34" s="841"/>
      <c r="AFD34" s="841"/>
      <c r="AFE34" s="841"/>
      <c r="AFF34" s="841"/>
      <c r="AFG34" s="841"/>
      <c r="AFH34" s="841"/>
      <c r="AFI34" s="841"/>
      <c r="AFJ34" s="841"/>
      <c r="AFK34" s="841"/>
      <c r="AFL34" s="841"/>
      <c r="AFM34" s="841"/>
      <c r="AFN34" s="841"/>
      <c r="AFO34" s="841"/>
      <c r="AFP34" s="841"/>
      <c r="AFQ34" s="841"/>
      <c r="AFR34" s="841"/>
      <c r="AFS34" s="841"/>
      <c r="AFT34" s="841"/>
      <c r="AFU34" s="841"/>
      <c r="AFV34" s="841"/>
      <c r="AFW34" s="841"/>
      <c r="AFX34" s="841"/>
      <c r="AFY34" s="841"/>
      <c r="AFZ34" s="841"/>
      <c r="AGA34" s="841"/>
      <c r="AGB34" s="841"/>
      <c r="AGC34" s="841"/>
      <c r="AGD34" s="841"/>
      <c r="AGE34" s="841"/>
      <c r="AGF34" s="841"/>
      <c r="AGG34" s="841"/>
      <c r="AGH34" s="841"/>
      <c r="AGI34" s="841"/>
      <c r="AGJ34" s="841"/>
      <c r="AGK34" s="841"/>
      <c r="AGL34" s="841"/>
      <c r="AGM34" s="841"/>
      <c r="AGN34" s="841"/>
      <c r="AGO34" s="841"/>
      <c r="AGP34" s="841"/>
      <c r="AGQ34" s="841"/>
      <c r="AGR34" s="841"/>
      <c r="AGS34" s="841"/>
      <c r="AGT34" s="841"/>
      <c r="AGU34" s="841"/>
      <c r="AGV34" s="841"/>
      <c r="AGW34" s="841"/>
      <c r="AGX34" s="841"/>
      <c r="AGY34" s="841"/>
      <c r="AGZ34" s="841"/>
      <c r="AHA34" s="841"/>
      <c r="AHB34" s="841"/>
      <c r="AHC34" s="841"/>
      <c r="AHD34" s="841"/>
      <c r="AHE34" s="841"/>
      <c r="AHF34" s="841"/>
      <c r="AHG34" s="841"/>
      <c r="AHH34" s="841"/>
      <c r="AHI34" s="841"/>
      <c r="AHJ34" s="841"/>
      <c r="AHK34" s="841"/>
      <c r="AHL34" s="841"/>
      <c r="AHM34" s="841"/>
      <c r="AHN34" s="841"/>
      <c r="AHO34" s="841"/>
      <c r="AHP34" s="841"/>
      <c r="AHQ34" s="841"/>
      <c r="AHR34" s="841"/>
      <c r="AHS34" s="841"/>
      <c r="AHT34" s="841"/>
      <c r="AHU34" s="841"/>
      <c r="AHV34" s="841"/>
      <c r="AHW34" s="841"/>
      <c r="AHX34" s="841"/>
      <c r="AHY34" s="841"/>
      <c r="AHZ34" s="841"/>
      <c r="AIA34" s="841"/>
      <c r="AIB34" s="841"/>
      <c r="AIC34" s="841"/>
      <c r="AID34" s="841"/>
      <c r="AIE34" s="841"/>
      <c r="AIF34" s="841"/>
      <c r="AIG34" s="841"/>
      <c r="AIH34" s="841"/>
      <c r="AII34" s="841"/>
      <c r="AIJ34" s="841"/>
      <c r="AIK34" s="841"/>
      <c r="AIL34" s="841"/>
      <c r="AIM34" s="841"/>
      <c r="AIN34" s="841"/>
      <c r="AIO34" s="841"/>
      <c r="AIP34" s="841"/>
      <c r="AIQ34" s="841"/>
      <c r="AIR34" s="841"/>
      <c r="AIS34" s="841"/>
      <c r="AIT34" s="841"/>
      <c r="AIU34" s="841"/>
      <c r="AIV34" s="841"/>
      <c r="AIW34" s="841"/>
      <c r="AIX34" s="841"/>
      <c r="AIY34" s="841"/>
      <c r="AIZ34" s="841"/>
      <c r="AJA34" s="841"/>
      <c r="AJB34" s="841"/>
      <c r="AJC34" s="841"/>
      <c r="AJD34" s="841"/>
      <c r="AJE34" s="841"/>
      <c r="AJF34" s="841"/>
      <c r="AJG34" s="841"/>
      <c r="AJH34" s="841"/>
      <c r="AJI34" s="841"/>
      <c r="AJJ34" s="841"/>
      <c r="AJK34" s="841"/>
      <c r="AJL34" s="841"/>
      <c r="AJM34" s="841"/>
      <c r="AJN34" s="841"/>
      <c r="AJO34" s="841"/>
      <c r="AJP34" s="841"/>
      <c r="AJQ34" s="841"/>
      <c r="AJR34" s="841"/>
      <c r="AJS34" s="841"/>
      <c r="AJT34" s="841"/>
      <c r="AJU34" s="841"/>
      <c r="AJV34" s="841"/>
      <c r="AJW34" s="841"/>
      <c r="AJX34" s="841"/>
      <c r="AJY34" s="841"/>
      <c r="AJZ34" s="841"/>
      <c r="AKA34" s="841"/>
      <c r="AKB34" s="841"/>
      <c r="AKC34" s="841"/>
      <c r="AKD34" s="841"/>
      <c r="AKE34" s="841"/>
      <c r="AKF34" s="841"/>
      <c r="AKG34" s="841"/>
      <c r="AKH34" s="841"/>
      <c r="AKI34" s="841"/>
      <c r="AKJ34" s="841"/>
      <c r="AKK34" s="841"/>
      <c r="AKL34" s="841"/>
      <c r="AKM34" s="841"/>
      <c r="AKN34" s="841"/>
      <c r="AKO34" s="841"/>
      <c r="AKP34" s="841"/>
      <c r="AKQ34" s="841"/>
      <c r="AKR34" s="841"/>
      <c r="AKS34" s="841"/>
      <c r="AKT34" s="841"/>
      <c r="AKU34" s="841"/>
      <c r="AKV34" s="841"/>
      <c r="AKW34" s="841"/>
      <c r="AKX34" s="841"/>
      <c r="AKY34" s="841"/>
      <c r="AKZ34" s="841"/>
      <c r="ALA34" s="841"/>
      <c r="ALB34" s="841"/>
      <c r="ALC34" s="841"/>
      <c r="ALD34" s="841"/>
      <c r="ALE34" s="841"/>
      <c r="ALF34" s="841"/>
      <c r="ALG34" s="841"/>
      <c r="ALH34" s="841"/>
      <c r="ALI34" s="841"/>
      <c r="ALJ34" s="841"/>
      <c r="ALK34" s="841"/>
      <c r="ALL34" s="841"/>
      <c r="ALM34" s="841"/>
      <c r="ALN34" s="841"/>
      <c r="ALO34" s="841"/>
      <c r="ALP34" s="841"/>
      <c r="ALQ34" s="841"/>
      <c r="ALR34" s="841"/>
      <c r="ALS34" s="841"/>
      <c r="ALT34" s="841"/>
      <c r="ALU34" s="841"/>
      <c r="ALV34" s="841"/>
      <c r="ALW34" s="841"/>
      <c r="ALX34" s="841"/>
      <c r="ALY34" s="841"/>
      <c r="ALZ34" s="841"/>
      <c r="AMA34" s="841"/>
      <c r="AMB34" s="841"/>
      <c r="AMC34" s="841"/>
      <c r="AMD34" s="841"/>
      <c r="AME34" s="841"/>
      <c r="AMF34" s="841"/>
      <c r="AMG34" s="841"/>
      <c r="AMH34" s="841"/>
      <c r="AMI34" s="841"/>
      <c r="AMJ34" s="841"/>
      <c r="AMK34" s="841"/>
      <c r="AML34" s="841"/>
      <c r="AMM34" s="841"/>
      <c r="AMN34" s="841"/>
      <c r="AMO34" s="841"/>
      <c r="AMP34" s="841"/>
      <c r="AMQ34" s="841"/>
      <c r="AMR34" s="841"/>
      <c r="AMS34" s="841"/>
      <c r="AMT34" s="841"/>
      <c r="AMU34" s="841"/>
      <c r="AMV34" s="841"/>
      <c r="AMW34" s="841"/>
      <c r="AMX34" s="841"/>
      <c r="AMY34" s="841"/>
      <c r="AMZ34" s="841"/>
      <c r="ANA34" s="841"/>
      <c r="ANB34" s="841"/>
      <c r="ANC34" s="841"/>
      <c r="AND34" s="841"/>
      <c r="ANE34" s="841"/>
      <c r="ANF34" s="841"/>
      <c r="ANG34" s="841"/>
      <c r="ANH34" s="841"/>
      <c r="ANI34" s="841"/>
      <c r="ANJ34" s="841"/>
      <c r="ANK34" s="841"/>
      <c r="ANL34" s="841"/>
      <c r="ANM34" s="841"/>
      <c r="ANN34" s="841"/>
      <c r="ANO34" s="841"/>
      <c r="ANP34" s="841"/>
      <c r="ANQ34" s="841"/>
      <c r="ANR34" s="841"/>
      <c r="ANS34" s="841"/>
      <c r="ANT34" s="841"/>
      <c r="ANU34" s="841"/>
      <c r="ANV34" s="841"/>
      <c r="ANW34" s="841"/>
      <c r="ANX34" s="841"/>
      <c r="ANY34" s="841"/>
      <c r="ANZ34" s="841"/>
      <c r="AOA34" s="841"/>
      <c r="AOB34" s="841"/>
      <c r="AOC34" s="841"/>
      <c r="AOD34" s="841"/>
      <c r="AOE34" s="841"/>
      <c r="AOF34" s="841"/>
      <c r="AOG34" s="841"/>
      <c r="AOH34" s="841"/>
      <c r="AOI34" s="841"/>
      <c r="AOJ34" s="841"/>
      <c r="AOK34" s="841"/>
      <c r="AOL34" s="841"/>
      <c r="AOM34" s="841"/>
      <c r="AON34" s="841"/>
      <c r="AOO34" s="841"/>
      <c r="AOP34" s="841"/>
      <c r="AOQ34" s="841"/>
      <c r="AOR34" s="841"/>
      <c r="AOS34" s="841"/>
      <c r="AOT34" s="841"/>
      <c r="AOU34" s="841"/>
      <c r="AOV34" s="841"/>
      <c r="AOW34" s="841"/>
      <c r="AOX34" s="841"/>
      <c r="AOY34" s="841"/>
      <c r="AOZ34" s="841"/>
      <c r="APA34" s="841"/>
      <c r="APB34" s="841"/>
      <c r="APC34" s="841"/>
      <c r="APD34" s="841"/>
      <c r="APE34" s="841"/>
      <c r="APF34" s="841"/>
      <c r="APG34" s="841"/>
      <c r="APH34" s="841"/>
      <c r="API34" s="841"/>
      <c r="APJ34" s="841"/>
      <c r="APK34" s="841"/>
      <c r="APL34" s="841"/>
      <c r="APM34" s="841"/>
      <c r="APN34" s="841"/>
      <c r="APO34" s="841"/>
      <c r="APP34" s="841"/>
      <c r="APQ34" s="841"/>
      <c r="APR34" s="841"/>
      <c r="APS34" s="841"/>
      <c r="APT34" s="841"/>
      <c r="APU34" s="841"/>
      <c r="APV34" s="841"/>
      <c r="APW34" s="841"/>
      <c r="APX34" s="841"/>
      <c r="APY34" s="841"/>
      <c r="APZ34" s="841"/>
      <c r="AQA34" s="841"/>
      <c r="AQB34" s="841"/>
      <c r="AQC34" s="841"/>
      <c r="AQD34" s="841"/>
      <c r="AQE34" s="841"/>
      <c r="AQF34" s="841"/>
      <c r="AQG34" s="841"/>
      <c r="AQH34" s="841"/>
      <c r="AQI34" s="841"/>
      <c r="AQJ34" s="841"/>
      <c r="AQK34" s="841"/>
      <c r="AQL34" s="841"/>
      <c r="AQM34" s="841"/>
      <c r="AQN34" s="841"/>
      <c r="AQO34" s="841"/>
      <c r="AQP34" s="841"/>
      <c r="AQQ34" s="841"/>
      <c r="AQR34" s="841"/>
      <c r="AQS34" s="841"/>
      <c r="AQT34" s="841"/>
      <c r="AQU34" s="841"/>
      <c r="AQV34" s="841"/>
      <c r="AQW34" s="841"/>
      <c r="AQX34" s="841"/>
      <c r="AQY34" s="841"/>
      <c r="AQZ34" s="841"/>
      <c r="ARA34" s="841"/>
      <c r="ARB34" s="841"/>
      <c r="ARC34" s="841"/>
      <c r="ARD34" s="841"/>
      <c r="ARE34" s="841"/>
      <c r="ARF34" s="841"/>
      <c r="ARG34" s="841"/>
      <c r="ARH34" s="841"/>
      <c r="ARI34" s="841"/>
      <c r="ARJ34" s="841"/>
      <c r="ARK34" s="841"/>
      <c r="ARL34" s="841"/>
      <c r="ARM34" s="841"/>
      <c r="ARN34" s="841"/>
      <c r="ARO34" s="841"/>
      <c r="ARP34" s="841"/>
      <c r="ARQ34" s="841"/>
      <c r="ARR34" s="841"/>
      <c r="ARS34" s="841"/>
      <c r="ART34" s="841"/>
      <c r="ARU34" s="841"/>
      <c r="ARV34" s="841"/>
      <c r="ARW34" s="841"/>
      <c r="ARX34" s="841"/>
      <c r="ARY34" s="841"/>
      <c r="ARZ34" s="841"/>
      <c r="ASA34" s="841"/>
      <c r="ASB34" s="841"/>
      <c r="ASC34" s="841"/>
      <c r="ASD34" s="841"/>
      <c r="ASE34" s="841"/>
      <c r="ASF34" s="841"/>
      <c r="ASG34" s="841"/>
      <c r="ASH34" s="841"/>
      <c r="ASI34" s="841"/>
      <c r="ASJ34" s="841"/>
      <c r="ASK34" s="841"/>
      <c r="ASL34" s="841"/>
      <c r="ASM34" s="841"/>
      <c r="ASN34" s="841"/>
      <c r="ASO34" s="841"/>
      <c r="ASP34" s="841"/>
      <c r="ASQ34" s="841"/>
      <c r="ASR34" s="841"/>
      <c r="ASS34" s="841"/>
      <c r="AST34" s="841"/>
      <c r="ASU34" s="841"/>
      <c r="ASV34" s="841"/>
      <c r="ASW34" s="841"/>
      <c r="ASX34" s="841"/>
      <c r="ASY34" s="841"/>
      <c r="ASZ34" s="841"/>
      <c r="ATA34" s="841"/>
      <c r="ATB34" s="841"/>
      <c r="ATC34" s="841"/>
      <c r="ATD34" s="841"/>
      <c r="ATE34" s="841"/>
      <c r="ATF34" s="841"/>
      <c r="ATG34" s="841"/>
      <c r="ATH34" s="841"/>
      <c r="ATI34" s="841"/>
      <c r="ATJ34" s="841"/>
      <c r="ATK34" s="841"/>
      <c r="ATL34" s="841"/>
      <c r="ATM34" s="841"/>
      <c r="ATN34" s="841"/>
      <c r="ATO34" s="841"/>
      <c r="ATP34" s="841"/>
      <c r="ATQ34" s="841"/>
      <c r="ATR34" s="841"/>
      <c r="ATS34" s="841"/>
      <c r="ATT34" s="841"/>
      <c r="ATU34" s="841"/>
      <c r="ATV34" s="841"/>
      <c r="ATW34" s="841"/>
      <c r="ATX34" s="841"/>
      <c r="ATY34" s="841"/>
      <c r="ATZ34" s="841"/>
      <c r="AUA34" s="841"/>
      <c r="AUB34" s="841"/>
      <c r="AUC34" s="841"/>
      <c r="AUD34" s="841"/>
      <c r="AUE34" s="841"/>
      <c r="AUF34" s="841"/>
      <c r="AUG34" s="841"/>
      <c r="AUH34" s="841"/>
      <c r="AUI34" s="841"/>
      <c r="AUJ34" s="841"/>
      <c r="AUK34" s="841"/>
      <c r="AUL34" s="841"/>
      <c r="AUM34" s="841"/>
      <c r="AUN34" s="841"/>
      <c r="AUO34" s="841"/>
      <c r="AUP34" s="841"/>
      <c r="AUQ34" s="841"/>
      <c r="AUR34" s="841"/>
      <c r="AUS34" s="841"/>
      <c r="AUT34" s="841"/>
      <c r="AUU34" s="841"/>
      <c r="AUV34" s="841"/>
      <c r="AUW34" s="841"/>
      <c r="AUX34" s="841"/>
      <c r="AUY34" s="841"/>
      <c r="AUZ34" s="841"/>
      <c r="AVA34" s="841"/>
      <c r="AVB34" s="841"/>
      <c r="AVC34" s="841"/>
      <c r="AVD34" s="841"/>
      <c r="AVE34" s="841"/>
      <c r="AVF34" s="841"/>
      <c r="AVG34" s="841"/>
      <c r="AVH34" s="841"/>
      <c r="AVI34" s="841"/>
      <c r="AVJ34" s="841"/>
      <c r="AVK34" s="841"/>
      <c r="AVL34" s="841"/>
      <c r="AVM34" s="841"/>
      <c r="AVN34" s="841"/>
      <c r="AVO34" s="841"/>
      <c r="AVP34" s="841"/>
      <c r="AVQ34" s="841"/>
      <c r="AVR34" s="841"/>
      <c r="AVS34" s="841"/>
      <c r="AVT34" s="841"/>
      <c r="AVU34" s="841"/>
      <c r="AVV34" s="841"/>
      <c r="AVW34" s="841"/>
      <c r="AVX34" s="841"/>
      <c r="AVY34" s="841"/>
      <c r="AVZ34" s="841"/>
      <c r="AWA34" s="841"/>
      <c r="AWB34" s="841"/>
      <c r="AWC34" s="841"/>
      <c r="AWD34" s="841"/>
      <c r="AWE34" s="841"/>
      <c r="AWF34" s="841"/>
      <c r="AWG34" s="841"/>
      <c r="AWH34" s="841"/>
      <c r="AWI34" s="841"/>
      <c r="AWJ34" s="841"/>
      <c r="AWK34" s="841"/>
      <c r="AWL34" s="841"/>
      <c r="AWM34" s="841"/>
      <c r="AWN34" s="841"/>
      <c r="AWO34" s="841"/>
      <c r="AWP34" s="841"/>
      <c r="AWQ34" s="841"/>
      <c r="AWR34" s="841"/>
      <c r="AWS34" s="841"/>
      <c r="AWT34" s="841"/>
      <c r="AWU34" s="841"/>
      <c r="AWV34" s="841"/>
      <c r="AWW34" s="841"/>
      <c r="AWX34" s="841"/>
      <c r="AWY34" s="841"/>
      <c r="AWZ34" s="841"/>
      <c r="AXA34" s="841"/>
      <c r="AXB34" s="841"/>
      <c r="AXC34" s="841"/>
      <c r="AXD34" s="841"/>
      <c r="AXE34" s="841"/>
      <c r="AXF34" s="841"/>
      <c r="AXG34" s="841"/>
      <c r="AXH34" s="841"/>
      <c r="AXI34" s="841"/>
      <c r="AXJ34" s="841"/>
      <c r="AXK34" s="841"/>
      <c r="AXL34" s="841"/>
      <c r="AXM34" s="841"/>
      <c r="AXN34" s="841"/>
      <c r="AXO34" s="841"/>
      <c r="AXP34" s="841"/>
      <c r="AXQ34" s="841"/>
      <c r="AXR34" s="841"/>
      <c r="AXS34" s="841"/>
      <c r="AXT34" s="841"/>
      <c r="AXU34" s="841"/>
      <c r="AXV34" s="841"/>
      <c r="AXW34" s="841"/>
      <c r="AXX34" s="841"/>
      <c r="AXY34" s="841"/>
      <c r="AXZ34" s="841"/>
      <c r="AYA34" s="841"/>
      <c r="AYB34" s="841"/>
      <c r="AYC34" s="841"/>
      <c r="AYD34" s="841"/>
      <c r="AYE34" s="841"/>
      <c r="AYF34" s="841"/>
      <c r="AYG34" s="841"/>
      <c r="AYH34" s="841"/>
      <c r="AYI34" s="841"/>
      <c r="AYJ34" s="841"/>
      <c r="AYK34" s="841"/>
      <c r="AYL34" s="841"/>
      <c r="AYM34" s="841"/>
      <c r="AYN34" s="841"/>
      <c r="AYO34" s="841"/>
      <c r="AYP34" s="841"/>
      <c r="AYQ34" s="841"/>
      <c r="AYR34" s="841"/>
      <c r="AYS34" s="841"/>
    </row>
    <row r="35" spans="1:1345" s="687" customFormat="1" ht="15" customHeight="1">
      <c r="A35" s="707"/>
      <c r="B35" s="717"/>
      <c r="C35" s="718"/>
      <c r="D35" s="716">
        <v>3</v>
      </c>
      <c r="E35" s="708" t="s">
        <v>23</v>
      </c>
      <c r="F35" s="709"/>
      <c r="G35" s="720" t="s">
        <v>24</v>
      </c>
      <c r="H35" s="710">
        <f t="shared" si="5"/>
        <v>0</v>
      </c>
      <c r="I35" s="710">
        <f t="shared" si="6"/>
        <v>0</v>
      </c>
      <c r="J35" s="710">
        <f t="shared" si="1"/>
        <v>0</v>
      </c>
      <c r="K35" s="711">
        <f t="shared" si="2"/>
        <v>0</v>
      </c>
      <c r="L35" s="710"/>
      <c r="M35" s="710"/>
      <c r="N35" s="721"/>
      <c r="O35" s="710"/>
      <c r="P35" s="710"/>
      <c r="Q35" s="721"/>
      <c r="R35" s="710"/>
      <c r="S35" s="710"/>
      <c r="T35" s="721"/>
      <c r="U35" s="710"/>
      <c r="V35" s="710"/>
      <c r="W35" s="721"/>
      <c r="X35" s="710"/>
      <c r="Y35" s="710"/>
      <c r="Z35" s="721"/>
      <c r="AA35" s="710"/>
      <c r="AB35" s="710"/>
      <c r="AC35" s="721"/>
      <c r="AD35" s="710"/>
      <c r="AE35" s="710"/>
      <c r="AF35" s="721"/>
      <c r="AG35" s="710"/>
      <c r="AH35" s="710"/>
      <c r="AI35" s="721"/>
      <c r="AJ35" s="710"/>
      <c r="AK35" s="710"/>
      <c r="AL35" s="721"/>
      <c r="AM35" s="710"/>
      <c r="AN35" s="710"/>
      <c r="AO35" s="721"/>
      <c r="AP35" s="710"/>
      <c r="AQ35" s="710"/>
      <c r="AR35" s="721"/>
      <c r="AS35" s="710"/>
      <c r="AT35" s="710"/>
      <c r="AU35" s="721"/>
      <c r="AV35" s="710"/>
      <c r="AW35" s="710"/>
      <c r="AX35" s="721"/>
      <c r="AY35" s="710"/>
      <c r="AZ35" s="710"/>
      <c r="BA35" s="721"/>
      <c r="BB35" s="710"/>
      <c r="BC35" s="710"/>
      <c r="BD35" s="721"/>
      <c r="BE35" s="710"/>
      <c r="BF35" s="710"/>
      <c r="BG35" s="721"/>
      <c r="BH35" s="710"/>
      <c r="BI35" s="710"/>
      <c r="BJ35" s="721"/>
      <c r="BK35" s="710"/>
      <c r="BL35" s="710"/>
      <c r="BM35" s="721"/>
      <c r="BN35" s="710"/>
      <c r="BO35" s="710"/>
      <c r="BP35" s="721"/>
      <c r="BQ35" s="710"/>
      <c r="BR35" s="710"/>
      <c r="BS35" s="721"/>
      <c r="BT35" s="710"/>
      <c r="BU35" s="710"/>
      <c r="BV35" s="721"/>
      <c r="BW35" s="710"/>
      <c r="BX35" s="710"/>
      <c r="BY35" s="721"/>
      <c r="BZ35" s="710"/>
      <c r="CA35" s="710"/>
      <c r="CB35" s="721"/>
      <c r="CC35" s="710"/>
      <c r="CD35" s="710"/>
      <c r="CE35" s="721"/>
      <c r="CF35" s="710"/>
      <c r="CG35" s="710"/>
      <c r="CH35" s="721"/>
      <c r="CI35" s="710"/>
      <c r="CJ35" s="710"/>
      <c r="CK35" s="721"/>
      <c r="CL35" s="710"/>
      <c r="CM35" s="710"/>
      <c r="CN35" s="721"/>
      <c r="CO35" s="710"/>
      <c r="CP35" s="710"/>
      <c r="CQ35" s="721"/>
      <c r="CR35" s="710"/>
      <c r="CS35" s="710"/>
      <c r="CT35" s="721"/>
      <c r="CU35" s="710"/>
      <c r="CV35" s="710"/>
      <c r="CW35" s="721"/>
      <c r="CX35" s="710"/>
      <c r="CY35" s="710"/>
      <c r="CZ35" s="721"/>
      <c r="DA35" s="710"/>
      <c r="DB35" s="710"/>
      <c r="DC35" s="721"/>
      <c r="DD35" s="710"/>
      <c r="DE35" s="710"/>
      <c r="DF35" s="721"/>
      <c r="DG35" s="710"/>
      <c r="DH35" s="710"/>
      <c r="DI35" s="721"/>
      <c r="DJ35" s="710"/>
      <c r="DK35" s="710"/>
      <c r="DL35" s="721"/>
      <c r="DM35" s="710"/>
      <c r="DN35" s="710"/>
      <c r="DO35" s="721"/>
      <c r="DP35" s="710"/>
      <c r="DQ35" s="710"/>
      <c r="DR35" s="721"/>
      <c r="DS35" s="710"/>
      <c r="DT35" s="710"/>
      <c r="DU35" s="721"/>
      <c r="DV35" s="710"/>
      <c r="DW35" s="710"/>
      <c r="DX35" s="721"/>
      <c r="DY35" s="710"/>
      <c r="DZ35" s="710"/>
      <c r="EA35" s="721"/>
      <c r="EB35" s="710"/>
      <c r="EC35" s="710"/>
      <c r="ED35" s="721"/>
      <c r="EE35" s="710"/>
      <c r="EF35" s="710"/>
      <c r="EG35" s="721"/>
      <c r="EH35" s="710"/>
      <c r="EI35" s="710"/>
      <c r="EJ35" s="721"/>
      <c r="EK35" s="721"/>
      <c r="EL35" s="721"/>
      <c r="EM35" s="721"/>
      <c r="EN35" s="721"/>
      <c r="EO35" s="721"/>
      <c r="EP35" s="721"/>
      <c r="EQ35" s="710"/>
      <c r="ER35" s="710"/>
      <c r="ES35" s="721"/>
      <c r="ET35" s="710"/>
      <c r="EU35" s="710"/>
      <c r="EV35" s="721"/>
      <c r="EW35" s="710"/>
      <c r="EX35" s="710"/>
      <c r="EY35" s="721"/>
      <c r="EZ35" s="710"/>
      <c r="FA35" s="710"/>
      <c r="FB35" s="721"/>
      <c r="FC35" s="710"/>
      <c r="FD35" s="710"/>
      <c r="FE35" s="721"/>
      <c r="FF35" s="710"/>
      <c r="FG35" s="710"/>
      <c r="FH35" s="721"/>
      <c r="FI35" s="710"/>
      <c r="FJ35" s="710"/>
      <c r="FK35" s="721"/>
      <c r="FL35" s="710"/>
      <c r="FM35" s="710"/>
      <c r="FN35" s="721"/>
      <c r="FO35" s="710"/>
      <c r="FP35" s="710"/>
      <c r="FQ35" s="721"/>
      <c r="FR35" s="710"/>
      <c r="FS35" s="710"/>
      <c r="FT35" s="721"/>
      <c r="FU35" s="710"/>
      <c r="FV35" s="710"/>
      <c r="FW35" s="721"/>
      <c r="FX35" s="710"/>
      <c r="FY35" s="710"/>
      <c r="FZ35" s="721"/>
      <c r="GA35" s="710">
        <f t="shared" si="17"/>
        <v>0</v>
      </c>
      <c r="GB35" s="710">
        <f t="shared" si="18"/>
        <v>0</v>
      </c>
      <c r="GC35" s="721"/>
      <c r="GD35" s="705">
        <f t="shared" si="3"/>
        <v>0</v>
      </c>
      <c r="GE35" s="833"/>
      <c r="GF35" s="841"/>
      <c r="GG35" s="841"/>
      <c r="GH35" s="841"/>
      <c r="GI35" s="841"/>
      <c r="GJ35" s="841"/>
      <c r="GK35" s="841"/>
      <c r="GL35" s="841"/>
      <c r="GM35" s="841"/>
      <c r="GN35" s="841"/>
      <c r="GO35" s="841"/>
      <c r="GP35" s="841"/>
      <c r="GQ35" s="841"/>
      <c r="GR35" s="841"/>
      <c r="GS35" s="841"/>
      <c r="GT35" s="841"/>
      <c r="GU35" s="841"/>
      <c r="GV35" s="841"/>
      <c r="GW35" s="841"/>
      <c r="GX35" s="841"/>
      <c r="GY35" s="841"/>
      <c r="GZ35" s="841"/>
      <c r="HA35" s="841"/>
      <c r="HB35" s="841"/>
      <c r="HC35" s="841"/>
      <c r="HD35" s="841"/>
      <c r="HE35" s="841"/>
      <c r="HF35" s="841"/>
      <c r="HG35" s="841"/>
      <c r="HH35" s="841"/>
      <c r="HI35" s="841"/>
      <c r="HJ35" s="841"/>
      <c r="HK35" s="841"/>
      <c r="HL35" s="841"/>
      <c r="HM35" s="841"/>
      <c r="HN35" s="841"/>
      <c r="HO35" s="841"/>
      <c r="HP35" s="841"/>
      <c r="HQ35" s="841"/>
      <c r="HR35" s="841"/>
      <c r="HS35" s="841"/>
      <c r="HT35" s="841"/>
      <c r="HU35" s="841"/>
      <c r="HV35" s="841"/>
      <c r="HW35" s="841"/>
      <c r="HX35" s="841"/>
      <c r="HY35" s="841"/>
      <c r="HZ35" s="841"/>
      <c r="IA35" s="841"/>
      <c r="IB35" s="841"/>
      <c r="IC35" s="841"/>
      <c r="ID35" s="841"/>
      <c r="IE35" s="841"/>
      <c r="IF35" s="841"/>
      <c r="IG35" s="841"/>
      <c r="IH35" s="841"/>
      <c r="II35" s="841"/>
      <c r="IJ35" s="841"/>
      <c r="IK35" s="841"/>
      <c r="IL35" s="841"/>
      <c r="IM35" s="841"/>
      <c r="IN35" s="841"/>
      <c r="IO35" s="841"/>
      <c r="IP35" s="841"/>
      <c r="IQ35" s="841"/>
      <c r="IR35" s="841"/>
      <c r="IS35" s="841"/>
      <c r="IT35" s="841"/>
      <c r="IU35" s="841"/>
      <c r="IV35" s="841"/>
      <c r="IW35" s="841"/>
      <c r="IX35" s="841"/>
      <c r="IY35" s="841"/>
      <c r="IZ35" s="841"/>
      <c r="JA35" s="841"/>
      <c r="JB35" s="841"/>
      <c r="JC35" s="841"/>
      <c r="JD35" s="841"/>
      <c r="JE35" s="841"/>
      <c r="JF35" s="841"/>
      <c r="JG35" s="841"/>
      <c r="JH35" s="841"/>
      <c r="JI35" s="841"/>
      <c r="JJ35" s="841"/>
      <c r="JK35" s="841"/>
      <c r="JL35" s="841"/>
      <c r="JM35" s="841"/>
      <c r="JN35" s="841"/>
      <c r="JO35" s="841"/>
      <c r="JP35" s="841"/>
      <c r="JQ35" s="841"/>
      <c r="JR35" s="841"/>
      <c r="JS35" s="841"/>
      <c r="JT35" s="841"/>
      <c r="JU35" s="841"/>
      <c r="JV35" s="841"/>
      <c r="JW35" s="841"/>
      <c r="JX35" s="841"/>
      <c r="JY35" s="841"/>
      <c r="JZ35" s="841"/>
      <c r="KA35" s="841"/>
      <c r="KB35" s="841"/>
      <c r="KC35" s="841"/>
      <c r="KD35" s="841"/>
      <c r="KE35" s="841"/>
      <c r="KF35" s="841"/>
      <c r="KG35" s="841"/>
      <c r="KH35" s="841"/>
      <c r="KI35" s="841"/>
      <c r="KJ35" s="841"/>
      <c r="KK35" s="841"/>
      <c r="KL35" s="841"/>
      <c r="KM35" s="841"/>
      <c r="KN35" s="841"/>
      <c r="KO35" s="841"/>
      <c r="KP35" s="841"/>
      <c r="KQ35" s="841"/>
      <c r="KR35" s="841"/>
      <c r="KS35" s="841"/>
      <c r="KT35" s="841"/>
      <c r="KU35" s="841"/>
      <c r="KV35" s="841"/>
      <c r="KW35" s="841"/>
      <c r="KX35" s="841"/>
      <c r="KY35" s="841"/>
      <c r="KZ35" s="841"/>
      <c r="LA35" s="841"/>
      <c r="LB35" s="841"/>
      <c r="LC35" s="841"/>
      <c r="LD35" s="841"/>
      <c r="LE35" s="841"/>
      <c r="LF35" s="841"/>
      <c r="LG35" s="841"/>
      <c r="LH35" s="841"/>
      <c r="LI35" s="841"/>
      <c r="LJ35" s="841"/>
      <c r="LK35" s="841"/>
      <c r="LL35" s="841"/>
      <c r="LM35" s="841"/>
      <c r="LN35" s="841"/>
      <c r="LO35" s="841"/>
      <c r="LP35" s="841"/>
      <c r="LQ35" s="841"/>
      <c r="LR35" s="841"/>
      <c r="LS35" s="841"/>
      <c r="LT35" s="841"/>
      <c r="LU35" s="841"/>
      <c r="LV35" s="841"/>
      <c r="LW35" s="841"/>
      <c r="LX35" s="841"/>
      <c r="LY35" s="841"/>
      <c r="LZ35" s="841"/>
      <c r="MA35" s="841"/>
      <c r="MB35" s="841"/>
      <c r="MC35" s="841"/>
      <c r="MD35" s="841"/>
      <c r="ME35" s="841"/>
      <c r="MF35" s="841"/>
      <c r="MG35" s="841"/>
      <c r="MH35" s="841"/>
      <c r="MI35" s="841"/>
      <c r="MJ35" s="841"/>
      <c r="MK35" s="841"/>
      <c r="ML35" s="841"/>
      <c r="MM35" s="841"/>
      <c r="MN35" s="841"/>
      <c r="MO35" s="841"/>
      <c r="MP35" s="841"/>
      <c r="MQ35" s="841"/>
      <c r="MR35" s="841"/>
      <c r="MS35" s="841"/>
      <c r="MT35" s="841"/>
      <c r="MU35" s="841"/>
      <c r="MV35" s="841"/>
      <c r="MW35" s="841"/>
      <c r="MX35" s="841"/>
      <c r="MY35" s="841"/>
      <c r="MZ35" s="841"/>
      <c r="NA35" s="841"/>
      <c r="NB35" s="841"/>
      <c r="NC35" s="841"/>
      <c r="ND35" s="841"/>
      <c r="NE35" s="841"/>
      <c r="NF35" s="841"/>
      <c r="NG35" s="841"/>
      <c r="NH35" s="841"/>
      <c r="NI35" s="841"/>
      <c r="NJ35" s="841"/>
      <c r="NK35" s="841"/>
      <c r="NL35" s="841"/>
      <c r="NM35" s="841"/>
      <c r="NN35" s="841"/>
      <c r="NO35" s="841"/>
      <c r="NP35" s="841"/>
      <c r="NQ35" s="841"/>
      <c r="NR35" s="841"/>
      <c r="NS35" s="841"/>
      <c r="NT35" s="841"/>
      <c r="NU35" s="841"/>
      <c r="NV35" s="841"/>
      <c r="NW35" s="841"/>
      <c r="NX35" s="841"/>
      <c r="NY35" s="841"/>
      <c r="NZ35" s="841"/>
      <c r="OA35" s="841"/>
      <c r="OB35" s="841"/>
      <c r="OC35" s="841"/>
      <c r="OD35" s="841"/>
      <c r="OE35" s="841"/>
      <c r="OF35" s="841"/>
      <c r="OG35" s="841"/>
      <c r="OH35" s="841"/>
      <c r="OI35" s="841"/>
      <c r="OJ35" s="841"/>
      <c r="OK35" s="841"/>
      <c r="OL35" s="841"/>
      <c r="OM35" s="841"/>
      <c r="ON35" s="841"/>
      <c r="OO35" s="841"/>
      <c r="OP35" s="841"/>
      <c r="OQ35" s="841"/>
      <c r="OR35" s="841"/>
      <c r="OS35" s="841"/>
      <c r="OT35" s="841"/>
      <c r="OU35" s="841"/>
      <c r="OV35" s="841"/>
      <c r="OW35" s="841"/>
      <c r="OX35" s="841"/>
      <c r="OY35" s="841"/>
      <c r="OZ35" s="841"/>
      <c r="PA35" s="841"/>
      <c r="PB35" s="841"/>
      <c r="PC35" s="841"/>
      <c r="PD35" s="841"/>
      <c r="PE35" s="841"/>
      <c r="PF35" s="841"/>
      <c r="PG35" s="841"/>
      <c r="PH35" s="841"/>
      <c r="PI35" s="841"/>
      <c r="PJ35" s="841"/>
      <c r="PK35" s="841"/>
      <c r="PL35" s="841"/>
      <c r="PM35" s="841"/>
      <c r="PN35" s="841"/>
      <c r="PO35" s="841"/>
      <c r="PP35" s="841"/>
      <c r="PQ35" s="841"/>
      <c r="PR35" s="841"/>
      <c r="PS35" s="841"/>
      <c r="PT35" s="841"/>
      <c r="PU35" s="841"/>
      <c r="PV35" s="841"/>
      <c r="PW35" s="841"/>
      <c r="PX35" s="841"/>
      <c r="PY35" s="841"/>
      <c r="PZ35" s="841"/>
      <c r="QA35" s="841"/>
      <c r="QB35" s="841"/>
      <c r="QC35" s="841"/>
      <c r="QD35" s="841"/>
      <c r="QE35" s="841"/>
      <c r="QF35" s="841"/>
      <c r="QG35" s="841"/>
      <c r="QH35" s="841"/>
      <c r="QI35" s="841"/>
      <c r="QJ35" s="841"/>
      <c r="QK35" s="841"/>
      <c r="QL35" s="841"/>
      <c r="QM35" s="841"/>
      <c r="QN35" s="841"/>
      <c r="QO35" s="841"/>
      <c r="QP35" s="841"/>
      <c r="QQ35" s="841"/>
      <c r="QR35" s="841"/>
      <c r="QS35" s="841"/>
      <c r="QT35" s="841"/>
      <c r="QU35" s="841"/>
      <c r="QV35" s="841"/>
      <c r="QW35" s="841"/>
      <c r="QX35" s="841"/>
      <c r="QY35" s="841"/>
      <c r="QZ35" s="841"/>
      <c r="RA35" s="841"/>
      <c r="RB35" s="841"/>
      <c r="RC35" s="841"/>
      <c r="RD35" s="841"/>
      <c r="RE35" s="841"/>
      <c r="RF35" s="841"/>
      <c r="RG35" s="841"/>
      <c r="RH35" s="841"/>
      <c r="RI35" s="841"/>
      <c r="RJ35" s="841"/>
      <c r="RK35" s="841"/>
      <c r="RL35" s="841"/>
      <c r="RM35" s="841"/>
      <c r="RN35" s="841"/>
      <c r="RO35" s="841"/>
      <c r="RP35" s="841"/>
      <c r="RQ35" s="841"/>
      <c r="RR35" s="841"/>
      <c r="RS35" s="841"/>
      <c r="RT35" s="841"/>
      <c r="RU35" s="841"/>
      <c r="RV35" s="841"/>
      <c r="RW35" s="841"/>
      <c r="RX35" s="841"/>
      <c r="RY35" s="841"/>
      <c r="RZ35" s="841"/>
      <c r="SA35" s="841"/>
      <c r="SB35" s="841"/>
      <c r="SC35" s="841"/>
      <c r="SD35" s="841"/>
      <c r="SE35" s="841"/>
      <c r="SF35" s="841"/>
      <c r="SG35" s="841"/>
      <c r="SH35" s="841"/>
      <c r="SI35" s="841"/>
      <c r="SJ35" s="841"/>
      <c r="SK35" s="841"/>
      <c r="SL35" s="841"/>
      <c r="SM35" s="841"/>
      <c r="SN35" s="841"/>
      <c r="SO35" s="841"/>
      <c r="SP35" s="841"/>
      <c r="SQ35" s="841"/>
      <c r="SR35" s="841"/>
      <c r="SS35" s="841"/>
      <c r="ST35" s="841"/>
      <c r="SU35" s="841"/>
      <c r="SV35" s="841"/>
      <c r="SW35" s="841"/>
      <c r="SX35" s="841"/>
      <c r="SY35" s="841"/>
      <c r="SZ35" s="841"/>
      <c r="TA35" s="841"/>
      <c r="TB35" s="841"/>
      <c r="TC35" s="841"/>
      <c r="TD35" s="841"/>
      <c r="TE35" s="841"/>
      <c r="TF35" s="841"/>
      <c r="TG35" s="841"/>
      <c r="TH35" s="841"/>
      <c r="TI35" s="841"/>
      <c r="TJ35" s="841"/>
      <c r="TK35" s="841"/>
      <c r="TL35" s="841"/>
      <c r="TM35" s="841"/>
      <c r="TN35" s="841"/>
      <c r="TO35" s="841"/>
      <c r="TP35" s="841"/>
      <c r="TQ35" s="841"/>
      <c r="TR35" s="841"/>
      <c r="TS35" s="841"/>
      <c r="TT35" s="841"/>
      <c r="TU35" s="841"/>
      <c r="TV35" s="841"/>
      <c r="TW35" s="841"/>
      <c r="TX35" s="841"/>
      <c r="TY35" s="841"/>
      <c r="TZ35" s="841"/>
      <c r="UA35" s="841"/>
      <c r="UB35" s="841"/>
      <c r="UC35" s="841"/>
      <c r="UD35" s="841"/>
      <c r="UE35" s="841"/>
      <c r="UF35" s="841"/>
      <c r="UG35" s="841"/>
      <c r="UH35" s="841"/>
      <c r="UI35" s="841"/>
      <c r="UJ35" s="841"/>
      <c r="UK35" s="841"/>
      <c r="UL35" s="841"/>
      <c r="UM35" s="841"/>
      <c r="UN35" s="841"/>
      <c r="UO35" s="841"/>
      <c r="UP35" s="841"/>
      <c r="UQ35" s="841"/>
      <c r="UR35" s="841"/>
      <c r="US35" s="841"/>
      <c r="UT35" s="841"/>
      <c r="UU35" s="841"/>
      <c r="UV35" s="841"/>
      <c r="UW35" s="841"/>
      <c r="UX35" s="841"/>
      <c r="UY35" s="841"/>
      <c r="UZ35" s="841"/>
      <c r="VA35" s="841"/>
      <c r="VB35" s="841"/>
      <c r="VC35" s="841"/>
      <c r="VD35" s="841"/>
      <c r="VE35" s="841"/>
      <c r="VF35" s="841"/>
      <c r="VG35" s="841"/>
      <c r="VH35" s="841"/>
      <c r="VI35" s="841"/>
      <c r="VJ35" s="841"/>
      <c r="VK35" s="841"/>
      <c r="VL35" s="841"/>
      <c r="VM35" s="841"/>
      <c r="VN35" s="841"/>
      <c r="VO35" s="841"/>
      <c r="VP35" s="841"/>
      <c r="VQ35" s="841"/>
      <c r="VR35" s="841"/>
      <c r="VS35" s="841"/>
      <c r="VT35" s="841"/>
      <c r="VU35" s="841"/>
      <c r="VV35" s="841"/>
      <c r="VW35" s="841"/>
      <c r="VX35" s="841"/>
      <c r="VY35" s="841"/>
      <c r="VZ35" s="841"/>
      <c r="WA35" s="841"/>
      <c r="WB35" s="841"/>
      <c r="WC35" s="841"/>
      <c r="WD35" s="841"/>
      <c r="WE35" s="841"/>
      <c r="WF35" s="841"/>
      <c r="WG35" s="841"/>
      <c r="WH35" s="841"/>
      <c r="WI35" s="841"/>
      <c r="WJ35" s="841"/>
      <c r="WK35" s="841"/>
      <c r="WL35" s="841"/>
      <c r="WM35" s="841"/>
      <c r="WN35" s="841"/>
      <c r="WO35" s="841"/>
      <c r="WP35" s="841"/>
      <c r="WQ35" s="841"/>
      <c r="WR35" s="841"/>
      <c r="WS35" s="841"/>
      <c r="WT35" s="841"/>
      <c r="WU35" s="841"/>
      <c r="WV35" s="841"/>
      <c r="WW35" s="841"/>
      <c r="WX35" s="841"/>
      <c r="WY35" s="841"/>
      <c r="WZ35" s="841"/>
      <c r="XA35" s="841"/>
      <c r="XB35" s="841"/>
      <c r="XC35" s="841"/>
      <c r="XD35" s="841"/>
      <c r="XE35" s="841"/>
      <c r="XF35" s="841"/>
      <c r="XG35" s="841"/>
      <c r="XH35" s="841"/>
      <c r="XI35" s="841"/>
      <c r="XJ35" s="841"/>
      <c r="XK35" s="841"/>
      <c r="XL35" s="841"/>
      <c r="XM35" s="841"/>
      <c r="XN35" s="841"/>
      <c r="XO35" s="841"/>
      <c r="XP35" s="841"/>
      <c r="XQ35" s="841"/>
      <c r="XR35" s="841"/>
      <c r="XS35" s="841"/>
      <c r="XT35" s="841"/>
      <c r="XU35" s="841"/>
      <c r="XV35" s="841"/>
      <c r="XW35" s="841"/>
      <c r="XX35" s="841"/>
      <c r="XY35" s="841"/>
      <c r="XZ35" s="841"/>
      <c r="YA35" s="841"/>
      <c r="YB35" s="841"/>
      <c r="YC35" s="841"/>
      <c r="YD35" s="841"/>
      <c r="YE35" s="841"/>
      <c r="YF35" s="841"/>
      <c r="YG35" s="841"/>
      <c r="YH35" s="841"/>
      <c r="YI35" s="841"/>
      <c r="YJ35" s="841"/>
      <c r="YK35" s="841"/>
      <c r="YL35" s="841"/>
      <c r="YM35" s="841"/>
      <c r="YN35" s="841"/>
      <c r="YO35" s="841"/>
      <c r="YP35" s="841"/>
      <c r="YQ35" s="841"/>
      <c r="YR35" s="841"/>
      <c r="YS35" s="841"/>
      <c r="YT35" s="841"/>
      <c r="YU35" s="841"/>
      <c r="YV35" s="841"/>
      <c r="YW35" s="841"/>
      <c r="YX35" s="841"/>
      <c r="YY35" s="841"/>
      <c r="YZ35" s="841"/>
      <c r="ZA35" s="841"/>
      <c r="ZB35" s="841"/>
      <c r="ZC35" s="841"/>
      <c r="ZD35" s="841"/>
      <c r="ZE35" s="841"/>
      <c r="ZF35" s="841"/>
      <c r="ZG35" s="841"/>
      <c r="ZH35" s="841"/>
      <c r="ZI35" s="841"/>
      <c r="ZJ35" s="841"/>
      <c r="ZK35" s="841"/>
      <c r="ZL35" s="841"/>
      <c r="ZM35" s="841"/>
      <c r="ZN35" s="841"/>
      <c r="ZO35" s="841"/>
      <c r="ZP35" s="841"/>
      <c r="ZQ35" s="841"/>
      <c r="ZR35" s="841"/>
      <c r="ZS35" s="841"/>
      <c r="ZT35" s="841"/>
      <c r="ZU35" s="841"/>
      <c r="ZV35" s="841"/>
      <c r="ZW35" s="841"/>
      <c r="ZX35" s="841"/>
      <c r="ZY35" s="841"/>
      <c r="ZZ35" s="841"/>
      <c r="AAA35" s="841"/>
      <c r="AAB35" s="841"/>
      <c r="AAC35" s="841"/>
      <c r="AAD35" s="841"/>
      <c r="AAE35" s="841"/>
      <c r="AAF35" s="841"/>
      <c r="AAG35" s="841"/>
      <c r="AAH35" s="841"/>
      <c r="AAI35" s="841"/>
      <c r="AAJ35" s="841"/>
      <c r="AAK35" s="841"/>
      <c r="AAL35" s="841"/>
      <c r="AAM35" s="841"/>
      <c r="AAN35" s="841"/>
      <c r="AAO35" s="841"/>
      <c r="AAP35" s="841"/>
      <c r="AAQ35" s="841"/>
      <c r="AAR35" s="841"/>
      <c r="AAS35" s="841"/>
      <c r="AAT35" s="841"/>
      <c r="AAU35" s="841"/>
      <c r="AAV35" s="841"/>
      <c r="AAW35" s="841"/>
      <c r="AAX35" s="841"/>
      <c r="AAY35" s="841"/>
      <c r="AAZ35" s="841"/>
      <c r="ABA35" s="841"/>
      <c r="ABB35" s="841"/>
      <c r="ABC35" s="841"/>
      <c r="ABD35" s="841"/>
      <c r="ABE35" s="841"/>
      <c r="ABF35" s="841"/>
      <c r="ABG35" s="841"/>
      <c r="ABH35" s="841"/>
      <c r="ABI35" s="841"/>
      <c r="ABJ35" s="841"/>
      <c r="ABK35" s="841"/>
      <c r="ABL35" s="841"/>
      <c r="ABM35" s="841"/>
      <c r="ABN35" s="841"/>
      <c r="ABO35" s="841"/>
      <c r="ABP35" s="841"/>
      <c r="ABQ35" s="841"/>
      <c r="ABR35" s="841"/>
      <c r="ABS35" s="841"/>
      <c r="ABT35" s="841"/>
      <c r="ABU35" s="841"/>
      <c r="ABV35" s="841"/>
      <c r="ABW35" s="841"/>
      <c r="ABX35" s="841"/>
      <c r="ABY35" s="841"/>
      <c r="ABZ35" s="841"/>
      <c r="ACA35" s="841"/>
      <c r="ACB35" s="841"/>
      <c r="ACC35" s="841"/>
      <c r="ACD35" s="841"/>
      <c r="ACE35" s="841"/>
      <c r="ACF35" s="841"/>
      <c r="ACG35" s="841"/>
      <c r="ACH35" s="841"/>
      <c r="ACI35" s="841"/>
      <c r="ACJ35" s="841"/>
      <c r="ACK35" s="841"/>
      <c r="ACL35" s="841"/>
      <c r="ACM35" s="841"/>
      <c r="ACN35" s="841"/>
      <c r="ACO35" s="841"/>
      <c r="ACP35" s="841"/>
      <c r="ACQ35" s="841"/>
      <c r="ACR35" s="841"/>
      <c r="ACS35" s="841"/>
      <c r="ACT35" s="841"/>
      <c r="ACU35" s="841"/>
      <c r="ACV35" s="841"/>
      <c r="ACW35" s="841"/>
      <c r="ACX35" s="841"/>
      <c r="ACY35" s="841"/>
      <c r="ACZ35" s="841"/>
      <c r="ADA35" s="841"/>
      <c r="ADB35" s="841"/>
      <c r="ADC35" s="841"/>
      <c r="ADD35" s="841"/>
      <c r="ADE35" s="841"/>
      <c r="ADF35" s="841"/>
      <c r="ADG35" s="841"/>
      <c r="ADH35" s="841"/>
      <c r="ADI35" s="841"/>
      <c r="ADJ35" s="841"/>
      <c r="ADK35" s="841"/>
      <c r="ADL35" s="841"/>
      <c r="ADM35" s="841"/>
      <c r="ADN35" s="841"/>
      <c r="ADO35" s="841"/>
      <c r="ADP35" s="841"/>
      <c r="ADQ35" s="841"/>
      <c r="ADR35" s="841"/>
      <c r="ADS35" s="841"/>
      <c r="ADT35" s="841"/>
      <c r="ADU35" s="841"/>
      <c r="ADV35" s="841"/>
      <c r="ADW35" s="841"/>
      <c r="ADX35" s="841"/>
      <c r="ADY35" s="841"/>
      <c r="ADZ35" s="841"/>
      <c r="AEA35" s="841"/>
      <c r="AEB35" s="841"/>
      <c r="AEC35" s="841"/>
      <c r="AED35" s="841"/>
      <c r="AEE35" s="841"/>
      <c r="AEF35" s="841"/>
      <c r="AEG35" s="841"/>
      <c r="AEH35" s="841"/>
      <c r="AEI35" s="841"/>
      <c r="AEJ35" s="841"/>
      <c r="AEK35" s="841"/>
      <c r="AEL35" s="841"/>
      <c r="AEM35" s="841"/>
      <c r="AEN35" s="841"/>
      <c r="AEO35" s="841"/>
      <c r="AEP35" s="841"/>
      <c r="AEQ35" s="841"/>
      <c r="AER35" s="841"/>
      <c r="AES35" s="841"/>
      <c r="AET35" s="841"/>
      <c r="AEU35" s="841"/>
      <c r="AEV35" s="841"/>
      <c r="AEW35" s="841"/>
      <c r="AEX35" s="841"/>
      <c r="AEY35" s="841"/>
      <c r="AEZ35" s="841"/>
      <c r="AFA35" s="841"/>
      <c r="AFB35" s="841"/>
      <c r="AFC35" s="841"/>
      <c r="AFD35" s="841"/>
      <c r="AFE35" s="841"/>
      <c r="AFF35" s="841"/>
      <c r="AFG35" s="841"/>
      <c r="AFH35" s="841"/>
      <c r="AFI35" s="841"/>
      <c r="AFJ35" s="841"/>
      <c r="AFK35" s="841"/>
      <c r="AFL35" s="841"/>
      <c r="AFM35" s="841"/>
      <c r="AFN35" s="841"/>
      <c r="AFO35" s="841"/>
      <c r="AFP35" s="841"/>
      <c r="AFQ35" s="841"/>
      <c r="AFR35" s="841"/>
      <c r="AFS35" s="841"/>
      <c r="AFT35" s="841"/>
      <c r="AFU35" s="841"/>
      <c r="AFV35" s="841"/>
      <c r="AFW35" s="841"/>
      <c r="AFX35" s="841"/>
      <c r="AFY35" s="841"/>
      <c r="AFZ35" s="841"/>
      <c r="AGA35" s="841"/>
      <c r="AGB35" s="841"/>
      <c r="AGC35" s="841"/>
      <c r="AGD35" s="841"/>
      <c r="AGE35" s="841"/>
      <c r="AGF35" s="841"/>
      <c r="AGG35" s="841"/>
      <c r="AGH35" s="841"/>
      <c r="AGI35" s="841"/>
      <c r="AGJ35" s="841"/>
      <c r="AGK35" s="841"/>
      <c r="AGL35" s="841"/>
      <c r="AGM35" s="841"/>
      <c r="AGN35" s="841"/>
      <c r="AGO35" s="841"/>
      <c r="AGP35" s="841"/>
      <c r="AGQ35" s="841"/>
      <c r="AGR35" s="841"/>
      <c r="AGS35" s="841"/>
      <c r="AGT35" s="841"/>
      <c r="AGU35" s="841"/>
      <c r="AGV35" s="841"/>
      <c r="AGW35" s="841"/>
      <c r="AGX35" s="841"/>
      <c r="AGY35" s="841"/>
      <c r="AGZ35" s="841"/>
      <c r="AHA35" s="841"/>
      <c r="AHB35" s="841"/>
      <c r="AHC35" s="841"/>
      <c r="AHD35" s="841"/>
      <c r="AHE35" s="841"/>
      <c r="AHF35" s="841"/>
      <c r="AHG35" s="841"/>
      <c r="AHH35" s="841"/>
      <c r="AHI35" s="841"/>
      <c r="AHJ35" s="841"/>
      <c r="AHK35" s="841"/>
      <c r="AHL35" s="841"/>
      <c r="AHM35" s="841"/>
      <c r="AHN35" s="841"/>
      <c r="AHO35" s="841"/>
      <c r="AHP35" s="841"/>
      <c r="AHQ35" s="841"/>
      <c r="AHR35" s="841"/>
      <c r="AHS35" s="841"/>
      <c r="AHT35" s="841"/>
      <c r="AHU35" s="841"/>
      <c r="AHV35" s="841"/>
      <c r="AHW35" s="841"/>
      <c r="AHX35" s="841"/>
      <c r="AHY35" s="841"/>
      <c r="AHZ35" s="841"/>
      <c r="AIA35" s="841"/>
      <c r="AIB35" s="841"/>
      <c r="AIC35" s="841"/>
      <c r="AID35" s="841"/>
      <c r="AIE35" s="841"/>
      <c r="AIF35" s="841"/>
      <c r="AIG35" s="841"/>
      <c r="AIH35" s="841"/>
      <c r="AII35" s="841"/>
      <c r="AIJ35" s="841"/>
      <c r="AIK35" s="841"/>
      <c r="AIL35" s="841"/>
      <c r="AIM35" s="841"/>
      <c r="AIN35" s="841"/>
      <c r="AIO35" s="841"/>
      <c r="AIP35" s="841"/>
      <c r="AIQ35" s="841"/>
      <c r="AIR35" s="841"/>
      <c r="AIS35" s="841"/>
      <c r="AIT35" s="841"/>
      <c r="AIU35" s="841"/>
      <c r="AIV35" s="841"/>
      <c r="AIW35" s="841"/>
      <c r="AIX35" s="841"/>
      <c r="AIY35" s="841"/>
      <c r="AIZ35" s="841"/>
      <c r="AJA35" s="841"/>
      <c r="AJB35" s="841"/>
      <c r="AJC35" s="841"/>
      <c r="AJD35" s="841"/>
      <c r="AJE35" s="841"/>
      <c r="AJF35" s="841"/>
      <c r="AJG35" s="841"/>
      <c r="AJH35" s="841"/>
      <c r="AJI35" s="841"/>
      <c r="AJJ35" s="841"/>
      <c r="AJK35" s="841"/>
      <c r="AJL35" s="841"/>
      <c r="AJM35" s="841"/>
      <c r="AJN35" s="841"/>
      <c r="AJO35" s="841"/>
      <c r="AJP35" s="841"/>
      <c r="AJQ35" s="841"/>
      <c r="AJR35" s="841"/>
      <c r="AJS35" s="841"/>
      <c r="AJT35" s="841"/>
      <c r="AJU35" s="841"/>
      <c r="AJV35" s="841"/>
      <c r="AJW35" s="841"/>
      <c r="AJX35" s="841"/>
      <c r="AJY35" s="841"/>
      <c r="AJZ35" s="841"/>
      <c r="AKA35" s="841"/>
      <c r="AKB35" s="841"/>
      <c r="AKC35" s="841"/>
      <c r="AKD35" s="841"/>
      <c r="AKE35" s="841"/>
      <c r="AKF35" s="841"/>
      <c r="AKG35" s="841"/>
      <c r="AKH35" s="841"/>
      <c r="AKI35" s="841"/>
      <c r="AKJ35" s="841"/>
      <c r="AKK35" s="841"/>
      <c r="AKL35" s="841"/>
      <c r="AKM35" s="841"/>
      <c r="AKN35" s="841"/>
      <c r="AKO35" s="841"/>
      <c r="AKP35" s="841"/>
      <c r="AKQ35" s="841"/>
      <c r="AKR35" s="841"/>
      <c r="AKS35" s="841"/>
      <c r="AKT35" s="841"/>
      <c r="AKU35" s="841"/>
      <c r="AKV35" s="841"/>
      <c r="AKW35" s="841"/>
      <c r="AKX35" s="841"/>
      <c r="AKY35" s="841"/>
      <c r="AKZ35" s="841"/>
      <c r="ALA35" s="841"/>
      <c r="ALB35" s="841"/>
      <c r="ALC35" s="841"/>
      <c r="ALD35" s="841"/>
      <c r="ALE35" s="841"/>
      <c r="ALF35" s="841"/>
      <c r="ALG35" s="841"/>
      <c r="ALH35" s="841"/>
      <c r="ALI35" s="841"/>
      <c r="ALJ35" s="841"/>
      <c r="ALK35" s="841"/>
      <c r="ALL35" s="841"/>
      <c r="ALM35" s="841"/>
      <c r="ALN35" s="841"/>
      <c r="ALO35" s="841"/>
      <c r="ALP35" s="841"/>
      <c r="ALQ35" s="841"/>
      <c r="ALR35" s="841"/>
      <c r="ALS35" s="841"/>
      <c r="ALT35" s="841"/>
      <c r="ALU35" s="841"/>
      <c r="ALV35" s="841"/>
      <c r="ALW35" s="841"/>
      <c r="ALX35" s="841"/>
      <c r="ALY35" s="841"/>
      <c r="ALZ35" s="841"/>
      <c r="AMA35" s="841"/>
      <c r="AMB35" s="841"/>
      <c r="AMC35" s="841"/>
      <c r="AMD35" s="841"/>
      <c r="AME35" s="841"/>
      <c r="AMF35" s="841"/>
      <c r="AMG35" s="841"/>
      <c r="AMH35" s="841"/>
      <c r="AMI35" s="841"/>
      <c r="AMJ35" s="841"/>
      <c r="AMK35" s="841"/>
      <c r="AML35" s="841"/>
      <c r="AMM35" s="841"/>
      <c r="AMN35" s="841"/>
      <c r="AMO35" s="841"/>
      <c r="AMP35" s="841"/>
      <c r="AMQ35" s="841"/>
      <c r="AMR35" s="841"/>
      <c r="AMS35" s="841"/>
      <c r="AMT35" s="841"/>
      <c r="AMU35" s="841"/>
      <c r="AMV35" s="841"/>
      <c r="AMW35" s="841"/>
      <c r="AMX35" s="841"/>
      <c r="AMY35" s="841"/>
      <c r="AMZ35" s="841"/>
      <c r="ANA35" s="841"/>
      <c r="ANB35" s="841"/>
      <c r="ANC35" s="841"/>
      <c r="AND35" s="841"/>
      <c r="ANE35" s="841"/>
      <c r="ANF35" s="841"/>
      <c r="ANG35" s="841"/>
      <c r="ANH35" s="841"/>
      <c r="ANI35" s="841"/>
      <c r="ANJ35" s="841"/>
      <c r="ANK35" s="841"/>
      <c r="ANL35" s="841"/>
      <c r="ANM35" s="841"/>
      <c r="ANN35" s="841"/>
      <c r="ANO35" s="841"/>
      <c r="ANP35" s="841"/>
      <c r="ANQ35" s="841"/>
      <c r="ANR35" s="841"/>
      <c r="ANS35" s="841"/>
      <c r="ANT35" s="841"/>
      <c r="ANU35" s="841"/>
      <c r="ANV35" s="841"/>
      <c r="ANW35" s="841"/>
      <c r="ANX35" s="841"/>
      <c r="ANY35" s="841"/>
      <c r="ANZ35" s="841"/>
      <c r="AOA35" s="841"/>
      <c r="AOB35" s="841"/>
      <c r="AOC35" s="841"/>
      <c r="AOD35" s="841"/>
      <c r="AOE35" s="841"/>
      <c r="AOF35" s="841"/>
      <c r="AOG35" s="841"/>
      <c r="AOH35" s="841"/>
      <c r="AOI35" s="841"/>
      <c r="AOJ35" s="841"/>
      <c r="AOK35" s="841"/>
      <c r="AOL35" s="841"/>
      <c r="AOM35" s="841"/>
      <c r="AON35" s="841"/>
      <c r="AOO35" s="841"/>
      <c r="AOP35" s="841"/>
      <c r="AOQ35" s="841"/>
      <c r="AOR35" s="841"/>
      <c r="AOS35" s="841"/>
      <c r="AOT35" s="841"/>
      <c r="AOU35" s="841"/>
      <c r="AOV35" s="841"/>
      <c r="AOW35" s="841"/>
      <c r="AOX35" s="841"/>
      <c r="AOY35" s="841"/>
      <c r="AOZ35" s="841"/>
      <c r="APA35" s="841"/>
      <c r="APB35" s="841"/>
      <c r="APC35" s="841"/>
      <c r="APD35" s="841"/>
      <c r="APE35" s="841"/>
      <c r="APF35" s="841"/>
      <c r="APG35" s="841"/>
      <c r="APH35" s="841"/>
      <c r="API35" s="841"/>
      <c r="APJ35" s="841"/>
      <c r="APK35" s="841"/>
      <c r="APL35" s="841"/>
      <c r="APM35" s="841"/>
      <c r="APN35" s="841"/>
      <c r="APO35" s="841"/>
      <c r="APP35" s="841"/>
      <c r="APQ35" s="841"/>
      <c r="APR35" s="841"/>
      <c r="APS35" s="841"/>
      <c r="APT35" s="841"/>
      <c r="APU35" s="841"/>
      <c r="APV35" s="841"/>
      <c r="APW35" s="841"/>
      <c r="APX35" s="841"/>
      <c r="APY35" s="841"/>
      <c r="APZ35" s="841"/>
      <c r="AQA35" s="841"/>
      <c r="AQB35" s="841"/>
      <c r="AQC35" s="841"/>
      <c r="AQD35" s="841"/>
      <c r="AQE35" s="841"/>
      <c r="AQF35" s="841"/>
      <c r="AQG35" s="841"/>
      <c r="AQH35" s="841"/>
      <c r="AQI35" s="841"/>
      <c r="AQJ35" s="841"/>
      <c r="AQK35" s="841"/>
      <c r="AQL35" s="841"/>
      <c r="AQM35" s="841"/>
      <c r="AQN35" s="841"/>
      <c r="AQO35" s="841"/>
      <c r="AQP35" s="841"/>
      <c r="AQQ35" s="841"/>
      <c r="AQR35" s="841"/>
      <c r="AQS35" s="841"/>
      <c r="AQT35" s="841"/>
      <c r="AQU35" s="841"/>
      <c r="AQV35" s="841"/>
      <c r="AQW35" s="841"/>
      <c r="AQX35" s="841"/>
      <c r="AQY35" s="841"/>
      <c r="AQZ35" s="841"/>
      <c r="ARA35" s="841"/>
      <c r="ARB35" s="841"/>
      <c r="ARC35" s="841"/>
      <c r="ARD35" s="841"/>
      <c r="ARE35" s="841"/>
      <c r="ARF35" s="841"/>
      <c r="ARG35" s="841"/>
      <c r="ARH35" s="841"/>
      <c r="ARI35" s="841"/>
      <c r="ARJ35" s="841"/>
      <c r="ARK35" s="841"/>
      <c r="ARL35" s="841"/>
      <c r="ARM35" s="841"/>
      <c r="ARN35" s="841"/>
      <c r="ARO35" s="841"/>
      <c r="ARP35" s="841"/>
      <c r="ARQ35" s="841"/>
      <c r="ARR35" s="841"/>
      <c r="ARS35" s="841"/>
      <c r="ART35" s="841"/>
      <c r="ARU35" s="841"/>
      <c r="ARV35" s="841"/>
      <c r="ARW35" s="841"/>
      <c r="ARX35" s="841"/>
      <c r="ARY35" s="841"/>
      <c r="ARZ35" s="841"/>
      <c r="ASA35" s="841"/>
      <c r="ASB35" s="841"/>
      <c r="ASC35" s="841"/>
      <c r="ASD35" s="841"/>
      <c r="ASE35" s="841"/>
      <c r="ASF35" s="841"/>
      <c r="ASG35" s="841"/>
      <c r="ASH35" s="841"/>
      <c r="ASI35" s="841"/>
      <c r="ASJ35" s="841"/>
      <c r="ASK35" s="841"/>
      <c r="ASL35" s="841"/>
      <c r="ASM35" s="841"/>
      <c r="ASN35" s="841"/>
      <c r="ASO35" s="841"/>
      <c r="ASP35" s="841"/>
      <c r="ASQ35" s="841"/>
      <c r="ASR35" s="841"/>
      <c r="ASS35" s="841"/>
      <c r="AST35" s="841"/>
      <c r="ASU35" s="841"/>
      <c r="ASV35" s="841"/>
      <c r="ASW35" s="841"/>
      <c r="ASX35" s="841"/>
      <c r="ASY35" s="841"/>
      <c r="ASZ35" s="841"/>
      <c r="ATA35" s="841"/>
      <c r="ATB35" s="841"/>
      <c r="ATC35" s="841"/>
      <c r="ATD35" s="841"/>
      <c r="ATE35" s="841"/>
      <c r="ATF35" s="841"/>
      <c r="ATG35" s="841"/>
      <c r="ATH35" s="841"/>
      <c r="ATI35" s="841"/>
      <c r="ATJ35" s="841"/>
      <c r="ATK35" s="841"/>
      <c r="ATL35" s="841"/>
      <c r="ATM35" s="841"/>
      <c r="ATN35" s="841"/>
      <c r="ATO35" s="841"/>
      <c r="ATP35" s="841"/>
      <c r="ATQ35" s="841"/>
      <c r="ATR35" s="841"/>
      <c r="ATS35" s="841"/>
      <c r="ATT35" s="841"/>
      <c r="ATU35" s="841"/>
      <c r="ATV35" s="841"/>
      <c r="ATW35" s="841"/>
      <c r="ATX35" s="841"/>
      <c r="ATY35" s="841"/>
      <c r="ATZ35" s="841"/>
      <c r="AUA35" s="841"/>
      <c r="AUB35" s="841"/>
      <c r="AUC35" s="841"/>
      <c r="AUD35" s="841"/>
      <c r="AUE35" s="841"/>
      <c r="AUF35" s="841"/>
      <c r="AUG35" s="841"/>
      <c r="AUH35" s="841"/>
      <c r="AUI35" s="841"/>
      <c r="AUJ35" s="841"/>
      <c r="AUK35" s="841"/>
      <c r="AUL35" s="841"/>
      <c r="AUM35" s="841"/>
      <c r="AUN35" s="841"/>
      <c r="AUO35" s="841"/>
      <c r="AUP35" s="841"/>
      <c r="AUQ35" s="841"/>
      <c r="AUR35" s="841"/>
      <c r="AUS35" s="841"/>
      <c r="AUT35" s="841"/>
      <c r="AUU35" s="841"/>
      <c r="AUV35" s="841"/>
      <c r="AUW35" s="841"/>
      <c r="AUX35" s="841"/>
      <c r="AUY35" s="841"/>
      <c r="AUZ35" s="841"/>
      <c r="AVA35" s="841"/>
      <c r="AVB35" s="841"/>
      <c r="AVC35" s="841"/>
      <c r="AVD35" s="841"/>
      <c r="AVE35" s="841"/>
      <c r="AVF35" s="841"/>
      <c r="AVG35" s="841"/>
      <c r="AVH35" s="841"/>
      <c r="AVI35" s="841"/>
      <c r="AVJ35" s="841"/>
      <c r="AVK35" s="841"/>
      <c r="AVL35" s="841"/>
      <c r="AVM35" s="841"/>
      <c r="AVN35" s="841"/>
      <c r="AVO35" s="841"/>
      <c r="AVP35" s="841"/>
      <c r="AVQ35" s="841"/>
      <c r="AVR35" s="841"/>
      <c r="AVS35" s="841"/>
      <c r="AVT35" s="841"/>
      <c r="AVU35" s="841"/>
      <c r="AVV35" s="841"/>
      <c r="AVW35" s="841"/>
      <c r="AVX35" s="841"/>
      <c r="AVY35" s="841"/>
      <c r="AVZ35" s="841"/>
      <c r="AWA35" s="841"/>
      <c r="AWB35" s="841"/>
      <c r="AWC35" s="841"/>
      <c r="AWD35" s="841"/>
      <c r="AWE35" s="841"/>
      <c r="AWF35" s="841"/>
      <c r="AWG35" s="841"/>
      <c r="AWH35" s="841"/>
      <c r="AWI35" s="841"/>
      <c r="AWJ35" s="841"/>
      <c r="AWK35" s="841"/>
      <c r="AWL35" s="841"/>
      <c r="AWM35" s="841"/>
      <c r="AWN35" s="841"/>
      <c r="AWO35" s="841"/>
      <c r="AWP35" s="841"/>
      <c r="AWQ35" s="841"/>
      <c r="AWR35" s="841"/>
      <c r="AWS35" s="841"/>
      <c r="AWT35" s="841"/>
      <c r="AWU35" s="841"/>
      <c r="AWV35" s="841"/>
      <c r="AWW35" s="841"/>
      <c r="AWX35" s="841"/>
      <c r="AWY35" s="841"/>
      <c r="AWZ35" s="841"/>
      <c r="AXA35" s="841"/>
      <c r="AXB35" s="841"/>
      <c r="AXC35" s="841"/>
      <c r="AXD35" s="841"/>
      <c r="AXE35" s="841"/>
      <c r="AXF35" s="841"/>
      <c r="AXG35" s="841"/>
      <c r="AXH35" s="841"/>
      <c r="AXI35" s="841"/>
      <c r="AXJ35" s="841"/>
      <c r="AXK35" s="841"/>
      <c r="AXL35" s="841"/>
      <c r="AXM35" s="841"/>
      <c r="AXN35" s="841"/>
      <c r="AXO35" s="841"/>
      <c r="AXP35" s="841"/>
      <c r="AXQ35" s="841"/>
      <c r="AXR35" s="841"/>
      <c r="AXS35" s="841"/>
      <c r="AXT35" s="841"/>
      <c r="AXU35" s="841"/>
      <c r="AXV35" s="841"/>
      <c r="AXW35" s="841"/>
      <c r="AXX35" s="841"/>
      <c r="AXY35" s="841"/>
      <c r="AXZ35" s="841"/>
      <c r="AYA35" s="841"/>
      <c r="AYB35" s="841"/>
      <c r="AYC35" s="841"/>
      <c r="AYD35" s="841"/>
      <c r="AYE35" s="841"/>
      <c r="AYF35" s="841"/>
      <c r="AYG35" s="841"/>
      <c r="AYH35" s="841"/>
      <c r="AYI35" s="841"/>
      <c r="AYJ35" s="841"/>
      <c r="AYK35" s="841"/>
      <c r="AYL35" s="841"/>
      <c r="AYM35" s="841"/>
      <c r="AYN35" s="841"/>
      <c r="AYO35" s="841"/>
      <c r="AYP35" s="841"/>
      <c r="AYQ35" s="841"/>
      <c r="AYR35" s="841"/>
      <c r="AYS35" s="841"/>
    </row>
    <row r="36" spans="1:1345" s="687" customFormat="1" ht="15" customHeight="1">
      <c r="A36" s="707"/>
      <c r="B36" s="717"/>
      <c r="C36" s="718"/>
      <c r="D36" s="716">
        <v>4</v>
      </c>
      <c r="E36" s="708" t="s">
        <v>27</v>
      </c>
      <c r="F36" s="709"/>
      <c r="G36" s="720" t="s">
        <v>28</v>
      </c>
      <c r="H36" s="710">
        <f t="shared" si="5"/>
        <v>0</v>
      </c>
      <c r="I36" s="710">
        <f t="shared" si="6"/>
        <v>0</v>
      </c>
      <c r="J36" s="710">
        <f t="shared" si="1"/>
        <v>0</v>
      </c>
      <c r="K36" s="711">
        <f t="shared" si="2"/>
        <v>0</v>
      </c>
      <c r="L36" s="710"/>
      <c r="M36" s="710"/>
      <c r="N36" s="721"/>
      <c r="O36" s="710"/>
      <c r="P36" s="710"/>
      <c r="Q36" s="721"/>
      <c r="R36" s="710"/>
      <c r="S36" s="710"/>
      <c r="T36" s="721"/>
      <c r="U36" s="710"/>
      <c r="V36" s="710"/>
      <c r="W36" s="721"/>
      <c r="X36" s="710"/>
      <c r="Y36" s="710"/>
      <c r="Z36" s="721"/>
      <c r="AA36" s="710"/>
      <c r="AB36" s="710"/>
      <c r="AC36" s="721"/>
      <c r="AD36" s="710"/>
      <c r="AE36" s="710"/>
      <c r="AF36" s="721"/>
      <c r="AG36" s="710"/>
      <c r="AH36" s="710"/>
      <c r="AI36" s="721"/>
      <c r="AJ36" s="710"/>
      <c r="AK36" s="710"/>
      <c r="AL36" s="721"/>
      <c r="AM36" s="710"/>
      <c r="AN36" s="710"/>
      <c r="AO36" s="721"/>
      <c r="AP36" s="710"/>
      <c r="AQ36" s="710"/>
      <c r="AR36" s="721"/>
      <c r="AS36" s="710"/>
      <c r="AT36" s="710"/>
      <c r="AU36" s="721"/>
      <c r="AV36" s="710"/>
      <c r="AW36" s="710"/>
      <c r="AX36" s="721"/>
      <c r="AY36" s="710"/>
      <c r="AZ36" s="710"/>
      <c r="BA36" s="721"/>
      <c r="BB36" s="710"/>
      <c r="BC36" s="710"/>
      <c r="BD36" s="721"/>
      <c r="BE36" s="710"/>
      <c r="BF36" s="710"/>
      <c r="BG36" s="721"/>
      <c r="BH36" s="710"/>
      <c r="BI36" s="710"/>
      <c r="BJ36" s="721"/>
      <c r="BK36" s="710"/>
      <c r="BL36" s="710"/>
      <c r="BM36" s="721"/>
      <c r="BN36" s="710"/>
      <c r="BO36" s="710"/>
      <c r="BP36" s="721"/>
      <c r="BQ36" s="710"/>
      <c r="BR36" s="710"/>
      <c r="BS36" s="721"/>
      <c r="BT36" s="710"/>
      <c r="BU36" s="710"/>
      <c r="BV36" s="721"/>
      <c r="BW36" s="710"/>
      <c r="BX36" s="710"/>
      <c r="BY36" s="721"/>
      <c r="BZ36" s="710"/>
      <c r="CA36" s="710"/>
      <c r="CB36" s="721"/>
      <c r="CC36" s="710"/>
      <c r="CD36" s="710"/>
      <c r="CE36" s="721"/>
      <c r="CF36" s="710"/>
      <c r="CG36" s="710"/>
      <c r="CH36" s="721"/>
      <c r="CI36" s="710"/>
      <c r="CJ36" s="710"/>
      <c r="CK36" s="721"/>
      <c r="CL36" s="710"/>
      <c r="CM36" s="710"/>
      <c r="CN36" s="721"/>
      <c r="CO36" s="710"/>
      <c r="CP36" s="710"/>
      <c r="CQ36" s="721"/>
      <c r="CR36" s="710"/>
      <c r="CS36" s="710"/>
      <c r="CT36" s="721"/>
      <c r="CU36" s="710"/>
      <c r="CV36" s="710"/>
      <c r="CW36" s="721"/>
      <c r="CX36" s="710"/>
      <c r="CY36" s="710"/>
      <c r="CZ36" s="721"/>
      <c r="DA36" s="710"/>
      <c r="DB36" s="710"/>
      <c r="DC36" s="721"/>
      <c r="DD36" s="710"/>
      <c r="DE36" s="710"/>
      <c r="DF36" s="721"/>
      <c r="DG36" s="710"/>
      <c r="DH36" s="710"/>
      <c r="DI36" s="721"/>
      <c r="DJ36" s="710"/>
      <c r="DK36" s="710"/>
      <c r="DL36" s="721"/>
      <c r="DM36" s="710"/>
      <c r="DN36" s="710"/>
      <c r="DO36" s="721"/>
      <c r="DP36" s="710"/>
      <c r="DQ36" s="710"/>
      <c r="DR36" s="721"/>
      <c r="DS36" s="710"/>
      <c r="DT36" s="710"/>
      <c r="DU36" s="721"/>
      <c r="DV36" s="710"/>
      <c r="DW36" s="710"/>
      <c r="DX36" s="721"/>
      <c r="DY36" s="710"/>
      <c r="DZ36" s="710"/>
      <c r="EA36" s="721"/>
      <c r="EB36" s="710"/>
      <c r="EC36" s="710"/>
      <c r="ED36" s="721"/>
      <c r="EE36" s="710"/>
      <c r="EF36" s="710"/>
      <c r="EG36" s="721"/>
      <c r="EH36" s="710"/>
      <c r="EI36" s="710"/>
      <c r="EJ36" s="721"/>
      <c r="EK36" s="721"/>
      <c r="EL36" s="721"/>
      <c r="EM36" s="721"/>
      <c r="EN36" s="721"/>
      <c r="EO36" s="721"/>
      <c r="EP36" s="721"/>
      <c r="EQ36" s="710"/>
      <c r="ER36" s="710"/>
      <c r="ES36" s="721"/>
      <c r="ET36" s="710"/>
      <c r="EU36" s="710"/>
      <c r="EV36" s="721"/>
      <c r="EW36" s="710"/>
      <c r="EX36" s="710"/>
      <c r="EY36" s="721"/>
      <c r="EZ36" s="710"/>
      <c r="FA36" s="710"/>
      <c r="FB36" s="721"/>
      <c r="FC36" s="710"/>
      <c r="FD36" s="710"/>
      <c r="FE36" s="721"/>
      <c r="FF36" s="710"/>
      <c r="FG36" s="710"/>
      <c r="FH36" s="721"/>
      <c r="FI36" s="710"/>
      <c r="FJ36" s="710"/>
      <c r="FK36" s="721"/>
      <c r="FL36" s="710"/>
      <c r="FM36" s="710"/>
      <c r="FN36" s="721"/>
      <c r="FO36" s="710"/>
      <c r="FP36" s="710"/>
      <c r="FQ36" s="721"/>
      <c r="FR36" s="710"/>
      <c r="FS36" s="710"/>
      <c r="FT36" s="721"/>
      <c r="FU36" s="710"/>
      <c r="FV36" s="710"/>
      <c r="FW36" s="721"/>
      <c r="FX36" s="710"/>
      <c r="FY36" s="710"/>
      <c r="FZ36" s="721"/>
      <c r="GA36" s="710">
        <f t="shared" si="17"/>
        <v>0</v>
      </c>
      <c r="GB36" s="710">
        <f t="shared" si="18"/>
        <v>0</v>
      </c>
      <c r="GC36" s="721"/>
      <c r="GD36" s="705">
        <f t="shared" si="3"/>
        <v>0</v>
      </c>
      <c r="GE36" s="833"/>
      <c r="GF36" s="841"/>
      <c r="GG36" s="841"/>
      <c r="GH36" s="841"/>
      <c r="GI36" s="841"/>
      <c r="GJ36" s="841"/>
      <c r="GK36" s="841"/>
      <c r="GL36" s="841"/>
      <c r="GM36" s="841"/>
      <c r="GN36" s="841"/>
      <c r="GO36" s="841"/>
      <c r="GP36" s="841"/>
      <c r="GQ36" s="841"/>
      <c r="GR36" s="841"/>
      <c r="GS36" s="841"/>
      <c r="GT36" s="841"/>
      <c r="GU36" s="841"/>
      <c r="GV36" s="841"/>
      <c r="GW36" s="841"/>
      <c r="GX36" s="841"/>
      <c r="GY36" s="841"/>
      <c r="GZ36" s="841"/>
      <c r="HA36" s="841"/>
      <c r="HB36" s="841"/>
      <c r="HC36" s="841"/>
      <c r="HD36" s="841"/>
      <c r="HE36" s="841"/>
      <c r="HF36" s="841"/>
      <c r="HG36" s="841"/>
      <c r="HH36" s="841"/>
      <c r="HI36" s="841"/>
      <c r="HJ36" s="841"/>
      <c r="HK36" s="841"/>
      <c r="HL36" s="841"/>
      <c r="HM36" s="841"/>
      <c r="HN36" s="841"/>
      <c r="HO36" s="841"/>
      <c r="HP36" s="841"/>
      <c r="HQ36" s="841"/>
      <c r="HR36" s="841"/>
      <c r="HS36" s="841"/>
      <c r="HT36" s="841"/>
      <c r="HU36" s="841"/>
      <c r="HV36" s="841"/>
      <c r="HW36" s="841"/>
      <c r="HX36" s="841"/>
      <c r="HY36" s="841"/>
      <c r="HZ36" s="841"/>
      <c r="IA36" s="841"/>
      <c r="IB36" s="841"/>
      <c r="IC36" s="841"/>
      <c r="ID36" s="841"/>
      <c r="IE36" s="841"/>
      <c r="IF36" s="841"/>
      <c r="IG36" s="841"/>
      <c r="IH36" s="841"/>
      <c r="II36" s="841"/>
      <c r="IJ36" s="841"/>
      <c r="IK36" s="841"/>
      <c r="IL36" s="841"/>
      <c r="IM36" s="841"/>
      <c r="IN36" s="841"/>
      <c r="IO36" s="841"/>
      <c r="IP36" s="841"/>
      <c r="IQ36" s="841"/>
      <c r="IR36" s="841"/>
      <c r="IS36" s="841"/>
      <c r="IT36" s="841"/>
      <c r="IU36" s="841"/>
      <c r="IV36" s="841"/>
      <c r="IW36" s="841"/>
      <c r="IX36" s="841"/>
      <c r="IY36" s="841"/>
      <c r="IZ36" s="841"/>
      <c r="JA36" s="841"/>
      <c r="JB36" s="841"/>
      <c r="JC36" s="841"/>
      <c r="JD36" s="841"/>
      <c r="JE36" s="841"/>
      <c r="JF36" s="841"/>
      <c r="JG36" s="841"/>
      <c r="JH36" s="841"/>
      <c r="JI36" s="841"/>
      <c r="JJ36" s="841"/>
      <c r="JK36" s="841"/>
      <c r="JL36" s="841"/>
      <c r="JM36" s="841"/>
      <c r="JN36" s="841"/>
      <c r="JO36" s="841"/>
      <c r="JP36" s="841"/>
      <c r="JQ36" s="841"/>
      <c r="JR36" s="841"/>
      <c r="JS36" s="841"/>
      <c r="JT36" s="841"/>
      <c r="JU36" s="841"/>
      <c r="JV36" s="841"/>
      <c r="JW36" s="841"/>
      <c r="JX36" s="841"/>
      <c r="JY36" s="841"/>
      <c r="JZ36" s="841"/>
      <c r="KA36" s="841"/>
      <c r="KB36" s="841"/>
      <c r="KC36" s="841"/>
      <c r="KD36" s="841"/>
      <c r="KE36" s="841"/>
      <c r="KF36" s="841"/>
      <c r="KG36" s="841"/>
      <c r="KH36" s="841"/>
      <c r="KI36" s="841"/>
      <c r="KJ36" s="841"/>
      <c r="KK36" s="841"/>
      <c r="KL36" s="841"/>
      <c r="KM36" s="841"/>
      <c r="KN36" s="841"/>
      <c r="KO36" s="841"/>
      <c r="KP36" s="841"/>
      <c r="KQ36" s="841"/>
      <c r="KR36" s="841"/>
      <c r="KS36" s="841"/>
      <c r="KT36" s="841"/>
      <c r="KU36" s="841"/>
      <c r="KV36" s="841"/>
      <c r="KW36" s="841"/>
      <c r="KX36" s="841"/>
      <c r="KY36" s="841"/>
      <c r="KZ36" s="841"/>
      <c r="LA36" s="841"/>
      <c r="LB36" s="841"/>
      <c r="LC36" s="841"/>
      <c r="LD36" s="841"/>
      <c r="LE36" s="841"/>
      <c r="LF36" s="841"/>
      <c r="LG36" s="841"/>
      <c r="LH36" s="841"/>
      <c r="LI36" s="841"/>
      <c r="LJ36" s="841"/>
      <c r="LK36" s="841"/>
      <c r="LL36" s="841"/>
      <c r="LM36" s="841"/>
      <c r="LN36" s="841"/>
      <c r="LO36" s="841"/>
      <c r="LP36" s="841"/>
      <c r="LQ36" s="841"/>
      <c r="LR36" s="841"/>
      <c r="LS36" s="841"/>
      <c r="LT36" s="841"/>
      <c r="LU36" s="841"/>
      <c r="LV36" s="841"/>
      <c r="LW36" s="841"/>
      <c r="LX36" s="841"/>
      <c r="LY36" s="841"/>
      <c r="LZ36" s="841"/>
      <c r="MA36" s="841"/>
      <c r="MB36" s="841"/>
      <c r="MC36" s="841"/>
      <c r="MD36" s="841"/>
      <c r="ME36" s="841"/>
      <c r="MF36" s="841"/>
      <c r="MG36" s="841"/>
      <c r="MH36" s="841"/>
      <c r="MI36" s="841"/>
      <c r="MJ36" s="841"/>
      <c r="MK36" s="841"/>
      <c r="ML36" s="841"/>
      <c r="MM36" s="841"/>
      <c r="MN36" s="841"/>
      <c r="MO36" s="841"/>
      <c r="MP36" s="841"/>
      <c r="MQ36" s="841"/>
      <c r="MR36" s="841"/>
      <c r="MS36" s="841"/>
      <c r="MT36" s="841"/>
      <c r="MU36" s="841"/>
      <c r="MV36" s="841"/>
      <c r="MW36" s="841"/>
      <c r="MX36" s="841"/>
      <c r="MY36" s="841"/>
      <c r="MZ36" s="841"/>
      <c r="NA36" s="841"/>
      <c r="NB36" s="841"/>
      <c r="NC36" s="841"/>
      <c r="ND36" s="841"/>
      <c r="NE36" s="841"/>
      <c r="NF36" s="841"/>
      <c r="NG36" s="841"/>
      <c r="NH36" s="841"/>
      <c r="NI36" s="841"/>
      <c r="NJ36" s="841"/>
      <c r="NK36" s="841"/>
      <c r="NL36" s="841"/>
      <c r="NM36" s="841"/>
      <c r="NN36" s="841"/>
      <c r="NO36" s="841"/>
      <c r="NP36" s="841"/>
      <c r="NQ36" s="841"/>
      <c r="NR36" s="841"/>
      <c r="NS36" s="841"/>
      <c r="NT36" s="841"/>
      <c r="NU36" s="841"/>
      <c r="NV36" s="841"/>
      <c r="NW36" s="841"/>
      <c r="NX36" s="841"/>
      <c r="NY36" s="841"/>
      <c r="NZ36" s="841"/>
      <c r="OA36" s="841"/>
      <c r="OB36" s="841"/>
      <c r="OC36" s="841"/>
      <c r="OD36" s="841"/>
      <c r="OE36" s="841"/>
      <c r="OF36" s="841"/>
      <c r="OG36" s="841"/>
      <c r="OH36" s="841"/>
      <c r="OI36" s="841"/>
      <c r="OJ36" s="841"/>
      <c r="OK36" s="841"/>
      <c r="OL36" s="841"/>
      <c r="OM36" s="841"/>
      <c r="ON36" s="841"/>
      <c r="OO36" s="841"/>
      <c r="OP36" s="841"/>
      <c r="OQ36" s="841"/>
      <c r="OR36" s="841"/>
      <c r="OS36" s="841"/>
      <c r="OT36" s="841"/>
      <c r="OU36" s="841"/>
      <c r="OV36" s="841"/>
      <c r="OW36" s="841"/>
      <c r="OX36" s="841"/>
      <c r="OY36" s="841"/>
      <c r="OZ36" s="841"/>
      <c r="PA36" s="841"/>
      <c r="PB36" s="841"/>
      <c r="PC36" s="841"/>
      <c r="PD36" s="841"/>
      <c r="PE36" s="841"/>
      <c r="PF36" s="841"/>
      <c r="PG36" s="841"/>
      <c r="PH36" s="841"/>
      <c r="PI36" s="841"/>
      <c r="PJ36" s="841"/>
      <c r="PK36" s="841"/>
      <c r="PL36" s="841"/>
      <c r="PM36" s="841"/>
      <c r="PN36" s="841"/>
      <c r="PO36" s="841"/>
      <c r="PP36" s="841"/>
      <c r="PQ36" s="841"/>
      <c r="PR36" s="841"/>
      <c r="PS36" s="841"/>
      <c r="PT36" s="841"/>
      <c r="PU36" s="841"/>
      <c r="PV36" s="841"/>
      <c r="PW36" s="841"/>
      <c r="PX36" s="841"/>
      <c r="PY36" s="841"/>
      <c r="PZ36" s="841"/>
      <c r="QA36" s="841"/>
      <c r="QB36" s="841"/>
      <c r="QC36" s="841"/>
      <c r="QD36" s="841"/>
      <c r="QE36" s="841"/>
      <c r="QF36" s="841"/>
      <c r="QG36" s="841"/>
      <c r="QH36" s="841"/>
      <c r="QI36" s="841"/>
      <c r="QJ36" s="841"/>
      <c r="QK36" s="841"/>
      <c r="QL36" s="841"/>
      <c r="QM36" s="841"/>
      <c r="QN36" s="841"/>
      <c r="QO36" s="841"/>
      <c r="QP36" s="841"/>
      <c r="QQ36" s="841"/>
      <c r="QR36" s="841"/>
      <c r="QS36" s="841"/>
      <c r="QT36" s="841"/>
      <c r="QU36" s="841"/>
      <c r="QV36" s="841"/>
      <c r="QW36" s="841"/>
      <c r="QX36" s="841"/>
      <c r="QY36" s="841"/>
      <c r="QZ36" s="841"/>
      <c r="RA36" s="841"/>
      <c r="RB36" s="841"/>
      <c r="RC36" s="841"/>
      <c r="RD36" s="841"/>
      <c r="RE36" s="841"/>
      <c r="RF36" s="841"/>
      <c r="RG36" s="841"/>
      <c r="RH36" s="841"/>
      <c r="RI36" s="841"/>
      <c r="RJ36" s="841"/>
      <c r="RK36" s="841"/>
      <c r="RL36" s="841"/>
      <c r="RM36" s="841"/>
      <c r="RN36" s="841"/>
      <c r="RO36" s="841"/>
      <c r="RP36" s="841"/>
      <c r="RQ36" s="841"/>
      <c r="RR36" s="841"/>
      <c r="RS36" s="841"/>
      <c r="RT36" s="841"/>
      <c r="RU36" s="841"/>
      <c r="RV36" s="841"/>
      <c r="RW36" s="841"/>
      <c r="RX36" s="841"/>
      <c r="RY36" s="841"/>
      <c r="RZ36" s="841"/>
      <c r="SA36" s="841"/>
      <c r="SB36" s="841"/>
      <c r="SC36" s="841"/>
      <c r="SD36" s="841"/>
      <c r="SE36" s="841"/>
      <c r="SF36" s="841"/>
      <c r="SG36" s="841"/>
      <c r="SH36" s="841"/>
      <c r="SI36" s="841"/>
      <c r="SJ36" s="841"/>
      <c r="SK36" s="841"/>
      <c r="SL36" s="841"/>
      <c r="SM36" s="841"/>
      <c r="SN36" s="841"/>
      <c r="SO36" s="841"/>
      <c r="SP36" s="841"/>
      <c r="SQ36" s="841"/>
      <c r="SR36" s="841"/>
      <c r="SS36" s="841"/>
      <c r="ST36" s="841"/>
      <c r="SU36" s="841"/>
      <c r="SV36" s="841"/>
      <c r="SW36" s="841"/>
      <c r="SX36" s="841"/>
      <c r="SY36" s="841"/>
      <c r="SZ36" s="841"/>
      <c r="TA36" s="841"/>
      <c r="TB36" s="841"/>
      <c r="TC36" s="841"/>
      <c r="TD36" s="841"/>
      <c r="TE36" s="841"/>
      <c r="TF36" s="841"/>
      <c r="TG36" s="841"/>
      <c r="TH36" s="841"/>
      <c r="TI36" s="841"/>
      <c r="TJ36" s="841"/>
      <c r="TK36" s="841"/>
      <c r="TL36" s="841"/>
      <c r="TM36" s="841"/>
      <c r="TN36" s="841"/>
      <c r="TO36" s="841"/>
      <c r="TP36" s="841"/>
      <c r="TQ36" s="841"/>
      <c r="TR36" s="841"/>
      <c r="TS36" s="841"/>
      <c r="TT36" s="841"/>
      <c r="TU36" s="841"/>
      <c r="TV36" s="841"/>
      <c r="TW36" s="841"/>
      <c r="TX36" s="841"/>
      <c r="TY36" s="841"/>
      <c r="TZ36" s="841"/>
      <c r="UA36" s="841"/>
      <c r="UB36" s="841"/>
      <c r="UC36" s="841"/>
      <c r="UD36" s="841"/>
      <c r="UE36" s="841"/>
      <c r="UF36" s="841"/>
      <c r="UG36" s="841"/>
      <c r="UH36" s="841"/>
      <c r="UI36" s="841"/>
      <c r="UJ36" s="841"/>
      <c r="UK36" s="841"/>
      <c r="UL36" s="841"/>
      <c r="UM36" s="841"/>
      <c r="UN36" s="841"/>
      <c r="UO36" s="841"/>
      <c r="UP36" s="841"/>
      <c r="UQ36" s="841"/>
      <c r="UR36" s="841"/>
      <c r="US36" s="841"/>
      <c r="UT36" s="841"/>
      <c r="UU36" s="841"/>
      <c r="UV36" s="841"/>
      <c r="UW36" s="841"/>
      <c r="UX36" s="841"/>
      <c r="UY36" s="841"/>
      <c r="UZ36" s="841"/>
      <c r="VA36" s="841"/>
      <c r="VB36" s="841"/>
      <c r="VC36" s="841"/>
      <c r="VD36" s="841"/>
      <c r="VE36" s="841"/>
      <c r="VF36" s="841"/>
      <c r="VG36" s="841"/>
      <c r="VH36" s="841"/>
      <c r="VI36" s="841"/>
      <c r="VJ36" s="841"/>
      <c r="VK36" s="841"/>
      <c r="VL36" s="841"/>
      <c r="VM36" s="841"/>
      <c r="VN36" s="841"/>
      <c r="VO36" s="841"/>
      <c r="VP36" s="841"/>
      <c r="VQ36" s="841"/>
      <c r="VR36" s="841"/>
      <c r="VS36" s="841"/>
      <c r="VT36" s="841"/>
      <c r="VU36" s="841"/>
      <c r="VV36" s="841"/>
      <c r="VW36" s="841"/>
      <c r="VX36" s="841"/>
      <c r="VY36" s="841"/>
      <c r="VZ36" s="841"/>
      <c r="WA36" s="841"/>
      <c r="WB36" s="841"/>
      <c r="WC36" s="841"/>
      <c r="WD36" s="841"/>
      <c r="WE36" s="841"/>
      <c r="WF36" s="841"/>
      <c r="WG36" s="841"/>
      <c r="WH36" s="841"/>
      <c r="WI36" s="841"/>
      <c r="WJ36" s="841"/>
      <c r="WK36" s="841"/>
      <c r="WL36" s="841"/>
      <c r="WM36" s="841"/>
      <c r="WN36" s="841"/>
      <c r="WO36" s="841"/>
      <c r="WP36" s="841"/>
      <c r="WQ36" s="841"/>
      <c r="WR36" s="841"/>
      <c r="WS36" s="841"/>
      <c r="WT36" s="841"/>
      <c r="WU36" s="841"/>
      <c r="WV36" s="841"/>
      <c r="WW36" s="841"/>
      <c r="WX36" s="841"/>
      <c r="WY36" s="841"/>
      <c r="WZ36" s="841"/>
      <c r="XA36" s="841"/>
      <c r="XB36" s="841"/>
      <c r="XC36" s="841"/>
      <c r="XD36" s="841"/>
      <c r="XE36" s="841"/>
      <c r="XF36" s="841"/>
      <c r="XG36" s="841"/>
      <c r="XH36" s="841"/>
      <c r="XI36" s="841"/>
      <c r="XJ36" s="841"/>
      <c r="XK36" s="841"/>
      <c r="XL36" s="841"/>
      <c r="XM36" s="841"/>
      <c r="XN36" s="841"/>
      <c r="XO36" s="841"/>
      <c r="XP36" s="841"/>
      <c r="XQ36" s="841"/>
      <c r="XR36" s="841"/>
      <c r="XS36" s="841"/>
      <c r="XT36" s="841"/>
      <c r="XU36" s="841"/>
      <c r="XV36" s="841"/>
      <c r="XW36" s="841"/>
      <c r="XX36" s="841"/>
      <c r="XY36" s="841"/>
      <c r="XZ36" s="841"/>
      <c r="YA36" s="841"/>
      <c r="YB36" s="841"/>
      <c r="YC36" s="841"/>
      <c r="YD36" s="841"/>
      <c r="YE36" s="841"/>
      <c r="YF36" s="841"/>
      <c r="YG36" s="841"/>
      <c r="YH36" s="841"/>
      <c r="YI36" s="841"/>
      <c r="YJ36" s="841"/>
      <c r="YK36" s="841"/>
      <c r="YL36" s="841"/>
      <c r="YM36" s="841"/>
      <c r="YN36" s="841"/>
      <c r="YO36" s="841"/>
      <c r="YP36" s="841"/>
      <c r="YQ36" s="841"/>
      <c r="YR36" s="841"/>
      <c r="YS36" s="841"/>
      <c r="YT36" s="841"/>
      <c r="YU36" s="841"/>
      <c r="YV36" s="841"/>
      <c r="YW36" s="841"/>
      <c r="YX36" s="841"/>
      <c r="YY36" s="841"/>
      <c r="YZ36" s="841"/>
      <c r="ZA36" s="841"/>
      <c r="ZB36" s="841"/>
      <c r="ZC36" s="841"/>
      <c r="ZD36" s="841"/>
      <c r="ZE36" s="841"/>
      <c r="ZF36" s="841"/>
      <c r="ZG36" s="841"/>
      <c r="ZH36" s="841"/>
      <c r="ZI36" s="841"/>
      <c r="ZJ36" s="841"/>
      <c r="ZK36" s="841"/>
      <c r="ZL36" s="841"/>
      <c r="ZM36" s="841"/>
      <c r="ZN36" s="841"/>
      <c r="ZO36" s="841"/>
      <c r="ZP36" s="841"/>
      <c r="ZQ36" s="841"/>
      <c r="ZR36" s="841"/>
      <c r="ZS36" s="841"/>
      <c r="ZT36" s="841"/>
      <c r="ZU36" s="841"/>
      <c r="ZV36" s="841"/>
      <c r="ZW36" s="841"/>
      <c r="ZX36" s="841"/>
      <c r="ZY36" s="841"/>
      <c r="ZZ36" s="841"/>
      <c r="AAA36" s="841"/>
      <c r="AAB36" s="841"/>
      <c r="AAC36" s="841"/>
      <c r="AAD36" s="841"/>
      <c r="AAE36" s="841"/>
      <c r="AAF36" s="841"/>
      <c r="AAG36" s="841"/>
      <c r="AAH36" s="841"/>
      <c r="AAI36" s="841"/>
      <c r="AAJ36" s="841"/>
      <c r="AAK36" s="841"/>
      <c r="AAL36" s="841"/>
      <c r="AAM36" s="841"/>
      <c r="AAN36" s="841"/>
      <c r="AAO36" s="841"/>
      <c r="AAP36" s="841"/>
      <c r="AAQ36" s="841"/>
      <c r="AAR36" s="841"/>
      <c r="AAS36" s="841"/>
      <c r="AAT36" s="841"/>
      <c r="AAU36" s="841"/>
      <c r="AAV36" s="841"/>
      <c r="AAW36" s="841"/>
      <c r="AAX36" s="841"/>
      <c r="AAY36" s="841"/>
      <c r="AAZ36" s="841"/>
      <c r="ABA36" s="841"/>
      <c r="ABB36" s="841"/>
      <c r="ABC36" s="841"/>
      <c r="ABD36" s="841"/>
      <c r="ABE36" s="841"/>
      <c r="ABF36" s="841"/>
      <c r="ABG36" s="841"/>
      <c r="ABH36" s="841"/>
      <c r="ABI36" s="841"/>
      <c r="ABJ36" s="841"/>
      <c r="ABK36" s="841"/>
      <c r="ABL36" s="841"/>
      <c r="ABM36" s="841"/>
      <c r="ABN36" s="841"/>
      <c r="ABO36" s="841"/>
      <c r="ABP36" s="841"/>
      <c r="ABQ36" s="841"/>
      <c r="ABR36" s="841"/>
      <c r="ABS36" s="841"/>
      <c r="ABT36" s="841"/>
      <c r="ABU36" s="841"/>
      <c r="ABV36" s="841"/>
      <c r="ABW36" s="841"/>
      <c r="ABX36" s="841"/>
      <c r="ABY36" s="841"/>
      <c r="ABZ36" s="841"/>
      <c r="ACA36" s="841"/>
      <c r="ACB36" s="841"/>
      <c r="ACC36" s="841"/>
      <c r="ACD36" s="841"/>
      <c r="ACE36" s="841"/>
      <c r="ACF36" s="841"/>
      <c r="ACG36" s="841"/>
      <c r="ACH36" s="841"/>
      <c r="ACI36" s="841"/>
      <c r="ACJ36" s="841"/>
      <c r="ACK36" s="841"/>
      <c r="ACL36" s="841"/>
      <c r="ACM36" s="841"/>
      <c r="ACN36" s="841"/>
      <c r="ACO36" s="841"/>
      <c r="ACP36" s="841"/>
      <c r="ACQ36" s="841"/>
      <c r="ACR36" s="841"/>
      <c r="ACS36" s="841"/>
      <c r="ACT36" s="841"/>
      <c r="ACU36" s="841"/>
      <c r="ACV36" s="841"/>
      <c r="ACW36" s="841"/>
      <c r="ACX36" s="841"/>
      <c r="ACY36" s="841"/>
      <c r="ACZ36" s="841"/>
      <c r="ADA36" s="841"/>
      <c r="ADB36" s="841"/>
      <c r="ADC36" s="841"/>
      <c r="ADD36" s="841"/>
      <c r="ADE36" s="841"/>
      <c r="ADF36" s="841"/>
      <c r="ADG36" s="841"/>
      <c r="ADH36" s="841"/>
      <c r="ADI36" s="841"/>
      <c r="ADJ36" s="841"/>
      <c r="ADK36" s="841"/>
      <c r="ADL36" s="841"/>
      <c r="ADM36" s="841"/>
      <c r="ADN36" s="841"/>
      <c r="ADO36" s="841"/>
      <c r="ADP36" s="841"/>
      <c r="ADQ36" s="841"/>
      <c r="ADR36" s="841"/>
      <c r="ADS36" s="841"/>
      <c r="ADT36" s="841"/>
      <c r="ADU36" s="841"/>
      <c r="ADV36" s="841"/>
      <c r="ADW36" s="841"/>
      <c r="ADX36" s="841"/>
      <c r="ADY36" s="841"/>
      <c r="ADZ36" s="841"/>
      <c r="AEA36" s="841"/>
      <c r="AEB36" s="841"/>
      <c r="AEC36" s="841"/>
      <c r="AED36" s="841"/>
      <c r="AEE36" s="841"/>
      <c r="AEF36" s="841"/>
      <c r="AEG36" s="841"/>
      <c r="AEH36" s="841"/>
      <c r="AEI36" s="841"/>
      <c r="AEJ36" s="841"/>
      <c r="AEK36" s="841"/>
      <c r="AEL36" s="841"/>
      <c r="AEM36" s="841"/>
      <c r="AEN36" s="841"/>
      <c r="AEO36" s="841"/>
      <c r="AEP36" s="841"/>
      <c r="AEQ36" s="841"/>
      <c r="AER36" s="841"/>
      <c r="AES36" s="841"/>
      <c r="AET36" s="841"/>
      <c r="AEU36" s="841"/>
      <c r="AEV36" s="841"/>
      <c r="AEW36" s="841"/>
      <c r="AEX36" s="841"/>
      <c r="AEY36" s="841"/>
      <c r="AEZ36" s="841"/>
      <c r="AFA36" s="841"/>
      <c r="AFB36" s="841"/>
      <c r="AFC36" s="841"/>
      <c r="AFD36" s="841"/>
      <c r="AFE36" s="841"/>
      <c r="AFF36" s="841"/>
      <c r="AFG36" s="841"/>
      <c r="AFH36" s="841"/>
      <c r="AFI36" s="841"/>
      <c r="AFJ36" s="841"/>
      <c r="AFK36" s="841"/>
      <c r="AFL36" s="841"/>
      <c r="AFM36" s="841"/>
      <c r="AFN36" s="841"/>
      <c r="AFO36" s="841"/>
      <c r="AFP36" s="841"/>
      <c r="AFQ36" s="841"/>
      <c r="AFR36" s="841"/>
      <c r="AFS36" s="841"/>
      <c r="AFT36" s="841"/>
      <c r="AFU36" s="841"/>
      <c r="AFV36" s="841"/>
      <c r="AFW36" s="841"/>
      <c r="AFX36" s="841"/>
      <c r="AFY36" s="841"/>
      <c r="AFZ36" s="841"/>
      <c r="AGA36" s="841"/>
      <c r="AGB36" s="841"/>
      <c r="AGC36" s="841"/>
      <c r="AGD36" s="841"/>
      <c r="AGE36" s="841"/>
      <c r="AGF36" s="841"/>
      <c r="AGG36" s="841"/>
      <c r="AGH36" s="841"/>
      <c r="AGI36" s="841"/>
      <c r="AGJ36" s="841"/>
      <c r="AGK36" s="841"/>
      <c r="AGL36" s="841"/>
      <c r="AGM36" s="841"/>
      <c r="AGN36" s="841"/>
      <c r="AGO36" s="841"/>
      <c r="AGP36" s="841"/>
      <c r="AGQ36" s="841"/>
      <c r="AGR36" s="841"/>
      <c r="AGS36" s="841"/>
      <c r="AGT36" s="841"/>
      <c r="AGU36" s="841"/>
      <c r="AGV36" s="841"/>
      <c r="AGW36" s="841"/>
      <c r="AGX36" s="841"/>
      <c r="AGY36" s="841"/>
      <c r="AGZ36" s="841"/>
      <c r="AHA36" s="841"/>
      <c r="AHB36" s="841"/>
      <c r="AHC36" s="841"/>
      <c r="AHD36" s="841"/>
      <c r="AHE36" s="841"/>
      <c r="AHF36" s="841"/>
      <c r="AHG36" s="841"/>
      <c r="AHH36" s="841"/>
      <c r="AHI36" s="841"/>
      <c r="AHJ36" s="841"/>
      <c r="AHK36" s="841"/>
      <c r="AHL36" s="841"/>
      <c r="AHM36" s="841"/>
      <c r="AHN36" s="841"/>
      <c r="AHO36" s="841"/>
      <c r="AHP36" s="841"/>
      <c r="AHQ36" s="841"/>
      <c r="AHR36" s="841"/>
      <c r="AHS36" s="841"/>
      <c r="AHT36" s="841"/>
      <c r="AHU36" s="841"/>
      <c r="AHV36" s="841"/>
      <c r="AHW36" s="841"/>
      <c r="AHX36" s="841"/>
      <c r="AHY36" s="841"/>
      <c r="AHZ36" s="841"/>
      <c r="AIA36" s="841"/>
      <c r="AIB36" s="841"/>
      <c r="AIC36" s="841"/>
      <c r="AID36" s="841"/>
      <c r="AIE36" s="841"/>
      <c r="AIF36" s="841"/>
      <c r="AIG36" s="841"/>
      <c r="AIH36" s="841"/>
      <c r="AII36" s="841"/>
      <c r="AIJ36" s="841"/>
      <c r="AIK36" s="841"/>
      <c r="AIL36" s="841"/>
      <c r="AIM36" s="841"/>
      <c r="AIN36" s="841"/>
      <c r="AIO36" s="841"/>
      <c r="AIP36" s="841"/>
      <c r="AIQ36" s="841"/>
      <c r="AIR36" s="841"/>
      <c r="AIS36" s="841"/>
      <c r="AIT36" s="841"/>
      <c r="AIU36" s="841"/>
      <c r="AIV36" s="841"/>
      <c r="AIW36" s="841"/>
      <c r="AIX36" s="841"/>
      <c r="AIY36" s="841"/>
      <c r="AIZ36" s="841"/>
      <c r="AJA36" s="841"/>
      <c r="AJB36" s="841"/>
      <c r="AJC36" s="841"/>
      <c r="AJD36" s="841"/>
      <c r="AJE36" s="841"/>
      <c r="AJF36" s="841"/>
      <c r="AJG36" s="841"/>
      <c r="AJH36" s="841"/>
      <c r="AJI36" s="841"/>
      <c r="AJJ36" s="841"/>
      <c r="AJK36" s="841"/>
      <c r="AJL36" s="841"/>
      <c r="AJM36" s="841"/>
      <c r="AJN36" s="841"/>
      <c r="AJO36" s="841"/>
      <c r="AJP36" s="841"/>
      <c r="AJQ36" s="841"/>
      <c r="AJR36" s="841"/>
      <c r="AJS36" s="841"/>
      <c r="AJT36" s="841"/>
      <c r="AJU36" s="841"/>
      <c r="AJV36" s="841"/>
      <c r="AJW36" s="841"/>
      <c r="AJX36" s="841"/>
      <c r="AJY36" s="841"/>
      <c r="AJZ36" s="841"/>
      <c r="AKA36" s="841"/>
      <c r="AKB36" s="841"/>
      <c r="AKC36" s="841"/>
      <c r="AKD36" s="841"/>
      <c r="AKE36" s="841"/>
      <c r="AKF36" s="841"/>
      <c r="AKG36" s="841"/>
      <c r="AKH36" s="841"/>
      <c r="AKI36" s="841"/>
      <c r="AKJ36" s="841"/>
      <c r="AKK36" s="841"/>
      <c r="AKL36" s="841"/>
      <c r="AKM36" s="841"/>
      <c r="AKN36" s="841"/>
      <c r="AKO36" s="841"/>
      <c r="AKP36" s="841"/>
      <c r="AKQ36" s="841"/>
      <c r="AKR36" s="841"/>
      <c r="AKS36" s="841"/>
      <c r="AKT36" s="841"/>
      <c r="AKU36" s="841"/>
      <c r="AKV36" s="841"/>
      <c r="AKW36" s="841"/>
      <c r="AKX36" s="841"/>
      <c r="AKY36" s="841"/>
      <c r="AKZ36" s="841"/>
      <c r="ALA36" s="841"/>
      <c r="ALB36" s="841"/>
      <c r="ALC36" s="841"/>
      <c r="ALD36" s="841"/>
      <c r="ALE36" s="841"/>
      <c r="ALF36" s="841"/>
      <c r="ALG36" s="841"/>
      <c r="ALH36" s="841"/>
      <c r="ALI36" s="841"/>
      <c r="ALJ36" s="841"/>
      <c r="ALK36" s="841"/>
      <c r="ALL36" s="841"/>
      <c r="ALM36" s="841"/>
      <c r="ALN36" s="841"/>
      <c r="ALO36" s="841"/>
      <c r="ALP36" s="841"/>
      <c r="ALQ36" s="841"/>
      <c r="ALR36" s="841"/>
      <c r="ALS36" s="841"/>
      <c r="ALT36" s="841"/>
      <c r="ALU36" s="841"/>
      <c r="ALV36" s="841"/>
      <c r="ALW36" s="841"/>
      <c r="ALX36" s="841"/>
      <c r="ALY36" s="841"/>
      <c r="ALZ36" s="841"/>
      <c r="AMA36" s="841"/>
      <c r="AMB36" s="841"/>
      <c r="AMC36" s="841"/>
      <c r="AMD36" s="841"/>
      <c r="AME36" s="841"/>
      <c r="AMF36" s="841"/>
      <c r="AMG36" s="841"/>
      <c r="AMH36" s="841"/>
      <c r="AMI36" s="841"/>
      <c r="AMJ36" s="841"/>
      <c r="AMK36" s="841"/>
      <c r="AML36" s="841"/>
      <c r="AMM36" s="841"/>
      <c r="AMN36" s="841"/>
      <c r="AMO36" s="841"/>
      <c r="AMP36" s="841"/>
      <c r="AMQ36" s="841"/>
      <c r="AMR36" s="841"/>
      <c r="AMS36" s="841"/>
      <c r="AMT36" s="841"/>
      <c r="AMU36" s="841"/>
      <c r="AMV36" s="841"/>
      <c r="AMW36" s="841"/>
      <c r="AMX36" s="841"/>
      <c r="AMY36" s="841"/>
      <c r="AMZ36" s="841"/>
      <c r="ANA36" s="841"/>
      <c r="ANB36" s="841"/>
      <c r="ANC36" s="841"/>
      <c r="AND36" s="841"/>
      <c r="ANE36" s="841"/>
      <c r="ANF36" s="841"/>
      <c r="ANG36" s="841"/>
      <c r="ANH36" s="841"/>
      <c r="ANI36" s="841"/>
      <c r="ANJ36" s="841"/>
      <c r="ANK36" s="841"/>
      <c r="ANL36" s="841"/>
      <c r="ANM36" s="841"/>
      <c r="ANN36" s="841"/>
      <c r="ANO36" s="841"/>
      <c r="ANP36" s="841"/>
      <c r="ANQ36" s="841"/>
      <c r="ANR36" s="841"/>
      <c r="ANS36" s="841"/>
      <c r="ANT36" s="841"/>
      <c r="ANU36" s="841"/>
      <c r="ANV36" s="841"/>
      <c r="ANW36" s="841"/>
      <c r="ANX36" s="841"/>
      <c r="ANY36" s="841"/>
      <c r="ANZ36" s="841"/>
      <c r="AOA36" s="841"/>
      <c r="AOB36" s="841"/>
      <c r="AOC36" s="841"/>
      <c r="AOD36" s="841"/>
      <c r="AOE36" s="841"/>
      <c r="AOF36" s="841"/>
      <c r="AOG36" s="841"/>
      <c r="AOH36" s="841"/>
      <c r="AOI36" s="841"/>
      <c r="AOJ36" s="841"/>
      <c r="AOK36" s="841"/>
      <c r="AOL36" s="841"/>
      <c r="AOM36" s="841"/>
      <c r="AON36" s="841"/>
      <c r="AOO36" s="841"/>
      <c r="AOP36" s="841"/>
      <c r="AOQ36" s="841"/>
      <c r="AOR36" s="841"/>
      <c r="AOS36" s="841"/>
      <c r="AOT36" s="841"/>
      <c r="AOU36" s="841"/>
      <c r="AOV36" s="841"/>
      <c r="AOW36" s="841"/>
      <c r="AOX36" s="841"/>
      <c r="AOY36" s="841"/>
      <c r="AOZ36" s="841"/>
      <c r="APA36" s="841"/>
      <c r="APB36" s="841"/>
      <c r="APC36" s="841"/>
      <c r="APD36" s="841"/>
      <c r="APE36" s="841"/>
      <c r="APF36" s="841"/>
      <c r="APG36" s="841"/>
      <c r="APH36" s="841"/>
      <c r="API36" s="841"/>
      <c r="APJ36" s="841"/>
      <c r="APK36" s="841"/>
      <c r="APL36" s="841"/>
      <c r="APM36" s="841"/>
      <c r="APN36" s="841"/>
      <c r="APO36" s="841"/>
      <c r="APP36" s="841"/>
      <c r="APQ36" s="841"/>
      <c r="APR36" s="841"/>
      <c r="APS36" s="841"/>
      <c r="APT36" s="841"/>
      <c r="APU36" s="841"/>
      <c r="APV36" s="841"/>
      <c r="APW36" s="841"/>
      <c r="APX36" s="841"/>
      <c r="APY36" s="841"/>
      <c r="APZ36" s="841"/>
      <c r="AQA36" s="841"/>
      <c r="AQB36" s="841"/>
      <c r="AQC36" s="841"/>
      <c r="AQD36" s="841"/>
      <c r="AQE36" s="841"/>
      <c r="AQF36" s="841"/>
      <c r="AQG36" s="841"/>
      <c r="AQH36" s="841"/>
      <c r="AQI36" s="841"/>
      <c r="AQJ36" s="841"/>
      <c r="AQK36" s="841"/>
      <c r="AQL36" s="841"/>
      <c r="AQM36" s="841"/>
      <c r="AQN36" s="841"/>
      <c r="AQO36" s="841"/>
      <c r="AQP36" s="841"/>
      <c r="AQQ36" s="841"/>
      <c r="AQR36" s="841"/>
      <c r="AQS36" s="841"/>
      <c r="AQT36" s="841"/>
      <c r="AQU36" s="841"/>
      <c r="AQV36" s="841"/>
      <c r="AQW36" s="841"/>
      <c r="AQX36" s="841"/>
      <c r="AQY36" s="841"/>
      <c r="AQZ36" s="841"/>
      <c r="ARA36" s="841"/>
      <c r="ARB36" s="841"/>
      <c r="ARC36" s="841"/>
      <c r="ARD36" s="841"/>
      <c r="ARE36" s="841"/>
      <c r="ARF36" s="841"/>
      <c r="ARG36" s="841"/>
      <c r="ARH36" s="841"/>
      <c r="ARI36" s="841"/>
      <c r="ARJ36" s="841"/>
      <c r="ARK36" s="841"/>
      <c r="ARL36" s="841"/>
      <c r="ARM36" s="841"/>
      <c r="ARN36" s="841"/>
      <c r="ARO36" s="841"/>
      <c r="ARP36" s="841"/>
      <c r="ARQ36" s="841"/>
      <c r="ARR36" s="841"/>
      <c r="ARS36" s="841"/>
      <c r="ART36" s="841"/>
      <c r="ARU36" s="841"/>
      <c r="ARV36" s="841"/>
      <c r="ARW36" s="841"/>
      <c r="ARX36" s="841"/>
      <c r="ARY36" s="841"/>
      <c r="ARZ36" s="841"/>
      <c r="ASA36" s="841"/>
      <c r="ASB36" s="841"/>
      <c r="ASC36" s="841"/>
      <c r="ASD36" s="841"/>
      <c r="ASE36" s="841"/>
      <c r="ASF36" s="841"/>
      <c r="ASG36" s="841"/>
      <c r="ASH36" s="841"/>
      <c r="ASI36" s="841"/>
      <c r="ASJ36" s="841"/>
      <c r="ASK36" s="841"/>
      <c r="ASL36" s="841"/>
      <c r="ASM36" s="841"/>
      <c r="ASN36" s="841"/>
      <c r="ASO36" s="841"/>
      <c r="ASP36" s="841"/>
      <c r="ASQ36" s="841"/>
      <c r="ASR36" s="841"/>
      <c r="ASS36" s="841"/>
      <c r="AST36" s="841"/>
      <c r="ASU36" s="841"/>
      <c r="ASV36" s="841"/>
      <c r="ASW36" s="841"/>
      <c r="ASX36" s="841"/>
      <c r="ASY36" s="841"/>
      <c r="ASZ36" s="841"/>
      <c r="ATA36" s="841"/>
      <c r="ATB36" s="841"/>
      <c r="ATC36" s="841"/>
      <c r="ATD36" s="841"/>
      <c r="ATE36" s="841"/>
      <c r="ATF36" s="841"/>
      <c r="ATG36" s="841"/>
      <c r="ATH36" s="841"/>
      <c r="ATI36" s="841"/>
      <c r="ATJ36" s="841"/>
      <c r="ATK36" s="841"/>
      <c r="ATL36" s="841"/>
      <c r="ATM36" s="841"/>
      <c r="ATN36" s="841"/>
      <c r="ATO36" s="841"/>
      <c r="ATP36" s="841"/>
      <c r="ATQ36" s="841"/>
      <c r="ATR36" s="841"/>
      <c r="ATS36" s="841"/>
      <c r="ATT36" s="841"/>
      <c r="ATU36" s="841"/>
      <c r="ATV36" s="841"/>
      <c r="ATW36" s="841"/>
      <c r="ATX36" s="841"/>
      <c r="ATY36" s="841"/>
      <c r="ATZ36" s="841"/>
      <c r="AUA36" s="841"/>
      <c r="AUB36" s="841"/>
      <c r="AUC36" s="841"/>
      <c r="AUD36" s="841"/>
      <c r="AUE36" s="841"/>
      <c r="AUF36" s="841"/>
      <c r="AUG36" s="841"/>
      <c r="AUH36" s="841"/>
      <c r="AUI36" s="841"/>
      <c r="AUJ36" s="841"/>
      <c r="AUK36" s="841"/>
      <c r="AUL36" s="841"/>
      <c r="AUM36" s="841"/>
      <c r="AUN36" s="841"/>
      <c r="AUO36" s="841"/>
      <c r="AUP36" s="841"/>
      <c r="AUQ36" s="841"/>
      <c r="AUR36" s="841"/>
      <c r="AUS36" s="841"/>
      <c r="AUT36" s="841"/>
      <c r="AUU36" s="841"/>
      <c r="AUV36" s="841"/>
      <c r="AUW36" s="841"/>
      <c r="AUX36" s="841"/>
      <c r="AUY36" s="841"/>
      <c r="AUZ36" s="841"/>
      <c r="AVA36" s="841"/>
      <c r="AVB36" s="841"/>
      <c r="AVC36" s="841"/>
      <c r="AVD36" s="841"/>
      <c r="AVE36" s="841"/>
      <c r="AVF36" s="841"/>
      <c r="AVG36" s="841"/>
      <c r="AVH36" s="841"/>
      <c r="AVI36" s="841"/>
      <c r="AVJ36" s="841"/>
      <c r="AVK36" s="841"/>
      <c r="AVL36" s="841"/>
      <c r="AVM36" s="841"/>
      <c r="AVN36" s="841"/>
      <c r="AVO36" s="841"/>
      <c r="AVP36" s="841"/>
      <c r="AVQ36" s="841"/>
      <c r="AVR36" s="841"/>
      <c r="AVS36" s="841"/>
      <c r="AVT36" s="841"/>
      <c r="AVU36" s="841"/>
      <c r="AVV36" s="841"/>
      <c r="AVW36" s="841"/>
      <c r="AVX36" s="841"/>
      <c r="AVY36" s="841"/>
      <c r="AVZ36" s="841"/>
      <c r="AWA36" s="841"/>
      <c r="AWB36" s="841"/>
      <c r="AWC36" s="841"/>
      <c r="AWD36" s="841"/>
      <c r="AWE36" s="841"/>
      <c r="AWF36" s="841"/>
      <c r="AWG36" s="841"/>
      <c r="AWH36" s="841"/>
      <c r="AWI36" s="841"/>
      <c r="AWJ36" s="841"/>
      <c r="AWK36" s="841"/>
      <c r="AWL36" s="841"/>
      <c r="AWM36" s="841"/>
      <c r="AWN36" s="841"/>
      <c r="AWO36" s="841"/>
      <c r="AWP36" s="841"/>
      <c r="AWQ36" s="841"/>
      <c r="AWR36" s="841"/>
      <c r="AWS36" s="841"/>
      <c r="AWT36" s="841"/>
      <c r="AWU36" s="841"/>
      <c r="AWV36" s="841"/>
      <c r="AWW36" s="841"/>
      <c r="AWX36" s="841"/>
      <c r="AWY36" s="841"/>
      <c r="AWZ36" s="841"/>
      <c r="AXA36" s="841"/>
      <c r="AXB36" s="841"/>
      <c r="AXC36" s="841"/>
      <c r="AXD36" s="841"/>
      <c r="AXE36" s="841"/>
      <c r="AXF36" s="841"/>
      <c r="AXG36" s="841"/>
      <c r="AXH36" s="841"/>
      <c r="AXI36" s="841"/>
      <c r="AXJ36" s="841"/>
      <c r="AXK36" s="841"/>
      <c r="AXL36" s="841"/>
      <c r="AXM36" s="841"/>
      <c r="AXN36" s="841"/>
      <c r="AXO36" s="841"/>
      <c r="AXP36" s="841"/>
      <c r="AXQ36" s="841"/>
      <c r="AXR36" s="841"/>
      <c r="AXS36" s="841"/>
      <c r="AXT36" s="841"/>
      <c r="AXU36" s="841"/>
      <c r="AXV36" s="841"/>
      <c r="AXW36" s="841"/>
      <c r="AXX36" s="841"/>
      <c r="AXY36" s="841"/>
      <c r="AXZ36" s="841"/>
      <c r="AYA36" s="841"/>
      <c r="AYB36" s="841"/>
      <c r="AYC36" s="841"/>
      <c r="AYD36" s="841"/>
      <c r="AYE36" s="841"/>
      <c r="AYF36" s="841"/>
      <c r="AYG36" s="841"/>
      <c r="AYH36" s="841"/>
      <c r="AYI36" s="841"/>
      <c r="AYJ36" s="841"/>
      <c r="AYK36" s="841"/>
      <c r="AYL36" s="841"/>
      <c r="AYM36" s="841"/>
      <c r="AYN36" s="841"/>
      <c r="AYO36" s="841"/>
      <c r="AYP36" s="841"/>
      <c r="AYQ36" s="841"/>
      <c r="AYR36" s="841"/>
      <c r="AYS36" s="841"/>
    </row>
    <row r="37" spans="1:1345" s="687" customFormat="1" ht="15" customHeight="1">
      <c r="A37" s="707"/>
      <c r="B37" s="717"/>
      <c r="C37" s="718"/>
      <c r="D37" s="716">
        <v>5</v>
      </c>
      <c r="E37" s="708" t="s">
        <v>29</v>
      </c>
      <c r="F37" s="709"/>
      <c r="G37" s="720" t="s">
        <v>30</v>
      </c>
      <c r="H37" s="710">
        <f t="shared" si="5"/>
        <v>0</v>
      </c>
      <c r="I37" s="710">
        <f t="shared" si="6"/>
        <v>0</v>
      </c>
      <c r="J37" s="710">
        <f t="shared" si="1"/>
        <v>0</v>
      </c>
      <c r="K37" s="711">
        <f t="shared" si="2"/>
        <v>0</v>
      </c>
      <c r="L37" s="710"/>
      <c r="M37" s="710"/>
      <c r="N37" s="721"/>
      <c r="O37" s="710"/>
      <c r="P37" s="710"/>
      <c r="Q37" s="721"/>
      <c r="R37" s="710"/>
      <c r="S37" s="710"/>
      <c r="T37" s="721"/>
      <c r="U37" s="710"/>
      <c r="V37" s="710"/>
      <c r="W37" s="721"/>
      <c r="X37" s="710"/>
      <c r="Y37" s="710"/>
      <c r="Z37" s="721"/>
      <c r="AA37" s="710"/>
      <c r="AB37" s="710"/>
      <c r="AC37" s="721"/>
      <c r="AD37" s="710"/>
      <c r="AE37" s="710"/>
      <c r="AF37" s="721"/>
      <c r="AG37" s="710"/>
      <c r="AH37" s="710"/>
      <c r="AI37" s="721"/>
      <c r="AJ37" s="710"/>
      <c r="AK37" s="710"/>
      <c r="AL37" s="721"/>
      <c r="AM37" s="710"/>
      <c r="AN37" s="710"/>
      <c r="AO37" s="721"/>
      <c r="AP37" s="710"/>
      <c r="AQ37" s="710"/>
      <c r="AR37" s="721"/>
      <c r="AS37" s="710"/>
      <c r="AT37" s="710"/>
      <c r="AU37" s="721"/>
      <c r="AV37" s="710"/>
      <c r="AW37" s="710"/>
      <c r="AX37" s="721"/>
      <c r="AY37" s="710"/>
      <c r="AZ37" s="710"/>
      <c r="BA37" s="721"/>
      <c r="BB37" s="710"/>
      <c r="BC37" s="710"/>
      <c r="BD37" s="721"/>
      <c r="BE37" s="710"/>
      <c r="BF37" s="710"/>
      <c r="BG37" s="721"/>
      <c r="BH37" s="710"/>
      <c r="BI37" s="710"/>
      <c r="BJ37" s="721"/>
      <c r="BK37" s="710"/>
      <c r="BL37" s="710"/>
      <c r="BM37" s="721"/>
      <c r="BN37" s="710"/>
      <c r="BO37" s="710"/>
      <c r="BP37" s="721"/>
      <c r="BQ37" s="710"/>
      <c r="BR37" s="710"/>
      <c r="BS37" s="721"/>
      <c r="BT37" s="710"/>
      <c r="BU37" s="710"/>
      <c r="BV37" s="721"/>
      <c r="BW37" s="710"/>
      <c r="BX37" s="710"/>
      <c r="BY37" s="721"/>
      <c r="BZ37" s="710"/>
      <c r="CA37" s="710"/>
      <c r="CB37" s="721"/>
      <c r="CC37" s="710"/>
      <c r="CD37" s="710"/>
      <c r="CE37" s="721"/>
      <c r="CF37" s="710"/>
      <c r="CG37" s="710"/>
      <c r="CH37" s="721"/>
      <c r="CI37" s="710"/>
      <c r="CJ37" s="710"/>
      <c r="CK37" s="721"/>
      <c r="CL37" s="710"/>
      <c r="CM37" s="710"/>
      <c r="CN37" s="721"/>
      <c r="CO37" s="710"/>
      <c r="CP37" s="710"/>
      <c r="CQ37" s="721"/>
      <c r="CR37" s="710"/>
      <c r="CS37" s="710"/>
      <c r="CT37" s="721"/>
      <c r="CU37" s="710"/>
      <c r="CV37" s="710"/>
      <c r="CW37" s="721"/>
      <c r="CX37" s="710"/>
      <c r="CY37" s="710"/>
      <c r="CZ37" s="721"/>
      <c r="DA37" s="710"/>
      <c r="DB37" s="710"/>
      <c r="DC37" s="721"/>
      <c r="DD37" s="710"/>
      <c r="DE37" s="710"/>
      <c r="DF37" s="721"/>
      <c r="DG37" s="710"/>
      <c r="DH37" s="710"/>
      <c r="DI37" s="721"/>
      <c r="DJ37" s="710"/>
      <c r="DK37" s="710"/>
      <c r="DL37" s="721"/>
      <c r="DM37" s="710"/>
      <c r="DN37" s="710"/>
      <c r="DO37" s="721"/>
      <c r="DP37" s="710"/>
      <c r="DQ37" s="710"/>
      <c r="DR37" s="721"/>
      <c r="DS37" s="710"/>
      <c r="DT37" s="710"/>
      <c r="DU37" s="721"/>
      <c r="DV37" s="710"/>
      <c r="DW37" s="710"/>
      <c r="DX37" s="721"/>
      <c r="DY37" s="710"/>
      <c r="DZ37" s="710"/>
      <c r="EA37" s="721"/>
      <c r="EB37" s="710"/>
      <c r="EC37" s="710"/>
      <c r="ED37" s="721"/>
      <c r="EE37" s="710"/>
      <c r="EF37" s="710"/>
      <c r="EG37" s="721"/>
      <c r="EH37" s="710"/>
      <c r="EI37" s="710"/>
      <c r="EJ37" s="721"/>
      <c r="EK37" s="721"/>
      <c r="EL37" s="721"/>
      <c r="EM37" s="721"/>
      <c r="EN37" s="721"/>
      <c r="EO37" s="721"/>
      <c r="EP37" s="721"/>
      <c r="EQ37" s="710"/>
      <c r="ER37" s="710"/>
      <c r="ES37" s="721"/>
      <c r="ET37" s="710"/>
      <c r="EU37" s="710"/>
      <c r="EV37" s="721"/>
      <c r="EW37" s="710"/>
      <c r="EX37" s="710"/>
      <c r="EY37" s="721"/>
      <c r="EZ37" s="710"/>
      <c r="FA37" s="710"/>
      <c r="FB37" s="721"/>
      <c r="FC37" s="710"/>
      <c r="FD37" s="710"/>
      <c r="FE37" s="721"/>
      <c r="FF37" s="710"/>
      <c r="FG37" s="710"/>
      <c r="FH37" s="721"/>
      <c r="FI37" s="710"/>
      <c r="FJ37" s="710"/>
      <c r="FK37" s="721"/>
      <c r="FL37" s="710"/>
      <c r="FM37" s="710"/>
      <c r="FN37" s="721"/>
      <c r="FO37" s="710"/>
      <c r="FP37" s="710"/>
      <c r="FQ37" s="721"/>
      <c r="FR37" s="710"/>
      <c r="FS37" s="710"/>
      <c r="FT37" s="721"/>
      <c r="FU37" s="710"/>
      <c r="FV37" s="710"/>
      <c r="FW37" s="721"/>
      <c r="FX37" s="710"/>
      <c r="FY37" s="710"/>
      <c r="FZ37" s="721"/>
      <c r="GA37" s="710">
        <f t="shared" si="17"/>
        <v>0</v>
      </c>
      <c r="GB37" s="710">
        <f t="shared" si="18"/>
        <v>0</v>
      </c>
      <c r="GC37" s="721"/>
      <c r="GD37" s="705">
        <f t="shared" si="3"/>
        <v>0</v>
      </c>
      <c r="GE37" s="833"/>
      <c r="GF37" s="841"/>
      <c r="GG37" s="841"/>
      <c r="GH37" s="841"/>
      <c r="GI37" s="841"/>
      <c r="GJ37" s="841"/>
      <c r="GK37" s="841"/>
      <c r="GL37" s="841"/>
      <c r="GM37" s="841"/>
      <c r="GN37" s="841"/>
      <c r="GO37" s="841"/>
      <c r="GP37" s="841"/>
      <c r="GQ37" s="841"/>
      <c r="GR37" s="841"/>
      <c r="GS37" s="841"/>
      <c r="GT37" s="841"/>
      <c r="GU37" s="841"/>
      <c r="GV37" s="841"/>
      <c r="GW37" s="841"/>
      <c r="GX37" s="841"/>
      <c r="GY37" s="841"/>
      <c r="GZ37" s="841"/>
      <c r="HA37" s="841"/>
      <c r="HB37" s="841"/>
      <c r="HC37" s="841"/>
      <c r="HD37" s="841"/>
      <c r="HE37" s="841"/>
      <c r="HF37" s="841"/>
      <c r="HG37" s="841"/>
      <c r="HH37" s="841"/>
      <c r="HI37" s="841"/>
      <c r="HJ37" s="841"/>
      <c r="HK37" s="841"/>
      <c r="HL37" s="841"/>
      <c r="HM37" s="841"/>
      <c r="HN37" s="841"/>
      <c r="HO37" s="841"/>
      <c r="HP37" s="841"/>
      <c r="HQ37" s="841"/>
      <c r="HR37" s="841"/>
      <c r="HS37" s="841"/>
      <c r="HT37" s="841"/>
      <c r="HU37" s="841"/>
      <c r="HV37" s="841"/>
      <c r="HW37" s="841"/>
      <c r="HX37" s="841"/>
      <c r="HY37" s="841"/>
      <c r="HZ37" s="841"/>
      <c r="IA37" s="841"/>
      <c r="IB37" s="841"/>
      <c r="IC37" s="841"/>
      <c r="ID37" s="841"/>
      <c r="IE37" s="841"/>
      <c r="IF37" s="841"/>
      <c r="IG37" s="841"/>
      <c r="IH37" s="841"/>
      <c r="II37" s="841"/>
      <c r="IJ37" s="841"/>
      <c r="IK37" s="841"/>
      <c r="IL37" s="841"/>
      <c r="IM37" s="841"/>
      <c r="IN37" s="841"/>
      <c r="IO37" s="841"/>
      <c r="IP37" s="841"/>
      <c r="IQ37" s="841"/>
      <c r="IR37" s="841"/>
      <c r="IS37" s="841"/>
      <c r="IT37" s="841"/>
      <c r="IU37" s="841"/>
      <c r="IV37" s="841"/>
      <c r="IW37" s="841"/>
      <c r="IX37" s="841"/>
      <c r="IY37" s="841"/>
      <c r="IZ37" s="841"/>
      <c r="JA37" s="841"/>
      <c r="JB37" s="841"/>
      <c r="JC37" s="841"/>
      <c r="JD37" s="841"/>
      <c r="JE37" s="841"/>
      <c r="JF37" s="841"/>
      <c r="JG37" s="841"/>
      <c r="JH37" s="841"/>
      <c r="JI37" s="841"/>
      <c r="JJ37" s="841"/>
      <c r="JK37" s="841"/>
      <c r="JL37" s="841"/>
      <c r="JM37" s="841"/>
      <c r="JN37" s="841"/>
      <c r="JO37" s="841"/>
      <c r="JP37" s="841"/>
      <c r="JQ37" s="841"/>
      <c r="JR37" s="841"/>
      <c r="JS37" s="841"/>
      <c r="JT37" s="841"/>
      <c r="JU37" s="841"/>
      <c r="JV37" s="841"/>
      <c r="JW37" s="841"/>
      <c r="JX37" s="841"/>
      <c r="JY37" s="841"/>
      <c r="JZ37" s="841"/>
      <c r="KA37" s="841"/>
      <c r="KB37" s="841"/>
      <c r="KC37" s="841"/>
      <c r="KD37" s="841"/>
      <c r="KE37" s="841"/>
      <c r="KF37" s="841"/>
      <c r="KG37" s="841"/>
      <c r="KH37" s="841"/>
      <c r="KI37" s="841"/>
      <c r="KJ37" s="841"/>
      <c r="KK37" s="841"/>
      <c r="KL37" s="841"/>
      <c r="KM37" s="841"/>
      <c r="KN37" s="841"/>
      <c r="KO37" s="841"/>
      <c r="KP37" s="841"/>
      <c r="KQ37" s="841"/>
      <c r="KR37" s="841"/>
      <c r="KS37" s="841"/>
      <c r="KT37" s="841"/>
      <c r="KU37" s="841"/>
      <c r="KV37" s="841"/>
      <c r="KW37" s="841"/>
      <c r="KX37" s="841"/>
      <c r="KY37" s="841"/>
      <c r="KZ37" s="841"/>
      <c r="LA37" s="841"/>
      <c r="LB37" s="841"/>
      <c r="LC37" s="841"/>
      <c r="LD37" s="841"/>
      <c r="LE37" s="841"/>
      <c r="LF37" s="841"/>
      <c r="LG37" s="841"/>
      <c r="LH37" s="841"/>
      <c r="LI37" s="841"/>
      <c r="LJ37" s="841"/>
      <c r="LK37" s="841"/>
      <c r="LL37" s="841"/>
      <c r="LM37" s="841"/>
      <c r="LN37" s="841"/>
      <c r="LO37" s="841"/>
      <c r="LP37" s="841"/>
      <c r="LQ37" s="841"/>
      <c r="LR37" s="841"/>
      <c r="LS37" s="841"/>
      <c r="LT37" s="841"/>
      <c r="LU37" s="841"/>
      <c r="LV37" s="841"/>
      <c r="LW37" s="841"/>
      <c r="LX37" s="841"/>
      <c r="LY37" s="841"/>
      <c r="LZ37" s="841"/>
      <c r="MA37" s="841"/>
      <c r="MB37" s="841"/>
      <c r="MC37" s="841"/>
      <c r="MD37" s="841"/>
      <c r="ME37" s="841"/>
      <c r="MF37" s="841"/>
      <c r="MG37" s="841"/>
      <c r="MH37" s="841"/>
      <c r="MI37" s="841"/>
      <c r="MJ37" s="841"/>
      <c r="MK37" s="841"/>
      <c r="ML37" s="841"/>
      <c r="MM37" s="841"/>
      <c r="MN37" s="841"/>
      <c r="MO37" s="841"/>
      <c r="MP37" s="841"/>
      <c r="MQ37" s="841"/>
      <c r="MR37" s="841"/>
      <c r="MS37" s="841"/>
      <c r="MT37" s="841"/>
      <c r="MU37" s="841"/>
      <c r="MV37" s="841"/>
      <c r="MW37" s="841"/>
      <c r="MX37" s="841"/>
      <c r="MY37" s="841"/>
      <c r="MZ37" s="841"/>
      <c r="NA37" s="841"/>
      <c r="NB37" s="841"/>
      <c r="NC37" s="841"/>
      <c r="ND37" s="841"/>
      <c r="NE37" s="841"/>
      <c r="NF37" s="841"/>
      <c r="NG37" s="841"/>
      <c r="NH37" s="841"/>
      <c r="NI37" s="841"/>
      <c r="NJ37" s="841"/>
      <c r="NK37" s="841"/>
      <c r="NL37" s="841"/>
      <c r="NM37" s="841"/>
      <c r="NN37" s="841"/>
      <c r="NO37" s="841"/>
      <c r="NP37" s="841"/>
      <c r="NQ37" s="841"/>
      <c r="NR37" s="841"/>
      <c r="NS37" s="841"/>
      <c r="NT37" s="841"/>
      <c r="NU37" s="841"/>
      <c r="NV37" s="841"/>
      <c r="NW37" s="841"/>
      <c r="NX37" s="841"/>
      <c r="NY37" s="841"/>
      <c r="NZ37" s="841"/>
      <c r="OA37" s="841"/>
      <c r="OB37" s="841"/>
      <c r="OC37" s="841"/>
      <c r="OD37" s="841"/>
      <c r="OE37" s="841"/>
      <c r="OF37" s="841"/>
      <c r="OG37" s="841"/>
      <c r="OH37" s="841"/>
      <c r="OI37" s="841"/>
      <c r="OJ37" s="841"/>
      <c r="OK37" s="841"/>
      <c r="OL37" s="841"/>
      <c r="OM37" s="841"/>
      <c r="ON37" s="841"/>
      <c r="OO37" s="841"/>
      <c r="OP37" s="841"/>
      <c r="OQ37" s="841"/>
      <c r="OR37" s="841"/>
      <c r="OS37" s="841"/>
      <c r="OT37" s="841"/>
      <c r="OU37" s="841"/>
      <c r="OV37" s="841"/>
      <c r="OW37" s="841"/>
      <c r="OX37" s="841"/>
      <c r="OY37" s="841"/>
      <c r="OZ37" s="841"/>
      <c r="PA37" s="841"/>
      <c r="PB37" s="841"/>
      <c r="PC37" s="841"/>
      <c r="PD37" s="841"/>
      <c r="PE37" s="841"/>
      <c r="PF37" s="841"/>
      <c r="PG37" s="841"/>
      <c r="PH37" s="841"/>
      <c r="PI37" s="841"/>
      <c r="PJ37" s="841"/>
      <c r="PK37" s="841"/>
      <c r="PL37" s="841"/>
      <c r="PM37" s="841"/>
      <c r="PN37" s="841"/>
      <c r="PO37" s="841"/>
      <c r="PP37" s="841"/>
      <c r="PQ37" s="841"/>
      <c r="PR37" s="841"/>
      <c r="PS37" s="841"/>
      <c r="PT37" s="841"/>
      <c r="PU37" s="841"/>
      <c r="PV37" s="841"/>
      <c r="PW37" s="841"/>
      <c r="PX37" s="841"/>
      <c r="PY37" s="841"/>
      <c r="PZ37" s="841"/>
      <c r="QA37" s="841"/>
      <c r="QB37" s="841"/>
      <c r="QC37" s="841"/>
      <c r="QD37" s="841"/>
      <c r="QE37" s="841"/>
      <c r="QF37" s="841"/>
      <c r="QG37" s="841"/>
      <c r="QH37" s="841"/>
      <c r="QI37" s="841"/>
      <c r="QJ37" s="841"/>
      <c r="QK37" s="841"/>
      <c r="QL37" s="841"/>
      <c r="QM37" s="841"/>
      <c r="QN37" s="841"/>
      <c r="QO37" s="841"/>
      <c r="QP37" s="841"/>
      <c r="QQ37" s="841"/>
      <c r="QR37" s="841"/>
      <c r="QS37" s="841"/>
      <c r="QT37" s="841"/>
      <c r="QU37" s="841"/>
      <c r="QV37" s="841"/>
      <c r="QW37" s="841"/>
      <c r="QX37" s="841"/>
      <c r="QY37" s="841"/>
      <c r="QZ37" s="841"/>
      <c r="RA37" s="841"/>
      <c r="RB37" s="841"/>
      <c r="RC37" s="841"/>
      <c r="RD37" s="841"/>
      <c r="RE37" s="841"/>
      <c r="RF37" s="841"/>
      <c r="RG37" s="841"/>
      <c r="RH37" s="841"/>
      <c r="RI37" s="841"/>
      <c r="RJ37" s="841"/>
      <c r="RK37" s="841"/>
      <c r="RL37" s="841"/>
      <c r="RM37" s="841"/>
      <c r="RN37" s="841"/>
      <c r="RO37" s="841"/>
      <c r="RP37" s="841"/>
      <c r="RQ37" s="841"/>
      <c r="RR37" s="841"/>
      <c r="RS37" s="841"/>
      <c r="RT37" s="841"/>
      <c r="RU37" s="841"/>
      <c r="RV37" s="841"/>
      <c r="RW37" s="841"/>
      <c r="RX37" s="841"/>
      <c r="RY37" s="841"/>
      <c r="RZ37" s="841"/>
      <c r="SA37" s="841"/>
      <c r="SB37" s="841"/>
      <c r="SC37" s="841"/>
      <c r="SD37" s="841"/>
      <c r="SE37" s="841"/>
      <c r="SF37" s="841"/>
      <c r="SG37" s="841"/>
      <c r="SH37" s="841"/>
      <c r="SI37" s="841"/>
      <c r="SJ37" s="841"/>
      <c r="SK37" s="841"/>
      <c r="SL37" s="841"/>
      <c r="SM37" s="841"/>
      <c r="SN37" s="841"/>
      <c r="SO37" s="841"/>
      <c r="SP37" s="841"/>
      <c r="SQ37" s="841"/>
      <c r="SR37" s="841"/>
      <c r="SS37" s="841"/>
      <c r="ST37" s="841"/>
      <c r="SU37" s="841"/>
      <c r="SV37" s="841"/>
      <c r="SW37" s="841"/>
      <c r="SX37" s="841"/>
      <c r="SY37" s="841"/>
      <c r="SZ37" s="841"/>
      <c r="TA37" s="841"/>
      <c r="TB37" s="841"/>
      <c r="TC37" s="841"/>
      <c r="TD37" s="841"/>
      <c r="TE37" s="841"/>
      <c r="TF37" s="841"/>
      <c r="TG37" s="841"/>
      <c r="TH37" s="841"/>
      <c r="TI37" s="841"/>
      <c r="TJ37" s="841"/>
      <c r="TK37" s="841"/>
      <c r="TL37" s="841"/>
      <c r="TM37" s="841"/>
      <c r="TN37" s="841"/>
      <c r="TO37" s="841"/>
      <c r="TP37" s="841"/>
      <c r="TQ37" s="841"/>
      <c r="TR37" s="841"/>
      <c r="TS37" s="841"/>
      <c r="TT37" s="841"/>
      <c r="TU37" s="841"/>
      <c r="TV37" s="841"/>
      <c r="TW37" s="841"/>
      <c r="TX37" s="841"/>
      <c r="TY37" s="841"/>
      <c r="TZ37" s="841"/>
      <c r="UA37" s="841"/>
      <c r="UB37" s="841"/>
      <c r="UC37" s="841"/>
      <c r="UD37" s="841"/>
      <c r="UE37" s="841"/>
      <c r="UF37" s="841"/>
      <c r="UG37" s="841"/>
      <c r="UH37" s="841"/>
      <c r="UI37" s="841"/>
      <c r="UJ37" s="841"/>
      <c r="UK37" s="841"/>
      <c r="UL37" s="841"/>
      <c r="UM37" s="841"/>
      <c r="UN37" s="841"/>
      <c r="UO37" s="841"/>
      <c r="UP37" s="841"/>
      <c r="UQ37" s="841"/>
      <c r="UR37" s="841"/>
      <c r="US37" s="841"/>
      <c r="UT37" s="841"/>
      <c r="UU37" s="841"/>
      <c r="UV37" s="841"/>
      <c r="UW37" s="841"/>
      <c r="UX37" s="841"/>
      <c r="UY37" s="841"/>
      <c r="UZ37" s="841"/>
      <c r="VA37" s="841"/>
      <c r="VB37" s="841"/>
      <c r="VC37" s="841"/>
      <c r="VD37" s="841"/>
      <c r="VE37" s="841"/>
      <c r="VF37" s="841"/>
      <c r="VG37" s="841"/>
      <c r="VH37" s="841"/>
      <c r="VI37" s="841"/>
      <c r="VJ37" s="841"/>
      <c r="VK37" s="841"/>
      <c r="VL37" s="841"/>
      <c r="VM37" s="841"/>
      <c r="VN37" s="841"/>
      <c r="VO37" s="841"/>
      <c r="VP37" s="841"/>
      <c r="VQ37" s="841"/>
      <c r="VR37" s="841"/>
      <c r="VS37" s="841"/>
      <c r="VT37" s="841"/>
      <c r="VU37" s="841"/>
      <c r="VV37" s="841"/>
      <c r="VW37" s="841"/>
      <c r="VX37" s="841"/>
      <c r="VY37" s="841"/>
      <c r="VZ37" s="841"/>
      <c r="WA37" s="841"/>
      <c r="WB37" s="841"/>
      <c r="WC37" s="841"/>
      <c r="WD37" s="841"/>
      <c r="WE37" s="841"/>
      <c r="WF37" s="841"/>
      <c r="WG37" s="841"/>
      <c r="WH37" s="841"/>
      <c r="WI37" s="841"/>
      <c r="WJ37" s="841"/>
      <c r="WK37" s="841"/>
      <c r="WL37" s="841"/>
      <c r="WM37" s="841"/>
      <c r="WN37" s="841"/>
      <c r="WO37" s="841"/>
      <c r="WP37" s="841"/>
      <c r="WQ37" s="841"/>
      <c r="WR37" s="841"/>
      <c r="WS37" s="841"/>
      <c r="WT37" s="841"/>
      <c r="WU37" s="841"/>
      <c r="WV37" s="841"/>
      <c r="WW37" s="841"/>
      <c r="WX37" s="841"/>
      <c r="WY37" s="841"/>
      <c r="WZ37" s="841"/>
      <c r="XA37" s="841"/>
      <c r="XB37" s="841"/>
      <c r="XC37" s="841"/>
      <c r="XD37" s="841"/>
      <c r="XE37" s="841"/>
      <c r="XF37" s="841"/>
      <c r="XG37" s="841"/>
      <c r="XH37" s="841"/>
      <c r="XI37" s="841"/>
      <c r="XJ37" s="841"/>
      <c r="XK37" s="841"/>
      <c r="XL37" s="841"/>
      <c r="XM37" s="841"/>
      <c r="XN37" s="841"/>
      <c r="XO37" s="841"/>
      <c r="XP37" s="841"/>
      <c r="XQ37" s="841"/>
      <c r="XR37" s="841"/>
      <c r="XS37" s="841"/>
      <c r="XT37" s="841"/>
      <c r="XU37" s="841"/>
      <c r="XV37" s="841"/>
      <c r="XW37" s="841"/>
      <c r="XX37" s="841"/>
      <c r="XY37" s="841"/>
      <c r="XZ37" s="841"/>
      <c r="YA37" s="841"/>
      <c r="YB37" s="841"/>
      <c r="YC37" s="841"/>
      <c r="YD37" s="841"/>
      <c r="YE37" s="841"/>
      <c r="YF37" s="841"/>
      <c r="YG37" s="841"/>
      <c r="YH37" s="841"/>
      <c r="YI37" s="841"/>
      <c r="YJ37" s="841"/>
      <c r="YK37" s="841"/>
      <c r="YL37" s="841"/>
      <c r="YM37" s="841"/>
      <c r="YN37" s="841"/>
      <c r="YO37" s="841"/>
      <c r="YP37" s="841"/>
      <c r="YQ37" s="841"/>
      <c r="YR37" s="841"/>
      <c r="YS37" s="841"/>
      <c r="YT37" s="841"/>
      <c r="YU37" s="841"/>
      <c r="YV37" s="841"/>
      <c r="YW37" s="841"/>
      <c r="YX37" s="841"/>
      <c r="YY37" s="841"/>
      <c r="YZ37" s="841"/>
      <c r="ZA37" s="841"/>
      <c r="ZB37" s="841"/>
      <c r="ZC37" s="841"/>
      <c r="ZD37" s="841"/>
      <c r="ZE37" s="841"/>
      <c r="ZF37" s="841"/>
      <c r="ZG37" s="841"/>
      <c r="ZH37" s="841"/>
      <c r="ZI37" s="841"/>
      <c r="ZJ37" s="841"/>
      <c r="ZK37" s="841"/>
      <c r="ZL37" s="841"/>
      <c r="ZM37" s="841"/>
      <c r="ZN37" s="841"/>
      <c r="ZO37" s="841"/>
      <c r="ZP37" s="841"/>
      <c r="ZQ37" s="841"/>
      <c r="ZR37" s="841"/>
      <c r="ZS37" s="841"/>
      <c r="ZT37" s="841"/>
      <c r="ZU37" s="841"/>
      <c r="ZV37" s="841"/>
      <c r="ZW37" s="841"/>
      <c r="ZX37" s="841"/>
      <c r="ZY37" s="841"/>
      <c r="ZZ37" s="841"/>
      <c r="AAA37" s="841"/>
      <c r="AAB37" s="841"/>
      <c r="AAC37" s="841"/>
      <c r="AAD37" s="841"/>
      <c r="AAE37" s="841"/>
      <c r="AAF37" s="841"/>
      <c r="AAG37" s="841"/>
      <c r="AAH37" s="841"/>
      <c r="AAI37" s="841"/>
      <c r="AAJ37" s="841"/>
      <c r="AAK37" s="841"/>
      <c r="AAL37" s="841"/>
      <c r="AAM37" s="841"/>
      <c r="AAN37" s="841"/>
      <c r="AAO37" s="841"/>
      <c r="AAP37" s="841"/>
      <c r="AAQ37" s="841"/>
      <c r="AAR37" s="841"/>
      <c r="AAS37" s="841"/>
      <c r="AAT37" s="841"/>
      <c r="AAU37" s="841"/>
      <c r="AAV37" s="841"/>
      <c r="AAW37" s="841"/>
      <c r="AAX37" s="841"/>
      <c r="AAY37" s="841"/>
      <c r="AAZ37" s="841"/>
      <c r="ABA37" s="841"/>
      <c r="ABB37" s="841"/>
      <c r="ABC37" s="841"/>
      <c r="ABD37" s="841"/>
      <c r="ABE37" s="841"/>
      <c r="ABF37" s="841"/>
      <c r="ABG37" s="841"/>
      <c r="ABH37" s="841"/>
      <c r="ABI37" s="841"/>
      <c r="ABJ37" s="841"/>
      <c r="ABK37" s="841"/>
      <c r="ABL37" s="841"/>
      <c r="ABM37" s="841"/>
      <c r="ABN37" s="841"/>
      <c r="ABO37" s="841"/>
      <c r="ABP37" s="841"/>
      <c r="ABQ37" s="841"/>
      <c r="ABR37" s="841"/>
      <c r="ABS37" s="841"/>
      <c r="ABT37" s="841"/>
      <c r="ABU37" s="841"/>
      <c r="ABV37" s="841"/>
      <c r="ABW37" s="841"/>
      <c r="ABX37" s="841"/>
      <c r="ABY37" s="841"/>
      <c r="ABZ37" s="841"/>
      <c r="ACA37" s="841"/>
      <c r="ACB37" s="841"/>
      <c r="ACC37" s="841"/>
      <c r="ACD37" s="841"/>
      <c r="ACE37" s="841"/>
      <c r="ACF37" s="841"/>
      <c r="ACG37" s="841"/>
      <c r="ACH37" s="841"/>
      <c r="ACI37" s="841"/>
      <c r="ACJ37" s="841"/>
      <c r="ACK37" s="841"/>
      <c r="ACL37" s="841"/>
      <c r="ACM37" s="841"/>
      <c r="ACN37" s="841"/>
      <c r="ACO37" s="841"/>
      <c r="ACP37" s="841"/>
      <c r="ACQ37" s="841"/>
      <c r="ACR37" s="841"/>
      <c r="ACS37" s="841"/>
      <c r="ACT37" s="841"/>
      <c r="ACU37" s="841"/>
      <c r="ACV37" s="841"/>
      <c r="ACW37" s="841"/>
      <c r="ACX37" s="841"/>
      <c r="ACY37" s="841"/>
      <c r="ACZ37" s="841"/>
      <c r="ADA37" s="841"/>
      <c r="ADB37" s="841"/>
      <c r="ADC37" s="841"/>
      <c r="ADD37" s="841"/>
      <c r="ADE37" s="841"/>
      <c r="ADF37" s="841"/>
      <c r="ADG37" s="841"/>
      <c r="ADH37" s="841"/>
      <c r="ADI37" s="841"/>
      <c r="ADJ37" s="841"/>
      <c r="ADK37" s="841"/>
      <c r="ADL37" s="841"/>
      <c r="ADM37" s="841"/>
      <c r="ADN37" s="841"/>
      <c r="ADO37" s="841"/>
      <c r="ADP37" s="841"/>
      <c r="ADQ37" s="841"/>
      <c r="ADR37" s="841"/>
      <c r="ADS37" s="841"/>
      <c r="ADT37" s="841"/>
      <c r="ADU37" s="841"/>
      <c r="ADV37" s="841"/>
      <c r="ADW37" s="841"/>
      <c r="ADX37" s="841"/>
      <c r="ADY37" s="841"/>
      <c r="ADZ37" s="841"/>
      <c r="AEA37" s="841"/>
      <c r="AEB37" s="841"/>
      <c r="AEC37" s="841"/>
      <c r="AED37" s="841"/>
      <c r="AEE37" s="841"/>
      <c r="AEF37" s="841"/>
      <c r="AEG37" s="841"/>
      <c r="AEH37" s="841"/>
      <c r="AEI37" s="841"/>
      <c r="AEJ37" s="841"/>
      <c r="AEK37" s="841"/>
      <c r="AEL37" s="841"/>
      <c r="AEM37" s="841"/>
      <c r="AEN37" s="841"/>
      <c r="AEO37" s="841"/>
      <c r="AEP37" s="841"/>
      <c r="AEQ37" s="841"/>
      <c r="AER37" s="841"/>
      <c r="AES37" s="841"/>
      <c r="AET37" s="841"/>
      <c r="AEU37" s="841"/>
      <c r="AEV37" s="841"/>
      <c r="AEW37" s="841"/>
      <c r="AEX37" s="841"/>
      <c r="AEY37" s="841"/>
      <c r="AEZ37" s="841"/>
      <c r="AFA37" s="841"/>
      <c r="AFB37" s="841"/>
      <c r="AFC37" s="841"/>
      <c r="AFD37" s="841"/>
      <c r="AFE37" s="841"/>
      <c r="AFF37" s="841"/>
      <c r="AFG37" s="841"/>
      <c r="AFH37" s="841"/>
      <c r="AFI37" s="841"/>
      <c r="AFJ37" s="841"/>
      <c r="AFK37" s="841"/>
      <c r="AFL37" s="841"/>
      <c r="AFM37" s="841"/>
      <c r="AFN37" s="841"/>
      <c r="AFO37" s="841"/>
      <c r="AFP37" s="841"/>
      <c r="AFQ37" s="841"/>
      <c r="AFR37" s="841"/>
      <c r="AFS37" s="841"/>
      <c r="AFT37" s="841"/>
      <c r="AFU37" s="841"/>
      <c r="AFV37" s="841"/>
      <c r="AFW37" s="841"/>
      <c r="AFX37" s="841"/>
      <c r="AFY37" s="841"/>
      <c r="AFZ37" s="841"/>
      <c r="AGA37" s="841"/>
      <c r="AGB37" s="841"/>
      <c r="AGC37" s="841"/>
      <c r="AGD37" s="841"/>
      <c r="AGE37" s="841"/>
      <c r="AGF37" s="841"/>
      <c r="AGG37" s="841"/>
      <c r="AGH37" s="841"/>
      <c r="AGI37" s="841"/>
      <c r="AGJ37" s="841"/>
      <c r="AGK37" s="841"/>
      <c r="AGL37" s="841"/>
      <c r="AGM37" s="841"/>
      <c r="AGN37" s="841"/>
      <c r="AGO37" s="841"/>
      <c r="AGP37" s="841"/>
      <c r="AGQ37" s="841"/>
      <c r="AGR37" s="841"/>
      <c r="AGS37" s="841"/>
      <c r="AGT37" s="841"/>
      <c r="AGU37" s="841"/>
      <c r="AGV37" s="841"/>
      <c r="AGW37" s="841"/>
      <c r="AGX37" s="841"/>
      <c r="AGY37" s="841"/>
      <c r="AGZ37" s="841"/>
      <c r="AHA37" s="841"/>
      <c r="AHB37" s="841"/>
      <c r="AHC37" s="841"/>
      <c r="AHD37" s="841"/>
      <c r="AHE37" s="841"/>
      <c r="AHF37" s="841"/>
      <c r="AHG37" s="841"/>
      <c r="AHH37" s="841"/>
      <c r="AHI37" s="841"/>
      <c r="AHJ37" s="841"/>
      <c r="AHK37" s="841"/>
      <c r="AHL37" s="841"/>
      <c r="AHM37" s="841"/>
      <c r="AHN37" s="841"/>
      <c r="AHO37" s="841"/>
      <c r="AHP37" s="841"/>
      <c r="AHQ37" s="841"/>
      <c r="AHR37" s="841"/>
      <c r="AHS37" s="841"/>
      <c r="AHT37" s="841"/>
      <c r="AHU37" s="841"/>
      <c r="AHV37" s="841"/>
      <c r="AHW37" s="841"/>
      <c r="AHX37" s="841"/>
      <c r="AHY37" s="841"/>
      <c r="AHZ37" s="841"/>
      <c r="AIA37" s="841"/>
      <c r="AIB37" s="841"/>
      <c r="AIC37" s="841"/>
      <c r="AID37" s="841"/>
      <c r="AIE37" s="841"/>
      <c r="AIF37" s="841"/>
      <c r="AIG37" s="841"/>
      <c r="AIH37" s="841"/>
      <c r="AII37" s="841"/>
      <c r="AIJ37" s="841"/>
      <c r="AIK37" s="841"/>
      <c r="AIL37" s="841"/>
      <c r="AIM37" s="841"/>
      <c r="AIN37" s="841"/>
      <c r="AIO37" s="841"/>
      <c r="AIP37" s="841"/>
      <c r="AIQ37" s="841"/>
      <c r="AIR37" s="841"/>
      <c r="AIS37" s="841"/>
      <c r="AIT37" s="841"/>
      <c r="AIU37" s="841"/>
      <c r="AIV37" s="841"/>
      <c r="AIW37" s="841"/>
      <c r="AIX37" s="841"/>
      <c r="AIY37" s="841"/>
      <c r="AIZ37" s="841"/>
      <c r="AJA37" s="841"/>
      <c r="AJB37" s="841"/>
      <c r="AJC37" s="841"/>
      <c r="AJD37" s="841"/>
      <c r="AJE37" s="841"/>
      <c r="AJF37" s="841"/>
      <c r="AJG37" s="841"/>
      <c r="AJH37" s="841"/>
      <c r="AJI37" s="841"/>
      <c r="AJJ37" s="841"/>
      <c r="AJK37" s="841"/>
      <c r="AJL37" s="841"/>
      <c r="AJM37" s="841"/>
      <c r="AJN37" s="841"/>
      <c r="AJO37" s="841"/>
      <c r="AJP37" s="841"/>
      <c r="AJQ37" s="841"/>
      <c r="AJR37" s="841"/>
      <c r="AJS37" s="841"/>
      <c r="AJT37" s="841"/>
      <c r="AJU37" s="841"/>
      <c r="AJV37" s="841"/>
      <c r="AJW37" s="841"/>
      <c r="AJX37" s="841"/>
      <c r="AJY37" s="841"/>
      <c r="AJZ37" s="841"/>
      <c r="AKA37" s="841"/>
      <c r="AKB37" s="841"/>
      <c r="AKC37" s="841"/>
      <c r="AKD37" s="841"/>
      <c r="AKE37" s="841"/>
      <c r="AKF37" s="841"/>
      <c r="AKG37" s="841"/>
      <c r="AKH37" s="841"/>
      <c r="AKI37" s="841"/>
      <c r="AKJ37" s="841"/>
      <c r="AKK37" s="841"/>
      <c r="AKL37" s="841"/>
      <c r="AKM37" s="841"/>
      <c r="AKN37" s="841"/>
      <c r="AKO37" s="841"/>
      <c r="AKP37" s="841"/>
      <c r="AKQ37" s="841"/>
      <c r="AKR37" s="841"/>
      <c r="AKS37" s="841"/>
      <c r="AKT37" s="841"/>
      <c r="AKU37" s="841"/>
      <c r="AKV37" s="841"/>
      <c r="AKW37" s="841"/>
      <c r="AKX37" s="841"/>
      <c r="AKY37" s="841"/>
      <c r="AKZ37" s="841"/>
      <c r="ALA37" s="841"/>
      <c r="ALB37" s="841"/>
      <c r="ALC37" s="841"/>
      <c r="ALD37" s="841"/>
      <c r="ALE37" s="841"/>
      <c r="ALF37" s="841"/>
      <c r="ALG37" s="841"/>
      <c r="ALH37" s="841"/>
      <c r="ALI37" s="841"/>
      <c r="ALJ37" s="841"/>
      <c r="ALK37" s="841"/>
      <c r="ALL37" s="841"/>
      <c r="ALM37" s="841"/>
      <c r="ALN37" s="841"/>
      <c r="ALO37" s="841"/>
      <c r="ALP37" s="841"/>
      <c r="ALQ37" s="841"/>
      <c r="ALR37" s="841"/>
      <c r="ALS37" s="841"/>
      <c r="ALT37" s="841"/>
      <c r="ALU37" s="841"/>
      <c r="ALV37" s="841"/>
      <c r="ALW37" s="841"/>
      <c r="ALX37" s="841"/>
      <c r="ALY37" s="841"/>
      <c r="ALZ37" s="841"/>
      <c r="AMA37" s="841"/>
      <c r="AMB37" s="841"/>
      <c r="AMC37" s="841"/>
      <c r="AMD37" s="841"/>
      <c r="AME37" s="841"/>
      <c r="AMF37" s="841"/>
      <c r="AMG37" s="841"/>
      <c r="AMH37" s="841"/>
      <c r="AMI37" s="841"/>
      <c r="AMJ37" s="841"/>
      <c r="AMK37" s="841"/>
      <c r="AML37" s="841"/>
      <c r="AMM37" s="841"/>
      <c r="AMN37" s="841"/>
      <c r="AMO37" s="841"/>
      <c r="AMP37" s="841"/>
      <c r="AMQ37" s="841"/>
      <c r="AMR37" s="841"/>
      <c r="AMS37" s="841"/>
      <c r="AMT37" s="841"/>
      <c r="AMU37" s="841"/>
      <c r="AMV37" s="841"/>
      <c r="AMW37" s="841"/>
      <c r="AMX37" s="841"/>
      <c r="AMY37" s="841"/>
      <c r="AMZ37" s="841"/>
      <c r="ANA37" s="841"/>
      <c r="ANB37" s="841"/>
      <c r="ANC37" s="841"/>
      <c r="AND37" s="841"/>
      <c r="ANE37" s="841"/>
      <c r="ANF37" s="841"/>
      <c r="ANG37" s="841"/>
      <c r="ANH37" s="841"/>
      <c r="ANI37" s="841"/>
      <c r="ANJ37" s="841"/>
      <c r="ANK37" s="841"/>
      <c r="ANL37" s="841"/>
      <c r="ANM37" s="841"/>
      <c r="ANN37" s="841"/>
      <c r="ANO37" s="841"/>
      <c r="ANP37" s="841"/>
      <c r="ANQ37" s="841"/>
      <c r="ANR37" s="841"/>
      <c r="ANS37" s="841"/>
      <c r="ANT37" s="841"/>
      <c r="ANU37" s="841"/>
      <c r="ANV37" s="841"/>
      <c r="ANW37" s="841"/>
      <c r="ANX37" s="841"/>
      <c r="ANY37" s="841"/>
      <c r="ANZ37" s="841"/>
      <c r="AOA37" s="841"/>
      <c r="AOB37" s="841"/>
      <c r="AOC37" s="841"/>
      <c r="AOD37" s="841"/>
      <c r="AOE37" s="841"/>
      <c r="AOF37" s="841"/>
      <c r="AOG37" s="841"/>
      <c r="AOH37" s="841"/>
      <c r="AOI37" s="841"/>
      <c r="AOJ37" s="841"/>
      <c r="AOK37" s="841"/>
      <c r="AOL37" s="841"/>
      <c r="AOM37" s="841"/>
      <c r="AON37" s="841"/>
      <c r="AOO37" s="841"/>
      <c r="AOP37" s="841"/>
      <c r="AOQ37" s="841"/>
      <c r="AOR37" s="841"/>
      <c r="AOS37" s="841"/>
      <c r="AOT37" s="841"/>
      <c r="AOU37" s="841"/>
      <c r="AOV37" s="841"/>
      <c r="AOW37" s="841"/>
      <c r="AOX37" s="841"/>
      <c r="AOY37" s="841"/>
      <c r="AOZ37" s="841"/>
      <c r="APA37" s="841"/>
      <c r="APB37" s="841"/>
      <c r="APC37" s="841"/>
      <c r="APD37" s="841"/>
      <c r="APE37" s="841"/>
      <c r="APF37" s="841"/>
      <c r="APG37" s="841"/>
      <c r="APH37" s="841"/>
      <c r="API37" s="841"/>
      <c r="APJ37" s="841"/>
      <c r="APK37" s="841"/>
      <c r="APL37" s="841"/>
      <c r="APM37" s="841"/>
      <c r="APN37" s="841"/>
      <c r="APO37" s="841"/>
      <c r="APP37" s="841"/>
      <c r="APQ37" s="841"/>
      <c r="APR37" s="841"/>
      <c r="APS37" s="841"/>
      <c r="APT37" s="841"/>
      <c r="APU37" s="841"/>
      <c r="APV37" s="841"/>
      <c r="APW37" s="841"/>
      <c r="APX37" s="841"/>
      <c r="APY37" s="841"/>
      <c r="APZ37" s="841"/>
      <c r="AQA37" s="841"/>
      <c r="AQB37" s="841"/>
      <c r="AQC37" s="841"/>
      <c r="AQD37" s="841"/>
      <c r="AQE37" s="841"/>
      <c r="AQF37" s="841"/>
      <c r="AQG37" s="841"/>
      <c r="AQH37" s="841"/>
      <c r="AQI37" s="841"/>
      <c r="AQJ37" s="841"/>
      <c r="AQK37" s="841"/>
      <c r="AQL37" s="841"/>
      <c r="AQM37" s="841"/>
      <c r="AQN37" s="841"/>
      <c r="AQO37" s="841"/>
      <c r="AQP37" s="841"/>
      <c r="AQQ37" s="841"/>
      <c r="AQR37" s="841"/>
      <c r="AQS37" s="841"/>
      <c r="AQT37" s="841"/>
      <c r="AQU37" s="841"/>
      <c r="AQV37" s="841"/>
      <c r="AQW37" s="841"/>
      <c r="AQX37" s="841"/>
      <c r="AQY37" s="841"/>
      <c r="AQZ37" s="841"/>
      <c r="ARA37" s="841"/>
      <c r="ARB37" s="841"/>
      <c r="ARC37" s="841"/>
      <c r="ARD37" s="841"/>
      <c r="ARE37" s="841"/>
      <c r="ARF37" s="841"/>
      <c r="ARG37" s="841"/>
      <c r="ARH37" s="841"/>
      <c r="ARI37" s="841"/>
      <c r="ARJ37" s="841"/>
      <c r="ARK37" s="841"/>
      <c r="ARL37" s="841"/>
      <c r="ARM37" s="841"/>
      <c r="ARN37" s="841"/>
      <c r="ARO37" s="841"/>
      <c r="ARP37" s="841"/>
      <c r="ARQ37" s="841"/>
      <c r="ARR37" s="841"/>
      <c r="ARS37" s="841"/>
      <c r="ART37" s="841"/>
      <c r="ARU37" s="841"/>
      <c r="ARV37" s="841"/>
      <c r="ARW37" s="841"/>
      <c r="ARX37" s="841"/>
      <c r="ARY37" s="841"/>
      <c r="ARZ37" s="841"/>
      <c r="ASA37" s="841"/>
      <c r="ASB37" s="841"/>
      <c r="ASC37" s="841"/>
      <c r="ASD37" s="841"/>
      <c r="ASE37" s="841"/>
      <c r="ASF37" s="841"/>
      <c r="ASG37" s="841"/>
      <c r="ASH37" s="841"/>
      <c r="ASI37" s="841"/>
      <c r="ASJ37" s="841"/>
      <c r="ASK37" s="841"/>
      <c r="ASL37" s="841"/>
      <c r="ASM37" s="841"/>
      <c r="ASN37" s="841"/>
      <c r="ASO37" s="841"/>
      <c r="ASP37" s="841"/>
      <c r="ASQ37" s="841"/>
      <c r="ASR37" s="841"/>
      <c r="ASS37" s="841"/>
      <c r="AST37" s="841"/>
      <c r="ASU37" s="841"/>
      <c r="ASV37" s="841"/>
      <c r="ASW37" s="841"/>
      <c r="ASX37" s="841"/>
      <c r="ASY37" s="841"/>
      <c r="ASZ37" s="841"/>
      <c r="ATA37" s="841"/>
      <c r="ATB37" s="841"/>
      <c r="ATC37" s="841"/>
      <c r="ATD37" s="841"/>
      <c r="ATE37" s="841"/>
      <c r="ATF37" s="841"/>
      <c r="ATG37" s="841"/>
      <c r="ATH37" s="841"/>
      <c r="ATI37" s="841"/>
      <c r="ATJ37" s="841"/>
      <c r="ATK37" s="841"/>
      <c r="ATL37" s="841"/>
      <c r="ATM37" s="841"/>
      <c r="ATN37" s="841"/>
      <c r="ATO37" s="841"/>
      <c r="ATP37" s="841"/>
      <c r="ATQ37" s="841"/>
      <c r="ATR37" s="841"/>
      <c r="ATS37" s="841"/>
      <c r="ATT37" s="841"/>
      <c r="ATU37" s="841"/>
      <c r="ATV37" s="841"/>
      <c r="ATW37" s="841"/>
      <c r="ATX37" s="841"/>
      <c r="ATY37" s="841"/>
      <c r="ATZ37" s="841"/>
      <c r="AUA37" s="841"/>
      <c r="AUB37" s="841"/>
      <c r="AUC37" s="841"/>
      <c r="AUD37" s="841"/>
      <c r="AUE37" s="841"/>
      <c r="AUF37" s="841"/>
      <c r="AUG37" s="841"/>
      <c r="AUH37" s="841"/>
      <c r="AUI37" s="841"/>
      <c r="AUJ37" s="841"/>
      <c r="AUK37" s="841"/>
      <c r="AUL37" s="841"/>
      <c r="AUM37" s="841"/>
      <c r="AUN37" s="841"/>
      <c r="AUO37" s="841"/>
      <c r="AUP37" s="841"/>
      <c r="AUQ37" s="841"/>
      <c r="AUR37" s="841"/>
      <c r="AUS37" s="841"/>
      <c r="AUT37" s="841"/>
      <c r="AUU37" s="841"/>
      <c r="AUV37" s="841"/>
      <c r="AUW37" s="841"/>
      <c r="AUX37" s="841"/>
      <c r="AUY37" s="841"/>
      <c r="AUZ37" s="841"/>
      <c r="AVA37" s="841"/>
      <c r="AVB37" s="841"/>
      <c r="AVC37" s="841"/>
      <c r="AVD37" s="841"/>
      <c r="AVE37" s="841"/>
      <c r="AVF37" s="841"/>
      <c r="AVG37" s="841"/>
      <c r="AVH37" s="841"/>
      <c r="AVI37" s="841"/>
      <c r="AVJ37" s="841"/>
      <c r="AVK37" s="841"/>
      <c r="AVL37" s="841"/>
      <c r="AVM37" s="841"/>
      <c r="AVN37" s="841"/>
      <c r="AVO37" s="841"/>
      <c r="AVP37" s="841"/>
      <c r="AVQ37" s="841"/>
      <c r="AVR37" s="841"/>
      <c r="AVS37" s="841"/>
      <c r="AVT37" s="841"/>
      <c r="AVU37" s="841"/>
      <c r="AVV37" s="841"/>
      <c r="AVW37" s="841"/>
      <c r="AVX37" s="841"/>
      <c r="AVY37" s="841"/>
      <c r="AVZ37" s="841"/>
      <c r="AWA37" s="841"/>
      <c r="AWB37" s="841"/>
      <c r="AWC37" s="841"/>
      <c r="AWD37" s="841"/>
      <c r="AWE37" s="841"/>
      <c r="AWF37" s="841"/>
      <c r="AWG37" s="841"/>
      <c r="AWH37" s="841"/>
      <c r="AWI37" s="841"/>
      <c r="AWJ37" s="841"/>
      <c r="AWK37" s="841"/>
      <c r="AWL37" s="841"/>
      <c r="AWM37" s="841"/>
      <c r="AWN37" s="841"/>
      <c r="AWO37" s="841"/>
      <c r="AWP37" s="841"/>
      <c r="AWQ37" s="841"/>
      <c r="AWR37" s="841"/>
      <c r="AWS37" s="841"/>
      <c r="AWT37" s="841"/>
      <c r="AWU37" s="841"/>
      <c r="AWV37" s="841"/>
      <c r="AWW37" s="841"/>
      <c r="AWX37" s="841"/>
      <c r="AWY37" s="841"/>
      <c r="AWZ37" s="841"/>
      <c r="AXA37" s="841"/>
      <c r="AXB37" s="841"/>
      <c r="AXC37" s="841"/>
      <c r="AXD37" s="841"/>
      <c r="AXE37" s="841"/>
      <c r="AXF37" s="841"/>
      <c r="AXG37" s="841"/>
      <c r="AXH37" s="841"/>
      <c r="AXI37" s="841"/>
      <c r="AXJ37" s="841"/>
      <c r="AXK37" s="841"/>
      <c r="AXL37" s="841"/>
      <c r="AXM37" s="841"/>
      <c r="AXN37" s="841"/>
      <c r="AXO37" s="841"/>
      <c r="AXP37" s="841"/>
      <c r="AXQ37" s="841"/>
      <c r="AXR37" s="841"/>
      <c r="AXS37" s="841"/>
      <c r="AXT37" s="841"/>
      <c r="AXU37" s="841"/>
      <c r="AXV37" s="841"/>
      <c r="AXW37" s="841"/>
      <c r="AXX37" s="841"/>
      <c r="AXY37" s="841"/>
      <c r="AXZ37" s="841"/>
      <c r="AYA37" s="841"/>
      <c r="AYB37" s="841"/>
      <c r="AYC37" s="841"/>
      <c r="AYD37" s="841"/>
      <c r="AYE37" s="841"/>
      <c r="AYF37" s="841"/>
      <c r="AYG37" s="841"/>
      <c r="AYH37" s="841"/>
      <c r="AYI37" s="841"/>
      <c r="AYJ37" s="841"/>
      <c r="AYK37" s="841"/>
      <c r="AYL37" s="841"/>
      <c r="AYM37" s="841"/>
      <c r="AYN37" s="841"/>
      <c r="AYO37" s="841"/>
      <c r="AYP37" s="841"/>
      <c r="AYQ37" s="841"/>
      <c r="AYR37" s="841"/>
      <c r="AYS37" s="841"/>
    </row>
    <row r="38" spans="1:1345" s="687" customFormat="1" ht="15" customHeight="1">
      <c r="A38" s="707"/>
      <c r="B38" s="717"/>
      <c r="C38" s="718"/>
      <c r="D38" s="716">
        <v>6</v>
      </c>
      <c r="E38" s="708" t="s">
        <v>31</v>
      </c>
      <c r="F38" s="709"/>
      <c r="G38" s="720" t="s">
        <v>32</v>
      </c>
      <c r="H38" s="710">
        <f t="shared" si="5"/>
        <v>0</v>
      </c>
      <c r="I38" s="710">
        <f t="shared" si="6"/>
        <v>0</v>
      </c>
      <c r="J38" s="710">
        <f t="shared" si="1"/>
        <v>0</v>
      </c>
      <c r="K38" s="711">
        <f t="shared" si="2"/>
        <v>0</v>
      </c>
      <c r="L38" s="710"/>
      <c r="M38" s="710"/>
      <c r="N38" s="721"/>
      <c r="O38" s="710"/>
      <c r="P38" s="710"/>
      <c r="Q38" s="721"/>
      <c r="R38" s="710"/>
      <c r="S38" s="710"/>
      <c r="T38" s="721"/>
      <c r="U38" s="710"/>
      <c r="V38" s="710"/>
      <c r="W38" s="721"/>
      <c r="X38" s="710"/>
      <c r="Y38" s="710"/>
      <c r="Z38" s="721"/>
      <c r="AA38" s="710"/>
      <c r="AB38" s="710"/>
      <c r="AC38" s="721"/>
      <c r="AD38" s="710"/>
      <c r="AE38" s="710"/>
      <c r="AF38" s="721"/>
      <c r="AG38" s="710"/>
      <c r="AH38" s="710"/>
      <c r="AI38" s="721"/>
      <c r="AJ38" s="710"/>
      <c r="AK38" s="710"/>
      <c r="AL38" s="721"/>
      <c r="AM38" s="710"/>
      <c r="AN38" s="710"/>
      <c r="AO38" s="721"/>
      <c r="AP38" s="710"/>
      <c r="AQ38" s="710"/>
      <c r="AR38" s="721"/>
      <c r="AS38" s="710"/>
      <c r="AT38" s="710"/>
      <c r="AU38" s="721"/>
      <c r="AV38" s="710"/>
      <c r="AW38" s="710"/>
      <c r="AX38" s="721"/>
      <c r="AY38" s="710"/>
      <c r="AZ38" s="710"/>
      <c r="BA38" s="721"/>
      <c r="BB38" s="710"/>
      <c r="BC38" s="710"/>
      <c r="BD38" s="721"/>
      <c r="BE38" s="710"/>
      <c r="BF38" s="710"/>
      <c r="BG38" s="721"/>
      <c r="BH38" s="710"/>
      <c r="BI38" s="710"/>
      <c r="BJ38" s="721"/>
      <c r="BK38" s="710"/>
      <c r="BL38" s="710"/>
      <c r="BM38" s="721"/>
      <c r="BN38" s="710"/>
      <c r="BO38" s="710"/>
      <c r="BP38" s="721"/>
      <c r="BQ38" s="710"/>
      <c r="BR38" s="710"/>
      <c r="BS38" s="721"/>
      <c r="BT38" s="710"/>
      <c r="BU38" s="710"/>
      <c r="BV38" s="721"/>
      <c r="BW38" s="710"/>
      <c r="BX38" s="710"/>
      <c r="BY38" s="721"/>
      <c r="BZ38" s="710"/>
      <c r="CA38" s="710"/>
      <c r="CB38" s="721"/>
      <c r="CC38" s="710"/>
      <c r="CD38" s="710"/>
      <c r="CE38" s="721"/>
      <c r="CF38" s="710"/>
      <c r="CG38" s="710"/>
      <c r="CH38" s="721"/>
      <c r="CI38" s="710"/>
      <c r="CJ38" s="710"/>
      <c r="CK38" s="721"/>
      <c r="CL38" s="710"/>
      <c r="CM38" s="710"/>
      <c r="CN38" s="721"/>
      <c r="CO38" s="710"/>
      <c r="CP38" s="710"/>
      <c r="CQ38" s="721"/>
      <c r="CR38" s="710"/>
      <c r="CS38" s="710"/>
      <c r="CT38" s="721"/>
      <c r="CU38" s="710"/>
      <c r="CV38" s="710"/>
      <c r="CW38" s="721"/>
      <c r="CX38" s="710"/>
      <c r="CY38" s="710"/>
      <c r="CZ38" s="721"/>
      <c r="DA38" s="710"/>
      <c r="DB38" s="710"/>
      <c r="DC38" s="721"/>
      <c r="DD38" s="710"/>
      <c r="DE38" s="710"/>
      <c r="DF38" s="721"/>
      <c r="DG38" s="710"/>
      <c r="DH38" s="710"/>
      <c r="DI38" s="721"/>
      <c r="DJ38" s="710"/>
      <c r="DK38" s="710"/>
      <c r="DL38" s="721"/>
      <c r="DM38" s="710"/>
      <c r="DN38" s="710"/>
      <c r="DO38" s="721"/>
      <c r="DP38" s="710"/>
      <c r="DQ38" s="710"/>
      <c r="DR38" s="721"/>
      <c r="DS38" s="710"/>
      <c r="DT38" s="710"/>
      <c r="DU38" s="721"/>
      <c r="DV38" s="710"/>
      <c r="DW38" s="710"/>
      <c r="DX38" s="721"/>
      <c r="DY38" s="710"/>
      <c r="DZ38" s="710"/>
      <c r="EA38" s="721"/>
      <c r="EB38" s="710"/>
      <c r="EC38" s="710"/>
      <c r="ED38" s="721"/>
      <c r="EE38" s="710"/>
      <c r="EF38" s="710"/>
      <c r="EG38" s="721"/>
      <c r="EH38" s="710"/>
      <c r="EI38" s="710"/>
      <c r="EJ38" s="721"/>
      <c r="EK38" s="721"/>
      <c r="EL38" s="721"/>
      <c r="EM38" s="721"/>
      <c r="EN38" s="721"/>
      <c r="EO38" s="721"/>
      <c r="EP38" s="721"/>
      <c r="EQ38" s="710"/>
      <c r="ER38" s="710"/>
      <c r="ES38" s="721"/>
      <c r="ET38" s="710"/>
      <c r="EU38" s="710"/>
      <c r="EV38" s="721"/>
      <c r="EW38" s="710"/>
      <c r="EX38" s="710"/>
      <c r="EY38" s="721"/>
      <c r="EZ38" s="710"/>
      <c r="FA38" s="710"/>
      <c r="FB38" s="721"/>
      <c r="FC38" s="710"/>
      <c r="FD38" s="710"/>
      <c r="FE38" s="721"/>
      <c r="FF38" s="710"/>
      <c r="FG38" s="710"/>
      <c r="FH38" s="721"/>
      <c r="FI38" s="710"/>
      <c r="FJ38" s="710"/>
      <c r="FK38" s="721"/>
      <c r="FL38" s="710"/>
      <c r="FM38" s="710"/>
      <c r="FN38" s="721"/>
      <c r="FO38" s="710"/>
      <c r="FP38" s="710"/>
      <c r="FQ38" s="721"/>
      <c r="FR38" s="710"/>
      <c r="FS38" s="710"/>
      <c r="FT38" s="721"/>
      <c r="FU38" s="710"/>
      <c r="FV38" s="710"/>
      <c r="FW38" s="721"/>
      <c r="FX38" s="710"/>
      <c r="FY38" s="710"/>
      <c r="FZ38" s="721"/>
      <c r="GA38" s="710">
        <f t="shared" si="17"/>
        <v>0</v>
      </c>
      <c r="GB38" s="710">
        <f t="shared" si="18"/>
        <v>0</v>
      </c>
      <c r="GC38" s="721"/>
      <c r="GD38" s="705">
        <f t="shared" si="3"/>
        <v>0</v>
      </c>
      <c r="GE38" s="833"/>
      <c r="GF38" s="841"/>
      <c r="GG38" s="841"/>
      <c r="GH38" s="841"/>
      <c r="GI38" s="841"/>
      <c r="GJ38" s="841"/>
      <c r="GK38" s="841"/>
      <c r="GL38" s="841"/>
      <c r="GM38" s="841"/>
      <c r="GN38" s="841"/>
      <c r="GO38" s="841"/>
      <c r="GP38" s="841"/>
      <c r="GQ38" s="841"/>
      <c r="GR38" s="841"/>
      <c r="GS38" s="841"/>
      <c r="GT38" s="841"/>
      <c r="GU38" s="841"/>
      <c r="GV38" s="841"/>
      <c r="GW38" s="841"/>
      <c r="GX38" s="841"/>
      <c r="GY38" s="841"/>
      <c r="GZ38" s="841"/>
      <c r="HA38" s="841"/>
      <c r="HB38" s="841"/>
      <c r="HC38" s="841"/>
      <c r="HD38" s="841"/>
      <c r="HE38" s="841"/>
      <c r="HF38" s="841"/>
      <c r="HG38" s="841"/>
      <c r="HH38" s="841"/>
      <c r="HI38" s="841"/>
      <c r="HJ38" s="841"/>
      <c r="HK38" s="841"/>
      <c r="HL38" s="841"/>
      <c r="HM38" s="841"/>
      <c r="HN38" s="841"/>
      <c r="HO38" s="841"/>
      <c r="HP38" s="841"/>
      <c r="HQ38" s="841"/>
      <c r="HR38" s="841"/>
      <c r="HS38" s="841"/>
      <c r="HT38" s="841"/>
      <c r="HU38" s="841"/>
      <c r="HV38" s="841"/>
      <c r="HW38" s="841"/>
      <c r="HX38" s="841"/>
      <c r="HY38" s="841"/>
      <c r="HZ38" s="841"/>
      <c r="IA38" s="841"/>
      <c r="IB38" s="841"/>
      <c r="IC38" s="841"/>
      <c r="ID38" s="841"/>
      <c r="IE38" s="841"/>
      <c r="IF38" s="841"/>
      <c r="IG38" s="841"/>
      <c r="IH38" s="841"/>
      <c r="II38" s="841"/>
      <c r="IJ38" s="841"/>
      <c r="IK38" s="841"/>
      <c r="IL38" s="841"/>
      <c r="IM38" s="841"/>
      <c r="IN38" s="841"/>
      <c r="IO38" s="841"/>
      <c r="IP38" s="841"/>
      <c r="IQ38" s="841"/>
      <c r="IR38" s="841"/>
      <c r="IS38" s="841"/>
      <c r="IT38" s="841"/>
      <c r="IU38" s="841"/>
      <c r="IV38" s="841"/>
      <c r="IW38" s="841"/>
      <c r="IX38" s="841"/>
      <c r="IY38" s="841"/>
      <c r="IZ38" s="841"/>
      <c r="JA38" s="841"/>
      <c r="JB38" s="841"/>
      <c r="JC38" s="841"/>
      <c r="JD38" s="841"/>
      <c r="JE38" s="841"/>
      <c r="JF38" s="841"/>
      <c r="JG38" s="841"/>
      <c r="JH38" s="841"/>
      <c r="JI38" s="841"/>
      <c r="JJ38" s="841"/>
      <c r="JK38" s="841"/>
      <c r="JL38" s="841"/>
      <c r="JM38" s="841"/>
      <c r="JN38" s="841"/>
      <c r="JO38" s="841"/>
      <c r="JP38" s="841"/>
      <c r="JQ38" s="841"/>
      <c r="JR38" s="841"/>
      <c r="JS38" s="841"/>
      <c r="JT38" s="841"/>
      <c r="JU38" s="841"/>
      <c r="JV38" s="841"/>
      <c r="JW38" s="841"/>
      <c r="JX38" s="841"/>
      <c r="JY38" s="841"/>
      <c r="JZ38" s="841"/>
      <c r="KA38" s="841"/>
      <c r="KB38" s="841"/>
      <c r="KC38" s="841"/>
      <c r="KD38" s="841"/>
      <c r="KE38" s="841"/>
      <c r="KF38" s="841"/>
      <c r="KG38" s="841"/>
      <c r="KH38" s="841"/>
      <c r="KI38" s="841"/>
      <c r="KJ38" s="841"/>
      <c r="KK38" s="841"/>
      <c r="KL38" s="841"/>
      <c r="KM38" s="841"/>
      <c r="KN38" s="841"/>
      <c r="KO38" s="841"/>
      <c r="KP38" s="841"/>
      <c r="KQ38" s="841"/>
      <c r="KR38" s="841"/>
      <c r="KS38" s="841"/>
      <c r="KT38" s="841"/>
      <c r="KU38" s="841"/>
      <c r="KV38" s="841"/>
      <c r="KW38" s="841"/>
      <c r="KX38" s="841"/>
      <c r="KY38" s="841"/>
      <c r="KZ38" s="841"/>
      <c r="LA38" s="841"/>
      <c r="LB38" s="841"/>
      <c r="LC38" s="841"/>
      <c r="LD38" s="841"/>
      <c r="LE38" s="841"/>
      <c r="LF38" s="841"/>
      <c r="LG38" s="841"/>
      <c r="LH38" s="841"/>
      <c r="LI38" s="841"/>
      <c r="LJ38" s="841"/>
      <c r="LK38" s="841"/>
      <c r="LL38" s="841"/>
      <c r="LM38" s="841"/>
      <c r="LN38" s="841"/>
      <c r="LO38" s="841"/>
      <c r="LP38" s="841"/>
      <c r="LQ38" s="841"/>
      <c r="LR38" s="841"/>
      <c r="LS38" s="841"/>
      <c r="LT38" s="841"/>
      <c r="LU38" s="841"/>
      <c r="LV38" s="841"/>
      <c r="LW38" s="841"/>
      <c r="LX38" s="841"/>
      <c r="LY38" s="841"/>
      <c r="LZ38" s="841"/>
      <c r="MA38" s="841"/>
      <c r="MB38" s="841"/>
      <c r="MC38" s="841"/>
      <c r="MD38" s="841"/>
      <c r="ME38" s="841"/>
      <c r="MF38" s="841"/>
      <c r="MG38" s="841"/>
      <c r="MH38" s="841"/>
      <c r="MI38" s="841"/>
      <c r="MJ38" s="841"/>
      <c r="MK38" s="841"/>
      <c r="ML38" s="841"/>
      <c r="MM38" s="841"/>
      <c r="MN38" s="841"/>
      <c r="MO38" s="841"/>
      <c r="MP38" s="841"/>
      <c r="MQ38" s="841"/>
      <c r="MR38" s="841"/>
      <c r="MS38" s="841"/>
      <c r="MT38" s="841"/>
      <c r="MU38" s="841"/>
      <c r="MV38" s="841"/>
      <c r="MW38" s="841"/>
      <c r="MX38" s="841"/>
      <c r="MY38" s="841"/>
      <c r="MZ38" s="841"/>
      <c r="NA38" s="841"/>
      <c r="NB38" s="841"/>
      <c r="NC38" s="841"/>
      <c r="ND38" s="841"/>
      <c r="NE38" s="841"/>
      <c r="NF38" s="841"/>
      <c r="NG38" s="841"/>
      <c r="NH38" s="841"/>
      <c r="NI38" s="841"/>
      <c r="NJ38" s="841"/>
      <c r="NK38" s="841"/>
      <c r="NL38" s="841"/>
      <c r="NM38" s="841"/>
      <c r="NN38" s="841"/>
      <c r="NO38" s="841"/>
      <c r="NP38" s="841"/>
      <c r="NQ38" s="841"/>
      <c r="NR38" s="841"/>
      <c r="NS38" s="841"/>
      <c r="NT38" s="841"/>
      <c r="NU38" s="841"/>
      <c r="NV38" s="841"/>
      <c r="NW38" s="841"/>
      <c r="NX38" s="841"/>
      <c r="NY38" s="841"/>
      <c r="NZ38" s="841"/>
      <c r="OA38" s="841"/>
      <c r="OB38" s="841"/>
      <c r="OC38" s="841"/>
      <c r="OD38" s="841"/>
      <c r="OE38" s="841"/>
      <c r="OF38" s="841"/>
      <c r="OG38" s="841"/>
      <c r="OH38" s="841"/>
      <c r="OI38" s="841"/>
      <c r="OJ38" s="841"/>
      <c r="OK38" s="841"/>
      <c r="OL38" s="841"/>
      <c r="OM38" s="841"/>
      <c r="ON38" s="841"/>
      <c r="OO38" s="841"/>
      <c r="OP38" s="841"/>
      <c r="OQ38" s="841"/>
      <c r="OR38" s="841"/>
      <c r="OS38" s="841"/>
      <c r="OT38" s="841"/>
      <c r="OU38" s="841"/>
      <c r="OV38" s="841"/>
      <c r="OW38" s="841"/>
      <c r="OX38" s="841"/>
      <c r="OY38" s="841"/>
      <c r="OZ38" s="841"/>
      <c r="PA38" s="841"/>
      <c r="PB38" s="841"/>
      <c r="PC38" s="841"/>
      <c r="PD38" s="841"/>
      <c r="PE38" s="841"/>
      <c r="PF38" s="841"/>
      <c r="PG38" s="841"/>
      <c r="PH38" s="841"/>
      <c r="PI38" s="841"/>
      <c r="PJ38" s="841"/>
      <c r="PK38" s="841"/>
      <c r="PL38" s="841"/>
      <c r="PM38" s="841"/>
      <c r="PN38" s="841"/>
      <c r="PO38" s="841"/>
      <c r="PP38" s="841"/>
      <c r="PQ38" s="841"/>
      <c r="PR38" s="841"/>
      <c r="PS38" s="841"/>
      <c r="PT38" s="841"/>
      <c r="PU38" s="841"/>
      <c r="PV38" s="841"/>
      <c r="PW38" s="841"/>
      <c r="PX38" s="841"/>
      <c r="PY38" s="841"/>
      <c r="PZ38" s="841"/>
      <c r="QA38" s="841"/>
      <c r="QB38" s="841"/>
      <c r="QC38" s="841"/>
      <c r="QD38" s="841"/>
      <c r="QE38" s="841"/>
      <c r="QF38" s="841"/>
      <c r="QG38" s="841"/>
      <c r="QH38" s="841"/>
      <c r="QI38" s="841"/>
      <c r="QJ38" s="841"/>
      <c r="QK38" s="841"/>
      <c r="QL38" s="841"/>
      <c r="QM38" s="841"/>
      <c r="QN38" s="841"/>
      <c r="QO38" s="841"/>
      <c r="QP38" s="841"/>
      <c r="QQ38" s="841"/>
      <c r="QR38" s="841"/>
      <c r="QS38" s="841"/>
      <c r="QT38" s="841"/>
      <c r="QU38" s="841"/>
      <c r="QV38" s="841"/>
      <c r="QW38" s="841"/>
      <c r="QX38" s="841"/>
      <c r="QY38" s="841"/>
      <c r="QZ38" s="841"/>
      <c r="RA38" s="841"/>
      <c r="RB38" s="841"/>
      <c r="RC38" s="841"/>
      <c r="RD38" s="841"/>
      <c r="RE38" s="841"/>
      <c r="RF38" s="841"/>
      <c r="RG38" s="841"/>
      <c r="RH38" s="841"/>
      <c r="RI38" s="841"/>
      <c r="RJ38" s="841"/>
      <c r="RK38" s="841"/>
      <c r="RL38" s="841"/>
      <c r="RM38" s="841"/>
      <c r="RN38" s="841"/>
      <c r="RO38" s="841"/>
      <c r="RP38" s="841"/>
      <c r="RQ38" s="841"/>
      <c r="RR38" s="841"/>
      <c r="RS38" s="841"/>
      <c r="RT38" s="841"/>
      <c r="RU38" s="841"/>
      <c r="RV38" s="841"/>
      <c r="RW38" s="841"/>
      <c r="RX38" s="841"/>
      <c r="RY38" s="841"/>
      <c r="RZ38" s="841"/>
      <c r="SA38" s="841"/>
      <c r="SB38" s="841"/>
      <c r="SC38" s="841"/>
      <c r="SD38" s="841"/>
      <c r="SE38" s="841"/>
      <c r="SF38" s="841"/>
      <c r="SG38" s="841"/>
      <c r="SH38" s="841"/>
      <c r="SI38" s="841"/>
      <c r="SJ38" s="841"/>
      <c r="SK38" s="841"/>
      <c r="SL38" s="841"/>
      <c r="SM38" s="841"/>
      <c r="SN38" s="841"/>
      <c r="SO38" s="841"/>
      <c r="SP38" s="841"/>
      <c r="SQ38" s="841"/>
      <c r="SR38" s="841"/>
      <c r="SS38" s="841"/>
      <c r="ST38" s="841"/>
      <c r="SU38" s="841"/>
      <c r="SV38" s="841"/>
      <c r="SW38" s="841"/>
      <c r="SX38" s="841"/>
      <c r="SY38" s="841"/>
      <c r="SZ38" s="841"/>
      <c r="TA38" s="841"/>
      <c r="TB38" s="841"/>
      <c r="TC38" s="841"/>
      <c r="TD38" s="841"/>
      <c r="TE38" s="841"/>
      <c r="TF38" s="841"/>
      <c r="TG38" s="841"/>
      <c r="TH38" s="841"/>
      <c r="TI38" s="841"/>
      <c r="TJ38" s="841"/>
      <c r="TK38" s="841"/>
      <c r="TL38" s="841"/>
      <c r="TM38" s="841"/>
      <c r="TN38" s="841"/>
      <c r="TO38" s="841"/>
      <c r="TP38" s="841"/>
      <c r="TQ38" s="841"/>
      <c r="TR38" s="841"/>
      <c r="TS38" s="841"/>
      <c r="TT38" s="841"/>
      <c r="TU38" s="841"/>
      <c r="TV38" s="841"/>
      <c r="TW38" s="841"/>
      <c r="TX38" s="841"/>
      <c r="TY38" s="841"/>
      <c r="TZ38" s="841"/>
      <c r="UA38" s="841"/>
      <c r="UB38" s="841"/>
      <c r="UC38" s="841"/>
      <c r="UD38" s="841"/>
      <c r="UE38" s="841"/>
      <c r="UF38" s="841"/>
      <c r="UG38" s="841"/>
      <c r="UH38" s="841"/>
      <c r="UI38" s="841"/>
      <c r="UJ38" s="841"/>
      <c r="UK38" s="841"/>
      <c r="UL38" s="841"/>
      <c r="UM38" s="841"/>
      <c r="UN38" s="841"/>
      <c r="UO38" s="841"/>
      <c r="UP38" s="841"/>
      <c r="UQ38" s="841"/>
      <c r="UR38" s="841"/>
      <c r="US38" s="841"/>
      <c r="UT38" s="841"/>
      <c r="UU38" s="841"/>
      <c r="UV38" s="841"/>
      <c r="UW38" s="841"/>
      <c r="UX38" s="841"/>
      <c r="UY38" s="841"/>
      <c r="UZ38" s="841"/>
      <c r="VA38" s="841"/>
      <c r="VB38" s="841"/>
      <c r="VC38" s="841"/>
      <c r="VD38" s="841"/>
      <c r="VE38" s="841"/>
      <c r="VF38" s="841"/>
      <c r="VG38" s="841"/>
      <c r="VH38" s="841"/>
      <c r="VI38" s="841"/>
      <c r="VJ38" s="841"/>
      <c r="VK38" s="841"/>
      <c r="VL38" s="841"/>
      <c r="VM38" s="841"/>
      <c r="VN38" s="841"/>
      <c r="VO38" s="841"/>
      <c r="VP38" s="841"/>
      <c r="VQ38" s="841"/>
      <c r="VR38" s="841"/>
      <c r="VS38" s="841"/>
      <c r="VT38" s="841"/>
      <c r="VU38" s="841"/>
      <c r="VV38" s="841"/>
      <c r="VW38" s="841"/>
      <c r="VX38" s="841"/>
      <c r="VY38" s="841"/>
      <c r="VZ38" s="841"/>
      <c r="WA38" s="841"/>
      <c r="WB38" s="841"/>
      <c r="WC38" s="841"/>
      <c r="WD38" s="841"/>
      <c r="WE38" s="841"/>
      <c r="WF38" s="841"/>
      <c r="WG38" s="841"/>
      <c r="WH38" s="841"/>
      <c r="WI38" s="841"/>
      <c r="WJ38" s="841"/>
      <c r="WK38" s="841"/>
      <c r="WL38" s="841"/>
      <c r="WM38" s="841"/>
      <c r="WN38" s="841"/>
      <c r="WO38" s="841"/>
      <c r="WP38" s="841"/>
      <c r="WQ38" s="841"/>
      <c r="WR38" s="841"/>
      <c r="WS38" s="841"/>
      <c r="WT38" s="841"/>
      <c r="WU38" s="841"/>
      <c r="WV38" s="841"/>
      <c r="WW38" s="841"/>
      <c r="WX38" s="841"/>
      <c r="WY38" s="841"/>
      <c r="WZ38" s="841"/>
      <c r="XA38" s="841"/>
      <c r="XB38" s="841"/>
      <c r="XC38" s="841"/>
      <c r="XD38" s="841"/>
      <c r="XE38" s="841"/>
      <c r="XF38" s="841"/>
      <c r="XG38" s="841"/>
      <c r="XH38" s="841"/>
      <c r="XI38" s="841"/>
      <c r="XJ38" s="841"/>
      <c r="XK38" s="841"/>
      <c r="XL38" s="841"/>
      <c r="XM38" s="841"/>
      <c r="XN38" s="841"/>
      <c r="XO38" s="841"/>
      <c r="XP38" s="841"/>
      <c r="XQ38" s="841"/>
      <c r="XR38" s="841"/>
      <c r="XS38" s="841"/>
      <c r="XT38" s="841"/>
      <c r="XU38" s="841"/>
      <c r="XV38" s="841"/>
      <c r="XW38" s="841"/>
      <c r="XX38" s="841"/>
      <c r="XY38" s="841"/>
      <c r="XZ38" s="841"/>
      <c r="YA38" s="841"/>
      <c r="YB38" s="841"/>
      <c r="YC38" s="841"/>
      <c r="YD38" s="841"/>
      <c r="YE38" s="841"/>
      <c r="YF38" s="841"/>
      <c r="YG38" s="841"/>
      <c r="YH38" s="841"/>
      <c r="YI38" s="841"/>
      <c r="YJ38" s="841"/>
      <c r="YK38" s="841"/>
      <c r="YL38" s="841"/>
      <c r="YM38" s="841"/>
      <c r="YN38" s="841"/>
      <c r="YO38" s="841"/>
      <c r="YP38" s="841"/>
      <c r="YQ38" s="841"/>
      <c r="YR38" s="841"/>
      <c r="YS38" s="841"/>
      <c r="YT38" s="841"/>
      <c r="YU38" s="841"/>
      <c r="YV38" s="841"/>
      <c r="YW38" s="841"/>
      <c r="YX38" s="841"/>
      <c r="YY38" s="841"/>
      <c r="YZ38" s="841"/>
      <c r="ZA38" s="841"/>
      <c r="ZB38" s="841"/>
      <c r="ZC38" s="841"/>
      <c r="ZD38" s="841"/>
      <c r="ZE38" s="841"/>
      <c r="ZF38" s="841"/>
      <c r="ZG38" s="841"/>
      <c r="ZH38" s="841"/>
      <c r="ZI38" s="841"/>
      <c r="ZJ38" s="841"/>
      <c r="ZK38" s="841"/>
      <c r="ZL38" s="841"/>
      <c r="ZM38" s="841"/>
      <c r="ZN38" s="841"/>
      <c r="ZO38" s="841"/>
      <c r="ZP38" s="841"/>
      <c r="ZQ38" s="841"/>
      <c r="ZR38" s="841"/>
      <c r="ZS38" s="841"/>
      <c r="ZT38" s="841"/>
      <c r="ZU38" s="841"/>
      <c r="ZV38" s="841"/>
      <c r="ZW38" s="841"/>
      <c r="ZX38" s="841"/>
      <c r="ZY38" s="841"/>
      <c r="ZZ38" s="841"/>
      <c r="AAA38" s="841"/>
      <c r="AAB38" s="841"/>
      <c r="AAC38" s="841"/>
      <c r="AAD38" s="841"/>
      <c r="AAE38" s="841"/>
      <c r="AAF38" s="841"/>
      <c r="AAG38" s="841"/>
      <c r="AAH38" s="841"/>
      <c r="AAI38" s="841"/>
      <c r="AAJ38" s="841"/>
      <c r="AAK38" s="841"/>
      <c r="AAL38" s="841"/>
      <c r="AAM38" s="841"/>
      <c r="AAN38" s="841"/>
      <c r="AAO38" s="841"/>
      <c r="AAP38" s="841"/>
      <c r="AAQ38" s="841"/>
      <c r="AAR38" s="841"/>
      <c r="AAS38" s="841"/>
      <c r="AAT38" s="841"/>
      <c r="AAU38" s="841"/>
      <c r="AAV38" s="841"/>
      <c r="AAW38" s="841"/>
      <c r="AAX38" s="841"/>
      <c r="AAY38" s="841"/>
      <c r="AAZ38" s="841"/>
      <c r="ABA38" s="841"/>
      <c r="ABB38" s="841"/>
      <c r="ABC38" s="841"/>
      <c r="ABD38" s="841"/>
      <c r="ABE38" s="841"/>
      <c r="ABF38" s="841"/>
      <c r="ABG38" s="841"/>
      <c r="ABH38" s="841"/>
      <c r="ABI38" s="841"/>
      <c r="ABJ38" s="841"/>
      <c r="ABK38" s="841"/>
      <c r="ABL38" s="841"/>
      <c r="ABM38" s="841"/>
      <c r="ABN38" s="841"/>
      <c r="ABO38" s="841"/>
      <c r="ABP38" s="841"/>
      <c r="ABQ38" s="841"/>
      <c r="ABR38" s="841"/>
      <c r="ABS38" s="841"/>
      <c r="ABT38" s="841"/>
      <c r="ABU38" s="841"/>
      <c r="ABV38" s="841"/>
      <c r="ABW38" s="841"/>
      <c r="ABX38" s="841"/>
      <c r="ABY38" s="841"/>
      <c r="ABZ38" s="841"/>
      <c r="ACA38" s="841"/>
      <c r="ACB38" s="841"/>
      <c r="ACC38" s="841"/>
      <c r="ACD38" s="841"/>
      <c r="ACE38" s="841"/>
      <c r="ACF38" s="841"/>
      <c r="ACG38" s="841"/>
      <c r="ACH38" s="841"/>
      <c r="ACI38" s="841"/>
      <c r="ACJ38" s="841"/>
      <c r="ACK38" s="841"/>
      <c r="ACL38" s="841"/>
      <c r="ACM38" s="841"/>
      <c r="ACN38" s="841"/>
      <c r="ACO38" s="841"/>
      <c r="ACP38" s="841"/>
      <c r="ACQ38" s="841"/>
      <c r="ACR38" s="841"/>
      <c r="ACS38" s="841"/>
      <c r="ACT38" s="841"/>
      <c r="ACU38" s="841"/>
      <c r="ACV38" s="841"/>
      <c r="ACW38" s="841"/>
      <c r="ACX38" s="841"/>
      <c r="ACY38" s="841"/>
      <c r="ACZ38" s="841"/>
      <c r="ADA38" s="841"/>
      <c r="ADB38" s="841"/>
      <c r="ADC38" s="841"/>
      <c r="ADD38" s="841"/>
      <c r="ADE38" s="841"/>
      <c r="ADF38" s="841"/>
      <c r="ADG38" s="841"/>
      <c r="ADH38" s="841"/>
      <c r="ADI38" s="841"/>
      <c r="ADJ38" s="841"/>
      <c r="ADK38" s="841"/>
      <c r="ADL38" s="841"/>
      <c r="ADM38" s="841"/>
      <c r="ADN38" s="841"/>
      <c r="ADO38" s="841"/>
      <c r="ADP38" s="841"/>
      <c r="ADQ38" s="841"/>
      <c r="ADR38" s="841"/>
      <c r="ADS38" s="841"/>
      <c r="ADT38" s="841"/>
      <c r="ADU38" s="841"/>
      <c r="ADV38" s="841"/>
      <c r="ADW38" s="841"/>
      <c r="ADX38" s="841"/>
      <c r="ADY38" s="841"/>
      <c r="ADZ38" s="841"/>
      <c r="AEA38" s="841"/>
      <c r="AEB38" s="841"/>
      <c r="AEC38" s="841"/>
      <c r="AED38" s="841"/>
      <c r="AEE38" s="841"/>
      <c r="AEF38" s="841"/>
      <c r="AEG38" s="841"/>
      <c r="AEH38" s="841"/>
      <c r="AEI38" s="841"/>
      <c r="AEJ38" s="841"/>
      <c r="AEK38" s="841"/>
      <c r="AEL38" s="841"/>
      <c r="AEM38" s="841"/>
      <c r="AEN38" s="841"/>
      <c r="AEO38" s="841"/>
      <c r="AEP38" s="841"/>
      <c r="AEQ38" s="841"/>
      <c r="AER38" s="841"/>
      <c r="AES38" s="841"/>
      <c r="AET38" s="841"/>
      <c r="AEU38" s="841"/>
      <c r="AEV38" s="841"/>
      <c r="AEW38" s="841"/>
      <c r="AEX38" s="841"/>
      <c r="AEY38" s="841"/>
      <c r="AEZ38" s="841"/>
      <c r="AFA38" s="841"/>
      <c r="AFB38" s="841"/>
      <c r="AFC38" s="841"/>
      <c r="AFD38" s="841"/>
      <c r="AFE38" s="841"/>
      <c r="AFF38" s="841"/>
      <c r="AFG38" s="841"/>
      <c r="AFH38" s="841"/>
      <c r="AFI38" s="841"/>
      <c r="AFJ38" s="841"/>
      <c r="AFK38" s="841"/>
      <c r="AFL38" s="841"/>
      <c r="AFM38" s="841"/>
      <c r="AFN38" s="841"/>
      <c r="AFO38" s="841"/>
      <c r="AFP38" s="841"/>
      <c r="AFQ38" s="841"/>
      <c r="AFR38" s="841"/>
      <c r="AFS38" s="841"/>
      <c r="AFT38" s="841"/>
      <c r="AFU38" s="841"/>
      <c r="AFV38" s="841"/>
      <c r="AFW38" s="841"/>
      <c r="AFX38" s="841"/>
      <c r="AFY38" s="841"/>
      <c r="AFZ38" s="841"/>
      <c r="AGA38" s="841"/>
      <c r="AGB38" s="841"/>
      <c r="AGC38" s="841"/>
      <c r="AGD38" s="841"/>
      <c r="AGE38" s="841"/>
      <c r="AGF38" s="841"/>
      <c r="AGG38" s="841"/>
      <c r="AGH38" s="841"/>
      <c r="AGI38" s="841"/>
      <c r="AGJ38" s="841"/>
      <c r="AGK38" s="841"/>
      <c r="AGL38" s="841"/>
      <c r="AGM38" s="841"/>
      <c r="AGN38" s="841"/>
      <c r="AGO38" s="841"/>
      <c r="AGP38" s="841"/>
      <c r="AGQ38" s="841"/>
      <c r="AGR38" s="841"/>
      <c r="AGS38" s="841"/>
      <c r="AGT38" s="841"/>
      <c r="AGU38" s="841"/>
      <c r="AGV38" s="841"/>
      <c r="AGW38" s="841"/>
      <c r="AGX38" s="841"/>
      <c r="AGY38" s="841"/>
      <c r="AGZ38" s="841"/>
      <c r="AHA38" s="841"/>
      <c r="AHB38" s="841"/>
      <c r="AHC38" s="841"/>
      <c r="AHD38" s="841"/>
      <c r="AHE38" s="841"/>
      <c r="AHF38" s="841"/>
      <c r="AHG38" s="841"/>
      <c r="AHH38" s="841"/>
      <c r="AHI38" s="841"/>
      <c r="AHJ38" s="841"/>
      <c r="AHK38" s="841"/>
      <c r="AHL38" s="841"/>
      <c r="AHM38" s="841"/>
      <c r="AHN38" s="841"/>
      <c r="AHO38" s="841"/>
      <c r="AHP38" s="841"/>
      <c r="AHQ38" s="841"/>
      <c r="AHR38" s="841"/>
      <c r="AHS38" s="841"/>
      <c r="AHT38" s="841"/>
      <c r="AHU38" s="841"/>
      <c r="AHV38" s="841"/>
      <c r="AHW38" s="841"/>
      <c r="AHX38" s="841"/>
      <c r="AHY38" s="841"/>
      <c r="AHZ38" s="841"/>
      <c r="AIA38" s="841"/>
      <c r="AIB38" s="841"/>
      <c r="AIC38" s="841"/>
      <c r="AID38" s="841"/>
      <c r="AIE38" s="841"/>
      <c r="AIF38" s="841"/>
      <c r="AIG38" s="841"/>
      <c r="AIH38" s="841"/>
      <c r="AII38" s="841"/>
      <c r="AIJ38" s="841"/>
      <c r="AIK38" s="841"/>
      <c r="AIL38" s="841"/>
      <c r="AIM38" s="841"/>
      <c r="AIN38" s="841"/>
      <c r="AIO38" s="841"/>
      <c r="AIP38" s="841"/>
      <c r="AIQ38" s="841"/>
      <c r="AIR38" s="841"/>
      <c r="AIS38" s="841"/>
      <c r="AIT38" s="841"/>
      <c r="AIU38" s="841"/>
      <c r="AIV38" s="841"/>
      <c r="AIW38" s="841"/>
      <c r="AIX38" s="841"/>
      <c r="AIY38" s="841"/>
      <c r="AIZ38" s="841"/>
      <c r="AJA38" s="841"/>
      <c r="AJB38" s="841"/>
      <c r="AJC38" s="841"/>
      <c r="AJD38" s="841"/>
      <c r="AJE38" s="841"/>
      <c r="AJF38" s="841"/>
      <c r="AJG38" s="841"/>
      <c r="AJH38" s="841"/>
      <c r="AJI38" s="841"/>
      <c r="AJJ38" s="841"/>
      <c r="AJK38" s="841"/>
      <c r="AJL38" s="841"/>
      <c r="AJM38" s="841"/>
      <c r="AJN38" s="841"/>
      <c r="AJO38" s="841"/>
      <c r="AJP38" s="841"/>
      <c r="AJQ38" s="841"/>
      <c r="AJR38" s="841"/>
      <c r="AJS38" s="841"/>
      <c r="AJT38" s="841"/>
      <c r="AJU38" s="841"/>
      <c r="AJV38" s="841"/>
      <c r="AJW38" s="841"/>
      <c r="AJX38" s="841"/>
      <c r="AJY38" s="841"/>
      <c r="AJZ38" s="841"/>
      <c r="AKA38" s="841"/>
      <c r="AKB38" s="841"/>
      <c r="AKC38" s="841"/>
      <c r="AKD38" s="841"/>
      <c r="AKE38" s="841"/>
      <c r="AKF38" s="841"/>
      <c r="AKG38" s="841"/>
      <c r="AKH38" s="841"/>
      <c r="AKI38" s="841"/>
      <c r="AKJ38" s="841"/>
      <c r="AKK38" s="841"/>
      <c r="AKL38" s="841"/>
      <c r="AKM38" s="841"/>
      <c r="AKN38" s="841"/>
      <c r="AKO38" s="841"/>
      <c r="AKP38" s="841"/>
      <c r="AKQ38" s="841"/>
      <c r="AKR38" s="841"/>
      <c r="AKS38" s="841"/>
      <c r="AKT38" s="841"/>
      <c r="AKU38" s="841"/>
      <c r="AKV38" s="841"/>
      <c r="AKW38" s="841"/>
      <c r="AKX38" s="841"/>
      <c r="AKY38" s="841"/>
      <c r="AKZ38" s="841"/>
      <c r="ALA38" s="841"/>
      <c r="ALB38" s="841"/>
      <c r="ALC38" s="841"/>
      <c r="ALD38" s="841"/>
      <c r="ALE38" s="841"/>
      <c r="ALF38" s="841"/>
      <c r="ALG38" s="841"/>
      <c r="ALH38" s="841"/>
      <c r="ALI38" s="841"/>
      <c r="ALJ38" s="841"/>
      <c r="ALK38" s="841"/>
      <c r="ALL38" s="841"/>
      <c r="ALM38" s="841"/>
      <c r="ALN38" s="841"/>
      <c r="ALO38" s="841"/>
      <c r="ALP38" s="841"/>
      <c r="ALQ38" s="841"/>
      <c r="ALR38" s="841"/>
      <c r="ALS38" s="841"/>
      <c r="ALT38" s="841"/>
      <c r="ALU38" s="841"/>
      <c r="ALV38" s="841"/>
      <c r="ALW38" s="841"/>
      <c r="ALX38" s="841"/>
      <c r="ALY38" s="841"/>
      <c r="ALZ38" s="841"/>
      <c r="AMA38" s="841"/>
      <c r="AMB38" s="841"/>
      <c r="AMC38" s="841"/>
      <c r="AMD38" s="841"/>
      <c r="AME38" s="841"/>
      <c r="AMF38" s="841"/>
      <c r="AMG38" s="841"/>
      <c r="AMH38" s="841"/>
      <c r="AMI38" s="841"/>
      <c r="AMJ38" s="841"/>
      <c r="AMK38" s="841"/>
      <c r="AML38" s="841"/>
      <c r="AMM38" s="841"/>
      <c r="AMN38" s="841"/>
      <c r="AMO38" s="841"/>
      <c r="AMP38" s="841"/>
      <c r="AMQ38" s="841"/>
      <c r="AMR38" s="841"/>
      <c r="AMS38" s="841"/>
      <c r="AMT38" s="841"/>
      <c r="AMU38" s="841"/>
      <c r="AMV38" s="841"/>
      <c r="AMW38" s="841"/>
      <c r="AMX38" s="841"/>
      <c r="AMY38" s="841"/>
      <c r="AMZ38" s="841"/>
      <c r="ANA38" s="841"/>
      <c r="ANB38" s="841"/>
      <c r="ANC38" s="841"/>
      <c r="AND38" s="841"/>
      <c r="ANE38" s="841"/>
      <c r="ANF38" s="841"/>
      <c r="ANG38" s="841"/>
      <c r="ANH38" s="841"/>
      <c r="ANI38" s="841"/>
      <c r="ANJ38" s="841"/>
      <c r="ANK38" s="841"/>
      <c r="ANL38" s="841"/>
      <c r="ANM38" s="841"/>
      <c r="ANN38" s="841"/>
      <c r="ANO38" s="841"/>
      <c r="ANP38" s="841"/>
      <c r="ANQ38" s="841"/>
      <c r="ANR38" s="841"/>
      <c r="ANS38" s="841"/>
      <c r="ANT38" s="841"/>
      <c r="ANU38" s="841"/>
      <c r="ANV38" s="841"/>
      <c r="ANW38" s="841"/>
      <c r="ANX38" s="841"/>
      <c r="ANY38" s="841"/>
      <c r="ANZ38" s="841"/>
      <c r="AOA38" s="841"/>
      <c r="AOB38" s="841"/>
      <c r="AOC38" s="841"/>
      <c r="AOD38" s="841"/>
      <c r="AOE38" s="841"/>
      <c r="AOF38" s="841"/>
      <c r="AOG38" s="841"/>
      <c r="AOH38" s="841"/>
      <c r="AOI38" s="841"/>
      <c r="AOJ38" s="841"/>
      <c r="AOK38" s="841"/>
      <c r="AOL38" s="841"/>
      <c r="AOM38" s="841"/>
      <c r="AON38" s="841"/>
      <c r="AOO38" s="841"/>
      <c r="AOP38" s="841"/>
      <c r="AOQ38" s="841"/>
      <c r="AOR38" s="841"/>
      <c r="AOS38" s="841"/>
      <c r="AOT38" s="841"/>
      <c r="AOU38" s="841"/>
      <c r="AOV38" s="841"/>
      <c r="AOW38" s="841"/>
      <c r="AOX38" s="841"/>
      <c r="AOY38" s="841"/>
      <c r="AOZ38" s="841"/>
      <c r="APA38" s="841"/>
      <c r="APB38" s="841"/>
      <c r="APC38" s="841"/>
      <c r="APD38" s="841"/>
      <c r="APE38" s="841"/>
      <c r="APF38" s="841"/>
      <c r="APG38" s="841"/>
      <c r="APH38" s="841"/>
      <c r="API38" s="841"/>
      <c r="APJ38" s="841"/>
      <c r="APK38" s="841"/>
      <c r="APL38" s="841"/>
      <c r="APM38" s="841"/>
      <c r="APN38" s="841"/>
      <c r="APO38" s="841"/>
      <c r="APP38" s="841"/>
      <c r="APQ38" s="841"/>
      <c r="APR38" s="841"/>
      <c r="APS38" s="841"/>
      <c r="APT38" s="841"/>
      <c r="APU38" s="841"/>
      <c r="APV38" s="841"/>
      <c r="APW38" s="841"/>
      <c r="APX38" s="841"/>
      <c r="APY38" s="841"/>
      <c r="APZ38" s="841"/>
      <c r="AQA38" s="841"/>
      <c r="AQB38" s="841"/>
      <c r="AQC38" s="841"/>
      <c r="AQD38" s="841"/>
      <c r="AQE38" s="841"/>
      <c r="AQF38" s="841"/>
      <c r="AQG38" s="841"/>
      <c r="AQH38" s="841"/>
      <c r="AQI38" s="841"/>
      <c r="AQJ38" s="841"/>
      <c r="AQK38" s="841"/>
      <c r="AQL38" s="841"/>
      <c r="AQM38" s="841"/>
      <c r="AQN38" s="841"/>
      <c r="AQO38" s="841"/>
      <c r="AQP38" s="841"/>
      <c r="AQQ38" s="841"/>
      <c r="AQR38" s="841"/>
      <c r="AQS38" s="841"/>
      <c r="AQT38" s="841"/>
      <c r="AQU38" s="841"/>
      <c r="AQV38" s="841"/>
      <c r="AQW38" s="841"/>
      <c r="AQX38" s="841"/>
      <c r="AQY38" s="841"/>
      <c r="AQZ38" s="841"/>
      <c r="ARA38" s="841"/>
      <c r="ARB38" s="841"/>
      <c r="ARC38" s="841"/>
      <c r="ARD38" s="841"/>
      <c r="ARE38" s="841"/>
      <c r="ARF38" s="841"/>
      <c r="ARG38" s="841"/>
      <c r="ARH38" s="841"/>
      <c r="ARI38" s="841"/>
      <c r="ARJ38" s="841"/>
      <c r="ARK38" s="841"/>
      <c r="ARL38" s="841"/>
      <c r="ARM38" s="841"/>
      <c r="ARN38" s="841"/>
      <c r="ARO38" s="841"/>
      <c r="ARP38" s="841"/>
      <c r="ARQ38" s="841"/>
      <c r="ARR38" s="841"/>
      <c r="ARS38" s="841"/>
      <c r="ART38" s="841"/>
      <c r="ARU38" s="841"/>
      <c r="ARV38" s="841"/>
      <c r="ARW38" s="841"/>
      <c r="ARX38" s="841"/>
      <c r="ARY38" s="841"/>
      <c r="ARZ38" s="841"/>
      <c r="ASA38" s="841"/>
      <c r="ASB38" s="841"/>
      <c r="ASC38" s="841"/>
      <c r="ASD38" s="841"/>
      <c r="ASE38" s="841"/>
      <c r="ASF38" s="841"/>
      <c r="ASG38" s="841"/>
      <c r="ASH38" s="841"/>
      <c r="ASI38" s="841"/>
      <c r="ASJ38" s="841"/>
      <c r="ASK38" s="841"/>
      <c r="ASL38" s="841"/>
      <c r="ASM38" s="841"/>
      <c r="ASN38" s="841"/>
      <c r="ASO38" s="841"/>
      <c r="ASP38" s="841"/>
      <c r="ASQ38" s="841"/>
      <c r="ASR38" s="841"/>
      <c r="ASS38" s="841"/>
      <c r="AST38" s="841"/>
      <c r="ASU38" s="841"/>
      <c r="ASV38" s="841"/>
      <c r="ASW38" s="841"/>
      <c r="ASX38" s="841"/>
      <c r="ASY38" s="841"/>
      <c r="ASZ38" s="841"/>
      <c r="ATA38" s="841"/>
      <c r="ATB38" s="841"/>
      <c r="ATC38" s="841"/>
      <c r="ATD38" s="841"/>
      <c r="ATE38" s="841"/>
      <c r="ATF38" s="841"/>
      <c r="ATG38" s="841"/>
      <c r="ATH38" s="841"/>
      <c r="ATI38" s="841"/>
      <c r="ATJ38" s="841"/>
      <c r="ATK38" s="841"/>
      <c r="ATL38" s="841"/>
      <c r="ATM38" s="841"/>
      <c r="ATN38" s="841"/>
      <c r="ATO38" s="841"/>
      <c r="ATP38" s="841"/>
      <c r="ATQ38" s="841"/>
      <c r="ATR38" s="841"/>
      <c r="ATS38" s="841"/>
      <c r="ATT38" s="841"/>
      <c r="ATU38" s="841"/>
      <c r="ATV38" s="841"/>
      <c r="ATW38" s="841"/>
      <c r="ATX38" s="841"/>
      <c r="ATY38" s="841"/>
      <c r="ATZ38" s="841"/>
      <c r="AUA38" s="841"/>
      <c r="AUB38" s="841"/>
      <c r="AUC38" s="841"/>
      <c r="AUD38" s="841"/>
      <c r="AUE38" s="841"/>
      <c r="AUF38" s="841"/>
      <c r="AUG38" s="841"/>
      <c r="AUH38" s="841"/>
      <c r="AUI38" s="841"/>
      <c r="AUJ38" s="841"/>
      <c r="AUK38" s="841"/>
      <c r="AUL38" s="841"/>
      <c r="AUM38" s="841"/>
      <c r="AUN38" s="841"/>
      <c r="AUO38" s="841"/>
      <c r="AUP38" s="841"/>
      <c r="AUQ38" s="841"/>
      <c r="AUR38" s="841"/>
      <c r="AUS38" s="841"/>
      <c r="AUT38" s="841"/>
      <c r="AUU38" s="841"/>
      <c r="AUV38" s="841"/>
      <c r="AUW38" s="841"/>
      <c r="AUX38" s="841"/>
      <c r="AUY38" s="841"/>
      <c r="AUZ38" s="841"/>
      <c r="AVA38" s="841"/>
      <c r="AVB38" s="841"/>
      <c r="AVC38" s="841"/>
      <c r="AVD38" s="841"/>
      <c r="AVE38" s="841"/>
      <c r="AVF38" s="841"/>
      <c r="AVG38" s="841"/>
      <c r="AVH38" s="841"/>
      <c r="AVI38" s="841"/>
      <c r="AVJ38" s="841"/>
      <c r="AVK38" s="841"/>
      <c r="AVL38" s="841"/>
      <c r="AVM38" s="841"/>
      <c r="AVN38" s="841"/>
      <c r="AVO38" s="841"/>
      <c r="AVP38" s="841"/>
      <c r="AVQ38" s="841"/>
      <c r="AVR38" s="841"/>
      <c r="AVS38" s="841"/>
      <c r="AVT38" s="841"/>
      <c r="AVU38" s="841"/>
      <c r="AVV38" s="841"/>
      <c r="AVW38" s="841"/>
      <c r="AVX38" s="841"/>
      <c r="AVY38" s="841"/>
      <c r="AVZ38" s="841"/>
      <c r="AWA38" s="841"/>
      <c r="AWB38" s="841"/>
      <c r="AWC38" s="841"/>
      <c r="AWD38" s="841"/>
      <c r="AWE38" s="841"/>
      <c r="AWF38" s="841"/>
      <c r="AWG38" s="841"/>
      <c r="AWH38" s="841"/>
      <c r="AWI38" s="841"/>
      <c r="AWJ38" s="841"/>
      <c r="AWK38" s="841"/>
      <c r="AWL38" s="841"/>
      <c r="AWM38" s="841"/>
      <c r="AWN38" s="841"/>
      <c r="AWO38" s="841"/>
      <c r="AWP38" s="841"/>
      <c r="AWQ38" s="841"/>
      <c r="AWR38" s="841"/>
      <c r="AWS38" s="841"/>
      <c r="AWT38" s="841"/>
      <c r="AWU38" s="841"/>
      <c r="AWV38" s="841"/>
      <c r="AWW38" s="841"/>
      <c r="AWX38" s="841"/>
      <c r="AWY38" s="841"/>
      <c r="AWZ38" s="841"/>
      <c r="AXA38" s="841"/>
      <c r="AXB38" s="841"/>
      <c r="AXC38" s="841"/>
      <c r="AXD38" s="841"/>
      <c r="AXE38" s="841"/>
      <c r="AXF38" s="841"/>
      <c r="AXG38" s="841"/>
      <c r="AXH38" s="841"/>
      <c r="AXI38" s="841"/>
      <c r="AXJ38" s="841"/>
      <c r="AXK38" s="841"/>
      <c r="AXL38" s="841"/>
      <c r="AXM38" s="841"/>
      <c r="AXN38" s="841"/>
      <c r="AXO38" s="841"/>
      <c r="AXP38" s="841"/>
      <c r="AXQ38" s="841"/>
      <c r="AXR38" s="841"/>
      <c r="AXS38" s="841"/>
      <c r="AXT38" s="841"/>
      <c r="AXU38" s="841"/>
      <c r="AXV38" s="841"/>
      <c r="AXW38" s="841"/>
      <c r="AXX38" s="841"/>
      <c r="AXY38" s="841"/>
      <c r="AXZ38" s="841"/>
      <c r="AYA38" s="841"/>
      <c r="AYB38" s="841"/>
      <c r="AYC38" s="841"/>
      <c r="AYD38" s="841"/>
      <c r="AYE38" s="841"/>
      <c r="AYF38" s="841"/>
      <c r="AYG38" s="841"/>
      <c r="AYH38" s="841"/>
      <c r="AYI38" s="841"/>
      <c r="AYJ38" s="841"/>
      <c r="AYK38" s="841"/>
      <c r="AYL38" s="841"/>
      <c r="AYM38" s="841"/>
      <c r="AYN38" s="841"/>
      <c r="AYO38" s="841"/>
      <c r="AYP38" s="841"/>
      <c r="AYQ38" s="841"/>
      <c r="AYR38" s="841"/>
      <c r="AYS38" s="841"/>
    </row>
    <row r="39" spans="1:1345" s="687" customFormat="1">
      <c r="A39" s="707"/>
      <c r="B39" s="717"/>
      <c r="C39" s="718"/>
      <c r="D39" s="716">
        <v>7</v>
      </c>
      <c r="E39" s="708" t="s">
        <v>33</v>
      </c>
      <c r="F39" s="709"/>
      <c r="G39" s="720" t="s">
        <v>34</v>
      </c>
      <c r="H39" s="710">
        <f t="shared" ref="H39:H66" si="19">SUMIF($L$5:$GC$5,"Kötelező feladatok",L39:GC39)-U39-AJ39-GA39</f>
        <v>0</v>
      </c>
      <c r="I39" s="710">
        <f t="shared" si="6"/>
        <v>0</v>
      </c>
      <c r="J39" s="710">
        <f t="shared" si="1"/>
        <v>0</v>
      </c>
      <c r="K39" s="711">
        <f t="shared" si="2"/>
        <v>0</v>
      </c>
      <c r="L39" s="710"/>
      <c r="M39" s="710"/>
      <c r="N39" s="721"/>
      <c r="O39" s="710"/>
      <c r="P39" s="710"/>
      <c r="Q39" s="721"/>
      <c r="R39" s="710"/>
      <c r="S39" s="710"/>
      <c r="T39" s="721"/>
      <c r="U39" s="710"/>
      <c r="V39" s="710"/>
      <c r="W39" s="721"/>
      <c r="X39" s="710"/>
      <c r="Y39" s="710"/>
      <c r="Z39" s="721"/>
      <c r="AA39" s="710"/>
      <c r="AB39" s="710"/>
      <c r="AC39" s="721"/>
      <c r="AD39" s="710"/>
      <c r="AE39" s="710"/>
      <c r="AF39" s="721"/>
      <c r="AG39" s="710"/>
      <c r="AH39" s="710"/>
      <c r="AI39" s="721"/>
      <c r="AJ39" s="710"/>
      <c r="AK39" s="710"/>
      <c r="AL39" s="721"/>
      <c r="AM39" s="710"/>
      <c r="AN39" s="710"/>
      <c r="AO39" s="721"/>
      <c r="AP39" s="710"/>
      <c r="AQ39" s="710"/>
      <c r="AR39" s="721"/>
      <c r="AS39" s="710"/>
      <c r="AT39" s="710"/>
      <c r="AU39" s="721"/>
      <c r="AV39" s="710"/>
      <c r="AW39" s="710"/>
      <c r="AX39" s="721"/>
      <c r="AY39" s="710"/>
      <c r="AZ39" s="710"/>
      <c r="BA39" s="721"/>
      <c r="BB39" s="710"/>
      <c r="BC39" s="710"/>
      <c r="BD39" s="721"/>
      <c r="BE39" s="710"/>
      <c r="BF39" s="710"/>
      <c r="BG39" s="721"/>
      <c r="BH39" s="710"/>
      <c r="BI39" s="710"/>
      <c r="BJ39" s="721"/>
      <c r="BK39" s="710"/>
      <c r="BL39" s="710"/>
      <c r="BM39" s="721"/>
      <c r="BN39" s="710"/>
      <c r="BO39" s="710"/>
      <c r="BP39" s="721"/>
      <c r="BQ39" s="710"/>
      <c r="BR39" s="710"/>
      <c r="BS39" s="721"/>
      <c r="BT39" s="710"/>
      <c r="BU39" s="710"/>
      <c r="BV39" s="721"/>
      <c r="BW39" s="710"/>
      <c r="BX39" s="710"/>
      <c r="BY39" s="721"/>
      <c r="BZ39" s="710"/>
      <c r="CA39" s="710"/>
      <c r="CB39" s="721"/>
      <c r="CC39" s="710"/>
      <c r="CD39" s="710"/>
      <c r="CE39" s="721"/>
      <c r="CF39" s="710"/>
      <c r="CG39" s="710"/>
      <c r="CH39" s="721"/>
      <c r="CI39" s="710"/>
      <c r="CJ39" s="710"/>
      <c r="CK39" s="721"/>
      <c r="CL39" s="710"/>
      <c r="CM39" s="710"/>
      <c r="CN39" s="721"/>
      <c r="CO39" s="710"/>
      <c r="CP39" s="710"/>
      <c r="CQ39" s="721"/>
      <c r="CR39" s="710"/>
      <c r="CS39" s="710"/>
      <c r="CT39" s="721"/>
      <c r="CU39" s="710"/>
      <c r="CV39" s="710"/>
      <c r="CW39" s="721"/>
      <c r="CX39" s="710"/>
      <c r="CY39" s="710"/>
      <c r="CZ39" s="721"/>
      <c r="DA39" s="710"/>
      <c r="DB39" s="710"/>
      <c r="DC39" s="721"/>
      <c r="DD39" s="710"/>
      <c r="DE39" s="710"/>
      <c r="DF39" s="721"/>
      <c r="DG39" s="710"/>
      <c r="DH39" s="710"/>
      <c r="DI39" s="721"/>
      <c r="DJ39" s="710"/>
      <c r="DK39" s="710"/>
      <c r="DL39" s="721"/>
      <c r="DM39" s="710"/>
      <c r="DN39" s="710"/>
      <c r="DO39" s="721"/>
      <c r="DP39" s="710"/>
      <c r="DQ39" s="710"/>
      <c r="DR39" s="721"/>
      <c r="DS39" s="710"/>
      <c r="DT39" s="710"/>
      <c r="DU39" s="721"/>
      <c r="DV39" s="710"/>
      <c r="DW39" s="710"/>
      <c r="DX39" s="721"/>
      <c r="DY39" s="710"/>
      <c r="DZ39" s="710"/>
      <c r="EA39" s="721"/>
      <c r="EB39" s="710"/>
      <c r="EC39" s="710"/>
      <c r="ED39" s="721"/>
      <c r="EE39" s="710"/>
      <c r="EF39" s="710"/>
      <c r="EG39" s="721"/>
      <c r="EH39" s="710"/>
      <c r="EI39" s="710"/>
      <c r="EJ39" s="721"/>
      <c r="EK39" s="721"/>
      <c r="EL39" s="721"/>
      <c r="EM39" s="721"/>
      <c r="EN39" s="721"/>
      <c r="EO39" s="721"/>
      <c r="EP39" s="721"/>
      <c r="EQ39" s="710"/>
      <c r="ER39" s="710"/>
      <c r="ES39" s="721"/>
      <c r="ET39" s="710"/>
      <c r="EU39" s="710"/>
      <c r="EV39" s="721"/>
      <c r="EW39" s="710"/>
      <c r="EX39" s="710"/>
      <c r="EY39" s="721"/>
      <c r="EZ39" s="710"/>
      <c r="FA39" s="710"/>
      <c r="FB39" s="721"/>
      <c r="FC39" s="710"/>
      <c r="FD39" s="710"/>
      <c r="FE39" s="721"/>
      <c r="FF39" s="710"/>
      <c r="FG39" s="710"/>
      <c r="FH39" s="721"/>
      <c r="FI39" s="710"/>
      <c r="FJ39" s="710"/>
      <c r="FK39" s="721"/>
      <c r="FL39" s="710"/>
      <c r="FM39" s="710"/>
      <c r="FN39" s="721"/>
      <c r="FO39" s="710"/>
      <c r="FP39" s="710"/>
      <c r="FQ39" s="721"/>
      <c r="FR39" s="710"/>
      <c r="FS39" s="710"/>
      <c r="FT39" s="721"/>
      <c r="FU39" s="710"/>
      <c r="FV39" s="710"/>
      <c r="FW39" s="721"/>
      <c r="FX39" s="710"/>
      <c r="FY39" s="710"/>
      <c r="FZ39" s="721"/>
      <c r="GA39" s="710">
        <f t="shared" si="17"/>
        <v>0</v>
      </c>
      <c r="GB39" s="710">
        <f t="shared" si="18"/>
        <v>0</v>
      </c>
      <c r="GC39" s="721"/>
      <c r="GD39" s="705">
        <f t="shared" si="3"/>
        <v>0</v>
      </c>
      <c r="GE39" s="833"/>
      <c r="GF39" s="841"/>
      <c r="GG39" s="841"/>
      <c r="GH39" s="841"/>
      <c r="GI39" s="841"/>
      <c r="GJ39" s="841"/>
      <c r="GK39" s="841"/>
      <c r="GL39" s="841"/>
      <c r="GM39" s="841"/>
      <c r="GN39" s="841"/>
      <c r="GO39" s="841"/>
      <c r="GP39" s="841"/>
      <c r="GQ39" s="841"/>
      <c r="GR39" s="841"/>
      <c r="GS39" s="841"/>
      <c r="GT39" s="841"/>
      <c r="GU39" s="841"/>
      <c r="GV39" s="841"/>
      <c r="GW39" s="841"/>
      <c r="GX39" s="841"/>
      <c r="GY39" s="841"/>
      <c r="GZ39" s="841"/>
      <c r="HA39" s="841"/>
      <c r="HB39" s="841"/>
      <c r="HC39" s="841"/>
      <c r="HD39" s="841"/>
      <c r="HE39" s="841"/>
      <c r="HF39" s="841"/>
      <c r="HG39" s="841"/>
      <c r="HH39" s="841"/>
      <c r="HI39" s="841"/>
      <c r="HJ39" s="841"/>
      <c r="HK39" s="841"/>
      <c r="HL39" s="841"/>
      <c r="HM39" s="841"/>
      <c r="HN39" s="841"/>
      <c r="HO39" s="841"/>
      <c r="HP39" s="841"/>
      <c r="HQ39" s="841"/>
      <c r="HR39" s="841"/>
      <c r="HS39" s="841"/>
      <c r="HT39" s="841"/>
      <c r="HU39" s="841"/>
      <c r="HV39" s="841"/>
      <c r="HW39" s="841"/>
      <c r="HX39" s="841"/>
      <c r="HY39" s="841"/>
      <c r="HZ39" s="841"/>
      <c r="IA39" s="841"/>
      <c r="IB39" s="841"/>
      <c r="IC39" s="841"/>
      <c r="ID39" s="841"/>
      <c r="IE39" s="841"/>
      <c r="IF39" s="841"/>
      <c r="IG39" s="841"/>
      <c r="IH39" s="841"/>
      <c r="II39" s="841"/>
      <c r="IJ39" s="841"/>
      <c r="IK39" s="841"/>
      <c r="IL39" s="841"/>
      <c r="IM39" s="841"/>
      <c r="IN39" s="841"/>
      <c r="IO39" s="841"/>
      <c r="IP39" s="841"/>
      <c r="IQ39" s="841"/>
      <c r="IR39" s="841"/>
      <c r="IS39" s="841"/>
      <c r="IT39" s="841"/>
      <c r="IU39" s="841"/>
      <c r="IV39" s="841"/>
      <c r="IW39" s="841"/>
      <c r="IX39" s="841"/>
      <c r="IY39" s="841"/>
      <c r="IZ39" s="841"/>
      <c r="JA39" s="841"/>
      <c r="JB39" s="841"/>
      <c r="JC39" s="841"/>
      <c r="JD39" s="841"/>
      <c r="JE39" s="841"/>
      <c r="JF39" s="841"/>
      <c r="JG39" s="841"/>
      <c r="JH39" s="841"/>
      <c r="JI39" s="841"/>
      <c r="JJ39" s="841"/>
      <c r="JK39" s="841"/>
      <c r="JL39" s="841"/>
      <c r="JM39" s="841"/>
      <c r="JN39" s="841"/>
      <c r="JO39" s="841"/>
      <c r="JP39" s="841"/>
      <c r="JQ39" s="841"/>
      <c r="JR39" s="841"/>
      <c r="JS39" s="841"/>
      <c r="JT39" s="841"/>
      <c r="JU39" s="841"/>
      <c r="JV39" s="841"/>
      <c r="JW39" s="841"/>
      <c r="JX39" s="841"/>
      <c r="JY39" s="841"/>
      <c r="JZ39" s="841"/>
      <c r="KA39" s="841"/>
      <c r="KB39" s="841"/>
      <c r="KC39" s="841"/>
      <c r="KD39" s="841"/>
      <c r="KE39" s="841"/>
      <c r="KF39" s="841"/>
      <c r="KG39" s="841"/>
      <c r="KH39" s="841"/>
      <c r="KI39" s="841"/>
      <c r="KJ39" s="841"/>
      <c r="KK39" s="841"/>
      <c r="KL39" s="841"/>
      <c r="KM39" s="841"/>
      <c r="KN39" s="841"/>
      <c r="KO39" s="841"/>
      <c r="KP39" s="841"/>
      <c r="KQ39" s="841"/>
      <c r="KR39" s="841"/>
      <c r="KS39" s="841"/>
      <c r="KT39" s="841"/>
      <c r="KU39" s="841"/>
      <c r="KV39" s="841"/>
      <c r="KW39" s="841"/>
      <c r="KX39" s="841"/>
      <c r="KY39" s="841"/>
      <c r="KZ39" s="841"/>
      <c r="LA39" s="841"/>
      <c r="LB39" s="841"/>
      <c r="LC39" s="841"/>
      <c r="LD39" s="841"/>
      <c r="LE39" s="841"/>
      <c r="LF39" s="841"/>
      <c r="LG39" s="841"/>
      <c r="LH39" s="841"/>
      <c r="LI39" s="841"/>
      <c r="LJ39" s="841"/>
      <c r="LK39" s="841"/>
      <c r="LL39" s="841"/>
      <c r="LM39" s="841"/>
      <c r="LN39" s="841"/>
      <c r="LO39" s="841"/>
      <c r="LP39" s="841"/>
      <c r="LQ39" s="841"/>
      <c r="LR39" s="841"/>
      <c r="LS39" s="841"/>
      <c r="LT39" s="841"/>
      <c r="LU39" s="841"/>
      <c r="LV39" s="841"/>
      <c r="LW39" s="841"/>
      <c r="LX39" s="841"/>
      <c r="LY39" s="841"/>
      <c r="LZ39" s="841"/>
      <c r="MA39" s="841"/>
      <c r="MB39" s="841"/>
      <c r="MC39" s="841"/>
      <c r="MD39" s="841"/>
      <c r="ME39" s="841"/>
      <c r="MF39" s="841"/>
      <c r="MG39" s="841"/>
      <c r="MH39" s="841"/>
      <c r="MI39" s="841"/>
      <c r="MJ39" s="841"/>
      <c r="MK39" s="841"/>
      <c r="ML39" s="841"/>
      <c r="MM39" s="841"/>
      <c r="MN39" s="841"/>
      <c r="MO39" s="841"/>
      <c r="MP39" s="841"/>
      <c r="MQ39" s="841"/>
      <c r="MR39" s="841"/>
      <c r="MS39" s="841"/>
      <c r="MT39" s="841"/>
      <c r="MU39" s="841"/>
      <c r="MV39" s="841"/>
      <c r="MW39" s="841"/>
      <c r="MX39" s="841"/>
      <c r="MY39" s="841"/>
      <c r="MZ39" s="841"/>
      <c r="NA39" s="841"/>
      <c r="NB39" s="841"/>
      <c r="NC39" s="841"/>
      <c r="ND39" s="841"/>
      <c r="NE39" s="841"/>
      <c r="NF39" s="841"/>
      <c r="NG39" s="841"/>
      <c r="NH39" s="841"/>
      <c r="NI39" s="841"/>
      <c r="NJ39" s="841"/>
      <c r="NK39" s="841"/>
      <c r="NL39" s="841"/>
      <c r="NM39" s="841"/>
      <c r="NN39" s="841"/>
      <c r="NO39" s="841"/>
      <c r="NP39" s="841"/>
      <c r="NQ39" s="841"/>
      <c r="NR39" s="841"/>
      <c r="NS39" s="841"/>
      <c r="NT39" s="841"/>
      <c r="NU39" s="841"/>
      <c r="NV39" s="841"/>
      <c r="NW39" s="841"/>
      <c r="NX39" s="841"/>
      <c r="NY39" s="841"/>
      <c r="NZ39" s="841"/>
      <c r="OA39" s="841"/>
      <c r="OB39" s="841"/>
      <c r="OC39" s="841"/>
      <c r="OD39" s="841"/>
      <c r="OE39" s="841"/>
      <c r="OF39" s="841"/>
      <c r="OG39" s="841"/>
      <c r="OH39" s="841"/>
      <c r="OI39" s="841"/>
      <c r="OJ39" s="841"/>
      <c r="OK39" s="841"/>
      <c r="OL39" s="841"/>
      <c r="OM39" s="841"/>
      <c r="ON39" s="841"/>
      <c r="OO39" s="841"/>
      <c r="OP39" s="841"/>
      <c r="OQ39" s="841"/>
      <c r="OR39" s="841"/>
      <c r="OS39" s="841"/>
      <c r="OT39" s="841"/>
      <c r="OU39" s="841"/>
      <c r="OV39" s="841"/>
      <c r="OW39" s="841"/>
      <c r="OX39" s="841"/>
      <c r="OY39" s="841"/>
      <c r="OZ39" s="841"/>
      <c r="PA39" s="841"/>
      <c r="PB39" s="841"/>
      <c r="PC39" s="841"/>
      <c r="PD39" s="841"/>
      <c r="PE39" s="841"/>
      <c r="PF39" s="841"/>
      <c r="PG39" s="841"/>
      <c r="PH39" s="841"/>
      <c r="PI39" s="841"/>
      <c r="PJ39" s="841"/>
      <c r="PK39" s="841"/>
      <c r="PL39" s="841"/>
      <c r="PM39" s="841"/>
      <c r="PN39" s="841"/>
      <c r="PO39" s="841"/>
      <c r="PP39" s="841"/>
      <c r="PQ39" s="841"/>
      <c r="PR39" s="841"/>
      <c r="PS39" s="841"/>
      <c r="PT39" s="841"/>
      <c r="PU39" s="841"/>
      <c r="PV39" s="841"/>
      <c r="PW39" s="841"/>
      <c r="PX39" s="841"/>
      <c r="PY39" s="841"/>
      <c r="PZ39" s="841"/>
      <c r="QA39" s="841"/>
      <c r="QB39" s="841"/>
      <c r="QC39" s="841"/>
      <c r="QD39" s="841"/>
      <c r="QE39" s="841"/>
      <c r="QF39" s="841"/>
      <c r="QG39" s="841"/>
      <c r="QH39" s="841"/>
      <c r="QI39" s="841"/>
      <c r="QJ39" s="841"/>
      <c r="QK39" s="841"/>
      <c r="QL39" s="841"/>
      <c r="QM39" s="841"/>
      <c r="QN39" s="841"/>
      <c r="QO39" s="841"/>
      <c r="QP39" s="841"/>
      <c r="QQ39" s="841"/>
      <c r="QR39" s="841"/>
      <c r="QS39" s="841"/>
      <c r="QT39" s="841"/>
      <c r="QU39" s="841"/>
      <c r="QV39" s="841"/>
      <c r="QW39" s="841"/>
      <c r="QX39" s="841"/>
      <c r="QY39" s="841"/>
      <c r="QZ39" s="841"/>
      <c r="RA39" s="841"/>
      <c r="RB39" s="841"/>
      <c r="RC39" s="841"/>
      <c r="RD39" s="841"/>
      <c r="RE39" s="841"/>
      <c r="RF39" s="841"/>
      <c r="RG39" s="841"/>
      <c r="RH39" s="841"/>
      <c r="RI39" s="841"/>
      <c r="RJ39" s="841"/>
      <c r="RK39" s="841"/>
      <c r="RL39" s="841"/>
      <c r="RM39" s="841"/>
      <c r="RN39" s="841"/>
      <c r="RO39" s="841"/>
      <c r="RP39" s="841"/>
      <c r="RQ39" s="841"/>
      <c r="RR39" s="841"/>
      <c r="RS39" s="841"/>
      <c r="RT39" s="841"/>
      <c r="RU39" s="841"/>
      <c r="RV39" s="841"/>
      <c r="RW39" s="841"/>
      <c r="RX39" s="841"/>
      <c r="RY39" s="841"/>
      <c r="RZ39" s="841"/>
      <c r="SA39" s="841"/>
      <c r="SB39" s="841"/>
      <c r="SC39" s="841"/>
      <c r="SD39" s="841"/>
      <c r="SE39" s="841"/>
      <c r="SF39" s="841"/>
      <c r="SG39" s="841"/>
      <c r="SH39" s="841"/>
      <c r="SI39" s="841"/>
      <c r="SJ39" s="841"/>
      <c r="SK39" s="841"/>
      <c r="SL39" s="841"/>
      <c r="SM39" s="841"/>
      <c r="SN39" s="841"/>
      <c r="SO39" s="841"/>
      <c r="SP39" s="841"/>
      <c r="SQ39" s="841"/>
      <c r="SR39" s="841"/>
      <c r="SS39" s="841"/>
      <c r="ST39" s="841"/>
      <c r="SU39" s="841"/>
      <c r="SV39" s="841"/>
      <c r="SW39" s="841"/>
      <c r="SX39" s="841"/>
      <c r="SY39" s="841"/>
      <c r="SZ39" s="841"/>
      <c r="TA39" s="841"/>
      <c r="TB39" s="841"/>
      <c r="TC39" s="841"/>
      <c r="TD39" s="841"/>
      <c r="TE39" s="841"/>
      <c r="TF39" s="841"/>
      <c r="TG39" s="841"/>
      <c r="TH39" s="841"/>
      <c r="TI39" s="841"/>
      <c r="TJ39" s="841"/>
      <c r="TK39" s="841"/>
      <c r="TL39" s="841"/>
      <c r="TM39" s="841"/>
      <c r="TN39" s="841"/>
      <c r="TO39" s="841"/>
      <c r="TP39" s="841"/>
      <c r="TQ39" s="841"/>
      <c r="TR39" s="841"/>
      <c r="TS39" s="841"/>
      <c r="TT39" s="841"/>
      <c r="TU39" s="841"/>
      <c r="TV39" s="841"/>
      <c r="TW39" s="841"/>
      <c r="TX39" s="841"/>
      <c r="TY39" s="841"/>
      <c r="TZ39" s="841"/>
      <c r="UA39" s="841"/>
      <c r="UB39" s="841"/>
      <c r="UC39" s="841"/>
      <c r="UD39" s="841"/>
      <c r="UE39" s="841"/>
      <c r="UF39" s="841"/>
      <c r="UG39" s="841"/>
      <c r="UH39" s="841"/>
      <c r="UI39" s="841"/>
      <c r="UJ39" s="841"/>
      <c r="UK39" s="841"/>
      <c r="UL39" s="841"/>
      <c r="UM39" s="841"/>
      <c r="UN39" s="841"/>
      <c r="UO39" s="841"/>
      <c r="UP39" s="841"/>
      <c r="UQ39" s="841"/>
      <c r="UR39" s="841"/>
      <c r="US39" s="841"/>
      <c r="UT39" s="841"/>
      <c r="UU39" s="841"/>
      <c r="UV39" s="841"/>
      <c r="UW39" s="841"/>
      <c r="UX39" s="841"/>
      <c r="UY39" s="841"/>
      <c r="UZ39" s="841"/>
      <c r="VA39" s="841"/>
      <c r="VB39" s="841"/>
      <c r="VC39" s="841"/>
      <c r="VD39" s="841"/>
      <c r="VE39" s="841"/>
      <c r="VF39" s="841"/>
      <c r="VG39" s="841"/>
      <c r="VH39" s="841"/>
      <c r="VI39" s="841"/>
      <c r="VJ39" s="841"/>
      <c r="VK39" s="841"/>
      <c r="VL39" s="841"/>
      <c r="VM39" s="841"/>
      <c r="VN39" s="841"/>
      <c r="VO39" s="841"/>
      <c r="VP39" s="841"/>
      <c r="VQ39" s="841"/>
      <c r="VR39" s="841"/>
      <c r="VS39" s="841"/>
      <c r="VT39" s="841"/>
      <c r="VU39" s="841"/>
      <c r="VV39" s="841"/>
      <c r="VW39" s="841"/>
      <c r="VX39" s="841"/>
      <c r="VY39" s="841"/>
      <c r="VZ39" s="841"/>
      <c r="WA39" s="841"/>
      <c r="WB39" s="841"/>
      <c r="WC39" s="841"/>
      <c r="WD39" s="841"/>
      <c r="WE39" s="841"/>
      <c r="WF39" s="841"/>
      <c r="WG39" s="841"/>
      <c r="WH39" s="841"/>
      <c r="WI39" s="841"/>
      <c r="WJ39" s="841"/>
      <c r="WK39" s="841"/>
      <c r="WL39" s="841"/>
      <c r="WM39" s="841"/>
      <c r="WN39" s="841"/>
      <c r="WO39" s="841"/>
      <c r="WP39" s="841"/>
      <c r="WQ39" s="841"/>
      <c r="WR39" s="841"/>
      <c r="WS39" s="841"/>
      <c r="WT39" s="841"/>
      <c r="WU39" s="841"/>
      <c r="WV39" s="841"/>
      <c r="WW39" s="841"/>
      <c r="WX39" s="841"/>
      <c r="WY39" s="841"/>
      <c r="WZ39" s="841"/>
      <c r="XA39" s="841"/>
      <c r="XB39" s="841"/>
      <c r="XC39" s="841"/>
      <c r="XD39" s="841"/>
      <c r="XE39" s="841"/>
      <c r="XF39" s="841"/>
      <c r="XG39" s="841"/>
      <c r="XH39" s="841"/>
      <c r="XI39" s="841"/>
      <c r="XJ39" s="841"/>
      <c r="XK39" s="841"/>
      <c r="XL39" s="841"/>
      <c r="XM39" s="841"/>
      <c r="XN39" s="841"/>
      <c r="XO39" s="841"/>
      <c r="XP39" s="841"/>
      <c r="XQ39" s="841"/>
      <c r="XR39" s="841"/>
      <c r="XS39" s="841"/>
      <c r="XT39" s="841"/>
      <c r="XU39" s="841"/>
      <c r="XV39" s="841"/>
      <c r="XW39" s="841"/>
      <c r="XX39" s="841"/>
      <c r="XY39" s="841"/>
      <c r="XZ39" s="841"/>
      <c r="YA39" s="841"/>
      <c r="YB39" s="841"/>
      <c r="YC39" s="841"/>
      <c r="YD39" s="841"/>
      <c r="YE39" s="841"/>
      <c r="YF39" s="841"/>
      <c r="YG39" s="841"/>
      <c r="YH39" s="841"/>
      <c r="YI39" s="841"/>
      <c r="YJ39" s="841"/>
      <c r="YK39" s="841"/>
      <c r="YL39" s="841"/>
      <c r="YM39" s="841"/>
      <c r="YN39" s="841"/>
      <c r="YO39" s="841"/>
      <c r="YP39" s="841"/>
      <c r="YQ39" s="841"/>
      <c r="YR39" s="841"/>
      <c r="YS39" s="841"/>
      <c r="YT39" s="841"/>
      <c r="YU39" s="841"/>
      <c r="YV39" s="841"/>
      <c r="YW39" s="841"/>
      <c r="YX39" s="841"/>
      <c r="YY39" s="841"/>
      <c r="YZ39" s="841"/>
      <c r="ZA39" s="841"/>
      <c r="ZB39" s="841"/>
      <c r="ZC39" s="841"/>
      <c r="ZD39" s="841"/>
      <c r="ZE39" s="841"/>
      <c r="ZF39" s="841"/>
      <c r="ZG39" s="841"/>
      <c r="ZH39" s="841"/>
      <c r="ZI39" s="841"/>
      <c r="ZJ39" s="841"/>
      <c r="ZK39" s="841"/>
      <c r="ZL39" s="841"/>
      <c r="ZM39" s="841"/>
      <c r="ZN39" s="841"/>
      <c r="ZO39" s="841"/>
      <c r="ZP39" s="841"/>
      <c r="ZQ39" s="841"/>
      <c r="ZR39" s="841"/>
      <c r="ZS39" s="841"/>
      <c r="ZT39" s="841"/>
      <c r="ZU39" s="841"/>
      <c r="ZV39" s="841"/>
      <c r="ZW39" s="841"/>
      <c r="ZX39" s="841"/>
      <c r="ZY39" s="841"/>
      <c r="ZZ39" s="841"/>
      <c r="AAA39" s="841"/>
      <c r="AAB39" s="841"/>
      <c r="AAC39" s="841"/>
      <c r="AAD39" s="841"/>
      <c r="AAE39" s="841"/>
      <c r="AAF39" s="841"/>
      <c r="AAG39" s="841"/>
      <c r="AAH39" s="841"/>
      <c r="AAI39" s="841"/>
      <c r="AAJ39" s="841"/>
      <c r="AAK39" s="841"/>
      <c r="AAL39" s="841"/>
      <c r="AAM39" s="841"/>
      <c r="AAN39" s="841"/>
      <c r="AAO39" s="841"/>
      <c r="AAP39" s="841"/>
      <c r="AAQ39" s="841"/>
      <c r="AAR39" s="841"/>
      <c r="AAS39" s="841"/>
      <c r="AAT39" s="841"/>
      <c r="AAU39" s="841"/>
      <c r="AAV39" s="841"/>
      <c r="AAW39" s="841"/>
      <c r="AAX39" s="841"/>
      <c r="AAY39" s="841"/>
      <c r="AAZ39" s="841"/>
      <c r="ABA39" s="841"/>
      <c r="ABB39" s="841"/>
      <c r="ABC39" s="841"/>
      <c r="ABD39" s="841"/>
      <c r="ABE39" s="841"/>
      <c r="ABF39" s="841"/>
      <c r="ABG39" s="841"/>
      <c r="ABH39" s="841"/>
      <c r="ABI39" s="841"/>
      <c r="ABJ39" s="841"/>
      <c r="ABK39" s="841"/>
      <c r="ABL39" s="841"/>
      <c r="ABM39" s="841"/>
      <c r="ABN39" s="841"/>
      <c r="ABO39" s="841"/>
      <c r="ABP39" s="841"/>
      <c r="ABQ39" s="841"/>
      <c r="ABR39" s="841"/>
      <c r="ABS39" s="841"/>
      <c r="ABT39" s="841"/>
      <c r="ABU39" s="841"/>
      <c r="ABV39" s="841"/>
      <c r="ABW39" s="841"/>
      <c r="ABX39" s="841"/>
      <c r="ABY39" s="841"/>
      <c r="ABZ39" s="841"/>
      <c r="ACA39" s="841"/>
      <c r="ACB39" s="841"/>
      <c r="ACC39" s="841"/>
      <c r="ACD39" s="841"/>
      <c r="ACE39" s="841"/>
      <c r="ACF39" s="841"/>
      <c r="ACG39" s="841"/>
      <c r="ACH39" s="841"/>
      <c r="ACI39" s="841"/>
      <c r="ACJ39" s="841"/>
      <c r="ACK39" s="841"/>
      <c r="ACL39" s="841"/>
      <c r="ACM39" s="841"/>
      <c r="ACN39" s="841"/>
      <c r="ACO39" s="841"/>
      <c r="ACP39" s="841"/>
      <c r="ACQ39" s="841"/>
      <c r="ACR39" s="841"/>
      <c r="ACS39" s="841"/>
      <c r="ACT39" s="841"/>
      <c r="ACU39" s="841"/>
      <c r="ACV39" s="841"/>
      <c r="ACW39" s="841"/>
      <c r="ACX39" s="841"/>
      <c r="ACY39" s="841"/>
      <c r="ACZ39" s="841"/>
      <c r="ADA39" s="841"/>
      <c r="ADB39" s="841"/>
      <c r="ADC39" s="841"/>
      <c r="ADD39" s="841"/>
      <c r="ADE39" s="841"/>
      <c r="ADF39" s="841"/>
      <c r="ADG39" s="841"/>
      <c r="ADH39" s="841"/>
      <c r="ADI39" s="841"/>
      <c r="ADJ39" s="841"/>
      <c r="ADK39" s="841"/>
      <c r="ADL39" s="841"/>
      <c r="ADM39" s="841"/>
      <c r="ADN39" s="841"/>
      <c r="ADO39" s="841"/>
      <c r="ADP39" s="841"/>
      <c r="ADQ39" s="841"/>
      <c r="ADR39" s="841"/>
      <c r="ADS39" s="841"/>
      <c r="ADT39" s="841"/>
      <c r="ADU39" s="841"/>
      <c r="ADV39" s="841"/>
      <c r="ADW39" s="841"/>
      <c r="ADX39" s="841"/>
      <c r="ADY39" s="841"/>
      <c r="ADZ39" s="841"/>
      <c r="AEA39" s="841"/>
      <c r="AEB39" s="841"/>
      <c r="AEC39" s="841"/>
      <c r="AED39" s="841"/>
      <c r="AEE39" s="841"/>
      <c r="AEF39" s="841"/>
      <c r="AEG39" s="841"/>
      <c r="AEH39" s="841"/>
      <c r="AEI39" s="841"/>
      <c r="AEJ39" s="841"/>
      <c r="AEK39" s="841"/>
      <c r="AEL39" s="841"/>
      <c r="AEM39" s="841"/>
      <c r="AEN39" s="841"/>
      <c r="AEO39" s="841"/>
      <c r="AEP39" s="841"/>
      <c r="AEQ39" s="841"/>
      <c r="AER39" s="841"/>
      <c r="AES39" s="841"/>
      <c r="AET39" s="841"/>
      <c r="AEU39" s="841"/>
      <c r="AEV39" s="841"/>
      <c r="AEW39" s="841"/>
      <c r="AEX39" s="841"/>
      <c r="AEY39" s="841"/>
      <c r="AEZ39" s="841"/>
      <c r="AFA39" s="841"/>
      <c r="AFB39" s="841"/>
      <c r="AFC39" s="841"/>
      <c r="AFD39" s="841"/>
      <c r="AFE39" s="841"/>
      <c r="AFF39" s="841"/>
      <c r="AFG39" s="841"/>
      <c r="AFH39" s="841"/>
      <c r="AFI39" s="841"/>
      <c r="AFJ39" s="841"/>
      <c r="AFK39" s="841"/>
      <c r="AFL39" s="841"/>
      <c r="AFM39" s="841"/>
      <c r="AFN39" s="841"/>
      <c r="AFO39" s="841"/>
      <c r="AFP39" s="841"/>
      <c r="AFQ39" s="841"/>
      <c r="AFR39" s="841"/>
      <c r="AFS39" s="841"/>
      <c r="AFT39" s="841"/>
      <c r="AFU39" s="841"/>
      <c r="AFV39" s="841"/>
      <c r="AFW39" s="841"/>
      <c r="AFX39" s="841"/>
      <c r="AFY39" s="841"/>
      <c r="AFZ39" s="841"/>
      <c r="AGA39" s="841"/>
      <c r="AGB39" s="841"/>
      <c r="AGC39" s="841"/>
      <c r="AGD39" s="841"/>
      <c r="AGE39" s="841"/>
      <c r="AGF39" s="841"/>
      <c r="AGG39" s="841"/>
      <c r="AGH39" s="841"/>
      <c r="AGI39" s="841"/>
      <c r="AGJ39" s="841"/>
      <c r="AGK39" s="841"/>
      <c r="AGL39" s="841"/>
      <c r="AGM39" s="841"/>
      <c r="AGN39" s="841"/>
      <c r="AGO39" s="841"/>
      <c r="AGP39" s="841"/>
      <c r="AGQ39" s="841"/>
      <c r="AGR39" s="841"/>
      <c r="AGS39" s="841"/>
      <c r="AGT39" s="841"/>
      <c r="AGU39" s="841"/>
      <c r="AGV39" s="841"/>
      <c r="AGW39" s="841"/>
      <c r="AGX39" s="841"/>
      <c r="AGY39" s="841"/>
      <c r="AGZ39" s="841"/>
      <c r="AHA39" s="841"/>
      <c r="AHB39" s="841"/>
      <c r="AHC39" s="841"/>
      <c r="AHD39" s="841"/>
      <c r="AHE39" s="841"/>
      <c r="AHF39" s="841"/>
      <c r="AHG39" s="841"/>
      <c r="AHH39" s="841"/>
      <c r="AHI39" s="841"/>
      <c r="AHJ39" s="841"/>
      <c r="AHK39" s="841"/>
      <c r="AHL39" s="841"/>
      <c r="AHM39" s="841"/>
      <c r="AHN39" s="841"/>
      <c r="AHO39" s="841"/>
      <c r="AHP39" s="841"/>
      <c r="AHQ39" s="841"/>
      <c r="AHR39" s="841"/>
      <c r="AHS39" s="841"/>
      <c r="AHT39" s="841"/>
      <c r="AHU39" s="841"/>
      <c r="AHV39" s="841"/>
      <c r="AHW39" s="841"/>
      <c r="AHX39" s="841"/>
      <c r="AHY39" s="841"/>
      <c r="AHZ39" s="841"/>
      <c r="AIA39" s="841"/>
      <c r="AIB39" s="841"/>
      <c r="AIC39" s="841"/>
      <c r="AID39" s="841"/>
      <c r="AIE39" s="841"/>
      <c r="AIF39" s="841"/>
      <c r="AIG39" s="841"/>
      <c r="AIH39" s="841"/>
      <c r="AII39" s="841"/>
      <c r="AIJ39" s="841"/>
      <c r="AIK39" s="841"/>
      <c r="AIL39" s="841"/>
      <c r="AIM39" s="841"/>
      <c r="AIN39" s="841"/>
      <c r="AIO39" s="841"/>
      <c r="AIP39" s="841"/>
      <c r="AIQ39" s="841"/>
      <c r="AIR39" s="841"/>
      <c r="AIS39" s="841"/>
      <c r="AIT39" s="841"/>
      <c r="AIU39" s="841"/>
      <c r="AIV39" s="841"/>
      <c r="AIW39" s="841"/>
      <c r="AIX39" s="841"/>
      <c r="AIY39" s="841"/>
      <c r="AIZ39" s="841"/>
      <c r="AJA39" s="841"/>
      <c r="AJB39" s="841"/>
      <c r="AJC39" s="841"/>
      <c r="AJD39" s="841"/>
      <c r="AJE39" s="841"/>
      <c r="AJF39" s="841"/>
      <c r="AJG39" s="841"/>
      <c r="AJH39" s="841"/>
      <c r="AJI39" s="841"/>
      <c r="AJJ39" s="841"/>
      <c r="AJK39" s="841"/>
      <c r="AJL39" s="841"/>
      <c r="AJM39" s="841"/>
      <c r="AJN39" s="841"/>
      <c r="AJO39" s="841"/>
      <c r="AJP39" s="841"/>
      <c r="AJQ39" s="841"/>
      <c r="AJR39" s="841"/>
      <c r="AJS39" s="841"/>
      <c r="AJT39" s="841"/>
      <c r="AJU39" s="841"/>
      <c r="AJV39" s="841"/>
      <c r="AJW39" s="841"/>
      <c r="AJX39" s="841"/>
      <c r="AJY39" s="841"/>
      <c r="AJZ39" s="841"/>
      <c r="AKA39" s="841"/>
      <c r="AKB39" s="841"/>
      <c r="AKC39" s="841"/>
      <c r="AKD39" s="841"/>
      <c r="AKE39" s="841"/>
      <c r="AKF39" s="841"/>
      <c r="AKG39" s="841"/>
      <c r="AKH39" s="841"/>
      <c r="AKI39" s="841"/>
      <c r="AKJ39" s="841"/>
      <c r="AKK39" s="841"/>
      <c r="AKL39" s="841"/>
      <c r="AKM39" s="841"/>
      <c r="AKN39" s="841"/>
      <c r="AKO39" s="841"/>
      <c r="AKP39" s="841"/>
      <c r="AKQ39" s="841"/>
      <c r="AKR39" s="841"/>
      <c r="AKS39" s="841"/>
      <c r="AKT39" s="841"/>
      <c r="AKU39" s="841"/>
      <c r="AKV39" s="841"/>
      <c r="AKW39" s="841"/>
      <c r="AKX39" s="841"/>
      <c r="AKY39" s="841"/>
      <c r="AKZ39" s="841"/>
      <c r="ALA39" s="841"/>
      <c r="ALB39" s="841"/>
      <c r="ALC39" s="841"/>
      <c r="ALD39" s="841"/>
      <c r="ALE39" s="841"/>
      <c r="ALF39" s="841"/>
      <c r="ALG39" s="841"/>
      <c r="ALH39" s="841"/>
      <c r="ALI39" s="841"/>
      <c r="ALJ39" s="841"/>
      <c r="ALK39" s="841"/>
      <c r="ALL39" s="841"/>
      <c r="ALM39" s="841"/>
      <c r="ALN39" s="841"/>
      <c r="ALO39" s="841"/>
      <c r="ALP39" s="841"/>
      <c r="ALQ39" s="841"/>
      <c r="ALR39" s="841"/>
      <c r="ALS39" s="841"/>
      <c r="ALT39" s="841"/>
      <c r="ALU39" s="841"/>
      <c r="ALV39" s="841"/>
      <c r="ALW39" s="841"/>
      <c r="ALX39" s="841"/>
      <c r="ALY39" s="841"/>
      <c r="ALZ39" s="841"/>
      <c r="AMA39" s="841"/>
      <c r="AMB39" s="841"/>
      <c r="AMC39" s="841"/>
      <c r="AMD39" s="841"/>
      <c r="AME39" s="841"/>
      <c r="AMF39" s="841"/>
      <c r="AMG39" s="841"/>
      <c r="AMH39" s="841"/>
      <c r="AMI39" s="841"/>
      <c r="AMJ39" s="841"/>
      <c r="AMK39" s="841"/>
      <c r="AML39" s="841"/>
      <c r="AMM39" s="841"/>
      <c r="AMN39" s="841"/>
      <c r="AMO39" s="841"/>
      <c r="AMP39" s="841"/>
      <c r="AMQ39" s="841"/>
      <c r="AMR39" s="841"/>
      <c r="AMS39" s="841"/>
      <c r="AMT39" s="841"/>
      <c r="AMU39" s="841"/>
      <c r="AMV39" s="841"/>
      <c r="AMW39" s="841"/>
      <c r="AMX39" s="841"/>
      <c r="AMY39" s="841"/>
      <c r="AMZ39" s="841"/>
      <c r="ANA39" s="841"/>
      <c r="ANB39" s="841"/>
      <c r="ANC39" s="841"/>
      <c r="AND39" s="841"/>
      <c r="ANE39" s="841"/>
      <c r="ANF39" s="841"/>
      <c r="ANG39" s="841"/>
      <c r="ANH39" s="841"/>
      <c r="ANI39" s="841"/>
      <c r="ANJ39" s="841"/>
      <c r="ANK39" s="841"/>
      <c r="ANL39" s="841"/>
      <c r="ANM39" s="841"/>
      <c r="ANN39" s="841"/>
      <c r="ANO39" s="841"/>
      <c r="ANP39" s="841"/>
      <c r="ANQ39" s="841"/>
      <c r="ANR39" s="841"/>
      <c r="ANS39" s="841"/>
      <c r="ANT39" s="841"/>
      <c r="ANU39" s="841"/>
      <c r="ANV39" s="841"/>
      <c r="ANW39" s="841"/>
      <c r="ANX39" s="841"/>
      <c r="ANY39" s="841"/>
      <c r="ANZ39" s="841"/>
      <c r="AOA39" s="841"/>
      <c r="AOB39" s="841"/>
      <c r="AOC39" s="841"/>
      <c r="AOD39" s="841"/>
      <c r="AOE39" s="841"/>
      <c r="AOF39" s="841"/>
      <c r="AOG39" s="841"/>
      <c r="AOH39" s="841"/>
      <c r="AOI39" s="841"/>
      <c r="AOJ39" s="841"/>
      <c r="AOK39" s="841"/>
      <c r="AOL39" s="841"/>
      <c r="AOM39" s="841"/>
      <c r="AON39" s="841"/>
      <c r="AOO39" s="841"/>
      <c r="AOP39" s="841"/>
      <c r="AOQ39" s="841"/>
      <c r="AOR39" s="841"/>
      <c r="AOS39" s="841"/>
      <c r="AOT39" s="841"/>
      <c r="AOU39" s="841"/>
      <c r="AOV39" s="841"/>
      <c r="AOW39" s="841"/>
      <c r="AOX39" s="841"/>
      <c r="AOY39" s="841"/>
      <c r="AOZ39" s="841"/>
      <c r="APA39" s="841"/>
      <c r="APB39" s="841"/>
      <c r="APC39" s="841"/>
      <c r="APD39" s="841"/>
      <c r="APE39" s="841"/>
      <c r="APF39" s="841"/>
      <c r="APG39" s="841"/>
      <c r="APH39" s="841"/>
      <c r="API39" s="841"/>
      <c r="APJ39" s="841"/>
      <c r="APK39" s="841"/>
      <c r="APL39" s="841"/>
      <c r="APM39" s="841"/>
      <c r="APN39" s="841"/>
      <c r="APO39" s="841"/>
      <c r="APP39" s="841"/>
      <c r="APQ39" s="841"/>
      <c r="APR39" s="841"/>
      <c r="APS39" s="841"/>
      <c r="APT39" s="841"/>
      <c r="APU39" s="841"/>
      <c r="APV39" s="841"/>
      <c r="APW39" s="841"/>
      <c r="APX39" s="841"/>
      <c r="APY39" s="841"/>
      <c r="APZ39" s="841"/>
      <c r="AQA39" s="841"/>
      <c r="AQB39" s="841"/>
      <c r="AQC39" s="841"/>
      <c r="AQD39" s="841"/>
      <c r="AQE39" s="841"/>
      <c r="AQF39" s="841"/>
      <c r="AQG39" s="841"/>
      <c r="AQH39" s="841"/>
      <c r="AQI39" s="841"/>
      <c r="AQJ39" s="841"/>
      <c r="AQK39" s="841"/>
      <c r="AQL39" s="841"/>
      <c r="AQM39" s="841"/>
      <c r="AQN39" s="841"/>
      <c r="AQO39" s="841"/>
      <c r="AQP39" s="841"/>
      <c r="AQQ39" s="841"/>
      <c r="AQR39" s="841"/>
      <c r="AQS39" s="841"/>
      <c r="AQT39" s="841"/>
      <c r="AQU39" s="841"/>
      <c r="AQV39" s="841"/>
      <c r="AQW39" s="841"/>
      <c r="AQX39" s="841"/>
      <c r="AQY39" s="841"/>
      <c r="AQZ39" s="841"/>
      <c r="ARA39" s="841"/>
      <c r="ARB39" s="841"/>
      <c r="ARC39" s="841"/>
      <c r="ARD39" s="841"/>
      <c r="ARE39" s="841"/>
      <c r="ARF39" s="841"/>
      <c r="ARG39" s="841"/>
      <c r="ARH39" s="841"/>
      <c r="ARI39" s="841"/>
      <c r="ARJ39" s="841"/>
      <c r="ARK39" s="841"/>
      <c r="ARL39" s="841"/>
      <c r="ARM39" s="841"/>
      <c r="ARN39" s="841"/>
      <c r="ARO39" s="841"/>
      <c r="ARP39" s="841"/>
      <c r="ARQ39" s="841"/>
      <c r="ARR39" s="841"/>
      <c r="ARS39" s="841"/>
      <c r="ART39" s="841"/>
      <c r="ARU39" s="841"/>
      <c r="ARV39" s="841"/>
      <c r="ARW39" s="841"/>
      <c r="ARX39" s="841"/>
      <c r="ARY39" s="841"/>
      <c r="ARZ39" s="841"/>
      <c r="ASA39" s="841"/>
      <c r="ASB39" s="841"/>
      <c r="ASC39" s="841"/>
      <c r="ASD39" s="841"/>
      <c r="ASE39" s="841"/>
      <c r="ASF39" s="841"/>
      <c r="ASG39" s="841"/>
      <c r="ASH39" s="841"/>
      <c r="ASI39" s="841"/>
      <c r="ASJ39" s="841"/>
      <c r="ASK39" s="841"/>
      <c r="ASL39" s="841"/>
      <c r="ASM39" s="841"/>
      <c r="ASN39" s="841"/>
      <c r="ASO39" s="841"/>
      <c r="ASP39" s="841"/>
      <c r="ASQ39" s="841"/>
      <c r="ASR39" s="841"/>
      <c r="ASS39" s="841"/>
      <c r="AST39" s="841"/>
      <c r="ASU39" s="841"/>
      <c r="ASV39" s="841"/>
      <c r="ASW39" s="841"/>
      <c r="ASX39" s="841"/>
      <c r="ASY39" s="841"/>
      <c r="ASZ39" s="841"/>
      <c r="ATA39" s="841"/>
      <c r="ATB39" s="841"/>
      <c r="ATC39" s="841"/>
      <c r="ATD39" s="841"/>
      <c r="ATE39" s="841"/>
      <c r="ATF39" s="841"/>
      <c r="ATG39" s="841"/>
      <c r="ATH39" s="841"/>
      <c r="ATI39" s="841"/>
      <c r="ATJ39" s="841"/>
      <c r="ATK39" s="841"/>
      <c r="ATL39" s="841"/>
      <c r="ATM39" s="841"/>
      <c r="ATN39" s="841"/>
      <c r="ATO39" s="841"/>
      <c r="ATP39" s="841"/>
      <c r="ATQ39" s="841"/>
      <c r="ATR39" s="841"/>
      <c r="ATS39" s="841"/>
      <c r="ATT39" s="841"/>
      <c r="ATU39" s="841"/>
      <c r="ATV39" s="841"/>
      <c r="ATW39" s="841"/>
      <c r="ATX39" s="841"/>
      <c r="ATY39" s="841"/>
      <c r="ATZ39" s="841"/>
      <c r="AUA39" s="841"/>
      <c r="AUB39" s="841"/>
      <c r="AUC39" s="841"/>
      <c r="AUD39" s="841"/>
      <c r="AUE39" s="841"/>
      <c r="AUF39" s="841"/>
      <c r="AUG39" s="841"/>
      <c r="AUH39" s="841"/>
      <c r="AUI39" s="841"/>
      <c r="AUJ39" s="841"/>
      <c r="AUK39" s="841"/>
      <c r="AUL39" s="841"/>
      <c r="AUM39" s="841"/>
      <c r="AUN39" s="841"/>
      <c r="AUO39" s="841"/>
      <c r="AUP39" s="841"/>
      <c r="AUQ39" s="841"/>
      <c r="AUR39" s="841"/>
      <c r="AUS39" s="841"/>
      <c r="AUT39" s="841"/>
      <c r="AUU39" s="841"/>
      <c r="AUV39" s="841"/>
      <c r="AUW39" s="841"/>
      <c r="AUX39" s="841"/>
      <c r="AUY39" s="841"/>
      <c r="AUZ39" s="841"/>
      <c r="AVA39" s="841"/>
      <c r="AVB39" s="841"/>
      <c r="AVC39" s="841"/>
      <c r="AVD39" s="841"/>
      <c r="AVE39" s="841"/>
      <c r="AVF39" s="841"/>
      <c r="AVG39" s="841"/>
      <c r="AVH39" s="841"/>
      <c r="AVI39" s="841"/>
      <c r="AVJ39" s="841"/>
      <c r="AVK39" s="841"/>
      <c r="AVL39" s="841"/>
      <c r="AVM39" s="841"/>
      <c r="AVN39" s="841"/>
      <c r="AVO39" s="841"/>
      <c r="AVP39" s="841"/>
      <c r="AVQ39" s="841"/>
      <c r="AVR39" s="841"/>
      <c r="AVS39" s="841"/>
      <c r="AVT39" s="841"/>
      <c r="AVU39" s="841"/>
      <c r="AVV39" s="841"/>
      <c r="AVW39" s="841"/>
      <c r="AVX39" s="841"/>
      <c r="AVY39" s="841"/>
      <c r="AVZ39" s="841"/>
      <c r="AWA39" s="841"/>
      <c r="AWB39" s="841"/>
      <c r="AWC39" s="841"/>
      <c r="AWD39" s="841"/>
      <c r="AWE39" s="841"/>
      <c r="AWF39" s="841"/>
      <c r="AWG39" s="841"/>
      <c r="AWH39" s="841"/>
      <c r="AWI39" s="841"/>
      <c r="AWJ39" s="841"/>
      <c r="AWK39" s="841"/>
      <c r="AWL39" s="841"/>
      <c r="AWM39" s="841"/>
      <c r="AWN39" s="841"/>
      <c r="AWO39" s="841"/>
      <c r="AWP39" s="841"/>
      <c r="AWQ39" s="841"/>
      <c r="AWR39" s="841"/>
      <c r="AWS39" s="841"/>
      <c r="AWT39" s="841"/>
      <c r="AWU39" s="841"/>
      <c r="AWV39" s="841"/>
      <c r="AWW39" s="841"/>
      <c r="AWX39" s="841"/>
      <c r="AWY39" s="841"/>
      <c r="AWZ39" s="841"/>
      <c r="AXA39" s="841"/>
      <c r="AXB39" s="841"/>
      <c r="AXC39" s="841"/>
      <c r="AXD39" s="841"/>
      <c r="AXE39" s="841"/>
      <c r="AXF39" s="841"/>
      <c r="AXG39" s="841"/>
      <c r="AXH39" s="841"/>
      <c r="AXI39" s="841"/>
      <c r="AXJ39" s="841"/>
      <c r="AXK39" s="841"/>
      <c r="AXL39" s="841"/>
      <c r="AXM39" s="841"/>
      <c r="AXN39" s="841"/>
      <c r="AXO39" s="841"/>
      <c r="AXP39" s="841"/>
      <c r="AXQ39" s="841"/>
      <c r="AXR39" s="841"/>
      <c r="AXS39" s="841"/>
      <c r="AXT39" s="841"/>
      <c r="AXU39" s="841"/>
      <c r="AXV39" s="841"/>
      <c r="AXW39" s="841"/>
      <c r="AXX39" s="841"/>
      <c r="AXY39" s="841"/>
      <c r="AXZ39" s="841"/>
      <c r="AYA39" s="841"/>
      <c r="AYB39" s="841"/>
      <c r="AYC39" s="841"/>
      <c r="AYD39" s="841"/>
      <c r="AYE39" s="841"/>
      <c r="AYF39" s="841"/>
      <c r="AYG39" s="841"/>
      <c r="AYH39" s="841"/>
      <c r="AYI39" s="841"/>
      <c r="AYJ39" s="841"/>
      <c r="AYK39" s="841"/>
      <c r="AYL39" s="841"/>
      <c r="AYM39" s="841"/>
      <c r="AYN39" s="841"/>
      <c r="AYO39" s="841"/>
      <c r="AYP39" s="841"/>
      <c r="AYQ39" s="841"/>
      <c r="AYR39" s="841"/>
      <c r="AYS39" s="841"/>
    </row>
    <row r="40" spans="1:1345" ht="15" customHeight="1">
      <c r="A40" s="707"/>
      <c r="B40" s="717"/>
      <c r="C40" s="718"/>
      <c r="D40" s="716">
        <v>8</v>
      </c>
      <c r="E40" s="708" t="s">
        <v>35</v>
      </c>
      <c r="F40" s="709"/>
      <c r="G40" s="720" t="s">
        <v>36</v>
      </c>
      <c r="H40" s="710">
        <f t="shared" si="19"/>
        <v>12000</v>
      </c>
      <c r="I40" s="710">
        <f t="shared" si="6"/>
        <v>0</v>
      </c>
      <c r="J40" s="710">
        <f t="shared" si="1"/>
        <v>0</v>
      </c>
      <c r="K40" s="711">
        <f t="shared" si="2"/>
        <v>12000</v>
      </c>
      <c r="L40" s="710"/>
      <c r="M40" s="710"/>
      <c r="N40" s="721"/>
      <c r="O40" s="710"/>
      <c r="P40" s="710"/>
      <c r="Q40" s="721"/>
      <c r="R40" s="710"/>
      <c r="S40" s="710"/>
      <c r="T40" s="721"/>
      <c r="U40" s="710"/>
      <c r="V40" s="710"/>
      <c r="W40" s="721"/>
      <c r="X40" s="710"/>
      <c r="Y40" s="710"/>
      <c r="Z40" s="721"/>
      <c r="AA40" s="710"/>
      <c r="AB40" s="710"/>
      <c r="AC40" s="721"/>
      <c r="AD40" s="710"/>
      <c r="AE40" s="710"/>
      <c r="AF40" s="721"/>
      <c r="AG40" s="710"/>
      <c r="AH40" s="710"/>
      <c r="AI40" s="721"/>
      <c r="AJ40" s="710"/>
      <c r="AK40" s="710"/>
      <c r="AL40" s="721"/>
      <c r="AM40" s="710"/>
      <c r="AN40" s="710"/>
      <c r="AO40" s="721"/>
      <c r="AP40" s="710"/>
      <c r="AQ40" s="710"/>
      <c r="AR40" s="721"/>
      <c r="AS40" s="710"/>
      <c r="AT40" s="710"/>
      <c r="AU40" s="721"/>
      <c r="AV40" s="710"/>
      <c r="AW40" s="710"/>
      <c r="AX40" s="721"/>
      <c r="AY40" s="710"/>
      <c r="AZ40" s="710"/>
      <c r="BA40" s="721"/>
      <c r="BB40" s="710"/>
      <c r="BC40" s="710"/>
      <c r="BD40" s="721"/>
      <c r="BE40" s="710"/>
      <c r="BF40" s="710"/>
      <c r="BG40" s="721"/>
      <c r="BH40" s="710"/>
      <c r="BI40" s="710"/>
      <c r="BJ40" s="721"/>
      <c r="BK40" s="710"/>
      <c r="BL40" s="710"/>
      <c r="BM40" s="721"/>
      <c r="BN40" s="710"/>
      <c r="BO40" s="710"/>
      <c r="BP40" s="721"/>
      <c r="BQ40" s="710"/>
      <c r="BR40" s="710"/>
      <c r="BS40" s="721"/>
      <c r="BT40" s="710"/>
      <c r="BU40" s="710"/>
      <c r="BV40" s="721"/>
      <c r="BW40" s="710"/>
      <c r="BX40" s="710"/>
      <c r="BY40" s="721"/>
      <c r="BZ40" s="710"/>
      <c r="CA40" s="710"/>
      <c r="CB40" s="721"/>
      <c r="CC40" s="710"/>
      <c r="CD40" s="710"/>
      <c r="CE40" s="721"/>
      <c r="CF40" s="710"/>
      <c r="CG40" s="710"/>
      <c r="CH40" s="721"/>
      <c r="CI40" s="710"/>
      <c r="CJ40" s="710"/>
      <c r="CK40" s="721"/>
      <c r="CL40" s="710"/>
      <c r="CM40" s="710"/>
      <c r="CN40" s="721"/>
      <c r="CO40" s="710"/>
      <c r="CP40" s="710"/>
      <c r="CQ40" s="721"/>
      <c r="CR40" s="710">
        <v>9000</v>
      </c>
      <c r="CS40" s="710"/>
      <c r="CT40" s="721"/>
      <c r="CU40" s="710"/>
      <c r="CV40" s="710"/>
      <c r="CW40" s="721"/>
      <c r="CX40" s="710"/>
      <c r="CY40" s="710"/>
      <c r="CZ40" s="721"/>
      <c r="DA40" s="710"/>
      <c r="DB40" s="710"/>
      <c r="DC40" s="721"/>
      <c r="DD40" s="710"/>
      <c r="DE40" s="710"/>
      <c r="DF40" s="721"/>
      <c r="DG40" s="710"/>
      <c r="DH40" s="710"/>
      <c r="DI40" s="721"/>
      <c r="DJ40" s="710"/>
      <c r="DK40" s="710"/>
      <c r="DL40" s="721"/>
      <c r="DM40" s="710"/>
      <c r="DN40" s="710"/>
      <c r="DO40" s="721"/>
      <c r="DP40" s="710"/>
      <c r="DQ40" s="710"/>
      <c r="DR40" s="721"/>
      <c r="DS40" s="710"/>
      <c r="DT40" s="710"/>
      <c r="DU40" s="721"/>
      <c r="DV40" s="710"/>
      <c r="DW40" s="710"/>
      <c r="DX40" s="721"/>
      <c r="DY40" s="710">
        <v>3000</v>
      </c>
      <c r="DZ40" s="710"/>
      <c r="EA40" s="721"/>
      <c r="EB40" s="710"/>
      <c r="EC40" s="710"/>
      <c r="ED40" s="721"/>
      <c r="EE40" s="710"/>
      <c r="EF40" s="710"/>
      <c r="EG40" s="721"/>
      <c r="EH40" s="710"/>
      <c r="EI40" s="710"/>
      <c r="EJ40" s="721"/>
      <c r="EK40" s="721"/>
      <c r="EL40" s="721"/>
      <c r="EM40" s="721"/>
      <c r="EN40" s="721"/>
      <c r="EO40" s="721"/>
      <c r="EP40" s="721"/>
      <c r="EQ40" s="710"/>
      <c r="ER40" s="710"/>
      <c r="ES40" s="721"/>
      <c r="ET40" s="710"/>
      <c r="EU40" s="710"/>
      <c r="EV40" s="721"/>
      <c r="EW40" s="710"/>
      <c r="EX40" s="710"/>
      <c r="EY40" s="721"/>
      <c r="EZ40" s="710"/>
      <c r="FA40" s="710"/>
      <c r="FB40" s="721"/>
      <c r="FC40" s="710"/>
      <c r="FD40" s="710"/>
      <c r="FE40" s="721"/>
      <c r="FF40" s="710"/>
      <c r="FG40" s="710"/>
      <c r="FH40" s="721"/>
      <c r="FI40" s="710"/>
      <c r="FJ40" s="710"/>
      <c r="FK40" s="721"/>
      <c r="FL40" s="710"/>
      <c r="FM40" s="710"/>
      <c r="FN40" s="721"/>
      <c r="FO40" s="710"/>
      <c r="FP40" s="710"/>
      <c r="FQ40" s="721"/>
      <c r="FR40" s="710"/>
      <c r="FS40" s="710"/>
      <c r="FT40" s="721"/>
      <c r="FU40" s="710"/>
      <c r="FV40" s="710"/>
      <c r="FW40" s="721"/>
      <c r="FX40" s="710"/>
      <c r="FY40" s="710"/>
      <c r="FZ40" s="721"/>
      <c r="GA40" s="710">
        <f t="shared" si="17"/>
        <v>12000</v>
      </c>
      <c r="GB40" s="710">
        <f t="shared" si="18"/>
        <v>0</v>
      </c>
      <c r="GC40" s="721"/>
      <c r="GD40" s="705">
        <f t="shared" si="3"/>
        <v>12000</v>
      </c>
    </row>
    <row r="41" spans="1:1345" ht="27" customHeight="1">
      <c r="A41" s="1246" t="s">
        <v>37</v>
      </c>
      <c r="B41" s="1247"/>
      <c r="C41" s="1247"/>
      <c r="D41" s="1247"/>
      <c r="E41" s="1247"/>
      <c r="F41" s="1247"/>
      <c r="G41" s="1248"/>
      <c r="H41" s="731">
        <f>SUMIF($L$5:$GC$5,"Kötelező feladatok",L41:GC41)-U41-AJ41-GA41</f>
        <v>1621637</v>
      </c>
      <c r="I41" s="731">
        <f>SUMIF($L$5:$GC$5,"Önként vállalt feladatok",L41:GC41)-V41-AK41-GB41</f>
        <v>30766</v>
      </c>
      <c r="J41" s="732"/>
      <c r="K41" s="733">
        <f>K6+K28</f>
        <v>1652403</v>
      </c>
      <c r="L41" s="734">
        <f>L6+L28</f>
        <v>136288</v>
      </c>
      <c r="M41" s="734">
        <f>M6+M28</f>
        <v>0</v>
      </c>
      <c r="N41" s="732"/>
      <c r="O41" s="734">
        <f>O6+O28</f>
        <v>9845</v>
      </c>
      <c r="P41" s="734">
        <f>P6+P28</f>
        <v>0</v>
      </c>
      <c r="Q41" s="732"/>
      <c r="R41" s="734">
        <f>R6+R28</f>
        <v>1720</v>
      </c>
      <c r="S41" s="734">
        <f>S6+S28</f>
        <v>0</v>
      </c>
      <c r="T41" s="732"/>
      <c r="U41" s="734">
        <f>U6+U28</f>
        <v>147853</v>
      </c>
      <c r="V41" s="734">
        <f>V6+V28</f>
        <v>0</v>
      </c>
      <c r="W41" s="732"/>
      <c r="X41" s="734">
        <f>X6+X28</f>
        <v>8985</v>
      </c>
      <c r="Y41" s="734">
        <f>Y6+Y28</f>
        <v>0</v>
      </c>
      <c r="Z41" s="732"/>
      <c r="AA41" s="734">
        <f>AA6+AA28</f>
        <v>36629</v>
      </c>
      <c r="AB41" s="734">
        <f>AB6+AB28</f>
        <v>0</v>
      </c>
      <c r="AC41" s="732"/>
      <c r="AD41" s="734">
        <f>AD6+AD28</f>
        <v>18728</v>
      </c>
      <c r="AE41" s="734">
        <f>AE6+AE28</f>
        <v>0</v>
      </c>
      <c r="AF41" s="732"/>
      <c r="AG41" s="734">
        <f>AG6+AG28</f>
        <v>199</v>
      </c>
      <c r="AH41" s="734">
        <f>AH6+AH28</f>
        <v>0</v>
      </c>
      <c r="AI41" s="732"/>
      <c r="AJ41" s="734">
        <f>AJ6+AJ28</f>
        <v>64541</v>
      </c>
      <c r="AK41" s="734">
        <f>AK6+AK28</f>
        <v>0</v>
      </c>
      <c r="AL41" s="732"/>
      <c r="AM41" s="734">
        <f>AM6+AM28</f>
        <v>2451</v>
      </c>
      <c r="AN41" s="734">
        <f>AN6+AN28</f>
        <v>0</v>
      </c>
      <c r="AO41" s="732"/>
      <c r="AP41" s="734">
        <f>AP6+AP28</f>
        <v>2400</v>
      </c>
      <c r="AQ41" s="734">
        <f>AQ6+AQ28</f>
        <v>0</v>
      </c>
      <c r="AR41" s="732"/>
      <c r="AS41" s="734">
        <f>AS6+AS28</f>
        <v>19600</v>
      </c>
      <c r="AT41" s="734">
        <f>AT6+AT28</f>
        <v>0</v>
      </c>
      <c r="AU41" s="732"/>
      <c r="AV41" s="734">
        <f>AV6+AV28</f>
        <v>10989</v>
      </c>
      <c r="AW41" s="734">
        <f>AW6+AW28</f>
        <v>0</v>
      </c>
      <c r="AX41" s="732"/>
      <c r="AY41" s="734">
        <f>AY6+AY28</f>
        <v>0</v>
      </c>
      <c r="AZ41" s="734">
        <f>AZ6+AZ28</f>
        <v>1118</v>
      </c>
      <c r="BA41" s="732"/>
      <c r="BB41" s="734">
        <f>BB6+BB28</f>
        <v>2400</v>
      </c>
      <c r="BC41" s="734">
        <f>BC6+BC28</f>
        <v>0</v>
      </c>
      <c r="BD41" s="732"/>
      <c r="BE41" s="734">
        <f>BE6+BE28</f>
        <v>540</v>
      </c>
      <c r="BF41" s="734">
        <f>BF6+BF28</f>
        <v>0</v>
      </c>
      <c r="BG41" s="732"/>
      <c r="BH41" s="734">
        <f>BH6+BH28</f>
        <v>8426</v>
      </c>
      <c r="BI41" s="734">
        <f>BI6+BI28</f>
        <v>0</v>
      </c>
      <c r="BJ41" s="732"/>
      <c r="BK41" s="734">
        <f>BK6+BK28</f>
        <v>50291</v>
      </c>
      <c r="BL41" s="734">
        <f>BL6+BL28</f>
        <v>0</v>
      </c>
      <c r="BM41" s="732"/>
      <c r="BN41" s="734">
        <f>BN6+BN28</f>
        <v>9037</v>
      </c>
      <c r="BO41" s="734">
        <f>BO6+BO28</f>
        <v>0</v>
      </c>
      <c r="BP41" s="732"/>
      <c r="BQ41" s="734">
        <f>BQ6+BQ28</f>
        <v>0</v>
      </c>
      <c r="BR41" s="734">
        <f>BR6+BR28</f>
        <v>0</v>
      </c>
      <c r="BS41" s="732"/>
      <c r="BT41" s="734">
        <f>BT6+BT28</f>
        <v>33473</v>
      </c>
      <c r="BU41" s="734">
        <f>BU6+BU28</f>
        <v>0</v>
      </c>
      <c r="BV41" s="732"/>
      <c r="BW41" s="734">
        <f>BW6+BW28</f>
        <v>24717</v>
      </c>
      <c r="BX41" s="734">
        <f>BX6+BX28</f>
        <v>0</v>
      </c>
      <c r="BY41" s="732"/>
      <c r="BZ41" s="734">
        <f>BZ6+BZ28</f>
        <v>37</v>
      </c>
      <c r="CA41" s="734">
        <f>CA6+CA28</f>
        <v>0</v>
      </c>
      <c r="CB41" s="732"/>
      <c r="CC41" s="734">
        <f>CC6+CC28</f>
        <v>0</v>
      </c>
      <c r="CD41" s="734">
        <f>CD6+CD28</f>
        <v>0</v>
      </c>
      <c r="CE41" s="732"/>
      <c r="CF41" s="734">
        <f>CF6+CF28</f>
        <v>400504</v>
      </c>
      <c r="CG41" s="734">
        <f>CG6+CG28</f>
        <v>0</v>
      </c>
      <c r="CH41" s="732"/>
      <c r="CI41" s="734">
        <f>CI6+CI28</f>
        <v>3709</v>
      </c>
      <c r="CJ41" s="734">
        <f>CJ6+CJ28</f>
        <v>0</v>
      </c>
      <c r="CK41" s="732"/>
      <c r="CL41" s="734">
        <f>CL6+CL28</f>
        <v>371693</v>
      </c>
      <c r="CM41" s="734">
        <f>CM6+CM28</f>
        <v>0</v>
      </c>
      <c r="CN41" s="732"/>
      <c r="CO41" s="734">
        <f>CO6+CO28</f>
        <v>30422</v>
      </c>
      <c r="CP41" s="734">
        <f>CP6+CP28</f>
        <v>0</v>
      </c>
      <c r="CQ41" s="732"/>
      <c r="CR41" s="734">
        <f>CR6+CR28</f>
        <v>87762</v>
      </c>
      <c r="CS41" s="734">
        <f>CS6+CS28</f>
        <v>0</v>
      </c>
      <c r="CT41" s="732"/>
      <c r="CU41" s="734">
        <f>CU6+CU28</f>
        <v>0</v>
      </c>
      <c r="CV41" s="734">
        <f>CV6+CV28</f>
        <v>20979</v>
      </c>
      <c r="CW41" s="732"/>
      <c r="CX41" s="734">
        <f>CX6+CX28</f>
        <v>0</v>
      </c>
      <c r="CY41" s="734">
        <f>CY6+CY28</f>
        <v>0</v>
      </c>
      <c r="CZ41" s="732"/>
      <c r="DA41" s="734">
        <f>DA6+DA28</f>
        <v>120430</v>
      </c>
      <c r="DB41" s="734">
        <f>DB6+DB28</f>
        <v>0</v>
      </c>
      <c r="DC41" s="732"/>
      <c r="DD41" s="734">
        <f>DD6+DD28</f>
        <v>2877</v>
      </c>
      <c r="DE41" s="734">
        <f>DE6+DE28</f>
        <v>0</v>
      </c>
      <c r="DF41" s="732"/>
      <c r="DG41" s="734">
        <f>DG6+DG28</f>
        <v>6101</v>
      </c>
      <c r="DH41" s="734">
        <f>DH6+DH28</f>
        <v>0</v>
      </c>
      <c r="DI41" s="732"/>
      <c r="DJ41" s="734">
        <f>DJ6+DJ28</f>
        <v>6574</v>
      </c>
      <c r="DK41" s="734">
        <f>DK6+DK28</f>
        <v>0</v>
      </c>
      <c r="DL41" s="732"/>
      <c r="DM41" s="734">
        <f>DM6+DM28</f>
        <v>0</v>
      </c>
      <c r="DN41" s="734">
        <f>DN6+DN28</f>
        <v>0</v>
      </c>
      <c r="DO41" s="732"/>
      <c r="DP41" s="734">
        <f>DP6+DP28</f>
        <v>0</v>
      </c>
      <c r="DQ41" s="734">
        <f>DQ6+DQ28</f>
        <v>0</v>
      </c>
      <c r="DR41" s="732"/>
      <c r="DS41" s="734">
        <f>DS6+DS28</f>
        <v>62728</v>
      </c>
      <c r="DT41" s="734">
        <f>DT6+DT28</f>
        <v>0</v>
      </c>
      <c r="DU41" s="732"/>
      <c r="DV41" s="734">
        <f>DV6+DV28</f>
        <v>0</v>
      </c>
      <c r="DW41" s="734">
        <f>DW6+DW28</f>
        <v>0</v>
      </c>
      <c r="DX41" s="732"/>
      <c r="DY41" s="734">
        <f>DY6+DY28</f>
        <v>17425</v>
      </c>
      <c r="DZ41" s="734">
        <f>DZ6+DZ28</f>
        <v>0</v>
      </c>
      <c r="EA41" s="732"/>
      <c r="EB41" s="734">
        <f>EB6+EB28</f>
        <v>1580</v>
      </c>
      <c r="EC41" s="734">
        <f>EC6+EC28</f>
        <v>0</v>
      </c>
      <c r="ED41" s="732"/>
      <c r="EE41" s="734">
        <f t="shared" ref="EE41:EL41" si="20">EE6+EE28</f>
        <v>0</v>
      </c>
      <c r="EF41" s="734">
        <f t="shared" si="20"/>
        <v>0</v>
      </c>
      <c r="EG41" s="734">
        <f t="shared" si="20"/>
        <v>0</v>
      </c>
      <c r="EH41" s="734">
        <f t="shared" si="20"/>
        <v>23614</v>
      </c>
      <c r="EI41" s="734">
        <f t="shared" si="20"/>
        <v>0</v>
      </c>
      <c r="EJ41" s="734">
        <f t="shared" si="20"/>
        <v>0</v>
      </c>
      <c r="EK41" s="734">
        <f t="shared" si="20"/>
        <v>0</v>
      </c>
      <c r="EL41" s="734">
        <f t="shared" si="20"/>
        <v>0</v>
      </c>
      <c r="EM41" s="732"/>
      <c r="EN41" s="734">
        <f>EN6+EN28</f>
        <v>3984</v>
      </c>
      <c r="EO41" s="734">
        <f>EO6+EO28</f>
        <v>0</v>
      </c>
      <c r="EP41" s="732"/>
      <c r="EQ41" s="734">
        <f>EQ6+EQ28</f>
        <v>0</v>
      </c>
      <c r="ER41" s="734">
        <f>ER6+ER28</f>
        <v>0</v>
      </c>
      <c r="ES41" s="732"/>
      <c r="ET41" s="734">
        <f>ET6+ET28</f>
        <v>0</v>
      </c>
      <c r="EU41" s="734">
        <f>EU6+EU28</f>
        <v>3968</v>
      </c>
      <c r="EV41" s="732"/>
      <c r="EW41" s="734">
        <f>EW6+EW28</f>
        <v>0</v>
      </c>
      <c r="EX41" s="734">
        <f>EX6+EX28</f>
        <v>0</v>
      </c>
      <c r="EY41" s="732"/>
      <c r="EZ41" s="734">
        <f>EZ6+EZ28</f>
        <v>0</v>
      </c>
      <c r="FA41" s="734">
        <f>FA6+FA28</f>
        <v>4177</v>
      </c>
      <c r="FB41" s="732"/>
      <c r="FC41" s="734">
        <f>FC6+FC28</f>
        <v>326</v>
      </c>
      <c r="FD41" s="734">
        <f>FD6+FD28</f>
        <v>0</v>
      </c>
      <c r="FE41" s="732"/>
      <c r="FF41" s="734">
        <f>FF6+FF28</f>
        <v>59143</v>
      </c>
      <c r="FG41" s="734">
        <f>FG6+FG28</f>
        <v>0</v>
      </c>
      <c r="FH41" s="732"/>
      <c r="FI41" s="734">
        <f>FI6+FI28</f>
        <v>0</v>
      </c>
      <c r="FJ41" s="734">
        <f>FJ6+FJ28</f>
        <v>9</v>
      </c>
      <c r="FK41" s="732"/>
      <c r="FL41" s="734">
        <f>FL6+FL28</f>
        <v>3725</v>
      </c>
      <c r="FM41" s="734">
        <f>FM6+FM28</f>
        <v>0</v>
      </c>
      <c r="FN41" s="732"/>
      <c r="FO41" s="734">
        <f>FO6+FO28</f>
        <v>40408</v>
      </c>
      <c r="FP41" s="734">
        <f>FP6+FP28</f>
        <v>0</v>
      </c>
      <c r="FQ41" s="732"/>
      <c r="FR41" s="734">
        <f>FR6+FR28</f>
        <v>0</v>
      </c>
      <c r="FS41" s="734">
        <f>FS6+FS28</f>
        <v>515</v>
      </c>
      <c r="FT41" s="732"/>
      <c r="FU41" s="734">
        <f>FU6+FU28</f>
        <v>826</v>
      </c>
      <c r="FV41" s="734">
        <f>FV6+FV28</f>
        <v>0</v>
      </c>
      <c r="FW41" s="732"/>
      <c r="FX41" s="734">
        <f>FX6+FX28</f>
        <v>1051</v>
      </c>
      <c r="FY41" s="734">
        <f>FY6+FY28</f>
        <v>0</v>
      </c>
      <c r="FZ41" s="732"/>
      <c r="GA41" s="731">
        <f>SUMIF($AM$5:$FX$5,"Kötelező feladatok",AM41:FX41)</f>
        <v>1409243</v>
      </c>
      <c r="GB41" s="731">
        <f>SUMIF($AM$5:$FY$5,"Önként vállalt feladatok",AM41:FY41)</f>
        <v>30766</v>
      </c>
      <c r="GC41" s="732"/>
      <c r="GD41" s="705">
        <f t="shared" si="3"/>
        <v>1440009</v>
      </c>
    </row>
    <row r="42" spans="1:1345" s="706" customFormat="1" ht="24.75" customHeight="1">
      <c r="A42" s="707"/>
      <c r="B42" s="735">
        <v>3</v>
      </c>
      <c r="C42" s="1243" t="s">
        <v>38</v>
      </c>
      <c r="D42" s="1244"/>
      <c r="E42" s="1244"/>
      <c r="F42" s="1244"/>
      <c r="G42" s="1245"/>
      <c r="H42" s="726">
        <f t="shared" si="19"/>
        <v>310237</v>
      </c>
      <c r="I42" s="726">
        <f t="shared" si="6"/>
        <v>0</v>
      </c>
      <c r="J42" s="736"/>
      <c r="K42" s="737">
        <f>K43+K60+K61</f>
        <v>310237</v>
      </c>
      <c r="L42" s="738">
        <f>L43+L60+L61</f>
        <v>0</v>
      </c>
      <c r="M42" s="738">
        <f>M43+M60+M61</f>
        <v>0</v>
      </c>
      <c r="N42" s="736"/>
      <c r="O42" s="738">
        <f>O43+O60+O61</f>
        <v>0</v>
      </c>
      <c r="P42" s="738">
        <f>P43+P60+P61</f>
        <v>0</v>
      </c>
      <c r="Q42" s="736"/>
      <c r="R42" s="738">
        <f>R43+R60+R61</f>
        <v>0</v>
      </c>
      <c r="S42" s="738">
        <f>S43+S60+S61</f>
        <v>0</v>
      </c>
      <c r="T42" s="736"/>
      <c r="U42" s="738">
        <f>U43+U60+U61</f>
        <v>0</v>
      </c>
      <c r="V42" s="738">
        <f>V43+V60+V61</f>
        <v>0</v>
      </c>
      <c r="W42" s="736"/>
      <c r="X42" s="738">
        <f>X43+X60+X61</f>
        <v>0</v>
      </c>
      <c r="Y42" s="738">
        <f>Y43+Y60+Y61</f>
        <v>0</v>
      </c>
      <c r="Z42" s="736"/>
      <c r="AA42" s="738">
        <f>AA43+AA60+AA61</f>
        <v>0</v>
      </c>
      <c r="AB42" s="738">
        <f>AB43+AB60+AB61</f>
        <v>0</v>
      </c>
      <c r="AC42" s="736"/>
      <c r="AD42" s="738">
        <f>AD43+AD60+AD61</f>
        <v>0</v>
      </c>
      <c r="AE42" s="738">
        <f>AE43+AE60+AE61</f>
        <v>0</v>
      </c>
      <c r="AF42" s="736"/>
      <c r="AG42" s="738">
        <f>AG43+AG60+AG61</f>
        <v>0</v>
      </c>
      <c r="AH42" s="738">
        <f>AH43+AH60+AH61</f>
        <v>0</v>
      </c>
      <c r="AI42" s="736"/>
      <c r="AJ42" s="738">
        <f>AJ43+AJ60+AJ61</f>
        <v>0</v>
      </c>
      <c r="AK42" s="738">
        <f>AK43+AK60+AK61</f>
        <v>0</v>
      </c>
      <c r="AL42" s="736"/>
      <c r="AM42" s="738">
        <f>AM43+AM60+AM61</f>
        <v>0</v>
      </c>
      <c r="AN42" s="738">
        <f>AN43+AN60+AN61</f>
        <v>0</v>
      </c>
      <c r="AO42" s="736"/>
      <c r="AP42" s="738">
        <f>AP43+AP60+AP61</f>
        <v>0</v>
      </c>
      <c r="AQ42" s="738">
        <f>AQ43+AQ60+AQ61</f>
        <v>0</v>
      </c>
      <c r="AR42" s="736"/>
      <c r="AS42" s="738">
        <f>AS43+AS60+AS61</f>
        <v>0</v>
      </c>
      <c r="AT42" s="738">
        <f>AT43+AT60+AT61</f>
        <v>0</v>
      </c>
      <c r="AU42" s="736"/>
      <c r="AV42" s="738">
        <f>AV43+AV60+AV61</f>
        <v>0</v>
      </c>
      <c r="AW42" s="738">
        <f>AW43+AW60+AW61</f>
        <v>0</v>
      </c>
      <c r="AX42" s="736"/>
      <c r="AY42" s="738">
        <f>AY43+AY60+AY61</f>
        <v>0</v>
      </c>
      <c r="AZ42" s="738">
        <f>AZ43+AZ60+AZ61</f>
        <v>0</v>
      </c>
      <c r="BA42" s="736"/>
      <c r="BB42" s="738">
        <f>BB43+BB60+BB61</f>
        <v>0</v>
      </c>
      <c r="BC42" s="738">
        <f>BC43+BC60+BC61</f>
        <v>0</v>
      </c>
      <c r="BD42" s="736"/>
      <c r="BE42" s="738">
        <f>BE43+BE60+BE61</f>
        <v>0</v>
      </c>
      <c r="BF42" s="738">
        <f>BF43+BF60+BF61</f>
        <v>0</v>
      </c>
      <c r="BG42" s="736"/>
      <c r="BH42" s="738">
        <f>BH43+BH60+BH61</f>
        <v>0</v>
      </c>
      <c r="BI42" s="738">
        <f>BI43+BI60+BI61</f>
        <v>0</v>
      </c>
      <c r="BJ42" s="736"/>
      <c r="BK42" s="738">
        <f>BK43+BK60+BK61</f>
        <v>0</v>
      </c>
      <c r="BL42" s="738">
        <f>BL43+BL60+BL61</f>
        <v>0</v>
      </c>
      <c r="BM42" s="736"/>
      <c r="BN42" s="738">
        <f>BN43+BN60+BN61</f>
        <v>0</v>
      </c>
      <c r="BO42" s="738">
        <f>BO43+BO60+BO61</f>
        <v>0</v>
      </c>
      <c r="BP42" s="736"/>
      <c r="BQ42" s="738">
        <f>BQ43+BQ60+BQ61</f>
        <v>0</v>
      </c>
      <c r="BR42" s="738">
        <f>BR43+BR60+BR61</f>
        <v>0</v>
      </c>
      <c r="BS42" s="736"/>
      <c r="BT42" s="738">
        <f>BT43+BT60+BT61</f>
        <v>0</v>
      </c>
      <c r="BU42" s="738">
        <f>BU43+BU60+BU61</f>
        <v>0</v>
      </c>
      <c r="BV42" s="736"/>
      <c r="BW42" s="738">
        <f>BW43+BW60+BW61</f>
        <v>0</v>
      </c>
      <c r="BX42" s="738">
        <f>BX43+BX60+BX61</f>
        <v>0</v>
      </c>
      <c r="BY42" s="736"/>
      <c r="BZ42" s="738">
        <f>BZ43+BZ60+BZ61</f>
        <v>0</v>
      </c>
      <c r="CA42" s="738">
        <f>CA43+CA60+CA61</f>
        <v>0</v>
      </c>
      <c r="CB42" s="736"/>
      <c r="CC42" s="738">
        <f>CC43+CC60+CC61</f>
        <v>0</v>
      </c>
      <c r="CD42" s="738">
        <f>CD43+CD60+CD61</f>
        <v>0</v>
      </c>
      <c r="CE42" s="736"/>
      <c r="CF42" s="738">
        <f>CF43+CF60+CF61</f>
        <v>0</v>
      </c>
      <c r="CG42" s="738">
        <f>CG43+CG60+CG61</f>
        <v>0</v>
      </c>
      <c r="CH42" s="736"/>
      <c r="CI42" s="738">
        <f>CI43+CI60+CI61</f>
        <v>0</v>
      </c>
      <c r="CJ42" s="738">
        <f>CJ43+CJ60+CJ61</f>
        <v>0</v>
      </c>
      <c r="CK42" s="736"/>
      <c r="CL42" s="738">
        <f>CL43+CL60+CL61</f>
        <v>0</v>
      </c>
      <c r="CM42" s="738">
        <f>CM43+CM60+CM61</f>
        <v>0</v>
      </c>
      <c r="CN42" s="736"/>
      <c r="CO42" s="738">
        <f>CO43+CO60+CO61</f>
        <v>0</v>
      </c>
      <c r="CP42" s="738">
        <f>CP43+CP60+CP61</f>
        <v>0</v>
      </c>
      <c r="CQ42" s="736"/>
      <c r="CR42" s="738">
        <f>CR43+CR60+CR61</f>
        <v>0</v>
      </c>
      <c r="CS42" s="738">
        <f>CS43+CS60+CS61</f>
        <v>0</v>
      </c>
      <c r="CT42" s="736"/>
      <c r="CU42" s="738">
        <f>CU43+CU60+CU61</f>
        <v>0</v>
      </c>
      <c r="CV42" s="738">
        <f>CV43+CV60+CV61</f>
        <v>0</v>
      </c>
      <c r="CW42" s="736"/>
      <c r="CX42" s="738">
        <f>CX43+CX60+CX61</f>
        <v>100000</v>
      </c>
      <c r="CY42" s="738">
        <f>CY43+CY60+CY61</f>
        <v>0</v>
      </c>
      <c r="CZ42" s="736"/>
      <c r="DA42" s="738">
        <f>DA43+DA60+DA61</f>
        <v>195208</v>
      </c>
      <c r="DB42" s="738">
        <f>DB43+DB60+DB61</f>
        <v>0</v>
      </c>
      <c r="DC42" s="736"/>
      <c r="DD42" s="738">
        <f>DD43+DD60+DD61</f>
        <v>0</v>
      </c>
      <c r="DE42" s="738">
        <f>DE43+DE60+DE61</f>
        <v>0</v>
      </c>
      <c r="DF42" s="736"/>
      <c r="DG42" s="738">
        <f>DG43+DG60+DG61</f>
        <v>0</v>
      </c>
      <c r="DH42" s="738">
        <f>DH43+DH60+DH61</f>
        <v>0</v>
      </c>
      <c r="DI42" s="736"/>
      <c r="DJ42" s="738">
        <f>DJ43+DJ60+DJ61</f>
        <v>0</v>
      </c>
      <c r="DK42" s="738">
        <f>DK43+DK60+DK61</f>
        <v>0</v>
      </c>
      <c r="DL42" s="736"/>
      <c r="DM42" s="738">
        <f>DM43+DM60+DM61</f>
        <v>0</v>
      </c>
      <c r="DN42" s="738">
        <f>DN43+DN60+DN61</f>
        <v>0</v>
      </c>
      <c r="DO42" s="736"/>
      <c r="DP42" s="738">
        <f>DP43+DP60+DP61</f>
        <v>0</v>
      </c>
      <c r="DQ42" s="738">
        <f>DQ43+DQ60+DQ61</f>
        <v>0</v>
      </c>
      <c r="DR42" s="736"/>
      <c r="DS42" s="738">
        <f>DS43+DS60+DS61</f>
        <v>0</v>
      </c>
      <c r="DT42" s="738">
        <f>DT43+DT60+DT61</f>
        <v>0</v>
      </c>
      <c r="DU42" s="736"/>
      <c r="DV42" s="738">
        <f>DV43+DV60+DV61</f>
        <v>0</v>
      </c>
      <c r="DW42" s="738">
        <f>DW43+DW60+DW61</f>
        <v>0</v>
      </c>
      <c r="DX42" s="736"/>
      <c r="DY42" s="738">
        <f>DY43+DY60+DY61</f>
        <v>0</v>
      </c>
      <c r="DZ42" s="738">
        <f>DZ43+DZ60+DZ61</f>
        <v>0</v>
      </c>
      <c r="EA42" s="736"/>
      <c r="EB42" s="738">
        <f>EB43+EB60+EB61</f>
        <v>0</v>
      </c>
      <c r="EC42" s="738">
        <f>EC43+EC60+EC61</f>
        <v>0</v>
      </c>
      <c r="ED42" s="736"/>
      <c r="EE42" s="738">
        <f t="shared" ref="EE42:EL42" si="21">EE43+EE60+EE61</f>
        <v>0</v>
      </c>
      <c r="EF42" s="738">
        <f t="shared" si="21"/>
        <v>0</v>
      </c>
      <c r="EG42" s="738">
        <f t="shared" si="21"/>
        <v>0</v>
      </c>
      <c r="EH42" s="738">
        <f t="shared" si="21"/>
        <v>0</v>
      </c>
      <c r="EI42" s="738">
        <f t="shared" si="21"/>
        <v>0</v>
      </c>
      <c r="EJ42" s="738">
        <f t="shared" si="21"/>
        <v>0</v>
      </c>
      <c r="EK42" s="738">
        <f t="shared" si="21"/>
        <v>0</v>
      </c>
      <c r="EL42" s="738">
        <f t="shared" si="21"/>
        <v>0</v>
      </c>
      <c r="EM42" s="736"/>
      <c r="EN42" s="738">
        <f>EN43+EN60+EN61</f>
        <v>0</v>
      </c>
      <c r="EO42" s="738">
        <f>EO43+EO60+EO61</f>
        <v>0</v>
      </c>
      <c r="EP42" s="736"/>
      <c r="EQ42" s="738">
        <f>EQ43+EQ60+EQ61</f>
        <v>0</v>
      </c>
      <c r="ER42" s="738">
        <f>ER43+ER60+ER61</f>
        <v>0</v>
      </c>
      <c r="ES42" s="736"/>
      <c r="ET42" s="738">
        <f>ET43+ET60+ET61</f>
        <v>0</v>
      </c>
      <c r="EU42" s="738">
        <f>EU43+EU60+EU61</f>
        <v>0</v>
      </c>
      <c r="EV42" s="736"/>
      <c r="EW42" s="738">
        <f>EW43+EW60+EW61</f>
        <v>0</v>
      </c>
      <c r="EX42" s="738">
        <f>EX43+EX60+EX61</f>
        <v>0</v>
      </c>
      <c r="EY42" s="736"/>
      <c r="EZ42" s="738">
        <f>EZ43+EZ60+EZ61</f>
        <v>0</v>
      </c>
      <c r="FA42" s="738">
        <f>FA43+FA60+FA61</f>
        <v>0</v>
      </c>
      <c r="FB42" s="736"/>
      <c r="FC42" s="738">
        <f>FC43+FC60+FC61</f>
        <v>0</v>
      </c>
      <c r="FD42" s="738">
        <f>FD43+FD60+FD61</f>
        <v>0</v>
      </c>
      <c r="FE42" s="736"/>
      <c r="FF42" s="738">
        <f>FF43+FF60+FF61</f>
        <v>0</v>
      </c>
      <c r="FG42" s="738">
        <f>FG43+FG60+FG61</f>
        <v>0</v>
      </c>
      <c r="FH42" s="736"/>
      <c r="FI42" s="738">
        <f>FI43+FI60+FI61</f>
        <v>0</v>
      </c>
      <c r="FJ42" s="738">
        <f>FJ43+FJ60+FJ61</f>
        <v>0</v>
      </c>
      <c r="FK42" s="736"/>
      <c r="FL42" s="738">
        <f>FL43+FL60+FL61</f>
        <v>15029</v>
      </c>
      <c r="FM42" s="738">
        <f>FM43+FM60+FM61</f>
        <v>0</v>
      </c>
      <c r="FN42" s="736"/>
      <c r="FO42" s="738">
        <f>FO43+FO60+FO61</f>
        <v>0</v>
      </c>
      <c r="FP42" s="738">
        <f>FP43+FP60+FP61</f>
        <v>0</v>
      </c>
      <c r="FQ42" s="736"/>
      <c r="FR42" s="738">
        <f>FR43+FR60+FR61</f>
        <v>0</v>
      </c>
      <c r="FS42" s="738">
        <f>FS43+FS60+FS61</f>
        <v>0</v>
      </c>
      <c r="FT42" s="736"/>
      <c r="FU42" s="738">
        <f>FU43+FU60+FU61</f>
        <v>0</v>
      </c>
      <c r="FV42" s="738">
        <f>FV43+FV60+FV61</f>
        <v>0</v>
      </c>
      <c r="FW42" s="736"/>
      <c r="FX42" s="738">
        <f>FX43+FX60+FX61</f>
        <v>0</v>
      </c>
      <c r="FY42" s="738">
        <f>FY43+FY60+FY61</f>
        <v>0</v>
      </c>
      <c r="FZ42" s="736"/>
      <c r="GA42" s="726">
        <f>SUMIF($AM$5:$FX$5,"Kötelező feladatok",AM42:FX42)</f>
        <v>310237</v>
      </c>
      <c r="GB42" s="726">
        <f t="shared" ref="GB42:GB61" si="22">SUMIF($AM$5:$EY$5,"Önként vállalt feladatok",AM42:EY42)</f>
        <v>0</v>
      </c>
      <c r="GC42" s="736"/>
      <c r="GD42" s="705">
        <f t="shared" si="3"/>
        <v>310237</v>
      </c>
      <c r="GE42" s="835"/>
      <c r="GF42" s="843"/>
      <c r="GG42" s="843"/>
      <c r="GH42" s="843"/>
      <c r="GI42" s="843"/>
      <c r="GJ42" s="843"/>
      <c r="GK42" s="843"/>
      <c r="GL42" s="843"/>
      <c r="GM42" s="843"/>
      <c r="GN42" s="843"/>
      <c r="GO42" s="843"/>
      <c r="GP42" s="843"/>
      <c r="GQ42" s="843"/>
      <c r="GR42" s="843"/>
      <c r="GS42" s="843"/>
      <c r="GT42" s="843"/>
      <c r="GU42" s="843"/>
      <c r="GV42" s="843"/>
      <c r="GW42" s="843"/>
      <c r="GX42" s="843"/>
      <c r="GY42" s="843"/>
      <c r="GZ42" s="843"/>
      <c r="HA42" s="843"/>
      <c r="HB42" s="843"/>
      <c r="HC42" s="843"/>
      <c r="HD42" s="843"/>
      <c r="HE42" s="843"/>
      <c r="HF42" s="843"/>
      <c r="HG42" s="843"/>
      <c r="HH42" s="843"/>
      <c r="HI42" s="843"/>
      <c r="HJ42" s="843"/>
      <c r="HK42" s="843"/>
      <c r="HL42" s="843"/>
      <c r="HM42" s="843"/>
      <c r="HN42" s="843"/>
      <c r="HO42" s="843"/>
      <c r="HP42" s="843"/>
      <c r="HQ42" s="843"/>
      <c r="HR42" s="843"/>
      <c r="HS42" s="843"/>
      <c r="HT42" s="843"/>
      <c r="HU42" s="843"/>
      <c r="HV42" s="843"/>
      <c r="HW42" s="843"/>
      <c r="HX42" s="843"/>
      <c r="HY42" s="843"/>
      <c r="HZ42" s="843"/>
      <c r="IA42" s="843"/>
      <c r="IB42" s="843"/>
      <c r="IC42" s="843"/>
      <c r="ID42" s="843"/>
      <c r="IE42" s="843"/>
      <c r="IF42" s="843"/>
      <c r="IG42" s="843"/>
      <c r="IH42" s="843"/>
      <c r="II42" s="843"/>
      <c r="IJ42" s="843"/>
      <c r="IK42" s="843"/>
      <c r="IL42" s="843"/>
      <c r="IM42" s="843"/>
      <c r="IN42" s="843"/>
      <c r="IO42" s="843"/>
      <c r="IP42" s="843"/>
      <c r="IQ42" s="843"/>
      <c r="IR42" s="843"/>
      <c r="IS42" s="843"/>
      <c r="IT42" s="843"/>
      <c r="IU42" s="843"/>
      <c r="IV42" s="843"/>
      <c r="IW42" s="843"/>
      <c r="IX42" s="843"/>
      <c r="IY42" s="843"/>
      <c r="IZ42" s="843"/>
      <c r="JA42" s="843"/>
      <c r="JB42" s="843"/>
      <c r="JC42" s="843"/>
      <c r="JD42" s="843"/>
      <c r="JE42" s="843"/>
      <c r="JF42" s="843"/>
      <c r="JG42" s="843"/>
      <c r="JH42" s="843"/>
      <c r="JI42" s="843"/>
      <c r="JJ42" s="843"/>
      <c r="JK42" s="843"/>
      <c r="JL42" s="843"/>
      <c r="JM42" s="843"/>
      <c r="JN42" s="843"/>
      <c r="JO42" s="843"/>
      <c r="JP42" s="843"/>
      <c r="JQ42" s="843"/>
      <c r="JR42" s="843"/>
      <c r="JS42" s="843"/>
      <c r="JT42" s="843"/>
      <c r="JU42" s="843"/>
      <c r="JV42" s="843"/>
      <c r="JW42" s="843"/>
      <c r="JX42" s="843"/>
      <c r="JY42" s="843"/>
      <c r="JZ42" s="843"/>
      <c r="KA42" s="843"/>
      <c r="KB42" s="843"/>
      <c r="KC42" s="843"/>
      <c r="KD42" s="843"/>
      <c r="KE42" s="843"/>
      <c r="KF42" s="843"/>
      <c r="KG42" s="843"/>
      <c r="KH42" s="843"/>
      <c r="KI42" s="843"/>
      <c r="KJ42" s="843"/>
      <c r="KK42" s="843"/>
      <c r="KL42" s="843"/>
      <c r="KM42" s="843"/>
      <c r="KN42" s="843"/>
      <c r="KO42" s="843"/>
      <c r="KP42" s="843"/>
      <c r="KQ42" s="843"/>
      <c r="KR42" s="843"/>
      <c r="KS42" s="843"/>
      <c r="KT42" s="843"/>
      <c r="KU42" s="843"/>
      <c r="KV42" s="843"/>
      <c r="KW42" s="843"/>
      <c r="KX42" s="843"/>
      <c r="KY42" s="843"/>
      <c r="KZ42" s="843"/>
      <c r="LA42" s="843"/>
      <c r="LB42" s="843"/>
      <c r="LC42" s="843"/>
      <c r="LD42" s="843"/>
      <c r="LE42" s="843"/>
      <c r="LF42" s="843"/>
      <c r="LG42" s="843"/>
      <c r="LH42" s="843"/>
      <c r="LI42" s="843"/>
      <c r="LJ42" s="843"/>
      <c r="LK42" s="843"/>
      <c r="LL42" s="843"/>
      <c r="LM42" s="843"/>
      <c r="LN42" s="843"/>
      <c r="LO42" s="843"/>
      <c r="LP42" s="843"/>
      <c r="LQ42" s="843"/>
      <c r="LR42" s="843"/>
      <c r="LS42" s="843"/>
      <c r="LT42" s="843"/>
      <c r="LU42" s="843"/>
      <c r="LV42" s="843"/>
      <c r="LW42" s="843"/>
      <c r="LX42" s="843"/>
      <c r="LY42" s="843"/>
      <c r="LZ42" s="843"/>
      <c r="MA42" s="843"/>
      <c r="MB42" s="843"/>
      <c r="MC42" s="843"/>
      <c r="MD42" s="843"/>
      <c r="ME42" s="843"/>
      <c r="MF42" s="843"/>
      <c r="MG42" s="843"/>
      <c r="MH42" s="843"/>
      <c r="MI42" s="843"/>
      <c r="MJ42" s="843"/>
      <c r="MK42" s="843"/>
      <c r="ML42" s="843"/>
      <c r="MM42" s="843"/>
      <c r="MN42" s="843"/>
      <c r="MO42" s="843"/>
      <c r="MP42" s="843"/>
      <c r="MQ42" s="843"/>
      <c r="MR42" s="843"/>
      <c r="MS42" s="843"/>
      <c r="MT42" s="843"/>
      <c r="MU42" s="843"/>
      <c r="MV42" s="843"/>
      <c r="MW42" s="843"/>
      <c r="MX42" s="843"/>
      <c r="MY42" s="843"/>
      <c r="MZ42" s="843"/>
      <c r="NA42" s="843"/>
      <c r="NB42" s="843"/>
      <c r="NC42" s="843"/>
      <c r="ND42" s="843"/>
      <c r="NE42" s="843"/>
      <c r="NF42" s="843"/>
      <c r="NG42" s="843"/>
      <c r="NH42" s="843"/>
      <c r="NI42" s="843"/>
      <c r="NJ42" s="843"/>
      <c r="NK42" s="843"/>
      <c r="NL42" s="843"/>
      <c r="NM42" s="843"/>
      <c r="NN42" s="843"/>
      <c r="NO42" s="843"/>
      <c r="NP42" s="843"/>
      <c r="NQ42" s="843"/>
      <c r="NR42" s="843"/>
      <c r="NS42" s="843"/>
      <c r="NT42" s="843"/>
      <c r="NU42" s="843"/>
      <c r="NV42" s="843"/>
      <c r="NW42" s="843"/>
      <c r="NX42" s="843"/>
      <c r="NY42" s="843"/>
      <c r="NZ42" s="843"/>
      <c r="OA42" s="843"/>
      <c r="OB42" s="843"/>
      <c r="OC42" s="843"/>
      <c r="OD42" s="843"/>
      <c r="OE42" s="843"/>
      <c r="OF42" s="843"/>
      <c r="OG42" s="843"/>
      <c r="OH42" s="843"/>
      <c r="OI42" s="843"/>
      <c r="OJ42" s="843"/>
      <c r="OK42" s="843"/>
      <c r="OL42" s="843"/>
      <c r="OM42" s="843"/>
      <c r="ON42" s="843"/>
      <c r="OO42" s="843"/>
      <c r="OP42" s="843"/>
      <c r="OQ42" s="843"/>
      <c r="OR42" s="843"/>
      <c r="OS42" s="843"/>
      <c r="OT42" s="843"/>
      <c r="OU42" s="843"/>
      <c r="OV42" s="843"/>
      <c r="OW42" s="843"/>
      <c r="OX42" s="843"/>
      <c r="OY42" s="843"/>
      <c r="OZ42" s="843"/>
      <c r="PA42" s="843"/>
      <c r="PB42" s="843"/>
      <c r="PC42" s="843"/>
      <c r="PD42" s="843"/>
      <c r="PE42" s="843"/>
      <c r="PF42" s="843"/>
      <c r="PG42" s="843"/>
      <c r="PH42" s="843"/>
      <c r="PI42" s="843"/>
      <c r="PJ42" s="843"/>
      <c r="PK42" s="843"/>
      <c r="PL42" s="843"/>
      <c r="PM42" s="843"/>
      <c r="PN42" s="843"/>
      <c r="PO42" s="843"/>
      <c r="PP42" s="843"/>
      <c r="PQ42" s="843"/>
      <c r="PR42" s="843"/>
      <c r="PS42" s="843"/>
      <c r="PT42" s="843"/>
      <c r="PU42" s="843"/>
      <c r="PV42" s="843"/>
      <c r="PW42" s="843"/>
      <c r="PX42" s="843"/>
      <c r="PY42" s="843"/>
      <c r="PZ42" s="843"/>
      <c r="QA42" s="843"/>
      <c r="QB42" s="843"/>
      <c r="QC42" s="843"/>
      <c r="QD42" s="843"/>
      <c r="QE42" s="843"/>
      <c r="QF42" s="843"/>
      <c r="QG42" s="843"/>
      <c r="QH42" s="843"/>
      <c r="QI42" s="843"/>
      <c r="QJ42" s="843"/>
      <c r="QK42" s="843"/>
      <c r="QL42" s="843"/>
      <c r="QM42" s="843"/>
      <c r="QN42" s="843"/>
      <c r="QO42" s="843"/>
      <c r="QP42" s="843"/>
      <c r="QQ42" s="843"/>
      <c r="QR42" s="843"/>
      <c r="QS42" s="843"/>
      <c r="QT42" s="843"/>
      <c r="QU42" s="843"/>
      <c r="QV42" s="843"/>
      <c r="QW42" s="843"/>
      <c r="QX42" s="843"/>
      <c r="QY42" s="843"/>
      <c r="QZ42" s="843"/>
      <c r="RA42" s="843"/>
      <c r="RB42" s="843"/>
      <c r="RC42" s="843"/>
      <c r="RD42" s="843"/>
      <c r="RE42" s="843"/>
      <c r="RF42" s="843"/>
      <c r="RG42" s="843"/>
      <c r="RH42" s="843"/>
      <c r="RI42" s="843"/>
      <c r="RJ42" s="843"/>
      <c r="RK42" s="843"/>
      <c r="RL42" s="843"/>
      <c r="RM42" s="843"/>
      <c r="RN42" s="843"/>
      <c r="RO42" s="843"/>
      <c r="RP42" s="843"/>
      <c r="RQ42" s="843"/>
      <c r="RR42" s="843"/>
      <c r="RS42" s="843"/>
      <c r="RT42" s="843"/>
      <c r="RU42" s="843"/>
      <c r="RV42" s="843"/>
      <c r="RW42" s="843"/>
      <c r="RX42" s="843"/>
      <c r="RY42" s="843"/>
      <c r="RZ42" s="843"/>
      <c r="SA42" s="843"/>
      <c r="SB42" s="843"/>
      <c r="SC42" s="843"/>
      <c r="SD42" s="843"/>
      <c r="SE42" s="843"/>
      <c r="SF42" s="843"/>
      <c r="SG42" s="843"/>
      <c r="SH42" s="843"/>
      <c r="SI42" s="843"/>
      <c r="SJ42" s="843"/>
      <c r="SK42" s="843"/>
      <c r="SL42" s="843"/>
      <c r="SM42" s="843"/>
      <c r="SN42" s="843"/>
      <c r="SO42" s="843"/>
      <c r="SP42" s="843"/>
      <c r="SQ42" s="843"/>
      <c r="SR42" s="843"/>
      <c r="SS42" s="843"/>
      <c r="ST42" s="843"/>
      <c r="SU42" s="843"/>
      <c r="SV42" s="843"/>
      <c r="SW42" s="843"/>
      <c r="SX42" s="843"/>
      <c r="SY42" s="843"/>
      <c r="SZ42" s="843"/>
      <c r="TA42" s="843"/>
      <c r="TB42" s="843"/>
      <c r="TC42" s="843"/>
      <c r="TD42" s="843"/>
      <c r="TE42" s="843"/>
      <c r="TF42" s="843"/>
      <c r="TG42" s="843"/>
      <c r="TH42" s="843"/>
      <c r="TI42" s="843"/>
      <c r="TJ42" s="843"/>
      <c r="TK42" s="843"/>
      <c r="TL42" s="843"/>
      <c r="TM42" s="843"/>
      <c r="TN42" s="843"/>
      <c r="TO42" s="843"/>
      <c r="TP42" s="843"/>
      <c r="TQ42" s="843"/>
      <c r="TR42" s="843"/>
      <c r="TS42" s="843"/>
      <c r="TT42" s="843"/>
      <c r="TU42" s="843"/>
      <c r="TV42" s="843"/>
      <c r="TW42" s="843"/>
      <c r="TX42" s="843"/>
      <c r="TY42" s="843"/>
      <c r="TZ42" s="843"/>
      <c r="UA42" s="843"/>
      <c r="UB42" s="843"/>
      <c r="UC42" s="843"/>
      <c r="UD42" s="843"/>
      <c r="UE42" s="843"/>
      <c r="UF42" s="843"/>
      <c r="UG42" s="843"/>
      <c r="UH42" s="843"/>
      <c r="UI42" s="843"/>
      <c r="UJ42" s="843"/>
      <c r="UK42" s="843"/>
      <c r="UL42" s="843"/>
      <c r="UM42" s="843"/>
      <c r="UN42" s="843"/>
      <c r="UO42" s="843"/>
      <c r="UP42" s="843"/>
      <c r="UQ42" s="843"/>
      <c r="UR42" s="843"/>
      <c r="US42" s="843"/>
      <c r="UT42" s="843"/>
      <c r="UU42" s="843"/>
      <c r="UV42" s="843"/>
      <c r="UW42" s="843"/>
      <c r="UX42" s="843"/>
      <c r="UY42" s="843"/>
      <c r="UZ42" s="843"/>
      <c r="VA42" s="843"/>
      <c r="VB42" s="843"/>
      <c r="VC42" s="843"/>
      <c r="VD42" s="843"/>
      <c r="VE42" s="843"/>
      <c r="VF42" s="843"/>
      <c r="VG42" s="843"/>
      <c r="VH42" s="843"/>
      <c r="VI42" s="843"/>
      <c r="VJ42" s="843"/>
      <c r="VK42" s="843"/>
      <c r="VL42" s="843"/>
      <c r="VM42" s="843"/>
      <c r="VN42" s="843"/>
      <c r="VO42" s="843"/>
      <c r="VP42" s="843"/>
      <c r="VQ42" s="843"/>
      <c r="VR42" s="843"/>
      <c r="VS42" s="843"/>
      <c r="VT42" s="843"/>
      <c r="VU42" s="843"/>
      <c r="VV42" s="843"/>
      <c r="VW42" s="843"/>
      <c r="VX42" s="843"/>
      <c r="VY42" s="843"/>
      <c r="VZ42" s="843"/>
      <c r="WA42" s="843"/>
      <c r="WB42" s="843"/>
      <c r="WC42" s="843"/>
      <c r="WD42" s="843"/>
      <c r="WE42" s="843"/>
      <c r="WF42" s="843"/>
      <c r="WG42" s="843"/>
      <c r="WH42" s="843"/>
      <c r="WI42" s="843"/>
      <c r="WJ42" s="843"/>
      <c r="WK42" s="843"/>
      <c r="WL42" s="843"/>
      <c r="WM42" s="843"/>
      <c r="WN42" s="843"/>
      <c r="WO42" s="843"/>
      <c r="WP42" s="843"/>
      <c r="WQ42" s="843"/>
      <c r="WR42" s="843"/>
      <c r="WS42" s="843"/>
      <c r="WT42" s="843"/>
      <c r="WU42" s="843"/>
      <c r="WV42" s="843"/>
      <c r="WW42" s="843"/>
      <c r="WX42" s="843"/>
      <c r="WY42" s="843"/>
      <c r="WZ42" s="843"/>
      <c r="XA42" s="843"/>
      <c r="XB42" s="843"/>
      <c r="XC42" s="843"/>
      <c r="XD42" s="843"/>
      <c r="XE42" s="843"/>
      <c r="XF42" s="843"/>
      <c r="XG42" s="843"/>
      <c r="XH42" s="843"/>
      <c r="XI42" s="843"/>
      <c r="XJ42" s="843"/>
      <c r="XK42" s="843"/>
      <c r="XL42" s="843"/>
      <c r="XM42" s="843"/>
      <c r="XN42" s="843"/>
      <c r="XO42" s="843"/>
      <c r="XP42" s="843"/>
      <c r="XQ42" s="843"/>
      <c r="XR42" s="843"/>
      <c r="XS42" s="843"/>
      <c r="XT42" s="843"/>
      <c r="XU42" s="843"/>
      <c r="XV42" s="843"/>
      <c r="XW42" s="843"/>
      <c r="XX42" s="843"/>
      <c r="XY42" s="843"/>
      <c r="XZ42" s="843"/>
      <c r="YA42" s="843"/>
      <c r="YB42" s="843"/>
      <c r="YC42" s="843"/>
      <c r="YD42" s="843"/>
      <c r="YE42" s="843"/>
      <c r="YF42" s="843"/>
      <c r="YG42" s="843"/>
      <c r="YH42" s="843"/>
      <c r="YI42" s="843"/>
      <c r="YJ42" s="843"/>
      <c r="YK42" s="843"/>
      <c r="YL42" s="843"/>
      <c r="YM42" s="843"/>
      <c r="YN42" s="843"/>
      <c r="YO42" s="843"/>
      <c r="YP42" s="843"/>
      <c r="YQ42" s="843"/>
      <c r="YR42" s="843"/>
      <c r="YS42" s="843"/>
      <c r="YT42" s="843"/>
      <c r="YU42" s="843"/>
      <c r="YV42" s="843"/>
      <c r="YW42" s="843"/>
      <c r="YX42" s="843"/>
      <c r="YY42" s="843"/>
      <c r="YZ42" s="843"/>
      <c r="ZA42" s="843"/>
      <c r="ZB42" s="843"/>
      <c r="ZC42" s="843"/>
      <c r="ZD42" s="843"/>
      <c r="ZE42" s="843"/>
      <c r="ZF42" s="843"/>
      <c r="ZG42" s="843"/>
      <c r="ZH42" s="843"/>
      <c r="ZI42" s="843"/>
      <c r="ZJ42" s="843"/>
      <c r="ZK42" s="843"/>
      <c r="ZL42" s="843"/>
      <c r="ZM42" s="843"/>
      <c r="ZN42" s="843"/>
      <c r="ZO42" s="843"/>
      <c r="ZP42" s="843"/>
      <c r="ZQ42" s="843"/>
      <c r="ZR42" s="843"/>
      <c r="ZS42" s="843"/>
      <c r="ZT42" s="843"/>
      <c r="ZU42" s="843"/>
      <c r="ZV42" s="843"/>
      <c r="ZW42" s="843"/>
      <c r="ZX42" s="843"/>
      <c r="ZY42" s="843"/>
      <c r="ZZ42" s="843"/>
      <c r="AAA42" s="843"/>
      <c r="AAB42" s="843"/>
      <c r="AAC42" s="843"/>
      <c r="AAD42" s="843"/>
      <c r="AAE42" s="843"/>
      <c r="AAF42" s="843"/>
      <c r="AAG42" s="843"/>
      <c r="AAH42" s="843"/>
      <c r="AAI42" s="843"/>
      <c r="AAJ42" s="843"/>
      <c r="AAK42" s="843"/>
      <c r="AAL42" s="843"/>
      <c r="AAM42" s="843"/>
      <c r="AAN42" s="843"/>
      <c r="AAO42" s="843"/>
      <c r="AAP42" s="843"/>
      <c r="AAQ42" s="843"/>
      <c r="AAR42" s="843"/>
      <c r="AAS42" s="843"/>
      <c r="AAT42" s="843"/>
      <c r="AAU42" s="843"/>
      <c r="AAV42" s="843"/>
      <c r="AAW42" s="843"/>
      <c r="AAX42" s="843"/>
      <c r="AAY42" s="843"/>
      <c r="AAZ42" s="843"/>
      <c r="ABA42" s="843"/>
      <c r="ABB42" s="843"/>
      <c r="ABC42" s="843"/>
      <c r="ABD42" s="843"/>
      <c r="ABE42" s="843"/>
      <c r="ABF42" s="843"/>
      <c r="ABG42" s="843"/>
      <c r="ABH42" s="843"/>
      <c r="ABI42" s="843"/>
      <c r="ABJ42" s="843"/>
      <c r="ABK42" s="843"/>
      <c r="ABL42" s="843"/>
      <c r="ABM42" s="843"/>
      <c r="ABN42" s="843"/>
      <c r="ABO42" s="843"/>
      <c r="ABP42" s="843"/>
      <c r="ABQ42" s="843"/>
      <c r="ABR42" s="843"/>
      <c r="ABS42" s="843"/>
      <c r="ABT42" s="843"/>
      <c r="ABU42" s="843"/>
      <c r="ABV42" s="843"/>
      <c r="ABW42" s="843"/>
      <c r="ABX42" s="843"/>
      <c r="ABY42" s="843"/>
      <c r="ABZ42" s="843"/>
      <c r="ACA42" s="843"/>
      <c r="ACB42" s="843"/>
      <c r="ACC42" s="843"/>
      <c r="ACD42" s="843"/>
      <c r="ACE42" s="843"/>
      <c r="ACF42" s="843"/>
      <c r="ACG42" s="843"/>
      <c r="ACH42" s="843"/>
      <c r="ACI42" s="843"/>
      <c r="ACJ42" s="843"/>
      <c r="ACK42" s="843"/>
      <c r="ACL42" s="843"/>
      <c r="ACM42" s="843"/>
      <c r="ACN42" s="843"/>
      <c r="ACO42" s="843"/>
      <c r="ACP42" s="843"/>
      <c r="ACQ42" s="843"/>
      <c r="ACR42" s="843"/>
      <c r="ACS42" s="843"/>
      <c r="ACT42" s="843"/>
      <c r="ACU42" s="843"/>
      <c r="ACV42" s="843"/>
      <c r="ACW42" s="843"/>
      <c r="ACX42" s="843"/>
      <c r="ACY42" s="843"/>
      <c r="ACZ42" s="843"/>
      <c r="ADA42" s="843"/>
      <c r="ADB42" s="843"/>
      <c r="ADC42" s="843"/>
      <c r="ADD42" s="843"/>
      <c r="ADE42" s="843"/>
      <c r="ADF42" s="843"/>
      <c r="ADG42" s="843"/>
      <c r="ADH42" s="843"/>
      <c r="ADI42" s="843"/>
      <c r="ADJ42" s="843"/>
      <c r="ADK42" s="843"/>
      <c r="ADL42" s="843"/>
      <c r="ADM42" s="843"/>
      <c r="ADN42" s="843"/>
      <c r="ADO42" s="843"/>
      <c r="ADP42" s="843"/>
      <c r="ADQ42" s="843"/>
      <c r="ADR42" s="843"/>
      <c r="ADS42" s="843"/>
      <c r="ADT42" s="843"/>
      <c r="ADU42" s="843"/>
      <c r="ADV42" s="843"/>
      <c r="ADW42" s="843"/>
      <c r="ADX42" s="843"/>
      <c r="ADY42" s="843"/>
      <c r="ADZ42" s="843"/>
      <c r="AEA42" s="843"/>
      <c r="AEB42" s="843"/>
      <c r="AEC42" s="843"/>
      <c r="AED42" s="843"/>
      <c r="AEE42" s="843"/>
      <c r="AEF42" s="843"/>
      <c r="AEG42" s="843"/>
      <c r="AEH42" s="843"/>
      <c r="AEI42" s="843"/>
      <c r="AEJ42" s="843"/>
      <c r="AEK42" s="843"/>
      <c r="AEL42" s="843"/>
      <c r="AEM42" s="843"/>
      <c r="AEN42" s="843"/>
      <c r="AEO42" s="843"/>
      <c r="AEP42" s="843"/>
      <c r="AEQ42" s="843"/>
      <c r="AER42" s="843"/>
      <c r="AES42" s="843"/>
      <c r="AET42" s="843"/>
      <c r="AEU42" s="843"/>
      <c r="AEV42" s="843"/>
      <c r="AEW42" s="843"/>
      <c r="AEX42" s="843"/>
      <c r="AEY42" s="843"/>
      <c r="AEZ42" s="843"/>
      <c r="AFA42" s="843"/>
      <c r="AFB42" s="843"/>
      <c r="AFC42" s="843"/>
      <c r="AFD42" s="843"/>
      <c r="AFE42" s="843"/>
      <c r="AFF42" s="843"/>
      <c r="AFG42" s="843"/>
      <c r="AFH42" s="843"/>
      <c r="AFI42" s="843"/>
      <c r="AFJ42" s="843"/>
      <c r="AFK42" s="843"/>
      <c r="AFL42" s="843"/>
      <c r="AFM42" s="843"/>
      <c r="AFN42" s="843"/>
      <c r="AFO42" s="843"/>
      <c r="AFP42" s="843"/>
      <c r="AFQ42" s="843"/>
      <c r="AFR42" s="843"/>
      <c r="AFS42" s="843"/>
      <c r="AFT42" s="843"/>
      <c r="AFU42" s="843"/>
      <c r="AFV42" s="843"/>
      <c r="AFW42" s="843"/>
      <c r="AFX42" s="843"/>
      <c r="AFY42" s="843"/>
      <c r="AFZ42" s="843"/>
      <c r="AGA42" s="843"/>
      <c r="AGB42" s="843"/>
      <c r="AGC42" s="843"/>
      <c r="AGD42" s="843"/>
      <c r="AGE42" s="843"/>
      <c r="AGF42" s="843"/>
      <c r="AGG42" s="843"/>
      <c r="AGH42" s="843"/>
      <c r="AGI42" s="843"/>
      <c r="AGJ42" s="843"/>
      <c r="AGK42" s="843"/>
      <c r="AGL42" s="843"/>
      <c r="AGM42" s="843"/>
      <c r="AGN42" s="843"/>
      <c r="AGO42" s="843"/>
      <c r="AGP42" s="843"/>
      <c r="AGQ42" s="843"/>
      <c r="AGR42" s="843"/>
      <c r="AGS42" s="843"/>
      <c r="AGT42" s="843"/>
      <c r="AGU42" s="843"/>
      <c r="AGV42" s="843"/>
      <c r="AGW42" s="843"/>
      <c r="AGX42" s="843"/>
      <c r="AGY42" s="843"/>
      <c r="AGZ42" s="843"/>
      <c r="AHA42" s="843"/>
      <c r="AHB42" s="843"/>
      <c r="AHC42" s="843"/>
      <c r="AHD42" s="843"/>
      <c r="AHE42" s="843"/>
      <c r="AHF42" s="843"/>
      <c r="AHG42" s="843"/>
      <c r="AHH42" s="843"/>
      <c r="AHI42" s="843"/>
      <c r="AHJ42" s="843"/>
      <c r="AHK42" s="843"/>
      <c r="AHL42" s="843"/>
      <c r="AHM42" s="843"/>
      <c r="AHN42" s="843"/>
      <c r="AHO42" s="843"/>
      <c r="AHP42" s="843"/>
      <c r="AHQ42" s="843"/>
      <c r="AHR42" s="843"/>
      <c r="AHS42" s="843"/>
      <c r="AHT42" s="843"/>
      <c r="AHU42" s="843"/>
      <c r="AHV42" s="843"/>
      <c r="AHW42" s="843"/>
      <c r="AHX42" s="843"/>
      <c r="AHY42" s="843"/>
      <c r="AHZ42" s="843"/>
      <c r="AIA42" s="843"/>
      <c r="AIB42" s="843"/>
      <c r="AIC42" s="843"/>
      <c r="AID42" s="843"/>
      <c r="AIE42" s="843"/>
      <c r="AIF42" s="843"/>
      <c r="AIG42" s="843"/>
      <c r="AIH42" s="843"/>
      <c r="AII42" s="843"/>
      <c r="AIJ42" s="843"/>
      <c r="AIK42" s="843"/>
      <c r="AIL42" s="843"/>
      <c r="AIM42" s="843"/>
      <c r="AIN42" s="843"/>
      <c r="AIO42" s="843"/>
      <c r="AIP42" s="843"/>
      <c r="AIQ42" s="843"/>
      <c r="AIR42" s="843"/>
      <c r="AIS42" s="843"/>
      <c r="AIT42" s="843"/>
      <c r="AIU42" s="843"/>
      <c r="AIV42" s="843"/>
      <c r="AIW42" s="843"/>
      <c r="AIX42" s="843"/>
      <c r="AIY42" s="843"/>
      <c r="AIZ42" s="843"/>
      <c r="AJA42" s="843"/>
      <c r="AJB42" s="843"/>
      <c r="AJC42" s="843"/>
      <c r="AJD42" s="843"/>
      <c r="AJE42" s="843"/>
      <c r="AJF42" s="843"/>
      <c r="AJG42" s="843"/>
      <c r="AJH42" s="843"/>
      <c r="AJI42" s="843"/>
      <c r="AJJ42" s="843"/>
      <c r="AJK42" s="843"/>
      <c r="AJL42" s="843"/>
      <c r="AJM42" s="843"/>
      <c r="AJN42" s="843"/>
      <c r="AJO42" s="843"/>
      <c r="AJP42" s="843"/>
      <c r="AJQ42" s="843"/>
      <c r="AJR42" s="843"/>
      <c r="AJS42" s="843"/>
      <c r="AJT42" s="843"/>
      <c r="AJU42" s="843"/>
      <c r="AJV42" s="843"/>
      <c r="AJW42" s="843"/>
      <c r="AJX42" s="843"/>
      <c r="AJY42" s="843"/>
      <c r="AJZ42" s="843"/>
      <c r="AKA42" s="843"/>
      <c r="AKB42" s="843"/>
      <c r="AKC42" s="843"/>
      <c r="AKD42" s="843"/>
      <c r="AKE42" s="843"/>
      <c r="AKF42" s="843"/>
      <c r="AKG42" s="843"/>
      <c r="AKH42" s="843"/>
      <c r="AKI42" s="843"/>
      <c r="AKJ42" s="843"/>
      <c r="AKK42" s="843"/>
      <c r="AKL42" s="843"/>
      <c r="AKM42" s="843"/>
      <c r="AKN42" s="843"/>
      <c r="AKO42" s="843"/>
      <c r="AKP42" s="843"/>
      <c r="AKQ42" s="843"/>
      <c r="AKR42" s="843"/>
      <c r="AKS42" s="843"/>
      <c r="AKT42" s="843"/>
      <c r="AKU42" s="843"/>
      <c r="AKV42" s="843"/>
      <c r="AKW42" s="843"/>
      <c r="AKX42" s="843"/>
      <c r="AKY42" s="843"/>
      <c r="AKZ42" s="843"/>
      <c r="ALA42" s="843"/>
      <c r="ALB42" s="843"/>
      <c r="ALC42" s="843"/>
      <c r="ALD42" s="843"/>
      <c r="ALE42" s="843"/>
      <c r="ALF42" s="843"/>
      <c r="ALG42" s="843"/>
      <c r="ALH42" s="843"/>
      <c r="ALI42" s="843"/>
      <c r="ALJ42" s="843"/>
      <c r="ALK42" s="843"/>
      <c r="ALL42" s="843"/>
      <c r="ALM42" s="843"/>
      <c r="ALN42" s="843"/>
      <c r="ALO42" s="843"/>
      <c r="ALP42" s="843"/>
      <c r="ALQ42" s="843"/>
      <c r="ALR42" s="843"/>
      <c r="ALS42" s="843"/>
      <c r="ALT42" s="843"/>
      <c r="ALU42" s="843"/>
      <c r="ALV42" s="843"/>
      <c r="ALW42" s="843"/>
      <c r="ALX42" s="843"/>
      <c r="ALY42" s="843"/>
      <c r="ALZ42" s="843"/>
      <c r="AMA42" s="843"/>
      <c r="AMB42" s="843"/>
      <c r="AMC42" s="843"/>
      <c r="AMD42" s="843"/>
      <c r="AME42" s="843"/>
      <c r="AMF42" s="843"/>
      <c r="AMG42" s="843"/>
      <c r="AMH42" s="843"/>
      <c r="AMI42" s="843"/>
      <c r="AMJ42" s="843"/>
      <c r="AMK42" s="843"/>
      <c r="AML42" s="843"/>
      <c r="AMM42" s="843"/>
      <c r="AMN42" s="843"/>
      <c r="AMO42" s="843"/>
      <c r="AMP42" s="843"/>
      <c r="AMQ42" s="843"/>
      <c r="AMR42" s="843"/>
      <c r="AMS42" s="843"/>
      <c r="AMT42" s="843"/>
      <c r="AMU42" s="843"/>
      <c r="AMV42" s="843"/>
      <c r="AMW42" s="843"/>
      <c r="AMX42" s="843"/>
      <c r="AMY42" s="843"/>
      <c r="AMZ42" s="843"/>
      <c r="ANA42" s="843"/>
      <c r="ANB42" s="843"/>
      <c r="ANC42" s="843"/>
      <c r="AND42" s="843"/>
      <c r="ANE42" s="843"/>
      <c r="ANF42" s="843"/>
      <c r="ANG42" s="843"/>
      <c r="ANH42" s="843"/>
      <c r="ANI42" s="843"/>
      <c r="ANJ42" s="843"/>
      <c r="ANK42" s="843"/>
      <c r="ANL42" s="843"/>
      <c r="ANM42" s="843"/>
      <c r="ANN42" s="843"/>
      <c r="ANO42" s="843"/>
      <c r="ANP42" s="843"/>
      <c r="ANQ42" s="843"/>
      <c r="ANR42" s="843"/>
      <c r="ANS42" s="843"/>
      <c r="ANT42" s="843"/>
      <c r="ANU42" s="843"/>
      <c r="ANV42" s="843"/>
      <c r="ANW42" s="843"/>
      <c r="ANX42" s="843"/>
      <c r="ANY42" s="843"/>
      <c r="ANZ42" s="843"/>
      <c r="AOA42" s="843"/>
      <c r="AOB42" s="843"/>
      <c r="AOC42" s="843"/>
      <c r="AOD42" s="843"/>
      <c r="AOE42" s="843"/>
      <c r="AOF42" s="843"/>
      <c r="AOG42" s="843"/>
      <c r="AOH42" s="843"/>
      <c r="AOI42" s="843"/>
      <c r="AOJ42" s="843"/>
      <c r="AOK42" s="843"/>
      <c r="AOL42" s="843"/>
      <c r="AOM42" s="843"/>
      <c r="AON42" s="843"/>
      <c r="AOO42" s="843"/>
      <c r="AOP42" s="843"/>
      <c r="AOQ42" s="843"/>
      <c r="AOR42" s="843"/>
      <c r="AOS42" s="843"/>
      <c r="AOT42" s="843"/>
      <c r="AOU42" s="843"/>
      <c r="AOV42" s="843"/>
      <c r="AOW42" s="843"/>
      <c r="AOX42" s="843"/>
      <c r="AOY42" s="843"/>
      <c r="AOZ42" s="843"/>
      <c r="APA42" s="843"/>
      <c r="APB42" s="843"/>
      <c r="APC42" s="843"/>
      <c r="APD42" s="843"/>
      <c r="APE42" s="843"/>
      <c r="APF42" s="843"/>
      <c r="APG42" s="843"/>
      <c r="APH42" s="843"/>
      <c r="API42" s="843"/>
      <c r="APJ42" s="843"/>
      <c r="APK42" s="843"/>
      <c r="APL42" s="843"/>
      <c r="APM42" s="843"/>
      <c r="APN42" s="843"/>
      <c r="APO42" s="843"/>
      <c r="APP42" s="843"/>
      <c r="APQ42" s="843"/>
      <c r="APR42" s="843"/>
      <c r="APS42" s="843"/>
      <c r="APT42" s="843"/>
      <c r="APU42" s="843"/>
      <c r="APV42" s="843"/>
      <c r="APW42" s="843"/>
      <c r="APX42" s="843"/>
      <c r="APY42" s="843"/>
      <c r="APZ42" s="843"/>
      <c r="AQA42" s="843"/>
      <c r="AQB42" s="843"/>
      <c r="AQC42" s="843"/>
      <c r="AQD42" s="843"/>
      <c r="AQE42" s="843"/>
      <c r="AQF42" s="843"/>
      <c r="AQG42" s="843"/>
      <c r="AQH42" s="843"/>
      <c r="AQI42" s="843"/>
      <c r="AQJ42" s="843"/>
      <c r="AQK42" s="843"/>
      <c r="AQL42" s="843"/>
      <c r="AQM42" s="843"/>
      <c r="AQN42" s="843"/>
      <c r="AQO42" s="843"/>
      <c r="AQP42" s="843"/>
      <c r="AQQ42" s="843"/>
      <c r="AQR42" s="843"/>
      <c r="AQS42" s="843"/>
      <c r="AQT42" s="843"/>
      <c r="AQU42" s="843"/>
      <c r="AQV42" s="843"/>
      <c r="AQW42" s="843"/>
      <c r="AQX42" s="843"/>
      <c r="AQY42" s="843"/>
      <c r="AQZ42" s="843"/>
      <c r="ARA42" s="843"/>
      <c r="ARB42" s="843"/>
      <c r="ARC42" s="843"/>
      <c r="ARD42" s="843"/>
      <c r="ARE42" s="843"/>
      <c r="ARF42" s="843"/>
      <c r="ARG42" s="843"/>
      <c r="ARH42" s="843"/>
      <c r="ARI42" s="843"/>
      <c r="ARJ42" s="843"/>
      <c r="ARK42" s="843"/>
      <c r="ARL42" s="843"/>
      <c r="ARM42" s="843"/>
      <c r="ARN42" s="843"/>
      <c r="ARO42" s="843"/>
      <c r="ARP42" s="843"/>
      <c r="ARQ42" s="843"/>
      <c r="ARR42" s="843"/>
      <c r="ARS42" s="843"/>
      <c r="ART42" s="843"/>
      <c r="ARU42" s="843"/>
      <c r="ARV42" s="843"/>
      <c r="ARW42" s="843"/>
      <c r="ARX42" s="843"/>
      <c r="ARY42" s="843"/>
      <c r="ARZ42" s="843"/>
      <c r="ASA42" s="843"/>
      <c r="ASB42" s="843"/>
      <c r="ASC42" s="843"/>
      <c r="ASD42" s="843"/>
      <c r="ASE42" s="843"/>
      <c r="ASF42" s="843"/>
      <c r="ASG42" s="843"/>
      <c r="ASH42" s="843"/>
      <c r="ASI42" s="843"/>
      <c r="ASJ42" s="843"/>
      <c r="ASK42" s="843"/>
      <c r="ASL42" s="843"/>
      <c r="ASM42" s="843"/>
      <c r="ASN42" s="843"/>
      <c r="ASO42" s="843"/>
      <c r="ASP42" s="843"/>
      <c r="ASQ42" s="843"/>
      <c r="ASR42" s="843"/>
      <c r="ASS42" s="843"/>
      <c r="AST42" s="843"/>
      <c r="ASU42" s="843"/>
      <c r="ASV42" s="843"/>
      <c r="ASW42" s="843"/>
      <c r="ASX42" s="843"/>
      <c r="ASY42" s="843"/>
      <c r="ASZ42" s="843"/>
      <c r="ATA42" s="843"/>
      <c r="ATB42" s="843"/>
      <c r="ATC42" s="843"/>
      <c r="ATD42" s="843"/>
      <c r="ATE42" s="843"/>
      <c r="ATF42" s="843"/>
      <c r="ATG42" s="843"/>
      <c r="ATH42" s="843"/>
      <c r="ATI42" s="843"/>
      <c r="ATJ42" s="843"/>
      <c r="ATK42" s="843"/>
      <c r="ATL42" s="843"/>
      <c r="ATM42" s="843"/>
      <c r="ATN42" s="843"/>
      <c r="ATO42" s="843"/>
      <c r="ATP42" s="843"/>
      <c r="ATQ42" s="843"/>
      <c r="ATR42" s="843"/>
      <c r="ATS42" s="843"/>
      <c r="ATT42" s="843"/>
      <c r="ATU42" s="843"/>
      <c r="ATV42" s="843"/>
      <c r="ATW42" s="843"/>
      <c r="ATX42" s="843"/>
      <c r="ATY42" s="843"/>
      <c r="ATZ42" s="843"/>
      <c r="AUA42" s="843"/>
      <c r="AUB42" s="843"/>
      <c r="AUC42" s="843"/>
      <c r="AUD42" s="843"/>
      <c r="AUE42" s="843"/>
      <c r="AUF42" s="843"/>
      <c r="AUG42" s="843"/>
      <c r="AUH42" s="843"/>
      <c r="AUI42" s="843"/>
      <c r="AUJ42" s="843"/>
      <c r="AUK42" s="843"/>
      <c r="AUL42" s="843"/>
      <c r="AUM42" s="843"/>
      <c r="AUN42" s="843"/>
      <c r="AUO42" s="843"/>
      <c r="AUP42" s="843"/>
      <c r="AUQ42" s="843"/>
      <c r="AUR42" s="843"/>
      <c r="AUS42" s="843"/>
      <c r="AUT42" s="843"/>
      <c r="AUU42" s="843"/>
      <c r="AUV42" s="843"/>
      <c r="AUW42" s="843"/>
      <c r="AUX42" s="843"/>
      <c r="AUY42" s="843"/>
      <c r="AUZ42" s="843"/>
      <c r="AVA42" s="843"/>
      <c r="AVB42" s="843"/>
      <c r="AVC42" s="843"/>
      <c r="AVD42" s="843"/>
      <c r="AVE42" s="843"/>
      <c r="AVF42" s="843"/>
      <c r="AVG42" s="843"/>
      <c r="AVH42" s="843"/>
      <c r="AVI42" s="843"/>
      <c r="AVJ42" s="843"/>
      <c r="AVK42" s="843"/>
      <c r="AVL42" s="843"/>
      <c r="AVM42" s="843"/>
      <c r="AVN42" s="843"/>
      <c r="AVO42" s="843"/>
      <c r="AVP42" s="843"/>
      <c r="AVQ42" s="843"/>
      <c r="AVR42" s="843"/>
      <c r="AVS42" s="843"/>
      <c r="AVT42" s="843"/>
      <c r="AVU42" s="843"/>
      <c r="AVV42" s="843"/>
      <c r="AVW42" s="843"/>
      <c r="AVX42" s="843"/>
      <c r="AVY42" s="843"/>
      <c r="AVZ42" s="843"/>
      <c r="AWA42" s="843"/>
      <c r="AWB42" s="843"/>
      <c r="AWC42" s="843"/>
      <c r="AWD42" s="843"/>
      <c r="AWE42" s="843"/>
      <c r="AWF42" s="843"/>
      <c r="AWG42" s="843"/>
      <c r="AWH42" s="843"/>
      <c r="AWI42" s="843"/>
      <c r="AWJ42" s="843"/>
      <c r="AWK42" s="843"/>
      <c r="AWL42" s="843"/>
      <c r="AWM42" s="843"/>
      <c r="AWN42" s="843"/>
      <c r="AWO42" s="843"/>
      <c r="AWP42" s="843"/>
      <c r="AWQ42" s="843"/>
      <c r="AWR42" s="843"/>
      <c r="AWS42" s="843"/>
      <c r="AWT42" s="843"/>
      <c r="AWU42" s="843"/>
      <c r="AWV42" s="843"/>
      <c r="AWW42" s="843"/>
      <c r="AWX42" s="843"/>
      <c r="AWY42" s="843"/>
      <c r="AWZ42" s="843"/>
      <c r="AXA42" s="843"/>
      <c r="AXB42" s="843"/>
      <c r="AXC42" s="843"/>
      <c r="AXD42" s="843"/>
      <c r="AXE42" s="843"/>
      <c r="AXF42" s="843"/>
      <c r="AXG42" s="843"/>
      <c r="AXH42" s="843"/>
      <c r="AXI42" s="843"/>
      <c r="AXJ42" s="843"/>
      <c r="AXK42" s="843"/>
      <c r="AXL42" s="843"/>
      <c r="AXM42" s="843"/>
      <c r="AXN42" s="843"/>
      <c r="AXO42" s="843"/>
      <c r="AXP42" s="843"/>
      <c r="AXQ42" s="843"/>
      <c r="AXR42" s="843"/>
      <c r="AXS42" s="843"/>
      <c r="AXT42" s="843"/>
      <c r="AXU42" s="843"/>
      <c r="AXV42" s="843"/>
      <c r="AXW42" s="843"/>
      <c r="AXX42" s="843"/>
      <c r="AXY42" s="843"/>
      <c r="AXZ42" s="843"/>
      <c r="AYA42" s="843"/>
      <c r="AYB42" s="843"/>
      <c r="AYC42" s="843"/>
      <c r="AYD42" s="843"/>
      <c r="AYE42" s="843"/>
      <c r="AYF42" s="843"/>
      <c r="AYG42" s="843"/>
      <c r="AYH42" s="843"/>
      <c r="AYI42" s="843"/>
      <c r="AYJ42" s="843"/>
      <c r="AYK42" s="843"/>
      <c r="AYL42" s="843"/>
      <c r="AYM42" s="843"/>
      <c r="AYN42" s="843"/>
      <c r="AYO42" s="843"/>
      <c r="AYP42" s="843"/>
      <c r="AYQ42" s="843"/>
      <c r="AYR42" s="843"/>
      <c r="AYS42" s="843"/>
    </row>
    <row r="43" spans="1:1345" s="706" customFormat="1" ht="15" customHeight="1">
      <c r="A43" s="707"/>
      <c r="B43" s="717"/>
      <c r="C43" s="700">
        <v>1</v>
      </c>
      <c r="D43" s="699" t="s">
        <v>39</v>
      </c>
      <c r="E43" s="739"/>
      <c r="F43" s="739"/>
      <c r="G43" s="701" t="s">
        <v>40</v>
      </c>
      <c r="H43" s="702">
        <f t="shared" si="19"/>
        <v>310237</v>
      </c>
      <c r="I43" s="702">
        <f t="shared" si="6"/>
        <v>0</v>
      </c>
      <c r="J43" s="702">
        <f t="shared" ref="J43:J66" si="23">SUMIF($L$5:$GE$5,"Államigazgatási feladatok",L43:GE43)</f>
        <v>0</v>
      </c>
      <c r="K43" s="703">
        <f t="shared" ref="K43:K66" si="24">SUM(H43:J43)</f>
        <v>310237</v>
      </c>
      <c r="L43" s="740">
        <f>L44+L57+L58+L59</f>
        <v>0</v>
      </c>
      <c r="M43" s="740">
        <f>M44+M57+M58+M59</f>
        <v>0</v>
      </c>
      <c r="N43" s="741"/>
      <c r="O43" s="740">
        <f>O44+O57+O58+O59</f>
        <v>0</v>
      </c>
      <c r="P43" s="740">
        <f>P44+P57+P58+P59</f>
        <v>0</v>
      </c>
      <c r="Q43" s="741"/>
      <c r="R43" s="740">
        <f>R44+R57+R58+R59</f>
        <v>0</v>
      </c>
      <c r="S43" s="740">
        <f>S44+S57+S58+S59</f>
        <v>0</v>
      </c>
      <c r="T43" s="741"/>
      <c r="U43" s="740">
        <f>U44+U57+U58+U59</f>
        <v>0</v>
      </c>
      <c r="V43" s="740">
        <f>V44+V57+V58+V59</f>
        <v>0</v>
      </c>
      <c r="W43" s="741"/>
      <c r="X43" s="740">
        <f>X44+X57+X58+X59</f>
        <v>0</v>
      </c>
      <c r="Y43" s="740">
        <f>Y44+Y57+Y58+Y59</f>
        <v>0</v>
      </c>
      <c r="Z43" s="741"/>
      <c r="AA43" s="740">
        <f>AA44+AA57+AA58+AA59</f>
        <v>0</v>
      </c>
      <c r="AB43" s="740">
        <f>AB44+AB57+AB58+AB59</f>
        <v>0</v>
      </c>
      <c r="AC43" s="741"/>
      <c r="AD43" s="740">
        <f>AD44+AD57+AD58+AD59</f>
        <v>0</v>
      </c>
      <c r="AE43" s="740">
        <f>AE44+AE57+AE58+AE59</f>
        <v>0</v>
      </c>
      <c r="AF43" s="741"/>
      <c r="AG43" s="740">
        <f>AG44+AG57+AG58+AG59</f>
        <v>0</v>
      </c>
      <c r="AH43" s="740">
        <f>AH44+AH57+AH58+AH59</f>
        <v>0</v>
      </c>
      <c r="AI43" s="741"/>
      <c r="AJ43" s="702">
        <f>AD43+AA43+X43</f>
        <v>0</v>
      </c>
      <c r="AK43" s="740">
        <f>AK44+AK57+AK58+AK59</f>
        <v>0</v>
      </c>
      <c r="AL43" s="741"/>
      <c r="AM43" s="740">
        <f>AM44+AM57+AM58+AM59</f>
        <v>0</v>
      </c>
      <c r="AN43" s="740">
        <f>AN44+AN57+AN58+AN59</f>
        <v>0</v>
      </c>
      <c r="AO43" s="741"/>
      <c r="AP43" s="740">
        <f>AP44+AP57+AP58+AP59</f>
        <v>0</v>
      </c>
      <c r="AQ43" s="740">
        <f>AQ44+AQ57+AQ58+AQ59</f>
        <v>0</v>
      </c>
      <c r="AR43" s="741"/>
      <c r="AS43" s="740">
        <f>AS44+AS57+AS58+AS59</f>
        <v>0</v>
      </c>
      <c r="AT43" s="740">
        <f>AT44+AT57+AT58+AT59</f>
        <v>0</v>
      </c>
      <c r="AU43" s="741"/>
      <c r="AV43" s="740">
        <f>AV44+AV57+AV58+AV59</f>
        <v>0</v>
      </c>
      <c r="AW43" s="740">
        <f>AW44+AW57+AW58+AW59</f>
        <v>0</v>
      </c>
      <c r="AX43" s="741"/>
      <c r="AY43" s="740">
        <f>AY44+AY57+AY58+AY59</f>
        <v>0</v>
      </c>
      <c r="AZ43" s="740">
        <f>AZ44+AZ57+AZ58+AZ59</f>
        <v>0</v>
      </c>
      <c r="BA43" s="741"/>
      <c r="BB43" s="740">
        <f>BB44+BB57+BB58+BB59</f>
        <v>0</v>
      </c>
      <c r="BC43" s="740">
        <f>BC44+BC57+BC58+BC59</f>
        <v>0</v>
      </c>
      <c r="BD43" s="741"/>
      <c r="BE43" s="740">
        <f>BE44+BE57+BE58+BE59</f>
        <v>0</v>
      </c>
      <c r="BF43" s="740">
        <f>BF44+BF57+BF58+BF59</f>
        <v>0</v>
      </c>
      <c r="BG43" s="741"/>
      <c r="BH43" s="740">
        <f>BH44+BH57+BH58+BH59</f>
        <v>0</v>
      </c>
      <c r="BI43" s="740">
        <f>BI44+BI57+BI58+BI59</f>
        <v>0</v>
      </c>
      <c r="BJ43" s="741"/>
      <c r="BK43" s="740">
        <f>BK44+BK57+BK58+BK59</f>
        <v>0</v>
      </c>
      <c r="BL43" s="740">
        <f>BL44+BL57+BL58+BL59</f>
        <v>0</v>
      </c>
      <c r="BM43" s="741"/>
      <c r="BN43" s="740">
        <f>BN44+BN57+BN58+BN59</f>
        <v>0</v>
      </c>
      <c r="BO43" s="740">
        <f>BO44+BO57+BO58+BO59</f>
        <v>0</v>
      </c>
      <c r="BP43" s="741"/>
      <c r="BQ43" s="740">
        <f>BQ44+BQ57+BQ58+BQ59</f>
        <v>0</v>
      </c>
      <c r="BR43" s="740">
        <f>BR44+BR57+BR58+BR59</f>
        <v>0</v>
      </c>
      <c r="BS43" s="741"/>
      <c r="BT43" s="740">
        <f>BT44+BT57+BT58+BT59</f>
        <v>0</v>
      </c>
      <c r="BU43" s="740">
        <f>BU44+BU57+BU58+BU59</f>
        <v>0</v>
      </c>
      <c r="BV43" s="741"/>
      <c r="BW43" s="740">
        <f>BW44+BW57+BW58+BW59</f>
        <v>0</v>
      </c>
      <c r="BX43" s="740">
        <f>BX44+BX57+BX58+BX59</f>
        <v>0</v>
      </c>
      <c r="BY43" s="741"/>
      <c r="BZ43" s="740">
        <f>BZ44+BZ57+BZ58+BZ59</f>
        <v>0</v>
      </c>
      <c r="CA43" s="740">
        <f>CA44+CA57+CA58+CA59</f>
        <v>0</v>
      </c>
      <c r="CB43" s="741"/>
      <c r="CC43" s="740">
        <f>CC44+CC57+CC58+CC59</f>
        <v>0</v>
      </c>
      <c r="CD43" s="740">
        <f>CD44+CD57+CD58+CD59</f>
        <v>0</v>
      </c>
      <c r="CE43" s="741"/>
      <c r="CF43" s="740">
        <f>CF44+CF57+CF58+CF59</f>
        <v>0</v>
      </c>
      <c r="CG43" s="740">
        <f>CG44+CG57+CG58+CG59</f>
        <v>0</v>
      </c>
      <c r="CH43" s="741"/>
      <c r="CI43" s="740">
        <f>CI44+CI57+CI58+CI59</f>
        <v>0</v>
      </c>
      <c r="CJ43" s="740">
        <f>CJ44+CJ57+CJ58+CJ59</f>
        <v>0</v>
      </c>
      <c r="CK43" s="741"/>
      <c r="CL43" s="740">
        <f>CL44+CL57+CL58+CL59</f>
        <v>0</v>
      </c>
      <c r="CM43" s="740">
        <f>CM44+CM57+CM58+CM59</f>
        <v>0</v>
      </c>
      <c r="CN43" s="741"/>
      <c r="CO43" s="740">
        <f>CO44+CO57+CO58+CO59</f>
        <v>0</v>
      </c>
      <c r="CP43" s="740">
        <f>CP44+CP57+CP58+CP59</f>
        <v>0</v>
      </c>
      <c r="CQ43" s="741"/>
      <c r="CR43" s="740">
        <f>CR44+CR57+CR58+CR59</f>
        <v>0</v>
      </c>
      <c r="CS43" s="740">
        <f>CS44+CS57+CS58+CS59</f>
        <v>0</v>
      </c>
      <c r="CT43" s="741"/>
      <c r="CU43" s="740">
        <f>CU44+CU57+CU58+CU59</f>
        <v>0</v>
      </c>
      <c r="CV43" s="740">
        <f>CV44+CV57+CV58+CV59</f>
        <v>0</v>
      </c>
      <c r="CW43" s="741"/>
      <c r="CX43" s="740">
        <f>CX44+CX57+CX58+CX59</f>
        <v>100000</v>
      </c>
      <c r="CY43" s="740">
        <f>CY44+CY57+CY58+CY59</f>
        <v>0</v>
      </c>
      <c r="CZ43" s="741"/>
      <c r="DA43" s="740">
        <f>DA44+DA57+DA58+DA59</f>
        <v>195208</v>
      </c>
      <c r="DB43" s="740">
        <f>DB44+DB57+DB58+DB59</f>
        <v>0</v>
      </c>
      <c r="DC43" s="741"/>
      <c r="DD43" s="740">
        <f>DD44+DD57+DD58+DD59</f>
        <v>0</v>
      </c>
      <c r="DE43" s="740">
        <f>DE44+DE57+DE58+DE59</f>
        <v>0</v>
      </c>
      <c r="DF43" s="741"/>
      <c r="DG43" s="740">
        <f>DG44+DG57+DG58+DG59</f>
        <v>0</v>
      </c>
      <c r="DH43" s="740">
        <f>DH44+DH57+DH58+DH59</f>
        <v>0</v>
      </c>
      <c r="DI43" s="741"/>
      <c r="DJ43" s="740">
        <f>DJ44+DJ57+DJ58+DJ59</f>
        <v>0</v>
      </c>
      <c r="DK43" s="740">
        <f>DK44+DK57+DK58+DK59</f>
        <v>0</v>
      </c>
      <c r="DL43" s="741"/>
      <c r="DM43" s="740">
        <f>DM44+DM57+DM58+DM59</f>
        <v>0</v>
      </c>
      <c r="DN43" s="740">
        <f>DN44+DN57+DN58+DN59</f>
        <v>0</v>
      </c>
      <c r="DO43" s="741"/>
      <c r="DP43" s="740">
        <f>DP44+DP57+DP58+DP59</f>
        <v>0</v>
      </c>
      <c r="DQ43" s="740">
        <f>DQ44+DQ57+DQ58+DQ59</f>
        <v>0</v>
      </c>
      <c r="DR43" s="741"/>
      <c r="DS43" s="740">
        <f>DS44+DS57+DS58+DS59</f>
        <v>0</v>
      </c>
      <c r="DT43" s="740">
        <f>DT44+DT57+DT58+DT59</f>
        <v>0</v>
      </c>
      <c r="DU43" s="741"/>
      <c r="DV43" s="740">
        <f>DV44+DV57+DV58+DV59</f>
        <v>0</v>
      </c>
      <c r="DW43" s="740">
        <f>DW44+DW57+DW58+DW59</f>
        <v>0</v>
      </c>
      <c r="DX43" s="741"/>
      <c r="DY43" s="740">
        <f>DY44+DY57+DY58+DY59</f>
        <v>0</v>
      </c>
      <c r="DZ43" s="740">
        <f>DZ44+DZ57+DZ58+DZ59</f>
        <v>0</v>
      </c>
      <c r="EA43" s="741"/>
      <c r="EB43" s="740">
        <f>EB44+EB57+EB58+EB59</f>
        <v>0</v>
      </c>
      <c r="EC43" s="740">
        <f>EC44+EC57+EC58+EC59</f>
        <v>0</v>
      </c>
      <c r="ED43" s="741"/>
      <c r="EE43" s="740">
        <f t="shared" ref="EE43:EL43" si="25">EE44+EE57+EE58+EE59</f>
        <v>0</v>
      </c>
      <c r="EF43" s="740">
        <f t="shared" si="25"/>
        <v>0</v>
      </c>
      <c r="EG43" s="740">
        <f t="shared" si="25"/>
        <v>0</v>
      </c>
      <c r="EH43" s="740">
        <f t="shared" si="25"/>
        <v>0</v>
      </c>
      <c r="EI43" s="740">
        <f t="shared" si="25"/>
        <v>0</v>
      </c>
      <c r="EJ43" s="740">
        <f t="shared" si="25"/>
        <v>0</v>
      </c>
      <c r="EK43" s="740">
        <f t="shared" si="25"/>
        <v>0</v>
      </c>
      <c r="EL43" s="740">
        <f t="shared" si="25"/>
        <v>0</v>
      </c>
      <c r="EM43" s="741"/>
      <c r="EN43" s="740">
        <f>EN44+EN57+EN58+EN59</f>
        <v>0</v>
      </c>
      <c r="EO43" s="740">
        <f>EO44+EO57+EO58+EO59</f>
        <v>0</v>
      </c>
      <c r="EP43" s="741"/>
      <c r="EQ43" s="740">
        <f>EQ44+EQ57+EQ58+EQ59</f>
        <v>0</v>
      </c>
      <c r="ER43" s="740">
        <f>ER44+ER57+ER58+ER59</f>
        <v>0</v>
      </c>
      <c r="ES43" s="741"/>
      <c r="ET43" s="740">
        <f>ET44+ET57+ET58+ET59</f>
        <v>0</v>
      </c>
      <c r="EU43" s="740">
        <f>EU44+EU57+EU58+EU59</f>
        <v>0</v>
      </c>
      <c r="EV43" s="741"/>
      <c r="EW43" s="740">
        <f>EW44+EW57+EW58+EW59</f>
        <v>0</v>
      </c>
      <c r="EX43" s="740">
        <f>EX44+EX57+EX58+EX59</f>
        <v>0</v>
      </c>
      <c r="EY43" s="741"/>
      <c r="EZ43" s="740">
        <f>EZ44+EZ57+EZ58+EZ59</f>
        <v>0</v>
      </c>
      <c r="FA43" s="740">
        <f>FA44+FA57+FA58+FA59</f>
        <v>0</v>
      </c>
      <c r="FB43" s="741"/>
      <c r="FC43" s="740">
        <f>FC44+FC57+FC58+FC59</f>
        <v>0</v>
      </c>
      <c r="FD43" s="740">
        <f>FD44+FD57+FD58+FD59</f>
        <v>0</v>
      </c>
      <c r="FE43" s="741"/>
      <c r="FF43" s="740">
        <f>FF44+FF57+FF58+FF59</f>
        <v>0</v>
      </c>
      <c r="FG43" s="740">
        <f>FG44+FG57+FG58+FG59</f>
        <v>0</v>
      </c>
      <c r="FH43" s="741"/>
      <c r="FI43" s="740">
        <f>FI44+FI57+FI58+FI59</f>
        <v>0</v>
      </c>
      <c r="FJ43" s="740">
        <f>FJ44+FJ57+FJ58+FJ59</f>
        <v>0</v>
      </c>
      <c r="FK43" s="741"/>
      <c r="FL43" s="740">
        <f>FL44+FL57+FL58+FL59</f>
        <v>15029</v>
      </c>
      <c r="FM43" s="740">
        <f>FM44+FM57+FM58+FM59</f>
        <v>0</v>
      </c>
      <c r="FN43" s="741"/>
      <c r="FO43" s="740">
        <f>FO44+FO57+FO58+FO59</f>
        <v>0</v>
      </c>
      <c r="FP43" s="740">
        <f>FP44+FP57+FP58+FP59</f>
        <v>0</v>
      </c>
      <c r="FQ43" s="741"/>
      <c r="FR43" s="740">
        <f>FR44+FR57+FR58+FR59</f>
        <v>0</v>
      </c>
      <c r="FS43" s="740">
        <f>FS44+FS57+FS58+FS59</f>
        <v>0</v>
      </c>
      <c r="FT43" s="741"/>
      <c r="FU43" s="740">
        <f>FU44+FU57+FU58+FU59</f>
        <v>0</v>
      </c>
      <c r="FV43" s="740">
        <f>FV44+FV57+FV58+FV59</f>
        <v>0</v>
      </c>
      <c r="FW43" s="741"/>
      <c r="FX43" s="740">
        <f>FX44+FX57+FX58+FX59</f>
        <v>0</v>
      </c>
      <c r="FY43" s="740">
        <f>FY44+FY57+FY58+FY59</f>
        <v>0</v>
      </c>
      <c r="FZ43" s="741"/>
      <c r="GA43" s="702">
        <f>SUMIF($AM$5:$FX$5,"Kötelező feladatok",AM43:FX43)</f>
        <v>310237</v>
      </c>
      <c r="GB43" s="702">
        <f t="shared" si="22"/>
        <v>0</v>
      </c>
      <c r="GC43" s="741"/>
      <c r="GD43" s="705">
        <f t="shared" si="3"/>
        <v>310237</v>
      </c>
      <c r="GE43" s="835"/>
      <c r="GF43" s="843"/>
      <c r="GG43" s="843"/>
      <c r="GH43" s="843"/>
      <c r="GI43" s="843"/>
      <c r="GJ43" s="843"/>
      <c r="GK43" s="843"/>
      <c r="GL43" s="843"/>
      <c r="GM43" s="843"/>
      <c r="GN43" s="843"/>
      <c r="GO43" s="843"/>
      <c r="GP43" s="843"/>
      <c r="GQ43" s="843"/>
      <c r="GR43" s="843"/>
      <c r="GS43" s="843"/>
      <c r="GT43" s="843"/>
      <c r="GU43" s="843"/>
      <c r="GV43" s="843"/>
      <c r="GW43" s="843"/>
      <c r="GX43" s="843"/>
      <c r="GY43" s="843"/>
      <c r="GZ43" s="843"/>
      <c r="HA43" s="843"/>
      <c r="HB43" s="843"/>
      <c r="HC43" s="843"/>
      <c r="HD43" s="843"/>
      <c r="HE43" s="843"/>
      <c r="HF43" s="843"/>
      <c r="HG43" s="843"/>
      <c r="HH43" s="843"/>
      <c r="HI43" s="843"/>
      <c r="HJ43" s="843"/>
      <c r="HK43" s="843"/>
      <c r="HL43" s="843"/>
      <c r="HM43" s="843"/>
      <c r="HN43" s="843"/>
      <c r="HO43" s="843"/>
      <c r="HP43" s="843"/>
      <c r="HQ43" s="843"/>
      <c r="HR43" s="843"/>
      <c r="HS43" s="843"/>
      <c r="HT43" s="843"/>
      <c r="HU43" s="843"/>
      <c r="HV43" s="843"/>
      <c r="HW43" s="843"/>
      <c r="HX43" s="843"/>
      <c r="HY43" s="843"/>
      <c r="HZ43" s="843"/>
      <c r="IA43" s="843"/>
      <c r="IB43" s="843"/>
      <c r="IC43" s="843"/>
      <c r="ID43" s="843"/>
      <c r="IE43" s="843"/>
      <c r="IF43" s="843"/>
      <c r="IG43" s="843"/>
      <c r="IH43" s="843"/>
      <c r="II43" s="843"/>
      <c r="IJ43" s="843"/>
      <c r="IK43" s="843"/>
      <c r="IL43" s="843"/>
      <c r="IM43" s="843"/>
      <c r="IN43" s="843"/>
      <c r="IO43" s="843"/>
      <c r="IP43" s="843"/>
      <c r="IQ43" s="843"/>
      <c r="IR43" s="843"/>
      <c r="IS43" s="843"/>
      <c r="IT43" s="843"/>
      <c r="IU43" s="843"/>
      <c r="IV43" s="843"/>
      <c r="IW43" s="843"/>
      <c r="IX43" s="843"/>
      <c r="IY43" s="843"/>
      <c r="IZ43" s="843"/>
      <c r="JA43" s="843"/>
      <c r="JB43" s="843"/>
      <c r="JC43" s="843"/>
      <c r="JD43" s="843"/>
      <c r="JE43" s="843"/>
      <c r="JF43" s="843"/>
      <c r="JG43" s="843"/>
      <c r="JH43" s="843"/>
      <c r="JI43" s="843"/>
      <c r="JJ43" s="843"/>
      <c r="JK43" s="843"/>
      <c r="JL43" s="843"/>
      <c r="JM43" s="843"/>
      <c r="JN43" s="843"/>
      <c r="JO43" s="843"/>
      <c r="JP43" s="843"/>
      <c r="JQ43" s="843"/>
      <c r="JR43" s="843"/>
      <c r="JS43" s="843"/>
      <c r="JT43" s="843"/>
      <c r="JU43" s="843"/>
      <c r="JV43" s="843"/>
      <c r="JW43" s="843"/>
      <c r="JX43" s="843"/>
      <c r="JY43" s="843"/>
      <c r="JZ43" s="843"/>
      <c r="KA43" s="843"/>
      <c r="KB43" s="843"/>
      <c r="KC43" s="843"/>
      <c r="KD43" s="843"/>
      <c r="KE43" s="843"/>
      <c r="KF43" s="843"/>
      <c r="KG43" s="843"/>
      <c r="KH43" s="843"/>
      <c r="KI43" s="843"/>
      <c r="KJ43" s="843"/>
      <c r="KK43" s="843"/>
      <c r="KL43" s="843"/>
      <c r="KM43" s="843"/>
      <c r="KN43" s="843"/>
      <c r="KO43" s="843"/>
      <c r="KP43" s="843"/>
      <c r="KQ43" s="843"/>
      <c r="KR43" s="843"/>
      <c r="KS43" s="843"/>
      <c r="KT43" s="843"/>
      <c r="KU43" s="843"/>
      <c r="KV43" s="843"/>
      <c r="KW43" s="843"/>
      <c r="KX43" s="843"/>
      <c r="KY43" s="843"/>
      <c r="KZ43" s="843"/>
      <c r="LA43" s="843"/>
      <c r="LB43" s="843"/>
      <c r="LC43" s="843"/>
      <c r="LD43" s="843"/>
      <c r="LE43" s="843"/>
      <c r="LF43" s="843"/>
      <c r="LG43" s="843"/>
      <c r="LH43" s="843"/>
      <c r="LI43" s="843"/>
      <c r="LJ43" s="843"/>
      <c r="LK43" s="843"/>
      <c r="LL43" s="843"/>
      <c r="LM43" s="843"/>
      <c r="LN43" s="843"/>
      <c r="LO43" s="843"/>
      <c r="LP43" s="843"/>
      <c r="LQ43" s="843"/>
      <c r="LR43" s="843"/>
      <c r="LS43" s="843"/>
      <c r="LT43" s="843"/>
      <c r="LU43" s="843"/>
      <c r="LV43" s="843"/>
      <c r="LW43" s="843"/>
      <c r="LX43" s="843"/>
      <c r="LY43" s="843"/>
      <c r="LZ43" s="843"/>
      <c r="MA43" s="843"/>
      <c r="MB43" s="843"/>
      <c r="MC43" s="843"/>
      <c r="MD43" s="843"/>
      <c r="ME43" s="843"/>
      <c r="MF43" s="843"/>
      <c r="MG43" s="843"/>
      <c r="MH43" s="843"/>
      <c r="MI43" s="843"/>
      <c r="MJ43" s="843"/>
      <c r="MK43" s="843"/>
      <c r="ML43" s="843"/>
      <c r="MM43" s="843"/>
      <c r="MN43" s="843"/>
      <c r="MO43" s="843"/>
      <c r="MP43" s="843"/>
      <c r="MQ43" s="843"/>
      <c r="MR43" s="843"/>
      <c r="MS43" s="843"/>
      <c r="MT43" s="843"/>
      <c r="MU43" s="843"/>
      <c r="MV43" s="843"/>
      <c r="MW43" s="843"/>
      <c r="MX43" s="843"/>
      <c r="MY43" s="843"/>
      <c r="MZ43" s="843"/>
      <c r="NA43" s="843"/>
      <c r="NB43" s="843"/>
      <c r="NC43" s="843"/>
      <c r="ND43" s="843"/>
      <c r="NE43" s="843"/>
      <c r="NF43" s="843"/>
      <c r="NG43" s="843"/>
      <c r="NH43" s="843"/>
      <c r="NI43" s="843"/>
      <c r="NJ43" s="843"/>
      <c r="NK43" s="843"/>
      <c r="NL43" s="843"/>
      <c r="NM43" s="843"/>
      <c r="NN43" s="843"/>
      <c r="NO43" s="843"/>
      <c r="NP43" s="843"/>
      <c r="NQ43" s="843"/>
      <c r="NR43" s="843"/>
      <c r="NS43" s="843"/>
      <c r="NT43" s="843"/>
      <c r="NU43" s="843"/>
      <c r="NV43" s="843"/>
      <c r="NW43" s="843"/>
      <c r="NX43" s="843"/>
      <c r="NY43" s="843"/>
      <c r="NZ43" s="843"/>
      <c r="OA43" s="843"/>
      <c r="OB43" s="843"/>
      <c r="OC43" s="843"/>
      <c r="OD43" s="843"/>
      <c r="OE43" s="843"/>
      <c r="OF43" s="843"/>
      <c r="OG43" s="843"/>
      <c r="OH43" s="843"/>
      <c r="OI43" s="843"/>
      <c r="OJ43" s="843"/>
      <c r="OK43" s="843"/>
      <c r="OL43" s="843"/>
      <c r="OM43" s="843"/>
      <c r="ON43" s="843"/>
      <c r="OO43" s="843"/>
      <c r="OP43" s="843"/>
      <c r="OQ43" s="843"/>
      <c r="OR43" s="843"/>
      <c r="OS43" s="843"/>
      <c r="OT43" s="843"/>
      <c r="OU43" s="843"/>
      <c r="OV43" s="843"/>
      <c r="OW43" s="843"/>
      <c r="OX43" s="843"/>
      <c r="OY43" s="843"/>
      <c r="OZ43" s="843"/>
      <c r="PA43" s="843"/>
      <c r="PB43" s="843"/>
      <c r="PC43" s="843"/>
      <c r="PD43" s="843"/>
      <c r="PE43" s="843"/>
      <c r="PF43" s="843"/>
      <c r="PG43" s="843"/>
      <c r="PH43" s="843"/>
      <c r="PI43" s="843"/>
      <c r="PJ43" s="843"/>
      <c r="PK43" s="843"/>
      <c r="PL43" s="843"/>
      <c r="PM43" s="843"/>
      <c r="PN43" s="843"/>
      <c r="PO43" s="843"/>
      <c r="PP43" s="843"/>
      <c r="PQ43" s="843"/>
      <c r="PR43" s="843"/>
      <c r="PS43" s="843"/>
      <c r="PT43" s="843"/>
      <c r="PU43" s="843"/>
      <c r="PV43" s="843"/>
      <c r="PW43" s="843"/>
      <c r="PX43" s="843"/>
      <c r="PY43" s="843"/>
      <c r="PZ43" s="843"/>
      <c r="QA43" s="843"/>
      <c r="QB43" s="843"/>
      <c r="QC43" s="843"/>
      <c r="QD43" s="843"/>
      <c r="QE43" s="843"/>
      <c r="QF43" s="843"/>
      <c r="QG43" s="843"/>
      <c r="QH43" s="843"/>
      <c r="QI43" s="843"/>
      <c r="QJ43" s="843"/>
      <c r="QK43" s="843"/>
      <c r="QL43" s="843"/>
      <c r="QM43" s="843"/>
      <c r="QN43" s="843"/>
      <c r="QO43" s="843"/>
      <c r="QP43" s="843"/>
      <c r="QQ43" s="843"/>
      <c r="QR43" s="843"/>
      <c r="QS43" s="843"/>
      <c r="QT43" s="843"/>
      <c r="QU43" s="843"/>
      <c r="QV43" s="843"/>
      <c r="QW43" s="843"/>
      <c r="QX43" s="843"/>
      <c r="QY43" s="843"/>
      <c r="QZ43" s="843"/>
      <c r="RA43" s="843"/>
      <c r="RB43" s="843"/>
      <c r="RC43" s="843"/>
      <c r="RD43" s="843"/>
      <c r="RE43" s="843"/>
      <c r="RF43" s="843"/>
      <c r="RG43" s="843"/>
      <c r="RH43" s="843"/>
      <c r="RI43" s="843"/>
      <c r="RJ43" s="843"/>
      <c r="RK43" s="843"/>
      <c r="RL43" s="843"/>
      <c r="RM43" s="843"/>
      <c r="RN43" s="843"/>
      <c r="RO43" s="843"/>
      <c r="RP43" s="843"/>
      <c r="RQ43" s="843"/>
      <c r="RR43" s="843"/>
      <c r="RS43" s="843"/>
      <c r="RT43" s="843"/>
      <c r="RU43" s="843"/>
      <c r="RV43" s="843"/>
      <c r="RW43" s="843"/>
      <c r="RX43" s="843"/>
      <c r="RY43" s="843"/>
      <c r="RZ43" s="843"/>
      <c r="SA43" s="843"/>
      <c r="SB43" s="843"/>
      <c r="SC43" s="843"/>
      <c r="SD43" s="843"/>
      <c r="SE43" s="843"/>
      <c r="SF43" s="843"/>
      <c r="SG43" s="843"/>
      <c r="SH43" s="843"/>
      <c r="SI43" s="843"/>
      <c r="SJ43" s="843"/>
      <c r="SK43" s="843"/>
      <c r="SL43" s="843"/>
      <c r="SM43" s="843"/>
      <c r="SN43" s="843"/>
      <c r="SO43" s="843"/>
      <c r="SP43" s="843"/>
      <c r="SQ43" s="843"/>
      <c r="SR43" s="843"/>
      <c r="SS43" s="843"/>
      <c r="ST43" s="843"/>
      <c r="SU43" s="843"/>
      <c r="SV43" s="843"/>
      <c r="SW43" s="843"/>
      <c r="SX43" s="843"/>
      <c r="SY43" s="843"/>
      <c r="SZ43" s="843"/>
      <c r="TA43" s="843"/>
      <c r="TB43" s="843"/>
      <c r="TC43" s="843"/>
      <c r="TD43" s="843"/>
      <c r="TE43" s="843"/>
      <c r="TF43" s="843"/>
      <c r="TG43" s="843"/>
      <c r="TH43" s="843"/>
      <c r="TI43" s="843"/>
      <c r="TJ43" s="843"/>
      <c r="TK43" s="843"/>
      <c r="TL43" s="843"/>
      <c r="TM43" s="843"/>
      <c r="TN43" s="843"/>
      <c r="TO43" s="843"/>
      <c r="TP43" s="843"/>
      <c r="TQ43" s="843"/>
      <c r="TR43" s="843"/>
      <c r="TS43" s="843"/>
      <c r="TT43" s="843"/>
      <c r="TU43" s="843"/>
      <c r="TV43" s="843"/>
      <c r="TW43" s="843"/>
      <c r="TX43" s="843"/>
      <c r="TY43" s="843"/>
      <c r="TZ43" s="843"/>
      <c r="UA43" s="843"/>
      <c r="UB43" s="843"/>
      <c r="UC43" s="843"/>
      <c r="UD43" s="843"/>
      <c r="UE43" s="843"/>
      <c r="UF43" s="843"/>
      <c r="UG43" s="843"/>
      <c r="UH43" s="843"/>
      <c r="UI43" s="843"/>
      <c r="UJ43" s="843"/>
      <c r="UK43" s="843"/>
      <c r="UL43" s="843"/>
      <c r="UM43" s="843"/>
      <c r="UN43" s="843"/>
      <c r="UO43" s="843"/>
      <c r="UP43" s="843"/>
      <c r="UQ43" s="843"/>
      <c r="UR43" s="843"/>
      <c r="US43" s="843"/>
      <c r="UT43" s="843"/>
      <c r="UU43" s="843"/>
      <c r="UV43" s="843"/>
      <c r="UW43" s="843"/>
      <c r="UX43" s="843"/>
      <c r="UY43" s="843"/>
      <c r="UZ43" s="843"/>
      <c r="VA43" s="843"/>
      <c r="VB43" s="843"/>
      <c r="VC43" s="843"/>
      <c r="VD43" s="843"/>
      <c r="VE43" s="843"/>
      <c r="VF43" s="843"/>
      <c r="VG43" s="843"/>
      <c r="VH43" s="843"/>
      <c r="VI43" s="843"/>
      <c r="VJ43" s="843"/>
      <c r="VK43" s="843"/>
      <c r="VL43" s="843"/>
      <c r="VM43" s="843"/>
      <c r="VN43" s="843"/>
      <c r="VO43" s="843"/>
      <c r="VP43" s="843"/>
      <c r="VQ43" s="843"/>
      <c r="VR43" s="843"/>
      <c r="VS43" s="843"/>
      <c r="VT43" s="843"/>
      <c r="VU43" s="843"/>
      <c r="VV43" s="843"/>
      <c r="VW43" s="843"/>
      <c r="VX43" s="843"/>
      <c r="VY43" s="843"/>
      <c r="VZ43" s="843"/>
      <c r="WA43" s="843"/>
      <c r="WB43" s="843"/>
      <c r="WC43" s="843"/>
      <c r="WD43" s="843"/>
      <c r="WE43" s="843"/>
      <c r="WF43" s="843"/>
      <c r="WG43" s="843"/>
      <c r="WH43" s="843"/>
      <c r="WI43" s="843"/>
      <c r="WJ43" s="843"/>
      <c r="WK43" s="843"/>
      <c r="WL43" s="843"/>
      <c r="WM43" s="843"/>
      <c r="WN43" s="843"/>
      <c r="WO43" s="843"/>
      <c r="WP43" s="843"/>
      <c r="WQ43" s="843"/>
      <c r="WR43" s="843"/>
      <c r="WS43" s="843"/>
      <c r="WT43" s="843"/>
      <c r="WU43" s="843"/>
      <c r="WV43" s="843"/>
      <c r="WW43" s="843"/>
      <c r="WX43" s="843"/>
      <c r="WY43" s="843"/>
      <c r="WZ43" s="843"/>
      <c r="XA43" s="843"/>
      <c r="XB43" s="843"/>
      <c r="XC43" s="843"/>
      <c r="XD43" s="843"/>
      <c r="XE43" s="843"/>
      <c r="XF43" s="843"/>
      <c r="XG43" s="843"/>
      <c r="XH43" s="843"/>
      <c r="XI43" s="843"/>
      <c r="XJ43" s="843"/>
      <c r="XK43" s="843"/>
      <c r="XL43" s="843"/>
      <c r="XM43" s="843"/>
      <c r="XN43" s="843"/>
      <c r="XO43" s="843"/>
      <c r="XP43" s="843"/>
      <c r="XQ43" s="843"/>
      <c r="XR43" s="843"/>
      <c r="XS43" s="843"/>
      <c r="XT43" s="843"/>
      <c r="XU43" s="843"/>
      <c r="XV43" s="843"/>
      <c r="XW43" s="843"/>
      <c r="XX43" s="843"/>
      <c r="XY43" s="843"/>
      <c r="XZ43" s="843"/>
      <c r="YA43" s="843"/>
      <c r="YB43" s="843"/>
      <c r="YC43" s="843"/>
      <c r="YD43" s="843"/>
      <c r="YE43" s="843"/>
      <c r="YF43" s="843"/>
      <c r="YG43" s="843"/>
      <c r="YH43" s="843"/>
      <c r="YI43" s="843"/>
      <c r="YJ43" s="843"/>
      <c r="YK43" s="843"/>
      <c r="YL43" s="843"/>
      <c r="YM43" s="843"/>
      <c r="YN43" s="843"/>
      <c r="YO43" s="843"/>
      <c r="YP43" s="843"/>
      <c r="YQ43" s="843"/>
      <c r="YR43" s="843"/>
      <c r="YS43" s="843"/>
      <c r="YT43" s="843"/>
      <c r="YU43" s="843"/>
      <c r="YV43" s="843"/>
      <c r="YW43" s="843"/>
      <c r="YX43" s="843"/>
      <c r="YY43" s="843"/>
      <c r="YZ43" s="843"/>
      <c r="ZA43" s="843"/>
      <c r="ZB43" s="843"/>
      <c r="ZC43" s="843"/>
      <c r="ZD43" s="843"/>
      <c r="ZE43" s="843"/>
      <c r="ZF43" s="843"/>
      <c r="ZG43" s="843"/>
      <c r="ZH43" s="843"/>
      <c r="ZI43" s="843"/>
      <c r="ZJ43" s="843"/>
      <c r="ZK43" s="843"/>
      <c r="ZL43" s="843"/>
      <c r="ZM43" s="843"/>
      <c r="ZN43" s="843"/>
      <c r="ZO43" s="843"/>
      <c r="ZP43" s="843"/>
      <c r="ZQ43" s="843"/>
      <c r="ZR43" s="843"/>
      <c r="ZS43" s="843"/>
      <c r="ZT43" s="843"/>
      <c r="ZU43" s="843"/>
      <c r="ZV43" s="843"/>
      <c r="ZW43" s="843"/>
      <c r="ZX43" s="843"/>
      <c r="ZY43" s="843"/>
      <c r="ZZ43" s="843"/>
      <c r="AAA43" s="843"/>
      <c r="AAB43" s="843"/>
      <c r="AAC43" s="843"/>
      <c r="AAD43" s="843"/>
      <c r="AAE43" s="843"/>
      <c r="AAF43" s="843"/>
      <c r="AAG43" s="843"/>
      <c r="AAH43" s="843"/>
      <c r="AAI43" s="843"/>
      <c r="AAJ43" s="843"/>
      <c r="AAK43" s="843"/>
      <c r="AAL43" s="843"/>
      <c r="AAM43" s="843"/>
      <c r="AAN43" s="843"/>
      <c r="AAO43" s="843"/>
      <c r="AAP43" s="843"/>
      <c r="AAQ43" s="843"/>
      <c r="AAR43" s="843"/>
      <c r="AAS43" s="843"/>
      <c r="AAT43" s="843"/>
      <c r="AAU43" s="843"/>
      <c r="AAV43" s="843"/>
      <c r="AAW43" s="843"/>
      <c r="AAX43" s="843"/>
      <c r="AAY43" s="843"/>
      <c r="AAZ43" s="843"/>
      <c r="ABA43" s="843"/>
      <c r="ABB43" s="843"/>
      <c r="ABC43" s="843"/>
      <c r="ABD43" s="843"/>
      <c r="ABE43" s="843"/>
      <c r="ABF43" s="843"/>
      <c r="ABG43" s="843"/>
      <c r="ABH43" s="843"/>
      <c r="ABI43" s="843"/>
      <c r="ABJ43" s="843"/>
      <c r="ABK43" s="843"/>
      <c r="ABL43" s="843"/>
      <c r="ABM43" s="843"/>
      <c r="ABN43" s="843"/>
      <c r="ABO43" s="843"/>
      <c r="ABP43" s="843"/>
      <c r="ABQ43" s="843"/>
      <c r="ABR43" s="843"/>
      <c r="ABS43" s="843"/>
      <c r="ABT43" s="843"/>
      <c r="ABU43" s="843"/>
      <c r="ABV43" s="843"/>
      <c r="ABW43" s="843"/>
      <c r="ABX43" s="843"/>
      <c r="ABY43" s="843"/>
      <c r="ABZ43" s="843"/>
      <c r="ACA43" s="843"/>
      <c r="ACB43" s="843"/>
      <c r="ACC43" s="843"/>
      <c r="ACD43" s="843"/>
      <c r="ACE43" s="843"/>
      <c r="ACF43" s="843"/>
      <c r="ACG43" s="843"/>
      <c r="ACH43" s="843"/>
      <c r="ACI43" s="843"/>
      <c r="ACJ43" s="843"/>
      <c r="ACK43" s="843"/>
      <c r="ACL43" s="843"/>
      <c r="ACM43" s="843"/>
      <c r="ACN43" s="843"/>
      <c r="ACO43" s="843"/>
      <c r="ACP43" s="843"/>
      <c r="ACQ43" s="843"/>
      <c r="ACR43" s="843"/>
      <c r="ACS43" s="843"/>
      <c r="ACT43" s="843"/>
      <c r="ACU43" s="843"/>
      <c r="ACV43" s="843"/>
      <c r="ACW43" s="843"/>
      <c r="ACX43" s="843"/>
      <c r="ACY43" s="843"/>
      <c r="ACZ43" s="843"/>
      <c r="ADA43" s="843"/>
      <c r="ADB43" s="843"/>
      <c r="ADC43" s="843"/>
      <c r="ADD43" s="843"/>
      <c r="ADE43" s="843"/>
      <c r="ADF43" s="843"/>
      <c r="ADG43" s="843"/>
      <c r="ADH43" s="843"/>
      <c r="ADI43" s="843"/>
      <c r="ADJ43" s="843"/>
      <c r="ADK43" s="843"/>
      <c r="ADL43" s="843"/>
      <c r="ADM43" s="843"/>
      <c r="ADN43" s="843"/>
      <c r="ADO43" s="843"/>
      <c r="ADP43" s="843"/>
      <c r="ADQ43" s="843"/>
      <c r="ADR43" s="843"/>
      <c r="ADS43" s="843"/>
      <c r="ADT43" s="843"/>
      <c r="ADU43" s="843"/>
      <c r="ADV43" s="843"/>
      <c r="ADW43" s="843"/>
      <c r="ADX43" s="843"/>
      <c r="ADY43" s="843"/>
      <c r="ADZ43" s="843"/>
      <c r="AEA43" s="843"/>
      <c r="AEB43" s="843"/>
      <c r="AEC43" s="843"/>
      <c r="AED43" s="843"/>
      <c r="AEE43" s="843"/>
      <c r="AEF43" s="843"/>
      <c r="AEG43" s="843"/>
      <c r="AEH43" s="843"/>
      <c r="AEI43" s="843"/>
      <c r="AEJ43" s="843"/>
      <c r="AEK43" s="843"/>
      <c r="AEL43" s="843"/>
      <c r="AEM43" s="843"/>
      <c r="AEN43" s="843"/>
      <c r="AEO43" s="843"/>
      <c r="AEP43" s="843"/>
      <c r="AEQ43" s="843"/>
      <c r="AER43" s="843"/>
      <c r="AES43" s="843"/>
      <c r="AET43" s="843"/>
      <c r="AEU43" s="843"/>
      <c r="AEV43" s="843"/>
      <c r="AEW43" s="843"/>
      <c r="AEX43" s="843"/>
      <c r="AEY43" s="843"/>
      <c r="AEZ43" s="843"/>
      <c r="AFA43" s="843"/>
      <c r="AFB43" s="843"/>
      <c r="AFC43" s="843"/>
      <c r="AFD43" s="843"/>
      <c r="AFE43" s="843"/>
      <c r="AFF43" s="843"/>
      <c r="AFG43" s="843"/>
      <c r="AFH43" s="843"/>
      <c r="AFI43" s="843"/>
      <c r="AFJ43" s="843"/>
      <c r="AFK43" s="843"/>
      <c r="AFL43" s="843"/>
      <c r="AFM43" s="843"/>
      <c r="AFN43" s="843"/>
      <c r="AFO43" s="843"/>
      <c r="AFP43" s="843"/>
      <c r="AFQ43" s="843"/>
      <c r="AFR43" s="843"/>
      <c r="AFS43" s="843"/>
      <c r="AFT43" s="843"/>
      <c r="AFU43" s="843"/>
      <c r="AFV43" s="843"/>
      <c r="AFW43" s="843"/>
      <c r="AFX43" s="843"/>
      <c r="AFY43" s="843"/>
      <c r="AFZ43" s="843"/>
      <c r="AGA43" s="843"/>
      <c r="AGB43" s="843"/>
      <c r="AGC43" s="843"/>
      <c r="AGD43" s="843"/>
      <c r="AGE43" s="843"/>
      <c r="AGF43" s="843"/>
      <c r="AGG43" s="843"/>
      <c r="AGH43" s="843"/>
      <c r="AGI43" s="843"/>
      <c r="AGJ43" s="843"/>
      <c r="AGK43" s="843"/>
      <c r="AGL43" s="843"/>
      <c r="AGM43" s="843"/>
      <c r="AGN43" s="843"/>
      <c r="AGO43" s="843"/>
      <c r="AGP43" s="843"/>
      <c r="AGQ43" s="843"/>
      <c r="AGR43" s="843"/>
      <c r="AGS43" s="843"/>
      <c r="AGT43" s="843"/>
      <c r="AGU43" s="843"/>
      <c r="AGV43" s="843"/>
      <c r="AGW43" s="843"/>
      <c r="AGX43" s="843"/>
      <c r="AGY43" s="843"/>
      <c r="AGZ43" s="843"/>
      <c r="AHA43" s="843"/>
      <c r="AHB43" s="843"/>
      <c r="AHC43" s="843"/>
      <c r="AHD43" s="843"/>
      <c r="AHE43" s="843"/>
      <c r="AHF43" s="843"/>
      <c r="AHG43" s="843"/>
      <c r="AHH43" s="843"/>
      <c r="AHI43" s="843"/>
      <c r="AHJ43" s="843"/>
      <c r="AHK43" s="843"/>
      <c r="AHL43" s="843"/>
      <c r="AHM43" s="843"/>
      <c r="AHN43" s="843"/>
      <c r="AHO43" s="843"/>
      <c r="AHP43" s="843"/>
      <c r="AHQ43" s="843"/>
      <c r="AHR43" s="843"/>
      <c r="AHS43" s="843"/>
      <c r="AHT43" s="843"/>
      <c r="AHU43" s="843"/>
      <c r="AHV43" s="843"/>
      <c r="AHW43" s="843"/>
      <c r="AHX43" s="843"/>
      <c r="AHY43" s="843"/>
      <c r="AHZ43" s="843"/>
      <c r="AIA43" s="843"/>
      <c r="AIB43" s="843"/>
      <c r="AIC43" s="843"/>
      <c r="AID43" s="843"/>
      <c r="AIE43" s="843"/>
      <c r="AIF43" s="843"/>
      <c r="AIG43" s="843"/>
      <c r="AIH43" s="843"/>
      <c r="AII43" s="843"/>
      <c r="AIJ43" s="843"/>
      <c r="AIK43" s="843"/>
      <c r="AIL43" s="843"/>
      <c r="AIM43" s="843"/>
      <c r="AIN43" s="843"/>
      <c r="AIO43" s="843"/>
      <c r="AIP43" s="843"/>
      <c r="AIQ43" s="843"/>
      <c r="AIR43" s="843"/>
      <c r="AIS43" s="843"/>
      <c r="AIT43" s="843"/>
      <c r="AIU43" s="843"/>
      <c r="AIV43" s="843"/>
      <c r="AIW43" s="843"/>
      <c r="AIX43" s="843"/>
      <c r="AIY43" s="843"/>
      <c r="AIZ43" s="843"/>
      <c r="AJA43" s="843"/>
      <c r="AJB43" s="843"/>
      <c r="AJC43" s="843"/>
      <c r="AJD43" s="843"/>
      <c r="AJE43" s="843"/>
      <c r="AJF43" s="843"/>
      <c r="AJG43" s="843"/>
      <c r="AJH43" s="843"/>
      <c r="AJI43" s="843"/>
      <c r="AJJ43" s="843"/>
      <c r="AJK43" s="843"/>
      <c r="AJL43" s="843"/>
      <c r="AJM43" s="843"/>
      <c r="AJN43" s="843"/>
      <c r="AJO43" s="843"/>
      <c r="AJP43" s="843"/>
      <c r="AJQ43" s="843"/>
      <c r="AJR43" s="843"/>
      <c r="AJS43" s="843"/>
      <c r="AJT43" s="843"/>
      <c r="AJU43" s="843"/>
      <c r="AJV43" s="843"/>
      <c r="AJW43" s="843"/>
      <c r="AJX43" s="843"/>
      <c r="AJY43" s="843"/>
      <c r="AJZ43" s="843"/>
      <c r="AKA43" s="843"/>
      <c r="AKB43" s="843"/>
      <c r="AKC43" s="843"/>
      <c r="AKD43" s="843"/>
      <c r="AKE43" s="843"/>
      <c r="AKF43" s="843"/>
      <c r="AKG43" s="843"/>
      <c r="AKH43" s="843"/>
      <c r="AKI43" s="843"/>
      <c r="AKJ43" s="843"/>
      <c r="AKK43" s="843"/>
      <c r="AKL43" s="843"/>
      <c r="AKM43" s="843"/>
      <c r="AKN43" s="843"/>
      <c r="AKO43" s="843"/>
      <c r="AKP43" s="843"/>
      <c r="AKQ43" s="843"/>
      <c r="AKR43" s="843"/>
      <c r="AKS43" s="843"/>
      <c r="AKT43" s="843"/>
      <c r="AKU43" s="843"/>
      <c r="AKV43" s="843"/>
      <c r="AKW43" s="843"/>
      <c r="AKX43" s="843"/>
      <c r="AKY43" s="843"/>
      <c r="AKZ43" s="843"/>
      <c r="ALA43" s="843"/>
      <c r="ALB43" s="843"/>
      <c r="ALC43" s="843"/>
      <c r="ALD43" s="843"/>
      <c r="ALE43" s="843"/>
      <c r="ALF43" s="843"/>
      <c r="ALG43" s="843"/>
      <c r="ALH43" s="843"/>
      <c r="ALI43" s="843"/>
      <c r="ALJ43" s="843"/>
      <c r="ALK43" s="843"/>
      <c r="ALL43" s="843"/>
      <c r="ALM43" s="843"/>
      <c r="ALN43" s="843"/>
      <c r="ALO43" s="843"/>
      <c r="ALP43" s="843"/>
      <c r="ALQ43" s="843"/>
      <c r="ALR43" s="843"/>
      <c r="ALS43" s="843"/>
      <c r="ALT43" s="843"/>
      <c r="ALU43" s="843"/>
      <c r="ALV43" s="843"/>
      <c r="ALW43" s="843"/>
      <c r="ALX43" s="843"/>
      <c r="ALY43" s="843"/>
      <c r="ALZ43" s="843"/>
      <c r="AMA43" s="843"/>
      <c r="AMB43" s="843"/>
      <c r="AMC43" s="843"/>
      <c r="AMD43" s="843"/>
      <c r="AME43" s="843"/>
      <c r="AMF43" s="843"/>
      <c r="AMG43" s="843"/>
      <c r="AMH43" s="843"/>
      <c r="AMI43" s="843"/>
      <c r="AMJ43" s="843"/>
      <c r="AMK43" s="843"/>
      <c r="AML43" s="843"/>
      <c r="AMM43" s="843"/>
      <c r="AMN43" s="843"/>
      <c r="AMO43" s="843"/>
      <c r="AMP43" s="843"/>
      <c r="AMQ43" s="843"/>
      <c r="AMR43" s="843"/>
      <c r="AMS43" s="843"/>
      <c r="AMT43" s="843"/>
      <c r="AMU43" s="843"/>
      <c r="AMV43" s="843"/>
      <c r="AMW43" s="843"/>
      <c r="AMX43" s="843"/>
      <c r="AMY43" s="843"/>
      <c r="AMZ43" s="843"/>
      <c r="ANA43" s="843"/>
      <c r="ANB43" s="843"/>
      <c r="ANC43" s="843"/>
      <c r="AND43" s="843"/>
      <c r="ANE43" s="843"/>
      <c r="ANF43" s="843"/>
      <c r="ANG43" s="843"/>
      <c r="ANH43" s="843"/>
      <c r="ANI43" s="843"/>
      <c r="ANJ43" s="843"/>
      <c r="ANK43" s="843"/>
      <c r="ANL43" s="843"/>
      <c r="ANM43" s="843"/>
      <c r="ANN43" s="843"/>
      <c r="ANO43" s="843"/>
      <c r="ANP43" s="843"/>
      <c r="ANQ43" s="843"/>
      <c r="ANR43" s="843"/>
      <c r="ANS43" s="843"/>
      <c r="ANT43" s="843"/>
      <c r="ANU43" s="843"/>
      <c r="ANV43" s="843"/>
      <c r="ANW43" s="843"/>
      <c r="ANX43" s="843"/>
      <c r="ANY43" s="843"/>
      <c r="ANZ43" s="843"/>
      <c r="AOA43" s="843"/>
      <c r="AOB43" s="843"/>
      <c r="AOC43" s="843"/>
      <c r="AOD43" s="843"/>
      <c r="AOE43" s="843"/>
      <c r="AOF43" s="843"/>
      <c r="AOG43" s="843"/>
      <c r="AOH43" s="843"/>
      <c r="AOI43" s="843"/>
      <c r="AOJ43" s="843"/>
      <c r="AOK43" s="843"/>
      <c r="AOL43" s="843"/>
      <c r="AOM43" s="843"/>
      <c r="AON43" s="843"/>
      <c r="AOO43" s="843"/>
      <c r="AOP43" s="843"/>
      <c r="AOQ43" s="843"/>
      <c r="AOR43" s="843"/>
      <c r="AOS43" s="843"/>
      <c r="AOT43" s="843"/>
      <c r="AOU43" s="843"/>
      <c r="AOV43" s="843"/>
      <c r="AOW43" s="843"/>
      <c r="AOX43" s="843"/>
      <c r="AOY43" s="843"/>
      <c r="AOZ43" s="843"/>
      <c r="APA43" s="843"/>
      <c r="APB43" s="843"/>
      <c r="APC43" s="843"/>
      <c r="APD43" s="843"/>
      <c r="APE43" s="843"/>
      <c r="APF43" s="843"/>
      <c r="APG43" s="843"/>
      <c r="APH43" s="843"/>
      <c r="API43" s="843"/>
      <c r="APJ43" s="843"/>
      <c r="APK43" s="843"/>
      <c r="APL43" s="843"/>
      <c r="APM43" s="843"/>
      <c r="APN43" s="843"/>
      <c r="APO43" s="843"/>
      <c r="APP43" s="843"/>
      <c r="APQ43" s="843"/>
      <c r="APR43" s="843"/>
      <c r="APS43" s="843"/>
      <c r="APT43" s="843"/>
      <c r="APU43" s="843"/>
      <c r="APV43" s="843"/>
      <c r="APW43" s="843"/>
      <c r="APX43" s="843"/>
      <c r="APY43" s="843"/>
      <c r="APZ43" s="843"/>
      <c r="AQA43" s="843"/>
      <c r="AQB43" s="843"/>
      <c r="AQC43" s="843"/>
      <c r="AQD43" s="843"/>
      <c r="AQE43" s="843"/>
      <c r="AQF43" s="843"/>
      <c r="AQG43" s="843"/>
      <c r="AQH43" s="843"/>
      <c r="AQI43" s="843"/>
      <c r="AQJ43" s="843"/>
      <c r="AQK43" s="843"/>
      <c r="AQL43" s="843"/>
      <c r="AQM43" s="843"/>
      <c r="AQN43" s="843"/>
      <c r="AQO43" s="843"/>
      <c r="AQP43" s="843"/>
      <c r="AQQ43" s="843"/>
      <c r="AQR43" s="843"/>
      <c r="AQS43" s="843"/>
      <c r="AQT43" s="843"/>
      <c r="AQU43" s="843"/>
      <c r="AQV43" s="843"/>
      <c r="AQW43" s="843"/>
      <c r="AQX43" s="843"/>
      <c r="AQY43" s="843"/>
      <c r="AQZ43" s="843"/>
      <c r="ARA43" s="843"/>
      <c r="ARB43" s="843"/>
      <c r="ARC43" s="843"/>
      <c r="ARD43" s="843"/>
      <c r="ARE43" s="843"/>
      <c r="ARF43" s="843"/>
      <c r="ARG43" s="843"/>
      <c r="ARH43" s="843"/>
      <c r="ARI43" s="843"/>
      <c r="ARJ43" s="843"/>
      <c r="ARK43" s="843"/>
      <c r="ARL43" s="843"/>
      <c r="ARM43" s="843"/>
      <c r="ARN43" s="843"/>
      <c r="ARO43" s="843"/>
      <c r="ARP43" s="843"/>
      <c r="ARQ43" s="843"/>
      <c r="ARR43" s="843"/>
      <c r="ARS43" s="843"/>
      <c r="ART43" s="843"/>
      <c r="ARU43" s="843"/>
      <c r="ARV43" s="843"/>
      <c r="ARW43" s="843"/>
      <c r="ARX43" s="843"/>
      <c r="ARY43" s="843"/>
      <c r="ARZ43" s="843"/>
      <c r="ASA43" s="843"/>
      <c r="ASB43" s="843"/>
      <c r="ASC43" s="843"/>
      <c r="ASD43" s="843"/>
      <c r="ASE43" s="843"/>
      <c r="ASF43" s="843"/>
      <c r="ASG43" s="843"/>
      <c r="ASH43" s="843"/>
      <c r="ASI43" s="843"/>
      <c r="ASJ43" s="843"/>
      <c r="ASK43" s="843"/>
      <c r="ASL43" s="843"/>
      <c r="ASM43" s="843"/>
      <c r="ASN43" s="843"/>
      <c r="ASO43" s="843"/>
      <c r="ASP43" s="843"/>
      <c r="ASQ43" s="843"/>
      <c r="ASR43" s="843"/>
      <c r="ASS43" s="843"/>
      <c r="AST43" s="843"/>
      <c r="ASU43" s="843"/>
      <c r="ASV43" s="843"/>
      <c r="ASW43" s="843"/>
      <c r="ASX43" s="843"/>
      <c r="ASY43" s="843"/>
      <c r="ASZ43" s="843"/>
      <c r="ATA43" s="843"/>
      <c r="ATB43" s="843"/>
      <c r="ATC43" s="843"/>
      <c r="ATD43" s="843"/>
      <c r="ATE43" s="843"/>
      <c r="ATF43" s="843"/>
      <c r="ATG43" s="843"/>
      <c r="ATH43" s="843"/>
      <c r="ATI43" s="843"/>
      <c r="ATJ43" s="843"/>
      <c r="ATK43" s="843"/>
      <c r="ATL43" s="843"/>
      <c r="ATM43" s="843"/>
      <c r="ATN43" s="843"/>
      <c r="ATO43" s="843"/>
      <c r="ATP43" s="843"/>
      <c r="ATQ43" s="843"/>
      <c r="ATR43" s="843"/>
      <c r="ATS43" s="843"/>
      <c r="ATT43" s="843"/>
      <c r="ATU43" s="843"/>
      <c r="ATV43" s="843"/>
      <c r="ATW43" s="843"/>
      <c r="ATX43" s="843"/>
      <c r="ATY43" s="843"/>
      <c r="ATZ43" s="843"/>
      <c r="AUA43" s="843"/>
      <c r="AUB43" s="843"/>
      <c r="AUC43" s="843"/>
      <c r="AUD43" s="843"/>
      <c r="AUE43" s="843"/>
      <c r="AUF43" s="843"/>
      <c r="AUG43" s="843"/>
      <c r="AUH43" s="843"/>
      <c r="AUI43" s="843"/>
      <c r="AUJ43" s="843"/>
      <c r="AUK43" s="843"/>
      <c r="AUL43" s="843"/>
      <c r="AUM43" s="843"/>
      <c r="AUN43" s="843"/>
      <c r="AUO43" s="843"/>
      <c r="AUP43" s="843"/>
      <c r="AUQ43" s="843"/>
      <c r="AUR43" s="843"/>
      <c r="AUS43" s="843"/>
      <c r="AUT43" s="843"/>
      <c r="AUU43" s="843"/>
      <c r="AUV43" s="843"/>
      <c r="AUW43" s="843"/>
      <c r="AUX43" s="843"/>
      <c r="AUY43" s="843"/>
      <c r="AUZ43" s="843"/>
      <c r="AVA43" s="843"/>
      <c r="AVB43" s="843"/>
      <c r="AVC43" s="843"/>
      <c r="AVD43" s="843"/>
      <c r="AVE43" s="843"/>
      <c r="AVF43" s="843"/>
      <c r="AVG43" s="843"/>
      <c r="AVH43" s="843"/>
      <c r="AVI43" s="843"/>
      <c r="AVJ43" s="843"/>
      <c r="AVK43" s="843"/>
      <c r="AVL43" s="843"/>
      <c r="AVM43" s="843"/>
      <c r="AVN43" s="843"/>
      <c r="AVO43" s="843"/>
      <c r="AVP43" s="843"/>
      <c r="AVQ43" s="843"/>
      <c r="AVR43" s="843"/>
      <c r="AVS43" s="843"/>
      <c r="AVT43" s="843"/>
      <c r="AVU43" s="843"/>
      <c r="AVV43" s="843"/>
      <c r="AVW43" s="843"/>
      <c r="AVX43" s="843"/>
      <c r="AVY43" s="843"/>
      <c r="AVZ43" s="843"/>
      <c r="AWA43" s="843"/>
      <c r="AWB43" s="843"/>
      <c r="AWC43" s="843"/>
      <c r="AWD43" s="843"/>
      <c r="AWE43" s="843"/>
      <c r="AWF43" s="843"/>
      <c r="AWG43" s="843"/>
      <c r="AWH43" s="843"/>
      <c r="AWI43" s="843"/>
      <c r="AWJ43" s="843"/>
      <c r="AWK43" s="843"/>
      <c r="AWL43" s="843"/>
      <c r="AWM43" s="843"/>
      <c r="AWN43" s="843"/>
      <c r="AWO43" s="843"/>
      <c r="AWP43" s="843"/>
      <c r="AWQ43" s="843"/>
      <c r="AWR43" s="843"/>
      <c r="AWS43" s="843"/>
      <c r="AWT43" s="843"/>
      <c r="AWU43" s="843"/>
      <c r="AWV43" s="843"/>
      <c r="AWW43" s="843"/>
      <c r="AWX43" s="843"/>
      <c r="AWY43" s="843"/>
      <c r="AWZ43" s="843"/>
      <c r="AXA43" s="843"/>
      <c r="AXB43" s="843"/>
      <c r="AXC43" s="843"/>
      <c r="AXD43" s="843"/>
      <c r="AXE43" s="843"/>
      <c r="AXF43" s="843"/>
      <c r="AXG43" s="843"/>
      <c r="AXH43" s="843"/>
      <c r="AXI43" s="843"/>
      <c r="AXJ43" s="843"/>
      <c r="AXK43" s="843"/>
      <c r="AXL43" s="843"/>
      <c r="AXM43" s="843"/>
      <c r="AXN43" s="843"/>
      <c r="AXO43" s="843"/>
      <c r="AXP43" s="843"/>
      <c r="AXQ43" s="843"/>
      <c r="AXR43" s="843"/>
      <c r="AXS43" s="843"/>
      <c r="AXT43" s="843"/>
      <c r="AXU43" s="843"/>
      <c r="AXV43" s="843"/>
      <c r="AXW43" s="843"/>
      <c r="AXX43" s="843"/>
      <c r="AXY43" s="843"/>
      <c r="AXZ43" s="843"/>
      <c r="AYA43" s="843"/>
      <c r="AYB43" s="843"/>
      <c r="AYC43" s="843"/>
      <c r="AYD43" s="843"/>
      <c r="AYE43" s="843"/>
      <c r="AYF43" s="843"/>
      <c r="AYG43" s="843"/>
      <c r="AYH43" s="843"/>
      <c r="AYI43" s="843"/>
      <c r="AYJ43" s="843"/>
      <c r="AYK43" s="843"/>
      <c r="AYL43" s="843"/>
      <c r="AYM43" s="843"/>
      <c r="AYN43" s="843"/>
      <c r="AYO43" s="843"/>
      <c r="AYP43" s="843"/>
      <c r="AYQ43" s="843"/>
      <c r="AYR43" s="843"/>
      <c r="AYS43" s="843"/>
    </row>
    <row r="44" spans="1:1345" s="744" customFormat="1" ht="15" customHeight="1">
      <c r="A44" s="707"/>
      <c r="B44" s="717"/>
      <c r="C44" s="718"/>
      <c r="D44" s="709">
        <v>1</v>
      </c>
      <c r="E44" s="708" t="s">
        <v>41</v>
      </c>
      <c r="F44" s="708"/>
      <c r="G44" s="708" t="s">
        <v>42</v>
      </c>
      <c r="H44" s="710">
        <f t="shared" si="19"/>
        <v>0</v>
      </c>
      <c r="I44" s="710">
        <f t="shared" si="6"/>
        <v>0</v>
      </c>
      <c r="J44" s="710">
        <f t="shared" si="23"/>
        <v>0</v>
      </c>
      <c r="K44" s="711">
        <f t="shared" si="24"/>
        <v>0</v>
      </c>
      <c r="L44" s="742">
        <f>SUM(L45:L56)</f>
        <v>0</v>
      </c>
      <c r="M44" s="742">
        <f>SUM(M45:M56)</f>
        <v>0</v>
      </c>
      <c r="N44" s="743"/>
      <c r="O44" s="742">
        <f>SUM(O45:O56)</f>
        <v>0</v>
      </c>
      <c r="P44" s="742">
        <f>SUM(P45:P56)</f>
        <v>0</v>
      </c>
      <c r="Q44" s="743"/>
      <c r="R44" s="742">
        <f>SUM(R45:R56)</f>
        <v>0</v>
      </c>
      <c r="S44" s="742">
        <f>SUM(S45:S56)</f>
        <v>0</v>
      </c>
      <c r="T44" s="743"/>
      <c r="U44" s="742">
        <f>SUM(U45:U56)</f>
        <v>0</v>
      </c>
      <c r="V44" s="742">
        <f>SUM(V45:V56)</f>
        <v>0</v>
      </c>
      <c r="W44" s="743"/>
      <c r="X44" s="742">
        <f>SUM(X45:X56)</f>
        <v>0</v>
      </c>
      <c r="Y44" s="742">
        <f>SUM(Y45:Y56)</f>
        <v>0</v>
      </c>
      <c r="Z44" s="743"/>
      <c r="AA44" s="742">
        <f>SUM(AA45:AA56)</f>
        <v>0</v>
      </c>
      <c r="AB44" s="742">
        <f>SUM(AB45:AB56)</f>
        <v>0</v>
      </c>
      <c r="AC44" s="743"/>
      <c r="AD44" s="742">
        <f>SUM(AD45:AD56)</f>
        <v>0</v>
      </c>
      <c r="AE44" s="742">
        <f>SUM(AE45:AE56)</f>
        <v>0</v>
      </c>
      <c r="AF44" s="743"/>
      <c r="AG44" s="742">
        <f>SUM(AG45:AG56)</f>
        <v>0</v>
      </c>
      <c r="AH44" s="742">
        <f>SUM(AH45:AH56)</f>
        <v>0</v>
      </c>
      <c r="AI44" s="743"/>
      <c r="AJ44" s="742">
        <f>SUM(AJ45:AJ56)</f>
        <v>0</v>
      </c>
      <c r="AK44" s="742">
        <f>SUM(AK45:AK56)</f>
        <v>0</v>
      </c>
      <c r="AL44" s="743"/>
      <c r="AM44" s="742">
        <f>SUM(AM45:AM56)</f>
        <v>0</v>
      </c>
      <c r="AN44" s="742">
        <f>SUM(AN45:AN56)</f>
        <v>0</v>
      </c>
      <c r="AO44" s="743"/>
      <c r="AP44" s="742">
        <f>SUM(AP45:AP56)</f>
        <v>0</v>
      </c>
      <c r="AQ44" s="742">
        <f>SUM(AQ45:AQ56)</f>
        <v>0</v>
      </c>
      <c r="AR44" s="743"/>
      <c r="AS44" s="742">
        <f>SUM(AS45:AS56)</f>
        <v>0</v>
      </c>
      <c r="AT44" s="742">
        <f>SUM(AT45:AT56)</f>
        <v>0</v>
      </c>
      <c r="AU44" s="743"/>
      <c r="AV44" s="742">
        <f>SUM(AV45:AV56)</f>
        <v>0</v>
      </c>
      <c r="AW44" s="742">
        <f>SUM(AW45:AW56)</f>
        <v>0</v>
      </c>
      <c r="AX44" s="743"/>
      <c r="AY44" s="742">
        <f>SUM(AY45:AY56)</f>
        <v>0</v>
      </c>
      <c r="AZ44" s="742">
        <f>SUM(AZ45:AZ56)</f>
        <v>0</v>
      </c>
      <c r="BA44" s="743"/>
      <c r="BB44" s="742">
        <f>SUM(BB45:BB56)</f>
        <v>0</v>
      </c>
      <c r="BC44" s="742">
        <f>SUM(BC45:BC56)</f>
        <v>0</v>
      </c>
      <c r="BD44" s="743"/>
      <c r="BE44" s="742">
        <f>SUM(BE45:BE56)</f>
        <v>0</v>
      </c>
      <c r="BF44" s="742">
        <f>SUM(BF45:BF56)</f>
        <v>0</v>
      </c>
      <c r="BG44" s="743"/>
      <c r="BH44" s="742">
        <f>SUM(BH45:BH56)</f>
        <v>0</v>
      </c>
      <c r="BI44" s="742">
        <f>SUM(BI45:BI56)</f>
        <v>0</v>
      </c>
      <c r="BJ44" s="743"/>
      <c r="BK44" s="742">
        <f>SUM(BK45:BK56)</f>
        <v>0</v>
      </c>
      <c r="BL44" s="742">
        <f>SUM(BL45:BL56)</f>
        <v>0</v>
      </c>
      <c r="BM44" s="743"/>
      <c r="BN44" s="742">
        <f>SUM(BN45:BN56)</f>
        <v>0</v>
      </c>
      <c r="BO44" s="742">
        <f>SUM(BO45:BO56)</f>
        <v>0</v>
      </c>
      <c r="BP44" s="743"/>
      <c r="BQ44" s="742">
        <f>SUM(BQ45:BQ56)</f>
        <v>0</v>
      </c>
      <c r="BR44" s="742">
        <f>SUM(BR45:BR56)</f>
        <v>0</v>
      </c>
      <c r="BS44" s="743"/>
      <c r="BT44" s="742">
        <f>SUM(BT45:BT56)</f>
        <v>0</v>
      </c>
      <c r="BU44" s="742">
        <f>SUM(BU45:BU56)</f>
        <v>0</v>
      </c>
      <c r="BV44" s="743"/>
      <c r="BW44" s="742">
        <f>SUM(BW45:BW56)</f>
        <v>0</v>
      </c>
      <c r="BX44" s="742">
        <f>SUM(BX45:BX56)</f>
        <v>0</v>
      </c>
      <c r="BY44" s="743"/>
      <c r="BZ44" s="742">
        <f>SUM(BZ45:BZ56)</f>
        <v>0</v>
      </c>
      <c r="CA44" s="742">
        <f>SUM(CA45:CA56)</f>
        <v>0</v>
      </c>
      <c r="CB44" s="743"/>
      <c r="CC44" s="742">
        <f>SUM(CC45:CC56)</f>
        <v>0</v>
      </c>
      <c r="CD44" s="742">
        <f>SUM(CD45:CD56)</f>
        <v>0</v>
      </c>
      <c r="CE44" s="743"/>
      <c r="CF44" s="742">
        <f>SUM(CF45:CF56)</f>
        <v>0</v>
      </c>
      <c r="CG44" s="742">
        <f>SUM(CG45:CG56)</f>
        <v>0</v>
      </c>
      <c r="CH44" s="743"/>
      <c r="CI44" s="742">
        <f>SUM(CI45:CI56)</f>
        <v>0</v>
      </c>
      <c r="CJ44" s="742">
        <f>SUM(CJ45:CJ56)</f>
        <v>0</v>
      </c>
      <c r="CK44" s="743"/>
      <c r="CL44" s="742">
        <f>SUM(CL45:CL56)</f>
        <v>0</v>
      </c>
      <c r="CM44" s="742">
        <f>SUM(CM45:CM56)</f>
        <v>0</v>
      </c>
      <c r="CN44" s="743"/>
      <c r="CO44" s="742">
        <f>SUM(CO45:CO56)</f>
        <v>0</v>
      </c>
      <c r="CP44" s="742">
        <f>SUM(CP45:CP56)</f>
        <v>0</v>
      </c>
      <c r="CQ44" s="743"/>
      <c r="CR44" s="742">
        <f>SUM(CR45:CR56)</f>
        <v>0</v>
      </c>
      <c r="CS44" s="742">
        <f>SUM(CS45:CS56)</f>
        <v>0</v>
      </c>
      <c r="CT44" s="743"/>
      <c r="CU44" s="742">
        <f>SUM(CU45:CU56)</f>
        <v>0</v>
      </c>
      <c r="CV44" s="742">
        <f>SUM(CV45:CV56)</f>
        <v>0</v>
      </c>
      <c r="CW44" s="743"/>
      <c r="CX44" s="742">
        <f>SUM(CX45:CX56)</f>
        <v>0</v>
      </c>
      <c r="CY44" s="742">
        <f>SUM(CY45:CY56)</f>
        <v>0</v>
      </c>
      <c r="CZ44" s="743"/>
      <c r="DA44" s="742">
        <f>SUM(DA45:DA56)</f>
        <v>0</v>
      </c>
      <c r="DB44" s="742">
        <f>SUM(DB45:DB56)</f>
        <v>0</v>
      </c>
      <c r="DC44" s="743"/>
      <c r="DD44" s="742">
        <f>SUM(DD45:DD56)</f>
        <v>0</v>
      </c>
      <c r="DE44" s="742">
        <f>SUM(DE45:DE56)</f>
        <v>0</v>
      </c>
      <c r="DF44" s="743"/>
      <c r="DG44" s="742">
        <f>SUM(DG45:DG56)</f>
        <v>0</v>
      </c>
      <c r="DH44" s="742">
        <f>SUM(DH45:DH56)</f>
        <v>0</v>
      </c>
      <c r="DI44" s="743"/>
      <c r="DJ44" s="742">
        <f>SUM(DJ45:DJ56)</f>
        <v>0</v>
      </c>
      <c r="DK44" s="742">
        <f>SUM(DK45:DK56)</f>
        <v>0</v>
      </c>
      <c r="DL44" s="743"/>
      <c r="DM44" s="742">
        <f>SUM(DM45:DM56)</f>
        <v>0</v>
      </c>
      <c r="DN44" s="742">
        <f>SUM(DN45:DN56)</f>
        <v>0</v>
      </c>
      <c r="DO44" s="743"/>
      <c r="DP44" s="742">
        <f>SUM(DP45:DP56)</f>
        <v>0</v>
      </c>
      <c r="DQ44" s="742">
        <f>SUM(DQ45:DQ56)</f>
        <v>0</v>
      </c>
      <c r="DR44" s="743"/>
      <c r="DS44" s="742">
        <f>SUM(DS45:DS56)</f>
        <v>0</v>
      </c>
      <c r="DT44" s="742">
        <f>SUM(DT45:DT56)</f>
        <v>0</v>
      </c>
      <c r="DU44" s="743"/>
      <c r="DV44" s="742">
        <f>SUM(DV45:DV56)</f>
        <v>0</v>
      </c>
      <c r="DW44" s="742">
        <f>SUM(DW45:DW56)</f>
        <v>0</v>
      </c>
      <c r="DX44" s="743"/>
      <c r="DY44" s="742">
        <f>SUM(DY45:DY56)</f>
        <v>0</v>
      </c>
      <c r="DZ44" s="742">
        <f>SUM(DZ45:DZ56)</f>
        <v>0</v>
      </c>
      <c r="EA44" s="743"/>
      <c r="EB44" s="742">
        <f>SUM(EB45:EB56)</f>
        <v>0</v>
      </c>
      <c r="EC44" s="742">
        <f>SUM(EC45:EC56)</f>
        <v>0</v>
      </c>
      <c r="ED44" s="743"/>
      <c r="EE44" s="742">
        <f t="shared" ref="EE44:EL44" si="26">SUM(EE45:EE56)</f>
        <v>0</v>
      </c>
      <c r="EF44" s="742">
        <f t="shared" si="26"/>
        <v>0</v>
      </c>
      <c r="EG44" s="742">
        <f t="shared" si="26"/>
        <v>0</v>
      </c>
      <c r="EH44" s="742">
        <f t="shared" si="26"/>
        <v>0</v>
      </c>
      <c r="EI44" s="742">
        <f t="shared" si="26"/>
        <v>0</v>
      </c>
      <c r="EJ44" s="742">
        <f t="shared" si="26"/>
        <v>0</v>
      </c>
      <c r="EK44" s="742">
        <f t="shared" si="26"/>
        <v>0</v>
      </c>
      <c r="EL44" s="742">
        <f t="shared" si="26"/>
        <v>0</v>
      </c>
      <c r="EM44" s="743"/>
      <c r="EN44" s="742">
        <f>SUM(EN45:EN56)</f>
        <v>0</v>
      </c>
      <c r="EO44" s="742">
        <f>SUM(EO45:EO56)</f>
        <v>0</v>
      </c>
      <c r="EP44" s="743"/>
      <c r="EQ44" s="742">
        <f>SUM(EQ45:EQ56)</f>
        <v>0</v>
      </c>
      <c r="ER44" s="742">
        <f>SUM(ER45:ER56)</f>
        <v>0</v>
      </c>
      <c r="ES44" s="743"/>
      <c r="ET44" s="742">
        <f>SUM(ET45:ET56)</f>
        <v>0</v>
      </c>
      <c r="EU44" s="742">
        <f>SUM(EU45:EU56)</f>
        <v>0</v>
      </c>
      <c r="EV44" s="743"/>
      <c r="EW44" s="742">
        <f>SUM(EW45:EW56)</f>
        <v>0</v>
      </c>
      <c r="EX44" s="742">
        <f>SUM(EX45:EX56)</f>
        <v>0</v>
      </c>
      <c r="EY44" s="743"/>
      <c r="EZ44" s="742">
        <f>SUM(EZ45:EZ56)</f>
        <v>0</v>
      </c>
      <c r="FA44" s="742">
        <f>SUM(FA45:FA56)</f>
        <v>0</v>
      </c>
      <c r="FB44" s="743"/>
      <c r="FC44" s="742">
        <f>SUM(FC45:FC56)</f>
        <v>0</v>
      </c>
      <c r="FD44" s="742">
        <f>SUM(FD45:FD56)</f>
        <v>0</v>
      </c>
      <c r="FE44" s="743"/>
      <c r="FF44" s="742">
        <f>SUM(FF45:FF56)</f>
        <v>0</v>
      </c>
      <c r="FG44" s="742">
        <f>SUM(FG45:FG56)</f>
        <v>0</v>
      </c>
      <c r="FH44" s="743"/>
      <c r="FI44" s="742">
        <f>SUM(FI45:FI56)</f>
        <v>0</v>
      </c>
      <c r="FJ44" s="742">
        <f>SUM(FJ45:FJ56)</f>
        <v>0</v>
      </c>
      <c r="FK44" s="743"/>
      <c r="FL44" s="742">
        <f>SUM(FL45:FL56)</f>
        <v>0</v>
      </c>
      <c r="FM44" s="742">
        <f>SUM(FM45:FM56)</f>
        <v>0</v>
      </c>
      <c r="FN44" s="743"/>
      <c r="FO44" s="742">
        <f>SUM(FO45:FO56)</f>
        <v>0</v>
      </c>
      <c r="FP44" s="742">
        <f>SUM(FP45:FP56)</f>
        <v>0</v>
      </c>
      <c r="FQ44" s="743"/>
      <c r="FR44" s="742">
        <f>SUM(FR45:FR56)</f>
        <v>0</v>
      </c>
      <c r="FS44" s="742">
        <f>SUM(FS45:FS56)</f>
        <v>0</v>
      </c>
      <c r="FT44" s="743"/>
      <c r="FU44" s="742">
        <f>SUM(FU45:FU56)</f>
        <v>0</v>
      </c>
      <c r="FV44" s="742">
        <f>SUM(FV45:FV56)</f>
        <v>0</v>
      </c>
      <c r="FW44" s="743"/>
      <c r="FX44" s="742">
        <f>SUM(FX45:FX56)</f>
        <v>0</v>
      </c>
      <c r="FY44" s="742">
        <f>SUM(FY45:FY56)</f>
        <v>0</v>
      </c>
      <c r="FZ44" s="743"/>
      <c r="GA44" s="710">
        <f>SUMIF($AM$5:$FX$5,"Kötelező feladatok",AM44:FX44)</f>
        <v>0</v>
      </c>
      <c r="GB44" s="710">
        <f t="shared" si="22"/>
        <v>0</v>
      </c>
      <c r="GC44" s="743"/>
      <c r="GD44" s="705">
        <f t="shared" si="3"/>
        <v>0</v>
      </c>
      <c r="GE44" s="836"/>
      <c r="GF44" s="844"/>
      <c r="GG44" s="844"/>
      <c r="GH44" s="844"/>
      <c r="GI44" s="844"/>
      <c r="GJ44" s="844"/>
      <c r="GK44" s="844"/>
      <c r="GL44" s="844"/>
      <c r="GM44" s="844"/>
      <c r="GN44" s="844"/>
      <c r="GO44" s="844"/>
      <c r="GP44" s="844"/>
      <c r="GQ44" s="844"/>
      <c r="GR44" s="844"/>
      <c r="GS44" s="844"/>
      <c r="GT44" s="844"/>
      <c r="GU44" s="844"/>
      <c r="GV44" s="844"/>
      <c r="GW44" s="844"/>
      <c r="GX44" s="844"/>
      <c r="GY44" s="844"/>
      <c r="GZ44" s="844"/>
      <c r="HA44" s="844"/>
      <c r="HB44" s="844"/>
      <c r="HC44" s="844"/>
      <c r="HD44" s="844"/>
      <c r="HE44" s="844"/>
      <c r="HF44" s="844"/>
      <c r="HG44" s="844"/>
      <c r="HH44" s="844"/>
      <c r="HI44" s="844"/>
      <c r="HJ44" s="844"/>
      <c r="HK44" s="844"/>
      <c r="HL44" s="844"/>
      <c r="HM44" s="844"/>
      <c r="HN44" s="844"/>
      <c r="HO44" s="844"/>
      <c r="HP44" s="844"/>
      <c r="HQ44" s="844"/>
      <c r="HR44" s="844"/>
      <c r="HS44" s="844"/>
      <c r="HT44" s="844"/>
      <c r="HU44" s="844"/>
      <c r="HV44" s="844"/>
      <c r="HW44" s="844"/>
      <c r="HX44" s="844"/>
      <c r="HY44" s="844"/>
      <c r="HZ44" s="844"/>
      <c r="IA44" s="844"/>
      <c r="IB44" s="844"/>
      <c r="IC44" s="844"/>
      <c r="ID44" s="844"/>
      <c r="IE44" s="844"/>
      <c r="IF44" s="844"/>
      <c r="IG44" s="844"/>
      <c r="IH44" s="844"/>
      <c r="II44" s="844"/>
      <c r="IJ44" s="844"/>
      <c r="IK44" s="844"/>
      <c r="IL44" s="844"/>
      <c r="IM44" s="844"/>
      <c r="IN44" s="844"/>
      <c r="IO44" s="844"/>
      <c r="IP44" s="844"/>
      <c r="IQ44" s="844"/>
      <c r="IR44" s="844"/>
      <c r="IS44" s="844"/>
      <c r="IT44" s="844"/>
      <c r="IU44" s="844"/>
      <c r="IV44" s="844"/>
      <c r="IW44" s="844"/>
      <c r="IX44" s="844"/>
      <c r="IY44" s="844"/>
      <c r="IZ44" s="844"/>
      <c r="JA44" s="844"/>
      <c r="JB44" s="844"/>
      <c r="JC44" s="844"/>
      <c r="JD44" s="844"/>
      <c r="JE44" s="844"/>
      <c r="JF44" s="844"/>
      <c r="JG44" s="844"/>
      <c r="JH44" s="844"/>
      <c r="JI44" s="844"/>
      <c r="JJ44" s="844"/>
      <c r="JK44" s="844"/>
      <c r="JL44" s="844"/>
      <c r="JM44" s="844"/>
      <c r="JN44" s="844"/>
      <c r="JO44" s="844"/>
      <c r="JP44" s="844"/>
      <c r="JQ44" s="844"/>
      <c r="JR44" s="844"/>
      <c r="JS44" s="844"/>
      <c r="JT44" s="844"/>
      <c r="JU44" s="844"/>
      <c r="JV44" s="844"/>
      <c r="JW44" s="844"/>
      <c r="JX44" s="844"/>
      <c r="JY44" s="844"/>
      <c r="JZ44" s="844"/>
      <c r="KA44" s="844"/>
      <c r="KB44" s="844"/>
      <c r="KC44" s="844"/>
      <c r="KD44" s="844"/>
      <c r="KE44" s="844"/>
      <c r="KF44" s="844"/>
      <c r="KG44" s="844"/>
      <c r="KH44" s="844"/>
      <c r="KI44" s="844"/>
      <c r="KJ44" s="844"/>
      <c r="KK44" s="844"/>
      <c r="KL44" s="844"/>
      <c r="KM44" s="844"/>
      <c r="KN44" s="844"/>
      <c r="KO44" s="844"/>
      <c r="KP44" s="844"/>
      <c r="KQ44" s="844"/>
      <c r="KR44" s="844"/>
      <c r="KS44" s="844"/>
      <c r="KT44" s="844"/>
      <c r="KU44" s="844"/>
      <c r="KV44" s="844"/>
      <c r="KW44" s="844"/>
      <c r="KX44" s="844"/>
      <c r="KY44" s="844"/>
      <c r="KZ44" s="844"/>
      <c r="LA44" s="844"/>
      <c r="LB44" s="844"/>
      <c r="LC44" s="844"/>
      <c r="LD44" s="844"/>
      <c r="LE44" s="844"/>
      <c r="LF44" s="844"/>
      <c r="LG44" s="844"/>
      <c r="LH44" s="844"/>
      <c r="LI44" s="844"/>
      <c r="LJ44" s="844"/>
      <c r="LK44" s="844"/>
      <c r="LL44" s="844"/>
      <c r="LM44" s="844"/>
      <c r="LN44" s="844"/>
      <c r="LO44" s="844"/>
      <c r="LP44" s="844"/>
      <c r="LQ44" s="844"/>
      <c r="LR44" s="844"/>
      <c r="LS44" s="844"/>
      <c r="LT44" s="844"/>
      <c r="LU44" s="844"/>
      <c r="LV44" s="844"/>
      <c r="LW44" s="844"/>
      <c r="LX44" s="844"/>
      <c r="LY44" s="844"/>
      <c r="LZ44" s="844"/>
      <c r="MA44" s="844"/>
      <c r="MB44" s="844"/>
      <c r="MC44" s="844"/>
      <c r="MD44" s="844"/>
      <c r="ME44" s="844"/>
      <c r="MF44" s="844"/>
      <c r="MG44" s="844"/>
      <c r="MH44" s="844"/>
      <c r="MI44" s="844"/>
      <c r="MJ44" s="844"/>
      <c r="MK44" s="844"/>
      <c r="ML44" s="844"/>
      <c r="MM44" s="844"/>
      <c r="MN44" s="844"/>
      <c r="MO44" s="844"/>
      <c r="MP44" s="844"/>
      <c r="MQ44" s="844"/>
      <c r="MR44" s="844"/>
      <c r="MS44" s="844"/>
      <c r="MT44" s="844"/>
      <c r="MU44" s="844"/>
      <c r="MV44" s="844"/>
      <c r="MW44" s="844"/>
      <c r="MX44" s="844"/>
      <c r="MY44" s="844"/>
      <c r="MZ44" s="844"/>
      <c r="NA44" s="844"/>
      <c r="NB44" s="844"/>
      <c r="NC44" s="844"/>
      <c r="ND44" s="844"/>
      <c r="NE44" s="844"/>
      <c r="NF44" s="844"/>
      <c r="NG44" s="844"/>
      <c r="NH44" s="844"/>
      <c r="NI44" s="844"/>
      <c r="NJ44" s="844"/>
      <c r="NK44" s="844"/>
      <c r="NL44" s="844"/>
      <c r="NM44" s="844"/>
      <c r="NN44" s="844"/>
      <c r="NO44" s="844"/>
      <c r="NP44" s="844"/>
      <c r="NQ44" s="844"/>
      <c r="NR44" s="844"/>
      <c r="NS44" s="844"/>
      <c r="NT44" s="844"/>
      <c r="NU44" s="844"/>
      <c r="NV44" s="844"/>
      <c r="NW44" s="844"/>
      <c r="NX44" s="844"/>
      <c r="NY44" s="844"/>
      <c r="NZ44" s="844"/>
      <c r="OA44" s="844"/>
      <c r="OB44" s="844"/>
      <c r="OC44" s="844"/>
      <c r="OD44" s="844"/>
      <c r="OE44" s="844"/>
      <c r="OF44" s="844"/>
      <c r="OG44" s="844"/>
      <c r="OH44" s="844"/>
      <c r="OI44" s="844"/>
      <c r="OJ44" s="844"/>
      <c r="OK44" s="844"/>
      <c r="OL44" s="844"/>
      <c r="OM44" s="844"/>
      <c r="ON44" s="844"/>
      <c r="OO44" s="844"/>
      <c r="OP44" s="844"/>
      <c r="OQ44" s="844"/>
      <c r="OR44" s="844"/>
      <c r="OS44" s="844"/>
      <c r="OT44" s="844"/>
      <c r="OU44" s="844"/>
      <c r="OV44" s="844"/>
      <c r="OW44" s="844"/>
      <c r="OX44" s="844"/>
      <c r="OY44" s="844"/>
      <c r="OZ44" s="844"/>
      <c r="PA44" s="844"/>
      <c r="PB44" s="844"/>
      <c r="PC44" s="844"/>
      <c r="PD44" s="844"/>
      <c r="PE44" s="844"/>
      <c r="PF44" s="844"/>
      <c r="PG44" s="844"/>
      <c r="PH44" s="844"/>
      <c r="PI44" s="844"/>
      <c r="PJ44" s="844"/>
      <c r="PK44" s="844"/>
      <c r="PL44" s="844"/>
      <c r="PM44" s="844"/>
      <c r="PN44" s="844"/>
      <c r="PO44" s="844"/>
      <c r="PP44" s="844"/>
      <c r="PQ44" s="844"/>
      <c r="PR44" s="844"/>
      <c r="PS44" s="844"/>
      <c r="PT44" s="844"/>
      <c r="PU44" s="844"/>
      <c r="PV44" s="844"/>
      <c r="PW44" s="844"/>
      <c r="PX44" s="844"/>
      <c r="PY44" s="844"/>
      <c r="PZ44" s="844"/>
      <c r="QA44" s="844"/>
      <c r="QB44" s="844"/>
      <c r="QC44" s="844"/>
      <c r="QD44" s="844"/>
      <c r="QE44" s="844"/>
      <c r="QF44" s="844"/>
      <c r="QG44" s="844"/>
      <c r="QH44" s="844"/>
      <c r="QI44" s="844"/>
      <c r="QJ44" s="844"/>
      <c r="QK44" s="844"/>
      <c r="QL44" s="844"/>
      <c r="QM44" s="844"/>
      <c r="QN44" s="844"/>
      <c r="QO44" s="844"/>
      <c r="QP44" s="844"/>
      <c r="QQ44" s="844"/>
      <c r="QR44" s="844"/>
      <c r="QS44" s="844"/>
      <c r="QT44" s="844"/>
      <c r="QU44" s="844"/>
      <c r="QV44" s="844"/>
      <c r="QW44" s="844"/>
      <c r="QX44" s="844"/>
      <c r="QY44" s="844"/>
      <c r="QZ44" s="844"/>
      <c r="RA44" s="844"/>
      <c r="RB44" s="844"/>
      <c r="RC44" s="844"/>
      <c r="RD44" s="844"/>
      <c r="RE44" s="844"/>
      <c r="RF44" s="844"/>
      <c r="RG44" s="844"/>
      <c r="RH44" s="844"/>
      <c r="RI44" s="844"/>
      <c r="RJ44" s="844"/>
      <c r="RK44" s="844"/>
      <c r="RL44" s="844"/>
      <c r="RM44" s="844"/>
      <c r="RN44" s="844"/>
      <c r="RO44" s="844"/>
      <c r="RP44" s="844"/>
      <c r="RQ44" s="844"/>
      <c r="RR44" s="844"/>
      <c r="RS44" s="844"/>
      <c r="RT44" s="844"/>
      <c r="RU44" s="844"/>
      <c r="RV44" s="844"/>
      <c r="RW44" s="844"/>
      <c r="RX44" s="844"/>
      <c r="RY44" s="844"/>
      <c r="RZ44" s="844"/>
      <c r="SA44" s="844"/>
      <c r="SB44" s="844"/>
      <c r="SC44" s="844"/>
      <c r="SD44" s="844"/>
      <c r="SE44" s="844"/>
      <c r="SF44" s="844"/>
      <c r="SG44" s="844"/>
      <c r="SH44" s="844"/>
      <c r="SI44" s="844"/>
      <c r="SJ44" s="844"/>
      <c r="SK44" s="844"/>
      <c r="SL44" s="844"/>
      <c r="SM44" s="844"/>
      <c r="SN44" s="844"/>
      <c r="SO44" s="844"/>
      <c r="SP44" s="844"/>
      <c r="SQ44" s="844"/>
      <c r="SR44" s="844"/>
      <c r="SS44" s="844"/>
      <c r="ST44" s="844"/>
      <c r="SU44" s="844"/>
      <c r="SV44" s="844"/>
      <c r="SW44" s="844"/>
      <c r="SX44" s="844"/>
      <c r="SY44" s="844"/>
      <c r="SZ44" s="844"/>
      <c r="TA44" s="844"/>
      <c r="TB44" s="844"/>
      <c r="TC44" s="844"/>
      <c r="TD44" s="844"/>
      <c r="TE44" s="844"/>
      <c r="TF44" s="844"/>
      <c r="TG44" s="844"/>
      <c r="TH44" s="844"/>
      <c r="TI44" s="844"/>
      <c r="TJ44" s="844"/>
      <c r="TK44" s="844"/>
      <c r="TL44" s="844"/>
      <c r="TM44" s="844"/>
      <c r="TN44" s="844"/>
      <c r="TO44" s="844"/>
      <c r="TP44" s="844"/>
      <c r="TQ44" s="844"/>
      <c r="TR44" s="844"/>
      <c r="TS44" s="844"/>
      <c r="TT44" s="844"/>
      <c r="TU44" s="844"/>
      <c r="TV44" s="844"/>
      <c r="TW44" s="844"/>
      <c r="TX44" s="844"/>
      <c r="TY44" s="844"/>
      <c r="TZ44" s="844"/>
      <c r="UA44" s="844"/>
      <c r="UB44" s="844"/>
      <c r="UC44" s="844"/>
      <c r="UD44" s="844"/>
      <c r="UE44" s="844"/>
      <c r="UF44" s="844"/>
      <c r="UG44" s="844"/>
      <c r="UH44" s="844"/>
      <c r="UI44" s="844"/>
      <c r="UJ44" s="844"/>
      <c r="UK44" s="844"/>
      <c r="UL44" s="844"/>
      <c r="UM44" s="844"/>
      <c r="UN44" s="844"/>
      <c r="UO44" s="844"/>
      <c r="UP44" s="844"/>
      <c r="UQ44" s="844"/>
      <c r="UR44" s="844"/>
      <c r="US44" s="844"/>
      <c r="UT44" s="844"/>
      <c r="UU44" s="844"/>
      <c r="UV44" s="844"/>
      <c r="UW44" s="844"/>
      <c r="UX44" s="844"/>
      <c r="UY44" s="844"/>
      <c r="UZ44" s="844"/>
      <c r="VA44" s="844"/>
      <c r="VB44" s="844"/>
      <c r="VC44" s="844"/>
      <c r="VD44" s="844"/>
      <c r="VE44" s="844"/>
      <c r="VF44" s="844"/>
      <c r="VG44" s="844"/>
      <c r="VH44" s="844"/>
      <c r="VI44" s="844"/>
      <c r="VJ44" s="844"/>
      <c r="VK44" s="844"/>
      <c r="VL44" s="844"/>
      <c r="VM44" s="844"/>
      <c r="VN44" s="844"/>
      <c r="VO44" s="844"/>
      <c r="VP44" s="844"/>
      <c r="VQ44" s="844"/>
      <c r="VR44" s="844"/>
      <c r="VS44" s="844"/>
      <c r="VT44" s="844"/>
      <c r="VU44" s="844"/>
      <c r="VV44" s="844"/>
      <c r="VW44" s="844"/>
      <c r="VX44" s="844"/>
      <c r="VY44" s="844"/>
      <c r="VZ44" s="844"/>
      <c r="WA44" s="844"/>
      <c r="WB44" s="844"/>
      <c r="WC44" s="844"/>
      <c r="WD44" s="844"/>
      <c r="WE44" s="844"/>
      <c r="WF44" s="844"/>
      <c r="WG44" s="844"/>
      <c r="WH44" s="844"/>
      <c r="WI44" s="844"/>
      <c r="WJ44" s="844"/>
      <c r="WK44" s="844"/>
      <c r="WL44" s="844"/>
      <c r="WM44" s="844"/>
      <c r="WN44" s="844"/>
      <c r="WO44" s="844"/>
      <c r="WP44" s="844"/>
      <c r="WQ44" s="844"/>
      <c r="WR44" s="844"/>
      <c r="WS44" s="844"/>
      <c r="WT44" s="844"/>
      <c r="WU44" s="844"/>
      <c r="WV44" s="844"/>
      <c r="WW44" s="844"/>
      <c r="WX44" s="844"/>
      <c r="WY44" s="844"/>
      <c r="WZ44" s="844"/>
      <c r="XA44" s="844"/>
      <c r="XB44" s="844"/>
      <c r="XC44" s="844"/>
      <c r="XD44" s="844"/>
      <c r="XE44" s="844"/>
      <c r="XF44" s="844"/>
      <c r="XG44" s="844"/>
      <c r="XH44" s="844"/>
      <c r="XI44" s="844"/>
      <c r="XJ44" s="844"/>
      <c r="XK44" s="844"/>
      <c r="XL44" s="844"/>
      <c r="XM44" s="844"/>
      <c r="XN44" s="844"/>
      <c r="XO44" s="844"/>
      <c r="XP44" s="844"/>
      <c r="XQ44" s="844"/>
      <c r="XR44" s="844"/>
      <c r="XS44" s="844"/>
      <c r="XT44" s="844"/>
      <c r="XU44" s="844"/>
      <c r="XV44" s="844"/>
      <c r="XW44" s="844"/>
      <c r="XX44" s="844"/>
      <c r="XY44" s="844"/>
      <c r="XZ44" s="844"/>
      <c r="YA44" s="844"/>
      <c r="YB44" s="844"/>
      <c r="YC44" s="844"/>
      <c r="YD44" s="844"/>
      <c r="YE44" s="844"/>
      <c r="YF44" s="844"/>
      <c r="YG44" s="844"/>
      <c r="YH44" s="844"/>
      <c r="YI44" s="844"/>
      <c r="YJ44" s="844"/>
      <c r="YK44" s="844"/>
      <c r="YL44" s="844"/>
      <c r="YM44" s="844"/>
      <c r="YN44" s="844"/>
      <c r="YO44" s="844"/>
      <c r="YP44" s="844"/>
      <c r="YQ44" s="844"/>
      <c r="YR44" s="844"/>
      <c r="YS44" s="844"/>
      <c r="YT44" s="844"/>
      <c r="YU44" s="844"/>
      <c r="YV44" s="844"/>
      <c r="YW44" s="844"/>
      <c r="YX44" s="844"/>
      <c r="YY44" s="844"/>
      <c r="YZ44" s="844"/>
      <c r="ZA44" s="844"/>
      <c r="ZB44" s="844"/>
      <c r="ZC44" s="844"/>
      <c r="ZD44" s="844"/>
      <c r="ZE44" s="844"/>
      <c r="ZF44" s="844"/>
      <c r="ZG44" s="844"/>
      <c r="ZH44" s="844"/>
      <c r="ZI44" s="844"/>
      <c r="ZJ44" s="844"/>
      <c r="ZK44" s="844"/>
      <c r="ZL44" s="844"/>
      <c r="ZM44" s="844"/>
      <c r="ZN44" s="844"/>
      <c r="ZO44" s="844"/>
      <c r="ZP44" s="844"/>
      <c r="ZQ44" s="844"/>
      <c r="ZR44" s="844"/>
      <c r="ZS44" s="844"/>
      <c r="ZT44" s="844"/>
      <c r="ZU44" s="844"/>
      <c r="ZV44" s="844"/>
      <c r="ZW44" s="844"/>
      <c r="ZX44" s="844"/>
      <c r="ZY44" s="844"/>
      <c r="ZZ44" s="844"/>
      <c r="AAA44" s="844"/>
      <c r="AAB44" s="844"/>
      <c r="AAC44" s="844"/>
      <c r="AAD44" s="844"/>
      <c r="AAE44" s="844"/>
      <c r="AAF44" s="844"/>
      <c r="AAG44" s="844"/>
      <c r="AAH44" s="844"/>
      <c r="AAI44" s="844"/>
      <c r="AAJ44" s="844"/>
      <c r="AAK44" s="844"/>
      <c r="AAL44" s="844"/>
      <c r="AAM44" s="844"/>
      <c r="AAN44" s="844"/>
      <c r="AAO44" s="844"/>
      <c r="AAP44" s="844"/>
      <c r="AAQ44" s="844"/>
      <c r="AAR44" s="844"/>
      <c r="AAS44" s="844"/>
      <c r="AAT44" s="844"/>
      <c r="AAU44" s="844"/>
      <c r="AAV44" s="844"/>
      <c r="AAW44" s="844"/>
      <c r="AAX44" s="844"/>
      <c r="AAY44" s="844"/>
      <c r="AAZ44" s="844"/>
      <c r="ABA44" s="844"/>
      <c r="ABB44" s="844"/>
      <c r="ABC44" s="844"/>
      <c r="ABD44" s="844"/>
      <c r="ABE44" s="844"/>
      <c r="ABF44" s="844"/>
      <c r="ABG44" s="844"/>
      <c r="ABH44" s="844"/>
      <c r="ABI44" s="844"/>
      <c r="ABJ44" s="844"/>
      <c r="ABK44" s="844"/>
      <c r="ABL44" s="844"/>
      <c r="ABM44" s="844"/>
      <c r="ABN44" s="844"/>
      <c r="ABO44" s="844"/>
      <c r="ABP44" s="844"/>
      <c r="ABQ44" s="844"/>
      <c r="ABR44" s="844"/>
      <c r="ABS44" s="844"/>
      <c r="ABT44" s="844"/>
      <c r="ABU44" s="844"/>
      <c r="ABV44" s="844"/>
      <c r="ABW44" s="844"/>
      <c r="ABX44" s="844"/>
      <c r="ABY44" s="844"/>
      <c r="ABZ44" s="844"/>
      <c r="ACA44" s="844"/>
      <c r="ACB44" s="844"/>
      <c r="ACC44" s="844"/>
      <c r="ACD44" s="844"/>
      <c r="ACE44" s="844"/>
      <c r="ACF44" s="844"/>
      <c r="ACG44" s="844"/>
      <c r="ACH44" s="844"/>
      <c r="ACI44" s="844"/>
      <c r="ACJ44" s="844"/>
      <c r="ACK44" s="844"/>
      <c r="ACL44" s="844"/>
      <c r="ACM44" s="844"/>
      <c r="ACN44" s="844"/>
      <c r="ACO44" s="844"/>
      <c r="ACP44" s="844"/>
      <c r="ACQ44" s="844"/>
      <c r="ACR44" s="844"/>
      <c r="ACS44" s="844"/>
      <c r="ACT44" s="844"/>
      <c r="ACU44" s="844"/>
      <c r="ACV44" s="844"/>
      <c r="ACW44" s="844"/>
      <c r="ACX44" s="844"/>
      <c r="ACY44" s="844"/>
      <c r="ACZ44" s="844"/>
      <c r="ADA44" s="844"/>
      <c r="ADB44" s="844"/>
      <c r="ADC44" s="844"/>
      <c r="ADD44" s="844"/>
      <c r="ADE44" s="844"/>
      <c r="ADF44" s="844"/>
      <c r="ADG44" s="844"/>
      <c r="ADH44" s="844"/>
      <c r="ADI44" s="844"/>
      <c r="ADJ44" s="844"/>
      <c r="ADK44" s="844"/>
      <c r="ADL44" s="844"/>
      <c r="ADM44" s="844"/>
      <c r="ADN44" s="844"/>
      <c r="ADO44" s="844"/>
      <c r="ADP44" s="844"/>
      <c r="ADQ44" s="844"/>
      <c r="ADR44" s="844"/>
      <c r="ADS44" s="844"/>
      <c r="ADT44" s="844"/>
      <c r="ADU44" s="844"/>
      <c r="ADV44" s="844"/>
      <c r="ADW44" s="844"/>
      <c r="ADX44" s="844"/>
      <c r="ADY44" s="844"/>
      <c r="ADZ44" s="844"/>
      <c r="AEA44" s="844"/>
      <c r="AEB44" s="844"/>
      <c r="AEC44" s="844"/>
      <c r="AED44" s="844"/>
      <c r="AEE44" s="844"/>
      <c r="AEF44" s="844"/>
      <c r="AEG44" s="844"/>
      <c r="AEH44" s="844"/>
      <c r="AEI44" s="844"/>
      <c r="AEJ44" s="844"/>
      <c r="AEK44" s="844"/>
      <c r="AEL44" s="844"/>
      <c r="AEM44" s="844"/>
      <c r="AEN44" s="844"/>
      <c r="AEO44" s="844"/>
      <c r="AEP44" s="844"/>
      <c r="AEQ44" s="844"/>
      <c r="AER44" s="844"/>
      <c r="AES44" s="844"/>
      <c r="AET44" s="844"/>
      <c r="AEU44" s="844"/>
      <c r="AEV44" s="844"/>
      <c r="AEW44" s="844"/>
      <c r="AEX44" s="844"/>
      <c r="AEY44" s="844"/>
      <c r="AEZ44" s="844"/>
      <c r="AFA44" s="844"/>
      <c r="AFB44" s="844"/>
      <c r="AFC44" s="844"/>
      <c r="AFD44" s="844"/>
      <c r="AFE44" s="844"/>
      <c r="AFF44" s="844"/>
      <c r="AFG44" s="844"/>
      <c r="AFH44" s="844"/>
      <c r="AFI44" s="844"/>
      <c r="AFJ44" s="844"/>
      <c r="AFK44" s="844"/>
      <c r="AFL44" s="844"/>
      <c r="AFM44" s="844"/>
      <c r="AFN44" s="844"/>
      <c r="AFO44" s="844"/>
      <c r="AFP44" s="844"/>
      <c r="AFQ44" s="844"/>
      <c r="AFR44" s="844"/>
      <c r="AFS44" s="844"/>
      <c r="AFT44" s="844"/>
      <c r="AFU44" s="844"/>
      <c r="AFV44" s="844"/>
      <c r="AFW44" s="844"/>
      <c r="AFX44" s="844"/>
      <c r="AFY44" s="844"/>
      <c r="AFZ44" s="844"/>
      <c r="AGA44" s="844"/>
      <c r="AGB44" s="844"/>
      <c r="AGC44" s="844"/>
      <c r="AGD44" s="844"/>
      <c r="AGE44" s="844"/>
      <c r="AGF44" s="844"/>
      <c r="AGG44" s="844"/>
      <c r="AGH44" s="844"/>
      <c r="AGI44" s="844"/>
      <c r="AGJ44" s="844"/>
      <c r="AGK44" s="844"/>
      <c r="AGL44" s="844"/>
      <c r="AGM44" s="844"/>
      <c r="AGN44" s="844"/>
      <c r="AGO44" s="844"/>
      <c r="AGP44" s="844"/>
      <c r="AGQ44" s="844"/>
      <c r="AGR44" s="844"/>
      <c r="AGS44" s="844"/>
      <c r="AGT44" s="844"/>
      <c r="AGU44" s="844"/>
      <c r="AGV44" s="844"/>
      <c r="AGW44" s="844"/>
      <c r="AGX44" s="844"/>
      <c r="AGY44" s="844"/>
      <c r="AGZ44" s="844"/>
      <c r="AHA44" s="844"/>
      <c r="AHB44" s="844"/>
      <c r="AHC44" s="844"/>
      <c r="AHD44" s="844"/>
      <c r="AHE44" s="844"/>
      <c r="AHF44" s="844"/>
      <c r="AHG44" s="844"/>
      <c r="AHH44" s="844"/>
      <c r="AHI44" s="844"/>
      <c r="AHJ44" s="844"/>
      <c r="AHK44" s="844"/>
      <c r="AHL44" s="844"/>
      <c r="AHM44" s="844"/>
      <c r="AHN44" s="844"/>
      <c r="AHO44" s="844"/>
      <c r="AHP44" s="844"/>
      <c r="AHQ44" s="844"/>
      <c r="AHR44" s="844"/>
      <c r="AHS44" s="844"/>
      <c r="AHT44" s="844"/>
      <c r="AHU44" s="844"/>
      <c r="AHV44" s="844"/>
      <c r="AHW44" s="844"/>
      <c r="AHX44" s="844"/>
      <c r="AHY44" s="844"/>
      <c r="AHZ44" s="844"/>
      <c r="AIA44" s="844"/>
      <c r="AIB44" s="844"/>
      <c r="AIC44" s="844"/>
      <c r="AID44" s="844"/>
      <c r="AIE44" s="844"/>
      <c r="AIF44" s="844"/>
      <c r="AIG44" s="844"/>
      <c r="AIH44" s="844"/>
      <c r="AII44" s="844"/>
      <c r="AIJ44" s="844"/>
      <c r="AIK44" s="844"/>
      <c r="AIL44" s="844"/>
      <c r="AIM44" s="844"/>
      <c r="AIN44" s="844"/>
      <c r="AIO44" s="844"/>
      <c r="AIP44" s="844"/>
      <c r="AIQ44" s="844"/>
      <c r="AIR44" s="844"/>
      <c r="AIS44" s="844"/>
      <c r="AIT44" s="844"/>
      <c r="AIU44" s="844"/>
      <c r="AIV44" s="844"/>
      <c r="AIW44" s="844"/>
      <c r="AIX44" s="844"/>
      <c r="AIY44" s="844"/>
      <c r="AIZ44" s="844"/>
      <c r="AJA44" s="844"/>
      <c r="AJB44" s="844"/>
      <c r="AJC44" s="844"/>
      <c r="AJD44" s="844"/>
      <c r="AJE44" s="844"/>
      <c r="AJF44" s="844"/>
      <c r="AJG44" s="844"/>
      <c r="AJH44" s="844"/>
      <c r="AJI44" s="844"/>
      <c r="AJJ44" s="844"/>
      <c r="AJK44" s="844"/>
      <c r="AJL44" s="844"/>
      <c r="AJM44" s="844"/>
      <c r="AJN44" s="844"/>
      <c r="AJO44" s="844"/>
      <c r="AJP44" s="844"/>
      <c r="AJQ44" s="844"/>
      <c r="AJR44" s="844"/>
      <c r="AJS44" s="844"/>
      <c r="AJT44" s="844"/>
      <c r="AJU44" s="844"/>
      <c r="AJV44" s="844"/>
      <c r="AJW44" s="844"/>
      <c r="AJX44" s="844"/>
      <c r="AJY44" s="844"/>
      <c r="AJZ44" s="844"/>
      <c r="AKA44" s="844"/>
      <c r="AKB44" s="844"/>
      <c r="AKC44" s="844"/>
      <c r="AKD44" s="844"/>
      <c r="AKE44" s="844"/>
      <c r="AKF44" s="844"/>
      <c r="AKG44" s="844"/>
      <c r="AKH44" s="844"/>
      <c r="AKI44" s="844"/>
      <c r="AKJ44" s="844"/>
      <c r="AKK44" s="844"/>
      <c r="AKL44" s="844"/>
      <c r="AKM44" s="844"/>
      <c r="AKN44" s="844"/>
      <c r="AKO44" s="844"/>
      <c r="AKP44" s="844"/>
      <c r="AKQ44" s="844"/>
      <c r="AKR44" s="844"/>
      <c r="AKS44" s="844"/>
      <c r="AKT44" s="844"/>
      <c r="AKU44" s="844"/>
      <c r="AKV44" s="844"/>
      <c r="AKW44" s="844"/>
      <c r="AKX44" s="844"/>
      <c r="AKY44" s="844"/>
      <c r="AKZ44" s="844"/>
      <c r="ALA44" s="844"/>
      <c r="ALB44" s="844"/>
      <c r="ALC44" s="844"/>
      <c r="ALD44" s="844"/>
      <c r="ALE44" s="844"/>
      <c r="ALF44" s="844"/>
      <c r="ALG44" s="844"/>
      <c r="ALH44" s="844"/>
      <c r="ALI44" s="844"/>
      <c r="ALJ44" s="844"/>
      <c r="ALK44" s="844"/>
      <c r="ALL44" s="844"/>
      <c r="ALM44" s="844"/>
      <c r="ALN44" s="844"/>
      <c r="ALO44" s="844"/>
      <c r="ALP44" s="844"/>
      <c r="ALQ44" s="844"/>
      <c r="ALR44" s="844"/>
      <c r="ALS44" s="844"/>
      <c r="ALT44" s="844"/>
      <c r="ALU44" s="844"/>
      <c r="ALV44" s="844"/>
      <c r="ALW44" s="844"/>
      <c r="ALX44" s="844"/>
      <c r="ALY44" s="844"/>
      <c r="ALZ44" s="844"/>
      <c r="AMA44" s="844"/>
      <c r="AMB44" s="844"/>
      <c r="AMC44" s="844"/>
      <c r="AMD44" s="844"/>
      <c r="AME44" s="844"/>
      <c r="AMF44" s="844"/>
      <c r="AMG44" s="844"/>
      <c r="AMH44" s="844"/>
      <c r="AMI44" s="844"/>
      <c r="AMJ44" s="844"/>
      <c r="AMK44" s="844"/>
      <c r="AML44" s="844"/>
      <c r="AMM44" s="844"/>
      <c r="AMN44" s="844"/>
      <c r="AMO44" s="844"/>
      <c r="AMP44" s="844"/>
      <c r="AMQ44" s="844"/>
      <c r="AMR44" s="844"/>
      <c r="AMS44" s="844"/>
      <c r="AMT44" s="844"/>
      <c r="AMU44" s="844"/>
      <c r="AMV44" s="844"/>
      <c r="AMW44" s="844"/>
      <c r="AMX44" s="844"/>
      <c r="AMY44" s="844"/>
      <c r="AMZ44" s="844"/>
      <c r="ANA44" s="844"/>
      <c r="ANB44" s="844"/>
      <c r="ANC44" s="844"/>
      <c r="AND44" s="844"/>
      <c r="ANE44" s="844"/>
      <c r="ANF44" s="844"/>
      <c r="ANG44" s="844"/>
      <c r="ANH44" s="844"/>
      <c r="ANI44" s="844"/>
      <c r="ANJ44" s="844"/>
      <c r="ANK44" s="844"/>
      <c r="ANL44" s="844"/>
      <c r="ANM44" s="844"/>
      <c r="ANN44" s="844"/>
      <c r="ANO44" s="844"/>
      <c r="ANP44" s="844"/>
      <c r="ANQ44" s="844"/>
      <c r="ANR44" s="844"/>
      <c r="ANS44" s="844"/>
      <c r="ANT44" s="844"/>
      <c r="ANU44" s="844"/>
      <c r="ANV44" s="844"/>
      <c r="ANW44" s="844"/>
      <c r="ANX44" s="844"/>
      <c r="ANY44" s="844"/>
      <c r="ANZ44" s="844"/>
      <c r="AOA44" s="844"/>
      <c r="AOB44" s="844"/>
      <c r="AOC44" s="844"/>
      <c r="AOD44" s="844"/>
      <c r="AOE44" s="844"/>
      <c r="AOF44" s="844"/>
      <c r="AOG44" s="844"/>
      <c r="AOH44" s="844"/>
      <c r="AOI44" s="844"/>
      <c r="AOJ44" s="844"/>
      <c r="AOK44" s="844"/>
      <c r="AOL44" s="844"/>
      <c r="AOM44" s="844"/>
      <c r="AON44" s="844"/>
      <c r="AOO44" s="844"/>
      <c r="AOP44" s="844"/>
      <c r="AOQ44" s="844"/>
      <c r="AOR44" s="844"/>
      <c r="AOS44" s="844"/>
      <c r="AOT44" s="844"/>
      <c r="AOU44" s="844"/>
      <c r="AOV44" s="844"/>
      <c r="AOW44" s="844"/>
      <c r="AOX44" s="844"/>
      <c r="AOY44" s="844"/>
      <c r="AOZ44" s="844"/>
      <c r="APA44" s="844"/>
      <c r="APB44" s="844"/>
      <c r="APC44" s="844"/>
      <c r="APD44" s="844"/>
      <c r="APE44" s="844"/>
      <c r="APF44" s="844"/>
      <c r="APG44" s="844"/>
      <c r="APH44" s="844"/>
      <c r="API44" s="844"/>
      <c r="APJ44" s="844"/>
      <c r="APK44" s="844"/>
      <c r="APL44" s="844"/>
      <c r="APM44" s="844"/>
      <c r="APN44" s="844"/>
      <c r="APO44" s="844"/>
      <c r="APP44" s="844"/>
      <c r="APQ44" s="844"/>
      <c r="APR44" s="844"/>
      <c r="APS44" s="844"/>
      <c r="APT44" s="844"/>
      <c r="APU44" s="844"/>
      <c r="APV44" s="844"/>
      <c r="APW44" s="844"/>
      <c r="APX44" s="844"/>
      <c r="APY44" s="844"/>
      <c r="APZ44" s="844"/>
      <c r="AQA44" s="844"/>
      <c r="AQB44" s="844"/>
      <c r="AQC44" s="844"/>
      <c r="AQD44" s="844"/>
      <c r="AQE44" s="844"/>
      <c r="AQF44" s="844"/>
      <c r="AQG44" s="844"/>
      <c r="AQH44" s="844"/>
      <c r="AQI44" s="844"/>
      <c r="AQJ44" s="844"/>
      <c r="AQK44" s="844"/>
      <c r="AQL44" s="844"/>
      <c r="AQM44" s="844"/>
      <c r="AQN44" s="844"/>
      <c r="AQO44" s="844"/>
      <c r="AQP44" s="844"/>
      <c r="AQQ44" s="844"/>
      <c r="AQR44" s="844"/>
      <c r="AQS44" s="844"/>
      <c r="AQT44" s="844"/>
      <c r="AQU44" s="844"/>
      <c r="AQV44" s="844"/>
      <c r="AQW44" s="844"/>
      <c r="AQX44" s="844"/>
      <c r="AQY44" s="844"/>
      <c r="AQZ44" s="844"/>
      <c r="ARA44" s="844"/>
      <c r="ARB44" s="844"/>
      <c r="ARC44" s="844"/>
      <c r="ARD44" s="844"/>
      <c r="ARE44" s="844"/>
      <c r="ARF44" s="844"/>
      <c r="ARG44" s="844"/>
      <c r="ARH44" s="844"/>
      <c r="ARI44" s="844"/>
      <c r="ARJ44" s="844"/>
      <c r="ARK44" s="844"/>
      <c r="ARL44" s="844"/>
      <c r="ARM44" s="844"/>
      <c r="ARN44" s="844"/>
      <c r="ARO44" s="844"/>
      <c r="ARP44" s="844"/>
      <c r="ARQ44" s="844"/>
      <c r="ARR44" s="844"/>
      <c r="ARS44" s="844"/>
      <c r="ART44" s="844"/>
      <c r="ARU44" s="844"/>
      <c r="ARV44" s="844"/>
      <c r="ARW44" s="844"/>
      <c r="ARX44" s="844"/>
      <c r="ARY44" s="844"/>
      <c r="ARZ44" s="844"/>
      <c r="ASA44" s="844"/>
      <c r="ASB44" s="844"/>
      <c r="ASC44" s="844"/>
      <c r="ASD44" s="844"/>
      <c r="ASE44" s="844"/>
      <c r="ASF44" s="844"/>
      <c r="ASG44" s="844"/>
      <c r="ASH44" s="844"/>
      <c r="ASI44" s="844"/>
      <c r="ASJ44" s="844"/>
      <c r="ASK44" s="844"/>
      <c r="ASL44" s="844"/>
      <c r="ASM44" s="844"/>
      <c r="ASN44" s="844"/>
      <c r="ASO44" s="844"/>
      <c r="ASP44" s="844"/>
      <c r="ASQ44" s="844"/>
      <c r="ASR44" s="844"/>
      <c r="ASS44" s="844"/>
      <c r="AST44" s="844"/>
      <c r="ASU44" s="844"/>
      <c r="ASV44" s="844"/>
      <c r="ASW44" s="844"/>
      <c r="ASX44" s="844"/>
      <c r="ASY44" s="844"/>
      <c r="ASZ44" s="844"/>
      <c r="ATA44" s="844"/>
      <c r="ATB44" s="844"/>
      <c r="ATC44" s="844"/>
      <c r="ATD44" s="844"/>
      <c r="ATE44" s="844"/>
      <c r="ATF44" s="844"/>
      <c r="ATG44" s="844"/>
      <c r="ATH44" s="844"/>
      <c r="ATI44" s="844"/>
      <c r="ATJ44" s="844"/>
      <c r="ATK44" s="844"/>
      <c r="ATL44" s="844"/>
      <c r="ATM44" s="844"/>
      <c r="ATN44" s="844"/>
      <c r="ATO44" s="844"/>
      <c r="ATP44" s="844"/>
      <c r="ATQ44" s="844"/>
      <c r="ATR44" s="844"/>
      <c r="ATS44" s="844"/>
      <c r="ATT44" s="844"/>
      <c r="ATU44" s="844"/>
      <c r="ATV44" s="844"/>
      <c r="ATW44" s="844"/>
      <c r="ATX44" s="844"/>
      <c r="ATY44" s="844"/>
      <c r="ATZ44" s="844"/>
      <c r="AUA44" s="844"/>
      <c r="AUB44" s="844"/>
      <c r="AUC44" s="844"/>
      <c r="AUD44" s="844"/>
      <c r="AUE44" s="844"/>
      <c r="AUF44" s="844"/>
      <c r="AUG44" s="844"/>
      <c r="AUH44" s="844"/>
      <c r="AUI44" s="844"/>
      <c r="AUJ44" s="844"/>
      <c r="AUK44" s="844"/>
      <c r="AUL44" s="844"/>
      <c r="AUM44" s="844"/>
      <c r="AUN44" s="844"/>
      <c r="AUO44" s="844"/>
      <c r="AUP44" s="844"/>
      <c r="AUQ44" s="844"/>
      <c r="AUR44" s="844"/>
      <c r="AUS44" s="844"/>
      <c r="AUT44" s="844"/>
      <c r="AUU44" s="844"/>
      <c r="AUV44" s="844"/>
      <c r="AUW44" s="844"/>
      <c r="AUX44" s="844"/>
      <c r="AUY44" s="844"/>
      <c r="AUZ44" s="844"/>
      <c r="AVA44" s="844"/>
      <c r="AVB44" s="844"/>
      <c r="AVC44" s="844"/>
      <c r="AVD44" s="844"/>
      <c r="AVE44" s="844"/>
      <c r="AVF44" s="844"/>
      <c r="AVG44" s="844"/>
      <c r="AVH44" s="844"/>
      <c r="AVI44" s="844"/>
      <c r="AVJ44" s="844"/>
      <c r="AVK44" s="844"/>
      <c r="AVL44" s="844"/>
      <c r="AVM44" s="844"/>
      <c r="AVN44" s="844"/>
      <c r="AVO44" s="844"/>
      <c r="AVP44" s="844"/>
      <c r="AVQ44" s="844"/>
      <c r="AVR44" s="844"/>
      <c r="AVS44" s="844"/>
      <c r="AVT44" s="844"/>
      <c r="AVU44" s="844"/>
      <c r="AVV44" s="844"/>
      <c r="AVW44" s="844"/>
      <c r="AVX44" s="844"/>
      <c r="AVY44" s="844"/>
      <c r="AVZ44" s="844"/>
      <c r="AWA44" s="844"/>
      <c r="AWB44" s="844"/>
      <c r="AWC44" s="844"/>
      <c r="AWD44" s="844"/>
      <c r="AWE44" s="844"/>
      <c r="AWF44" s="844"/>
      <c r="AWG44" s="844"/>
      <c r="AWH44" s="844"/>
      <c r="AWI44" s="844"/>
      <c r="AWJ44" s="844"/>
      <c r="AWK44" s="844"/>
      <c r="AWL44" s="844"/>
      <c r="AWM44" s="844"/>
      <c r="AWN44" s="844"/>
      <c r="AWO44" s="844"/>
      <c r="AWP44" s="844"/>
      <c r="AWQ44" s="844"/>
      <c r="AWR44" s="844"/>
      <c r="AWS44" s="844"/>
      <c r="AWT44" s="844"/>
      <c r="AWU44" s="844"/>
      <c r="AWV44" s="844"/>
      <c r="AWW44" s="844"/>
      <c r="AWX44" s="844"/>
      <c r="AWY44" s="844"/>
      <c r="AWZ44" s="844"/>
      <c r="AXA44" s="844"/>
      <c r="AXB44" s="844"/>
      <c r="AXC44" s="844"/>
      <c r="AXD44" s="844"/>
      <c r="AXE44" s="844"/>
      <c r="AXF44" s="844"/>
      <c r="AXG44" s="844"/>
      <c r="AXH44" s="844"/>
      <c r="AXI44" s="844"/>
      <c r="AXJ44" s="844"/>
      <c r="AXK44" s="844"/>
      <c r="AXL44" s="844"/>
      <c r="AXM44" s="844"/>
      <c r="AXN44" s="844"/>
      <c r="AXO44" s="844"/>
      <c r="AXP44" s="844"/>
      <c r="AXQ44" s="844"/>
      <c r="AXR44" s="844"/>
      <c r="AXS44" s="844"/>
      <c r="AXT44" s="844"/>
      <c r="AXU44" s="844"/>
      <c r="AXV44" s="844"/>
      <c r="AXW44" s="844"/>
      <c r="AXX44" s="844"/>
      <c r="AXY44" s="844"/>
      <c r="AXZ44" s="844"/>
      <c r="AYA44" s="844"/>
      <c r="AYB44" s="844"/>
      <c r="AYC44" s="844"/>
      <c r="AYD44" s="844"/>
      <c r="AYE44" s="844"/>
      <c r="AYF44" s="844"/>
      <c r="AYG44" s="844"/>
      <c r="AYH44" s="844"/>
      <c r="AYI44" s="844"/>
      <c r="AYJ44" s="844"/>
      <c r="AYK44" s="844"/>
      <c r="AYL44" s="844"/>
      <c r="AYM44" s="844"/>
      <c r="AYN44" s="844"/>
      <c r="AYO44" s="844"/>
      <c r="AYP44" s="844"/>
      <c r="AYQ44" s="844"/>
      <c r="AYR44" s="844"/>
      <c r="AYS44" s="844"/>
    </row>
    <row r="45" spans="1:1345" ht="15" customHeight="1">
      <c r="A45" s="707"/>
      <c r="B45" s="717"/>
      <c r="C45" s="718"/>
      <c r="D45" s="724"/>
      <c r="E45" s="709">
        <v>1</v>
      </c>
      <c r="F45" s="708" t="s">
        <v>43</v>
      </c>
      <c r="G45" s="708" t="s">
        <v>44</v>
      </c>
      <c r="H45" s="710">
        <f t="shared" si="19"/>
        <v>0</v>
      </c>
      <c r="I45" s="710">
        <f t="shared" si="6"/>
        <v>0</v>
      </c>
      <c r="J45" s="710">
        <f t="shared" si="23"/>
        <v>0</v>
      </c>
      <c r="K45" s="711">
        <f t="shared" si="24"/>
        <v>0</v>
      </c>
      <c r="L45" s="712"/>
      <c r="M45" s="712"/>
      <c r="N45" s="713"/>
      <c r="O45" s="712"/>
      <c r="P45" s="712"/>
      <c r="Q45" s="713"/>
      <c r="R45" s="712"/>
      <c r="S45" s="712"/>
      <c r="T45" s="713"/>
      <c r="U45" s="712"/>
      <c r="V45" s="712"/>
      <c r="W45" s="713"/>
      <c r="X45" s="712"/>
      <c r="Y45" s="712"/>
      <c r="Z45" s="713"/>
      <c r="AA45" s="712"/>
      <c r="AB45" s="712"/>
      <c r="AC45" s="713"/>
      <c r="AD45" s="712"/>
      <c r="AE45" s="712"/>
      <c r="AF45" s="713"/>
      <c r="AG45" s="712"/>
      <c r="AH45" s="712"/>
      <c r="AI45" s="713"/>
      <c r="AJ45" s="712"/>
      <c r="AK45" s="712"/>
      <c r="AL45" s="713"/>
      <c r="AM45" s="712"/>
      <c r="AN45" s="712"/>
      <c r="AO45" s="713"/>
      <c r="AP45" s="712"/>
      <c r="AQ45" s="712"/>
      <c r="AR45" s="713"/>
      <c r="AS45" s="712"/>
      <c r="AT45" s="712"/>
      <c r="AU45" s="713"/>
      <c r="AV45" s="712"/>
      <c r="AW45" s="712"/>
      <c r="AX45" s="713"/>
      <c r="AY45" s="712"/>
      <c r="AZ45" s="712"/>
      <c r="BA45" s="713"/>
      <c r="BB45" s="712"/>
      <c r="BC45" s="712"/>
      <c r="BD45" s="713"/>
      <c r="BE45" s="712"/>
      <c r="BF45" s="712"/>
      <c r="BG45" s="713"/>
      <c r="BH45" s="712"/>
      <c r="BI45" s="712"/>
      <c r="BJ45" s="713"/>
      <c r="BK45" s="712"/>
      <c r="BL45" s="712"/>
      <c r="BM45" s="713"/>
      <c r="BN45" s="712"/>
      <c r="BO45" s="712"/>
      <c r="BP45" s="713"/>
      <c r="BQ45" s="712"/>
      <c r="BR45" s="712"/>
      <c r="BS45" s="713"/>
      <c r="BT45" s="712"/>
      <c r="BU45" s="712"/>
      <c r="BV45" s="713"/>
      <c r="BW45" s="712"/>
      <c r="BX45" s="712"/>
      <c r="BY45" s="713"/>
      <c r="BZ45" s="712"/>
      <c r="CA45" s="712"/>
      <c r="CB45" s="713"/>
      <c r="CC45" s="712"/>
      <c r="CD45" s="712"/>
      <c r="CE45" s="713"/>
      <c r="CF45" s="712"/>
      <c r="CG45" s="712"/>
      <c r="CH45" s="713"/>
      <c r="CI45" s="712"/>
      <c r="CJ45" s="712"/>
      <c r="CK45" s="713"/>
      <c r="CL45" s="712"/>
      <c r="CM45" s="712"/>
      <c r="CN45" s="713"/>
      <c r="CO45" s="712"/>
      <c r="CP45" s="712"/>
      <c r="CQ45" s="713"/>
      <c r="CR45" s="712"/>
      <c r="CS45" s="712"/>
      <c r="CT45" s="713"/>
      <c r="CU45" s="712"/>
      <c r="CV45" s="712"/>
      <c r="CW45" s="713"/>
      <c r="CX45" s="712"/>
      <c r="CY45" s="712"/>
      <c r="CZ45" s="713"/>
      <c r="DA45" s="712"/>
      <c r="DB45" s="712"/>
      <c r="DC45" s="713"/>
      <c r="DD45" s="712"/>
      <c r="DE45" s="712"/>
      <c r="DF45" s="713"/>
      <c r="DG45" s="712"/>
      <c r="DH45" s="712"/>
      <c r="DI45" s="713"/>
      <c r="DJ45" s="712"/>
      <c r="DK45" s="712"/>
      <c r="DL45" s="713"/>
      <c r="DM45" s="712"/>
      <c r="DN45" s="712"/>
      <c r="DO45" s="713"/>
      <c r="DP45" s="712"/>
      <c r="DQ45" s="712"/>
      <c r="DR45" s="713"/>
      <c r="DS45" s="712"/>
      <c r="DT45" s="712"/>
      <c r="DU45" s="713"/>
      <c r="DV45" s="712"/>
      <c r="DW45" s="712"/>
      <c r="DX45" s="713"/>
      <c r="DY45" s="712"/>
      <c r="DZ45" s="712"/>
      <c r="EA45" s="713"/>
      <c r="EB45" s="712"/>
      <c r="EC45" s="712"/>
      <c r="ED45" s="713"/>
      <c r="EE45" s="712"/>
      <c r="EF45" s="712"/>
      <c r="EG45" s="713"/>
      <c r="EH45" s="712"/>
      <c r="EI45" s="712"/>
      <c r="EJ45" s="713"/>
      <c r="EK45" s="713"/>
      <c r="EL45" s="713"/>
      <c r="EM45" s="713"/>
      <c r="EN45" s="713"/>
      <c r="EO45" s="713"/>
      <c r="EP45" s="713"/>
      <c r="EQ45" s="712"/>
      <c r="ER45" s="712"/>
      <c r="ES45" s="713"/>
      <c r="ET45" s="712"/>
      <c r="EU45" s="712"/>
      <c r="EV45" s="713"/>
      <c r="EW45" s="712"/>
      <c r="EX45" s="712"/>
      <c r="EY45" s="713"/>
      <c r="EZ45" s="712"/>
      <c r="FA45" s="712"/>
      <c r="FB45" s="713"/>
      <c r="FC45" s="712"/>
      <c r="FD45" s="712"/>
      <c r="FE45" s="713"/>
      <c r="FF45" s="712"/>
      <c r="FG45" s="712"/>
      <c r="FH45" s="713"/>
      <c r="FI45" s="712"/>
      <c r="FJ45" s="712"/>
      <c r="FK45" s="713"/>
      <c r="FL45" s="712"/>
      <c r="FM45" s="712"/>
      <c r="FN45" s="713"/>
      <c r="FO45" s="712"/>
      <c r="FP45" s="712"/>
      <c r="FQ45" s="713"/>
      <c r="FR45" s="712"/>
      <c r="FS45" s="712"/>
      <c r="FT45" s="713"/>
      <c r="FU45" s="712"/>
      <c r="FV45" s="712"/>
      <c r="FW45" s="713"/>
      <c r="FX45" s="712"/>
      <c r="FY45" s="712"/>
      <c r="FZ45" s="713"/>
      <c r="GA45" s="710">
        <f t="shared" ref="GA45:GA56" si="27">SUMIF($AM$5:$FX$5,"Kötelező feladatok",AM45:FX45)</f>
        <v>0</v>
      </c>
      <c r="GB45" s="710">
        <f t="shared" si="22"/>
        <v>0</v>
      </c>
      <c r="GC45" s="713"/>
      <c r="GD45" s="705">
        <f t="shared" si="3"/>
        <v>0</v>
      </c>
    </row>
    <row r="46" spans="1:1345" s="706" customFormat="1" ht="15" customHeight="1">
      <c r="A46" s="707"/>
      <c r="B46" s="717"/>
      <c r="C46" s="718"/>
      <c r="D46" s="724"/>
      <c r="E46" s="709">
        <v>2</v>
      </c>
      <c r="F46" s="708" t="s">
        <v>45</v>
      </c>
      <c r="G46" s="708" t="s">
        <v>46</v>
      </c>
      <c r="H46" s="710">
        <f t="shared" si="19"/>
        <v>0</v>
      </c>
      <c r="I46" s="710">
        <f t="shared" si="6"/>
        <v>0</v>
      </c>
      <c r="J46" s="710">
        <f t="shared" si="23"/>
        <v>0</v>
      </c>
      <c r="K46" s="711">
        <f t="shared" si="24"/>
        <v>0</v>
      </c>
      <c r="L46" s="712"/>
      <c r="M46" s="712"/>
      <c r="N46" s="713"/>
      <c r="O46" s="712"/>
      <c r="P46" s="712"/>
      <c r="Q46" s="713"/>
      <c r="R46" s="712"/>
      <c r="S46" s="712"/>
      <c r="T46" s="713"/>
      <c r="U46" s="712"/>
      <c r="V46" s="712"/>
      <c r="W46" s="713"/>
      <c r="X46" s="712"/>
      <c r="Y46" s="712"/>
      <c r="Z46" s="713"/>
      <c r="AA46" s="712"/>
      <c r="AB46" s="712"/>
      <c r="AC46" s="713"/>
      <c r="AD46" s="712"/>
      <c r="AE46" s="712"/>
      <c r="AF46" s="713"/>
      <c r="AG46" s="712"/>
      <c r="AH46" s="712"/>
      <c r="AI46" s="713"/>
      <c r="AJ46" s="712"/>
      <c r="AK46" s="712"/>
      <c r="AL46" s="713"/>
      <c r="AM46" s="712"/>
      <c r="AN46" s="712"/>
      <c r="AO46" s="713"/>
      <c r="AP46" s="712"/>
      <c r="AQ46" s="712"/>
      <c r="AR46" s="713"/>
      <c r="AS46" s="712"/>
      <c r="AT46" s="712"/>
      <c r="AU46" s="713"/>
      <c r="AV46" s="712"/>
      <c r="AW46" s="712"/>
      <c r="AX46" s="713"/>
      <c r="AY46" s="712"/>
      <c r="AZ46" s="712"/>
      <c r="BA46" s="713"/>
      <c r="BB46" s="712"/>
      <c r="BC46" s="712"/>
      <c r="BD46" s="713"/>
      <c r="BE46" s="712"/>
      <c r="BF46" s="712"/>
      <c r="BG46" s="713"/>
      <c r="BH46" s="712"/>
      <c r="BI46" s="712"/>
      <c r="BJ46" s="713"/>
      <c r="BK46" s="712"/>
      <c r="BL46" s="712"/>
      <c r="BM46" s="713"/>
      <c r="BN46" s="712"/>
      <c r="BO46" s="712"/>
      <c r="BP46" s="713"/>
      <c r="BQ46" s="712"/>
      <c r="BR46" s="712"/>
      <c r="BS46" s="713"/>
      <c r="BT46" s="712"/>
      <c r="BU46" s="712"/>
      <c r="BV46" s="713"/>
      <c r="BW46" s="712"/>
      <c r="BX46" s="712"/>
      <c r="BY46" s="713"/>
      <c r="BZ46" s="712"/>
      <c r="CA46" s="712"/>
      <c r="CB46" s="713"/>
      <c r="CC46" s="712"/>
      <c r="CD46" s="712"/>
      <c r="CE46" s="713"/>
      <c r="CF46" s="712"/>
      <c r="CG46" s="712"/>
      <c r="CH46" s="713"/>
      <c r="CI46" s="712"/>
      <c r="CJ46" s="712"/>
      <c r="CK46" s="713"/>
      <c r="CL46" s="712"/>
      <c r="CM46" s="712"/>
      <c r="CN46" s="713"/>
      <c r="CO46" s="712"/>
      <c r="CP46" s="712"/>
      <c r="CQ46" s="713"/>
      <c r="CR46" s="712"/>
      <c r="CS46" s="712"/>
      <c r="CT46" s="713"/>
      <c r="CU46" s="712"/>
      <c r="CV46" s="712"/>
      <c r="CW46" s="713"/>
      <c r="CX46" s="712"/>
      <c r="CY46" s="712"/>
      <c r="CZ46" s="713"/>
      <c r="DA46" s="712"/>
      <c r="DB46" s="712"/>
      <c r="DC46" s="713"/>
      <c r="DD46" s="712"/>
      <c r="DE46" s="712"/>
      <c r="DF46" s="713"/>
      <c r="DG46" s="712"/>
      <c r="DH46" s="712"/>
      <c r="DI46" s="713"/>
      <c r="DJ46" s="712"/>
      <c r="DK46" s="712"/>
      <c r="DL46" s="713"/>
      <c r="DM46" s="712"/>
      <c r="DN46" s="712"/>
      <c r="DO46" s="713"/>
      <c r="DP46" s="712"/>
      <c r="DQ46" s="712"/>
      <c r="DR46" s="713"/>
      <c r="DS46" s="712"/>
      <c r="DT46" s="712"/>
      <c r="DU46" s="713"/>
      <c r="DV46" s="712"/>
      <c r="DW46" s="712"/>
      <c r="DX46" s="713"/>
      <c r="DY46" s="712"/>
      <c r="DZ46" s="712"/>
      <c r="EA46" s="713"/>
      <c r="EB46" s="712"/>
      <c r="EC46" s="712"/>
      <c r="ED46" s="713"/>
      <c r="EE46" s="712"/>
      <c r="EF46" s="712"/>
      <c r="EG46" s="713"/>
      <c r="EH46" s="712"/>
      <c r="EI46" s="712"/>
      <c r="EJ46" s="713"/>
      <c r="EK46" s="713"/>
      <c r="EL46" s="713"/>
      <c r="EM46" s="713"/>
      <c r="EN46" s="713"/>
      <c r="EO46" s="713"/>
      <c r="EP46" s="713"/>
      <c r="EQ46" s="712"/>
      <c r="ER46" s="712"/>
      <c r="ES46" s="713"/>
      <c r="ET46" s="712"/>
      <c r="EU46" s="712"/>
      <c r="EV46" s="713"/>
      <c r="EW46" s="712"/>
      <c r="EX46" s="712"/>
      <c r="EY46" s="713"/>
      <c r="EZ46" s="712"/>
      <c r="FA46" s="712"/>
      <c r="FB46" s="713"/>
      <c r="FC46" s="712"/>
      <c r="FD46" s="712"/>
      <c r="FE46" s="713"/>
      <c r="FF46" s="712"/>
      <c r="FG46" s="712"/>
      <c r="FH46" s="713"/>
      <c r="FI46" s="712"/>
      <c r="FJ46" s="712"/>
      <c r="FK46" s="713"/>
      <c r="FL46" s="712"/>
      <c r="FM46" s="712"/>
      <c r="FN46" s="713"/>
      <c r="FO46" s="712"/>
      <c r="FP46" s="712"/>
      <c r="FQ46" s="713"/>
      <c r="FR46" s="712"/>
      <c r="FS46" s="712"/>
      <c r="FT46" s="713"/>
      <c r="FU46" s="712"/>
      <c r="FV46" s="712"/>
      <c r="FW46" s="713"/>
      <c r="FX46" s="712"/>
      <c r="FY46" s="712"/>
      <c r="FZ46" s="713"/>
      <c r="GA46" s="710">
        <f t="shared" si="27"/>
        <v>0</v>
      </c>
      <c r="GB46" s="710">
        <f t="shared" si="22"/>
        <v>0</v>
      </c>
      <c r="GC46" s="713"/>
      <c r="GD46" s="705">
        <f t="shared" si="3"/>
        <v>0</v>
      </c>
      <c r="GE46" s="835"/>
      <c r="GF46" s="843"/>
      <c r="GG46" s="843"/>
      <c r="GH46" s="843"/>
      <c r="GI46" s="843"/>
      <c r="GJ46" s="843"/>
      <c r="GK46" s="843"/>
      <c r="GL46" s="843"/>
      <c r="GM46" s="843"/>
      <c r="GN46" s="843"/>
      <c r="GO46" s="843"/>
      <c r="GP46" s="843"/>
      <c r="GQ46" s="843"/>
      <c r="GR46" s="843"/>
      <c r="GS46" s="843"/>
      <c r="GT46" s="843"/>
      <c r="GU46" s="843"/>
      <c r="GV46" s="843"/>
      <c r="GW46" s="843"/>
      <c r="GX46" s="843"/>
      <c r="GY46" s="843"/>
      <c r="GZ46" s="843"/>
      <c r="HA46" s="843"/>
      <c r="HB46" s="843"/>
      <c r="HC46" s="843"/>
      <c r="HD46" s="843"/>
      <c r="HE46" s="843"/>
      <c r="HF46" s="843"/>
      <c r="HG46" s="843"/>
      <c r="HH46" s="843"/>
      <c r="HI46" s="843"/>
      <c r="HJ46" s="843"/>
      <c r="HK46" s="843"/>
      <c r="HL46" s="843"/>
      <c r="HM46" s="843"/>
      <c r="HN46" s="843"/>
      <c r="HO46" s="843"/>
      <c r="HP46" s="843"/>
      <c r="HQ46" s="843"/>
      <c r="HR46" s="843"/>
      <c r="HS46" s="843"/>
      <c r="HT46" s="843"/>
      <c r="HU46" s="843"/>
      <c r="HV46" s="843"/>
      <c r="HW46" s="843"/>
      <c r="HX46" s="843"/>
      <c r="HY46" s="843"/>
      <c r="HZ46" s="843"/>
      <c r="IA46" s="843"/>
      <c r="IB46" s="843"/>
      <c r="IC46" s="843"/>
      <c r="ID46" s="843"/>
      <c r="IE46" s="843"/>
      <c r="IF46" s="843"/>
      <c r="IG46" s="843"/>
      <c r="IH46" s="843"/>
      <c r="II46" s="843"/>
      <c r="IJ46" s="843"/>
      <c r="IK46" s="843"/>
      <c r="IL46" s="843"/>
      <c r="IM46" s="843"/>
      <c r="IN46" s="843"/>
      <c r="IO46" s="843"/>
      <c r="IP46" s="843"/>
      <c r="IQ46" s="843"/>
      <c r="IR46" s="843"/>
      <c r="IS46" s="843"/>
      <c r="IT46" s="843"/>
      <c r="IU46" s="843"/>
      <c r="IV46" s="843"/>
      <c r="IW46" s="843"/>
      <c r="IX46" s="843"/>
      <c r="IY46" s="843"/>
      <c r="IZ46" s="843"/>
      <c r="JA46" s="843"/>
      <c r="JB46" s="843"/>
      <c r="JC46" s="843"/>
      <c r="JD46" s="843"/>
      <c r="JE46" s="843"/>
      <c r="JF46" s="843"/>
      <c r="JG46" s="843"/>
      <c r="JH46" s="843"/>
      <c r="JI46" s="843"/>
      <c r="JJ46" s="843"/>
      <c r="JK46" s="843"/>
      <c r="JL46" s="843"/>
      <c r="JM46" s="843"/>
      <c r="JN46" s="843"/>
      <c r="JO46" s="843"/>
      <c r="JP46" s="843"/>
      <c r="JQ46" s="843"/>
      <c r="JR46" s="843"/>
      <c r="JS46" s="843"/>
      <c r="JT46" s="843"/>
      <c r="JU46" s="843"/>
      <c r="JV46" s="843"/>
      <c r="JW46" s="843"/>
      <c r="JX46" s="843"/>
      <c r="JY46" s="843"/>
      <c r="JZ46" s="843"/>
      <c r="KA46" s="843"/>
      <c r="KB46" s="843"/>
      <c r="KC46" s="843"/>
      <c r="KD46" s="843"/>
      <c r="KE46" s="843"/>
      <c r="KF46" s="843"/>
      <c r="KG46" s="843"/>
      <c r="KH46" s="843"/>
      <c r="KI46" s="843"/>
      <c r="KJ46" s="843"/>
      <c r="KK46" s="843"/>
      <c r="KL46" s="843"/>
      <c r="KM46" s="843"/>
      <c r="KN46" s="843"/>
      <c r="KO46" s="843"/>
      <c r="KP46" s="843"/>
      <c r="KQ46" s="843"/>
      <c r="KR46" s="843"/>
      <c r="KS46" s="843"/>
      <c r="KT46" s="843"/>
      <c r="KU46" s="843"/>
      <c r="KV46" s="843"/>
      <c r="KW46" s="843"/>
      <c r="KX46" s="843"/>
      <c r="KY46" s="843"/>
      <c r="KZ46" s="843"/>
      <c r="LA46" s="843"/>
      <c r="LB46" s="843"/>
      <c r="LC46" s="843"/>
      <c r="LD46" s="843"/>
      <c r="LE46" s="843"/>
      <c r="LF46" s="843"/>
      <c r="LG46" s="843"/>
      <c r="LH46" s="843"/>
      <c r="LI46" s="843"/>
      <c r="LJ46" s="843"/>
      <c r="LK46" s="843"/>
      <c r="LL46" s="843"/>
      <c r="LM46" s="843"/>
      <c r="LN46" s="843"/>
      <c r="LO46" s="843"/>
      <c r="LP46" s="843"/>
      <c r="LQ46" s="843"/>
      <c r="LR46" s="843"/>
      <c r="LS46" s="843"/>
      <c r="LT46" s="843"/>
      <c r="LU46" s="843"/>
      <c r="LV46" s="843"/>
      <c r="LW46" s="843"/>
      <c r="LX46" s="843"/>
      <c r="LY46" s="843"/>
      <c r="LZ46" s="843"/>
      <c r="MA46" s="843"/>
      <c r="MB46" s="843"/>
      <c r="MC46" s="843"/>
      <c r="MD46" s="843"/>
      <c r="ME46" s="843"/>
      <c r="MF46" s="843"/>
      <c r="MG46" s="843"/>
      <c r="MH46" s="843"/>
      <c r="MI46" s="843"/>
      <c r="MJ46" s="843"/>
      <c r="MK46" s="843"/>
      <c r="ML46" s="843"/>
      <c r="MM46" s="843"/>
      <c r="MN46" s="843"/>
      <c r="MO46" s="843"/>
      <c r="MP46" s="843"/>
      <c r="MQ46" s="843"/>
      <c r="MR46" s="843"/>
      <c r="MS46" s="843"/>
      <c r="MT46" s="843"/>
      <c r="MU46" s="843"/>
      <c r="MV46" s="843"/>
      <c r="MW46" s="843"/>
      <c r="MX46" s="843"/>
      <c r="MY46" s="843"/>
      <c r="MZ46" s="843"/>
      <c r="NA46" s="843"/>
      <c r="NB46" s="843"/>
      <c r="NC46" s="843"/>
      <c r="ND46" s="843"/>
      <c r="NE46" s="843"/>
      <c r="NF46" s="843"/>
      <c r="NG46" s="843"/>
      <c r="NH46" s="843"/>
      <c r="NI46" s="843"/>
      <c r="NJ46" s="843"/>
      <c r="NK46" s="843"/>
      <c r="NL46" s="843"/>
      <c r="NM46" s="843"/>
      <c r="NN46" s="843"/>
      <c r="NO46" s="843"/>
      <c r="NP46" s="843"/>
      <c r="NQ46" s="843"/>
      <c r="NR46" s="843"/>
      <c r="NS46" s="843"/>
      <c r="NT46" s="843"/>
      <c r="NU46" s="843"/>
      <c r="NV46" s="843"/>
      <c r="NW46" s="843"/>
      <c r="NX46" s="843"/>
      <c r="NY46" s="843"/>
      <c r="NZ46" s="843"/>
      <c r="OA46" s="843"/>
      <c r="OB46" s="843"/>
      <c r="OC46" s="843"/>
      <c r="OD46" s="843"/>
      <c r="OE46" s="843"/>
      <c r="OF46" s="843"/>
      <c r="OG46" s="843"/>
      <c r="OH46" s="843"/>
      <c r="OI46" s="843"/>
      <c r="OJ46" s="843"/>
      <c r="OK46" s="843"/>
      <c r="OL46" s="843"/>
      <c r="OM46" s="843"/>
      <c r="ON46" s="843"/>
      <c r="OO46" s="843"/>
      <c r="OP46" s="843"/>
      <c r="OQ46" s="843"/>
      <c r="OR46" s="843"/>
      <c r="OS46" s="843"/>
      <c r="OT46" s="843"/>
      <c r="OU46" s="843"/>
      <c r="OV46" s="843"/>
      <c r="OW46" s="843"/>
      <c r="OX46" s="843"/>
      <c r="OY46" s="843"/>
      <c r="OZ46" s="843"/>
      <c r="PA46" s="843"/>
      <c r="PB46" s="843"/>
      <c r="PC46" s="843"/>
      <c r="PD46" s="843"/>
      <c r="PE46" s="843"/>
      <c r="PF46" s="843"/>
      <c r="PG46" s="843"/>
      <c r="PH46" s="843"/>
      <c r="PI46" s="843"/>
      <c r="PJ46" s="843"/>
      <c r="PK46" s="843"/>
      <c r="PL46" s="843"/>
      <c r="PM46" s="843"/>
      <c r="PN46" s="843"/>
      <c r="PO46" s="843"/>
      <c r="PP46" s="843"/>
      <c r="PQ46" s="843"/>
      <c r="PR46" s="843"/>
      <c r="PS46" s="843"/>
      <c r="PT46" s="843"/>
      <c r="PU46" s="843"/>
      <c r="PV46" s="843"/>
      <c r="PW46" s="843"/>
      <c r="PX46" s="843"/>
      <c r="PY46" s="843"/>
      <c r="PZ46" s="843"/>
      <c r="QA46" s="843"/>
      <c r="QB46" s="843"/>
      <c r="QC46" s="843"/>
      <c r="QD46" s="843"/>
      <c r="QE46" s="843"/>
      <c r="QF46" s="843"/>
      <c r="QG46" s="843"/>
      <c r="QH46" s="843"/>
      <c r="QI46" s="843"/>
      <c r="QJ46" s="843"/>
      <c r="QK46" s="843"/>
      <c r="QL46" s="843"/>
      <c r="QM46" s="843"/>
      <c r="QN46" s="843"/>
      <c r="QO46" s="843"/>
      <c r="QP46" s="843"/>
      <c r="QQ46" s="843"/>
      <c r="QR46" s="843"/>
      <c r="QS46" s="843"/>
      <c r="QT46" s="843"/>
      <c r="QU46" s="843"/>
      <c r="QV46" s="843"/>
      <c r="QW46" s="843"/>
      <c r="QX46" s="843"/>
      <c r="QY46" s="843"/>
      <c r="QZ46" s="843"/>
      <c r="RA46" s="843"/>
      <c r="RB46" s="843"/>
      <c r="RC46" s="843"/>
      <c r="RD46" s="843"/>
      <c r="RE46" s="843"/>
      <c r="RF46" s="843"/>
      <c r="RG46" s="843"/>
      <c r="RH46" s="843"/>
      <c r="RI46" s="843"/>
      <c r="RJ46" s="843"/>
      <c r="RK46" s="843"/>
      <c r="RL46" s="843"/>
      <c r="RM46" s="843"/>
      <c r="RN46" s="843"/>
      <c r="RO46" s="843"/>
      <c r="RP46" s="843"/>
      <c r="RQ46" s="843"/>
      <c r="RR46" s="843"/>
      <c r="RS46" s="843"/>
      <c r="RT46" s="843"/>
      <c r="RU46" s="843"/>
      <c r="RV46" s="843"/>
      <c r="RW46" s="843"/>
      <c r="RX46" s="843"/>
      <c r="RY46" s="843"/>
      <c r="RZ46" s="843"/>
      <c r="SA46" s="843"/>
      <c r="SB46" s="843"/>
      <c r="SC46" s="843"/>
      <c r="SD46" s="843"/>
      <c r="SE46" s="843"/>
      <c r="SF46" s="843"/>
      <c r="SG46" s="843"/>
      <c r="SH46" s="843"/>
      <c r="SI46" s="843"/>
      <c r="SJ46" s="843"/>
      <c r="SK46" s="843"/>
      <c r="SL46" s="843"/>
      <c r="SM46" s="843"/>
      <c r="SN46" s="843"/>
      <c r="SO46" s="843"/>
      <c r="SP46" s="843"/>
      <c r="SQ46" s="843"/>
      <c r="SR46" s="843"/>
      <c r="SS46" s="843"/>
      <c r="ST46" s="843"/>
      <c r="SU46" s="843"/>
      <c r="SV46" s="843"/>
      <c r="SW46" s="843"/>
      <c r="SX46" s="843"/>
      <c r="SY46" s="843"/>
      <c r="SZ46" s="843"/>
      <c r="TA46" s="843"/>
      <c r="TB46" s="843"/>
      <c r="TC46" s="843"/>
      <c r="TD46" s="843"/>
      <c r="TE46" s="843"/>
      <c r="TF46" s="843"/>
      <c r="TG46" s="843"/>
      <c r="TH46" s="843"/>
      <c r="TI46" s="843"/>
      <c r="TJ46" s="843"/>
      <c r="TK46" s="843"/>
      <c r="TL46" s="843"/>
      <c r="TM46" s="843"/>
      <c r="TN46" s="843"/>
      <c r="TO46" s="843"/>
      <c r="TP46" s="843"/>
      <c r="TQ46" s="843"/>
      <c r="TR46" s="843"/>
      <c r="TS46" s="843"/>
      <c r="TT46" s="843"/>
      <c r="TU46" s="843"/>
      <c r="TV46" s="843"/>
      <c r="TW46" s="843"/>
      <c r="TX46" s="843"/>
      <c r="TY46" s="843"/>
      <c r="TZ46" s="843"/>
      <c r="UA46" s="843"/>
      <c r="UB46" s="843"/>
      <c r="UC46" s="843"/>
      <c r="UD46" s="843"/>
      <c r="UE46" s="843"/>
      <c r="UF46" s="843"/>
      <c r="UG46" s="843"/>
      <c r="UH46" s="843"/>
      <c r="UI46" s="843"/>
      <c r="UJ46" s="843"/>
      <c r="UK46" s="843"/>
      <c r="UL46" s="843"/>
      <c r="UM46" s="843"/>
      <c r="UN46" s="843"/>
      <c r="UO46" s="843"/>
      <c r="UP46" s="843"/>
      <c r="UQ46" s="843"/>
      <c r="UR46" s="843"/>
      <c r="US46" s="843"/>
      <c r="UT46" s="843"/>
      <c r="UU46" s="843"/>
      <c r="UV46" s="843"/>
      <c r="UW46" s="843"/>
      <c r="UX46" s="843"/>
      <c r="UY46" s="843"/>
      <c r="UZ46" s="843"/>
      <c r="VA46" s="843"/>
      <c r="VB46" s="843"/>
      <c r="VC46" s="843"/>
      <c r="VD46" s="843"/>
      <c r="VE46" s="843"/>
      <c r="VF46" s="843"/>
      <c r="VG46" s="843"/>
      <c r="VH46" s="843"/>
      <c r="VI46" s="843"/>
      <c r="VJ46" s="843"/>
      <c r="VK46" s="843"/>
      <c r="VL46" s="843"/>
      <c r="VM46" s="843"/>
      <c r="VN46" s="843"/>
      <c r="VO46" s="843"/>
      <c r="VP46" s="843"/>
      <c r="VQ46" s="843"/>
      <c r="VR46" s="843"/>
      <c r="VS46" s="843"/>
      <c r="VT46" s="843"/>
      <c r="VU46" s="843"/>
      <c r="VV46" s="843"/>
      <c r="VW46" s="843"/>
      <c r="VX46" s="843"/>
      <c r="VY46" s="843"/>
      <c r="VZ46" s="843"/>
      <c r="WA46" s="843"/>
      <c r="WB46" s="843"/>
      <c r="WC46" s="843"/>
      <c r="WD46" s="843"/>
      <c r="WE46" s="843"/>
      <c r="WF46" s="843"/>
      <c r="WG46" s="843"/>
      <c r="WH46" s="843"/>
      <c r="WI46" s="843"/>
      <c r="WJ46" s="843"/>
      <c r="WK46" s="843"/>
      <c r="WL46" s="843"/>
      <c r="WM46" s="843"/>
      <c r="WN46" s="843"/>
      <c r="WO46" s="843"/>
      <c r="WP46" s="843"/>
      <c r="WQ46" s="843"/>
      <c r="WR46" s="843"/>
      <c r="WS46" s="843"/>
      <c r="WT46" s="843"/>
      <c r="WU46" s="843"/>
      <c r="WV46" s="843"/>
      <c r="WW46" s="843"/>
      <c r="WX46" s="843"/>
      <c r="WY46" s="843"/>
      <c r="WZ46" s="843"/>
      <c r="XA46" s="843"/>
      <c r="XB46" s="843"/>
      <c r="XC46" s="843"/>
      <c r="XD46" s="843"/>
      <c r="XE46" s="843"/>
      <c r="XF46" s="843"/>
      <c r="XG46" s="843"/>
      <c r="XH46" s="843"/>
      <c r="XI46" s="843"/>
      <c r="XJ46" s="843"/>
      <c r="XK46" s="843"/>
      <c r="XL46" s="843"/>
      <c r="XM46" s="843"/>
      <c r="XN46" s="843"/>
      <c r="XO46" s="843"/>
      <c r="XP46" s="843"/>
      <c r="XQ46" s="843"/>
      <c r="XR46" s="843"/>
      <c r="XS46" s="843"/>
      <c r="XT46" s="843"/>
      <c r="XU46" s="843"/>
      <c r="XV46" s="843"/>
      <c r="XW46" s="843"/>
      <c r="XX46" s="843"/>
      <c r="XY46" s="843"/>
      <c r="XZ46" s="843"/>
      <c r="YA46" s="843"/>
      <c r="YB46" s="843"/>
      <c r="YC46" s="843"/>
      <c r="YD46" s="843"/>
      <c r="YE46" s="843"/>
      <c r="YF46" s="843"/>
      <c r="YG46" s="843"/>
      <c r="YH46" s="843"/>
      <c r="YI46" s="843"/>
      <c r="YJ46" s="843"/>
      <c r="YK46" s="843"/>
      <c r="YL46" s="843"/>
      <c r="YM46" s="843"/>
      <c r="YN46" s="843"/>
      <c r="YO46" s="843"/>
      <c r="YP46" s="843"/>
      <c r="YQ46" s="843"/>
      <c r="YR46" s="843"/>
      <c r="YS46" s="843"/>
      <c r="YT46" s="843"/>
      <c r="YU46" s="843"/>
      <c r="YV46" s="843"/>
      <c r="YW46" s="843"/>
      <c r="YX46" s="843"/>
      <c r="YY46" s="843"/>
      <c r="YZ46" s="843"/>
      <c r="ZA46" s="843"/>
      <c r="ZB46" s="843"/>
      <c r="ZC46" s="843"/>
      <c r="ZD46" s="843"/>
      <c r="ZE46" s="843"/>
      <c r="ZF46" s="843"/>
      <c r="ZG46" s="843"/>
      <c r="ZH46" s="843"/>
      <c r="ZI46" s="843"/>
      <c r="ZJ46" s="843"/>
      <c r="ZK46" s="843"/>
      <c r="ZL46" s="843"/>
      <c r="ZM46" s="843"/>
      <c r="ZN46" s="843"/>
      <c r="ZO46" s="843"/>
      <c r="ZP46" s="843"/>
      <c r="ZQ46" s="843"/>
      <c r="ZR46" s="843"/>
      <c r="ZS46" s="843"/>
      <c r="ZT46" s="843"/>
      <c r="ZU46" s="843"/>
      <c r="ZV46" s="843"/>
      <c r="ZW46" s="843"/>
      <c r="ZX46" s="843"/>
      <c r="ZY46" s="843"/>
      <c r="ZZ46" s="843"/>
      <c r="AAA46" s="843"/>
      <c r="AAB46" s="843"/>
      <c r="AAC46" s="843"/>
      <c r="AAD46" s="843"/>
      <c r="AAE46" s="843"/>
      <c r="AAF46" s="843"/>
      <c r="AAG46" s="843"/>
      <c r="AAH46" s="843"/>
      <c r="AAI46" s="843"/>
      <c r="AAJ46" s="843"/>
      <c r="AAK46" s="843"/>
      <c r="AAL46" s="843"/>
      <c r="AAM46" s="843"/>
      <c r="AAN46" s="843"/>
      <c r="AAO46" s="843"/>
      <c r="AAP46" s="843"/>
      <c r="AAQ46" s="843"/>
      <c r="AAR46" s="843"/>
      <c r="AAS46" s="843"/>
      <c r="AAT46" s="843"/>
      <c r="AAU46" s="843"/>
      <c r="AAV46" s="843"/>
      <c r="AAW46" s="843"/>
      <c r="AAX46" s="843"/>
      <c r="AAY46" s="843"/>
      <c r="AAZ46" s="843"/>
      <c r="ABA46" s="843"/>
      <c r="ABB46" s="843"/>
      <c r="ABC46" s="843"/>
      <c r="ABD46" s="843"/>
      <c r="ABE46" s="843"/>
      <c r="ABF46" s="843"/>
      <c r="ABG46" s="843"/>
      <c r="ABH46" s="843"/>
      <c r="ABI46" s="843"/>
      <c r="ABJ46" s="843"/>
      <c r="ABK46" s="843"/>
      <c r="ABL46" s="843"/>
      <c r="ABM46" s="843"/>
      <c r="ABN46" s="843"/>
      <c r="ABO46" s="843"/>
      <c r="ABP46" s="843"/>
      <c r="ABQ46" s="843"/>
      <c r="ABR46" s="843"/>
      <c r="ABS46" s="843"/>
      <c r="ABT46" s="843"/>
      <c r="ABU46" s="843"/>
      <c r="ABV46" s="843"/>
      <c r="ABW46" s="843"/>
      <c r="ABX46" s="843"/>
      <c r="ABY46" s="843"/>
      <c r="ABZ46" s="843"/>
      <c r="ACA46" s="843"/>
      <c r="ACB46" s="843"/>
      <c r="ACC46" s="843"/>
      <c r="ACD46" s="843"/>
      <c r="ACE46" s="843"/>
      <c r="ACF46" s="843"/>
      <c r="ACG46" s="843"/>
      <c r="ACH46" s="843"/>
      <c r="ACI46" s="843"/>
      <c r="ACJ46" s="843"/>
      <c r="ACK46" s="843"/>
      <c r="ACL46" s="843"/>
      <c r="ACM46" s="843"/>
      <c r="ACN46" s="843"/>
      <c r="ACO46" s="843"/>
      <c r="ACP46" s="843"/>
      <c r="ACQ46" s="843"/>
      <c r="ACR46" s="843"/>
      <c r="ACS46" s="843"/>
      <c r="ACT46" s="843"/>
      <c r="ACU46" s="843"/>
      <c r="ACV46" s="843"/>
      <c r="ACW46" s="843"/>
      <c r="ACX46" s="843"/>
      <c r="ACY46" s="843"/>
      <c r="ACZ46" s="843"/>
      <c r="ADA46" s="843"/>
      <c r="ADB46" s="843"/>
      <c r="ADC46" s="843"/>
      <c r="ADD46" s="843"/>
      <c r="ADE46" s="843"/>
      <c r="ADF46" s="843"/>
      <c r="ADG46" s="843"/>
      <c r="ADH46" s="843"/>
      <c r="ADI46" s="843"/>
      <c r="ADJ46" s="843"/>
      <c r="ADK46" s="843"/>
      <c r="ADL46" s="843"/>
      <c r="ADM46" s="843"/>
      <c r="ADN46" s="843"/>
      <c r="ADO46" s="843"/>
      <c r="ADP46" s="843"/>
      <c r="ADQ46" s="843"/>
      <c r="ADR46" s="843"/>
      <c r="ADS46" s="843"/>
      <c r="ADT46" s="843"/>
      <c r="ADU46" s="843"/>
      <c r="ADV46" s="843"/>
      <c r="ADW46" s="843"/>
      <c r="ADX46" s="843"/>
      <c r="ADY46" s="843"/>
      <c r="ADZ46" s="843"/>
      <c r="AEA46" s="843"/>
      <c r="AEB46" s="843"/>
      <c r="AEC46" s="843"/>
      <c r="AED46" s="843"/>
      <c r="AEE46" s="843"/>
      <c r="AEF46" s="843"/>
      <c r="AEG46" s="843"/>
      <c r="AEH46" s="843"/>
      <c r="AEI46" s="843"/>
      <c r="AEJ46" s="843"/>
      <c r="AEK46" s="843"/>
      <c r="AEL46" s="843"/>
      <c r="AEM46" s="843"/>
      <c r="AEN46" s="843"/>
      <c r="AEO46" s="843"/>
      <c r="AEP46" s="843"/>
      <c r="AEQ46" s="843"/>
      <c r="AER46" s="843"/>
      <c r="AES46" s="843"/>
      <c r="AET46" s="843"/>
      <c r="AEU46" s="843"/>
      <c r="AEV46" s="843"/>
      <c r="AEW46" s="843"/>
      <c r="AEX46" s="843"/>
      <c r="AEY46" s="843"/>
      <c r="AEZ46" s="843"/>
      <c r="AFA46" s="843"/>
      <c r="AFB46" s="843"/>
      <c r="AFC46" s="843"/>
      <c r="AFD46" s="843"/>
      <c r="AFE46" s="843"/>
      <c r="AFF46" s="843"/>
      <c r="AFG46" s="843"/>
      <c r="AFH46" s="843"/>
      <c r="AFI46" s="843"/>
      <c r="AFJ46" s="843"/>
      <c r="AFK46" s="843"/>
      <c r="AFL46" s="843"/>
      <c r="AFM46" s="843"/>
      <c r="AFN46" s="843"/>
      <c r="AFO46" s="843"/>
      <c r="AFP46" s="843"/>
      <c r="AFQ46" s="843"/>
      <c r="AFR46" s="843"/>
      <c r="AFS46" s="843"/>
      <c r="AFT46" s="843"/>
      <c r="AFU46" s="843"/>
      <c r="AFV46" s="843"/>
      <c r="AFW46" s="843"/>
      <c r="AFX46" s="843"/>
      <c r="AFY46" s="843"/>
      <c r="AFZ46" s="843"/>
      <c r="AGA46" s="843"/>
      <c r="AGB46" s="843"/>
      <c r="AGC46" s="843"/>
      <c r="AGD46" s="843"/>
      <c r="AGE46" s="843"/>
      <c r="AGF46" s="843"/>
      <c r="AGG46" s="843"/>
      <c r="AGH46" s="843"/>
      <c r="AGI46" s="843"/>
      <c r="AGJ46" s="843"/>
      <c r="AGK46" s="843"/>
      <c r="AGL46" s="843"/>
      <c r="AGM46" s="843"/>
      <c r="AGN46" s="843"/>
      <c r="AGO46" s="843"/>
      <c r="AGP46" s="843"/>
      <c r="AGQ46" s="843"/>
      <c r="AGR46" s="843"/>
      <c r="AGS46" s="843"/>
      <c r="AGT46" s="843"/>
      <c r="AGU46" s="843"/>
      <c r="AGV46" s="843"/>
      <c r="AGW46" s="843"/>
      <c r="AGX46" s="843"/>
      <c r="AGY46" s="843"/>
      <c r="AGZ46" s="843"/>
      <c r="AHA46" s="843"/>
      <c r="AHB46" s="843"/>
      <c r="AHC46" s="843"/>
      <c r="AHD46" s="843"/>
      <c r="AHE46" s="843"/>
      <c r="AHF46" s="843"/>
      <c r="AHG46" s="843"/>
      <c r="AHH46" s="843"/>
      <c r="AHI46" s="843"/>
      <c r="AHJ46" s="843"/>
      <c r="AHK46" s="843"/>
      <c r="AHL46" s="843"/>
      <c r="AHM46" s="843"/>
      <c r="AHN46" s="843"/>
      <c r="AHO46" s="843"/>
      <c r="AHP46" s="843"/>
      <c r="AHQ46" s="843"/>
      <c r="AHR46" s="843"/>
      <c r="AHS46" s="843"/>
      <c r="AHT46" s="843"/>
      <c r="AHU46" s="843"/>
      <c r="AHV46" s="843"/>
      <c r="AHW46" s="843"/>
      <c r="AHX46" s="843"/>
      <c r="AHY46" s="843"/>
      <c r="AHZ46" s="843"/>
      <c r="AIA46" s="843"/>
      <c r="AIB46" s="843"/>
      <c r="AIC46" s="843"/>
      <c r="AID46" s="843"/>
      <c r="AIE46" s="843"/>
      <c r="AIF46" s="843"/>
      <c r="AIG46" s="843"/>
      <c r="AIH46" s="843"/>
      <c r="AII46" s="843"/>
      <c r="AIJ46" s="843"/>
      <c r="AIK46" s="843"/>
      <c r="AIL46" s="843"/>
      <c r="AIM46" s="843"/>
      <c r="AIN46" s="843"/>
      <c r="AIO46" s="843"/>
      <c r="AIP46" s="843"/>
      <c r="AIQ46" s="843"/>
      <c r="AIR46" s="843"/>
      <c r="AIS46" s="843"/>
      <c r="AIT46" s="843"/>
      <c r="AIU46" s="843"/>
      <c r="AIV46" s="843"/>
      <c r="AIW46" s="843"/>
      <c r="AIX46" s="843"/>
      <c r="AIY46" s="843"/>
      <c r="AIZ46" s="843"/>
      <c r="AJA46" s="843"/>
      <c r="AJB46" s="843"/>
      <c r="AJC46" s="843"/>
      <c r="AJD46" s="843"/>
      <c r="AJE46" s="843"/>
      <c r="AJF46" s="843"/>
      <c r="AJG46" s="843"/>
      <c r="AJH46" s="843"/>
      <c r="AJI46" s="843"/>
      <c r="AJJ46" s="843"/>
      <c r="AJK46" s="843"/>
      <c r="AJL46" s="843"/>
      <c r="AJM46" s="843"/>
      <c r="AJN46" s="843"/>
      <c r="AJO46" s="843"/>
      <c r="AJP46" s="843"/>
      <c r="AJQ46" s="843"/>
      <c r="AJR46" s="843"/>
      <c r="AJS46" s="843"/>
      <c r="AJT46" s="843"/>
      <c r="AJU46" s="843"/>
      <c r="AJV46" s="843"/>
      <c r="AJW46" s="843"/>
      <c r="AJX46" s="843"/>
      <c r="AJY46" s="843"/>
      <c r="AJZ46" s="843"/>
      <c r="AKA46" s="843"/>
      <c r="AKB46" s="843"/>
      <c r="AKC46" s="843"/>
      <c r="AKD46" s="843"/>
      <c r="AKE46" s="843"/>
      <c r="AKF46" s="843"/>
      <c r="AKG46" s="843"/>
      <c r="AKH46" s="843"/>
      <c r="AKI46" s="843"/>
      <c r="AKJ46" s="843"/>
      <c r="AKK46" s="843"/>
      <c r="AKL46" s="843"/>
      <c r="AKM46" s="843"/>
      <c r="AKN46" s="843"/>
      <c r="AKO46" s="843"/>
      <c r="AKP46" s="843"/>
      <c r="AKQ46" s="843"/>
      <c r="AKR46" s="843"/>
      <c r="AKS46" s="843"/>
      <c r="AKT46" s="843"/>
      <c r="AKU46" s="843"/>
      <c r="AKV46" s="843"/>
      <c r="AKW46" s="843"/>
      <c r="AKX46" s="843"/>
      <c r="AKY46" s="843"/>
      <c r="AKZ46" s="843"/>
      <c r="ALA46" s="843"/>
      <c r="ALB46" s="843"/>
      <c r="ALC46" s="843"/>
      <c r="ALD46" s="843"/>
      <c r="ALE46" s="843"/>
      <c r="ALF46" s="843"/>
      <c r="ALG46" s="843"/>
      <c r="ALH46" s="843"/>
      <c r="ALI46" s="843"/>
      <c r="ALJ46" s="843"/>
      <c r="ALK46" s="843"/>
      <c r="ALL46" s="843"/>
      <c r="ALM46" s="843"/>
      <c r="ALN46" s="843"/>
      <c r="ALO46" s="843"/>
      <c r="ALP46" s="843"/>
      <c r="ALQ46" s="843"/>
      <c r="ALR46" s="843"/>
      <c r="ALS46" s="843"/>
      <c r="ALT46" s="843"/>
      <c r="ALU46" s="843"/>
      <c r="ALV46" s="843"/>
      <c r="ALW46" s="843"/>
      <c r="ALX46" s="843"/>
      <c r="ALY46" s="843"/>
      <c r="ALZ46" s="843"/>
      <c r="AMA46" s="843"/>
      <c r="AMB46" s="843"/>
      <c r="AMC46" s="843"/>
      <c r="AMD46" s="843"/>
      <c r="AME46" s="843"/>
      <c r="AMF46" s="843"/>
      <c r="AMG46" s="843"/>
      <c r="AMH46" s="843"/>
      <c r="AMI46" s="843"/>
      <c r="AMJ46" s="843"/>
      <c r="AMK46" s="843"/>
      <c r="AML46" s="843"/>
      <c r="AMM46" s="843"/>
      <c r="AMN46" s="843"/>
      <c r="AMO46" s="843"/>
      <c r="AMP46" s="843"/>
      <c r="AMQ46" s="843"/>
      <c r="AMR46" s="843"/>
      <c r="AMS46" s="843"/>
      <c r="AMT46" s="843"/>
      <c r="AMU46" s="843"/>
      <c r="AMV46" s="843"/>
      <c r="AMW46" s="843"/>
      <c r="AMX46" s="843"/>
      <c r="AMY46" s="843"/>
      <c r="AMZ46" s="843"/>
      <c r="ANA46" s="843"/>
      <c r="ANB46" s="843"/>
      <c r="ANC46" s="843"/>
      <c r="AND46" s="843"/>
      <c r="ANE46" s="843"/>
      <c r="ANF46" s="843"/>
      <c r="ANG46" s="843"/>
      <c r="ANH46" s="843"/>
      <c r="ANI46" s="843"/>
      <c r="ANJ46" s="843"/>
      <c r="ANK46" s="843"/>
      <c r="ANL46" s="843"/>
      <c r="ANM46" s="843"/>
      <c r="ANN46" s="843"/>
      <c r="ANO46" s="843"/>
      <c r="ANP46" s="843"/>
      <c r="ANQ46" s="843"/>
      <c r="ANR46" s="843"/>
      <c r="ANS46" s="843"/>
      <c r="ANT46" s="843"/>
      <c r="ANU46" s="843"/>
      <c r="ANV46" s="843"/>
      <c r="ANW46" s="843"/>
      <c r="ANX46" s="843"/>
      <c r="ANY46" s="843"/>
      <c r="ANZ46" s="843"/>
      <c r="AOA46" s="843"/>
      <c r="AOB46" s="843"/>
      <c r="AOC46" s="843"/>
      <c r="AOD46" s="843"/>
      <c r="AOE46" s="843"/>
      <c r="AOF46" s="843"/>
      <c r="AOG46" s="843"/>
      <c r="AOH46" s="843"/>
      <c r="AOI46" s="843"/>
      <c r="AOJ46" s="843"/>
      <c r="AOK46" s="843"/>
      <c r="AOL46" s="843"/>
      <c r="AOM46" s="843"/>
      <c r="AON46" s="843"/>
      <c r="AOO46" s="843"/>
      <c r="AOP46" s="843"/>
      <c r="AOQ46" s="843"/>
      <c r="AOR46" s="843"/>
      <c r="AOS46" s="843"/>
      <c r="AOT46" s="843"/>
      <c r="AOU46" s="843"/>
      <c r="AOV46" s="843"/>
      <c r="AOW46" s="843"/>
      <c r="AOX46" s="843"/>
      <c r="AOY46" s="843"/>
      <c r="AOZ46" s="843"/>
      <c r="APA46" s="843"/>
      <c r="APB46" s="843"/>
      <c r="APC46" s="843"/>
      <c r="APD46" s="843"/>
      <c r="APE46" s="843"/>
      <c r="APF46" s="843"/>
      <c r="APG46" s="843"/>
      <c r="APH46" s="843"/>
      <c r="API46" s="843"/>
      <c r="APJ46" s="843"/>
      <c r="APK46" s="843"/>
      <c r="APL46" s="843"/>
      <c r="APM46" s="843"/>
      <c r="APN46" s="843"/>
      <c r="APO46" s="843"/>
      <c r="APP46" s="843"/>
      <c r="APQ46" s="843"/>
      <c r="APR46" s="843"/>
      <c r="APS46" s="843"/>
      <c r="APT46" s="843"/>
      <c r="APU46" s="843"/>
      <c r="APV46" s="843"/>
      <c r="APW46" s="843"/>
      <c r="APX46" s="843"/>
      <c r="APY46" s="843"/>
      <c r="APZ46" s="843"/>
      <c r="AQA46" s="843"/>
      <c r="AQB46" s="843"/>
      <c r="AQC46" s="843"/>
      <c r="AQD46" s="843"/>
      <c r="AQE46" s="843"/>
      <c r="AQF46" s="843"/>
      <c r="AQG46" s="843"/>
      <c r="AQH46" s="843"/>
      <c r="AQI46" s="843"/>
      <c r="AQJ46" s="843"/>
      <c r="AQK46" s="843"/>
      <c r="AQL46" s="843"/>
      <c r="AQM46" s="843"/>
      <c r="AQN46" s="843"/>
      <c r="AQO46" s="843"/>
      <c r="AQP46" s="843"/>
      <c r="AQQ46" s="843"/>
      <c r="AQR46" s="843"/>
      <c r="AQS46" s="843"/>
      <c r="AQT46" s="843"/>
      <c r="AQU46" s="843"/>
      <c r="AQV46" s="843"/>
      <c r="AQW46" s="843"/>
      <c r="AQX46" s="843"/>
      <c r="AQY46" s="843"/>
      <c r="AQZ46" s="843"/>
      <c r="ARA46" s="843"/>
      <c r="ARB46" s="843"/>
      <c r="ARC46" s="843"/>
      <c r="ARD46" s="843"/>
      <c r="ARE46" s="843"/>
      <c r="ARF46" s="843"/>
      <c r="ARG46" s="843"/>
      <c r="ARH46" s="843"/>
      <c r="ARI46" s="843"/>
      <c r="ARJ46" s="843"/>
      <c r="ARK46" s="843"/>
      <c r="ARL46" s="843"/>
      <c r="ARM46" s="843"/>
      <c r="ARN46" s="843"/>
      <c r="ARO46" s="843"/>
      <c r="ARP46" s="843"/>
      <c r="ARQ46" s="843"/>
      <c r="ARR46" s="843"/>
      <c r="ARS46" s="843"/>
      <c r="ART46" s="843"/>
      <c r="ARU46" s="843"/>
      <c r="ARV46" s="843"/>
      <c r="ARW46" s="843"/>
      <c r="ARX46" s="843"/>
      <c r="ARY46" s="843"/>
      <c r="ARZ46" s="843"/>
      <c r="ASA46" s="843"/>
      <c r="ASB46" s="843"/>
      <c r="ASC46" s="843"/>
      <c r="ASD46" s="843"/>
      <c r="ASE46" s="843"/>
      <c r="ASF46" s="843"/>
      <c r="ASG46" s="843"/>
      <c r="ASH46" s="843"/>
      <c r="ASI46" s="843"/>
      <c r="ASJ46" s="843"/>
      <c r="ASK46" s="843"/>
      <c r="ASL46" s="843"/>
      <c r="ASM46" s="843"/>
      <c r="ASN46" s="843"/>
      <c r="ASO46" s="843"/>
      <c r="ASP46" s="843"/>
      <c r="ASQ46" s="843"/>
      <c r="ASR46" s="843"/>
      <c r="ASS46" s="843"/>
      <c r="AST46" s="843"/>
      <c r="ASU46" s="843"/>
      <c r="ASV46" s="843"/>
      <c r="ASW46" s="843"/>
      <c r="ASX46" s="843"/>
      <c r="ASY46" s="843"/>
      <c r="ASZ46" s="843"/>
      <c r="ATA46" s="843"/>
      <c r="ATB46" s="843"/>
      <c r="ATC46" s="843"/>
      <c r="ATD46" s="843"/>
      <c r="ATE46" s="843"/>
      <c r="ATF46" s="843"/>
      <c r="ATG46" s="843"/>
      <c r="ATH46" s="843"/>
      <c r="ATI46" s="843"/>
      <c r="ATJ46" s="843"/>
      <c r="ATK46" s="843"/>
      <c r="ATL46" s="843"/>
      <c r="ATM46" s="843"/>
      <c r="ATN46" s="843"/>
      <c r="ATO46" s="843"/>
      <c r="ATP46" s="843"/>
      <c r="ATQ46" s="843"/>
      <c r="ATR46" s="843"/>
      <c r="ATS46" s="843"/>
      <c r="ATT46" s="843"/>
      <c r="ATU46" s="843"/>
      <c r="ATV46" s="843"/>
      <c r="ATW46" s="843"/>
      <c r="ATX46" s="843"/>
      <c r="ATY46" s="843"/>
      <c r="ATZ46" s="843"/>
      <c r="AUA46" s="843"/>
      <c r="AUB46" s="843"/>
      <c r="AUC46" s="843"/>
      <c r="AUD46" s="843"/>
      <c r="AUE46" s="843"/>
      <c r="AUF46" s="843"/>
      <c r="AUG46" s="843"/>
      <c r="AUH46" s="843"/>
      <c r="AUI46" s="843"/>
      <c r="AUJ46" s="843"/>
      <c r="AUK46" s="843"/>
      <c r="AUL46" s="843"/>
      <c r="AUM46" s="843"/>
      <c r="AUN46" s="843"/>
      <c r="AUO46" s="843"/>
      <c r="AUP46" s="843"/>
      <c r="AUQ46" s="843"/>
      <c r="AUR46" s="843"/>
      <c r="AUS46" s="843"/>
      <c r="AUT46" s="843"/>
      <c r="AUU46" s="843"/>
      <c r="AUV46" s="843"/>
      <c r="AUW46" s="843"/>
      <c r="AUX46" s="843"/>
      <c r="AUY46" s="843"/>
      <c r="AUZ46" s="843"/>
      <c r="AVA46" s="843"/>
      <c r="AVB46" s="843"/>
      <c r="AVC46" s="843"/>
      <c r="AVD46" s="843"/>
      <c r="AVE46" s="843"/>
      <c r="AVF46" s="843"/>
      <c r="AVG46" s="843"/>
      <c r="AVH46" s="843"/>
      <c r="AVI46" s="843"/>
      <c r="AVJ46" s="843"/>
      <c r="AVK46" s="843"/>
      <c r="AVL46" s="843"/>
      <c r="AVM46" s="843"/>
      <c r="AVN46" s="843"/>
      <c r="AVO46" s="843"/>
      <c r="AVP46" s="843"/>
      <c r="AVQ46" s="843"/>
      <c r="AVR46" s="843"/>
      <c r="AVS46" s="843"/>
      <c r="AVT46" s="843"/>
      <c r="AVU46" s="843"/>
      <c r="AVV46" s="843"/>
      <c r="AVW46" s="843"/>
      <c r="AVX46" s="843"/>
      <c r="AVY46" s="843"/>
      <c r="AVZ46" s="843"/>
      <c r="AWA46" s="843"/>
      <c r="AWB46" s="843"/>
      <c r="AWC46" s="843"/>
      <c r="AWD46" s="843"/>
      <c r="AWE46" s="843"/>
      <c r="AWF46" s="843"/>
      <c r="AWG46" s="843"/>
      <c r="AWH46" s="843"/>
      <c r="AWI46" s="843"/>
      <c r="AWJ46" s="843"/>
      <c r="AWK46" s="843"/>
      <c r="AWL46" s="843"/>
      <c r="AWM46" s="843"/>
      <c r="AWN46" s="843"/>
      <c r="AWO46" s="843"/>
      <c r="AWP46" s="843"/>
      <c r="AWQ46" s="843"/>
      <c r="AWR46" s="843"/>
      <c r="AWS46" s="843"/>
      <c r="AWT46" s="843"/>
      <c r="AWU46" s="843"/>
      <c r="AWV46" s="843"/>
      <c r="AWW46" s="843"/>
      <c r="AWX46" s="843"/>
      <c r="AWY46" s="843"/>
      <c r="AWZ46" s="843"/>
      <c r="AXA46" s="843"/>
      <c r="AXB46" s="843"/>
      <c r="AXC46" s="843"/>
      <c r="AXD46" s="843"/>
      <c r="AXE46" s="843"/>
      <c r="AXF46" s="843"/>
      <c r="AXG46" s="843"/>
      <c r="AXH46" s="843"/>
      <c r="AXI46" s="843"/>
      <c r="AXJ46" s="843"/>
      <c r="AXK46" s="843"/>
      <c r="AXL46" s="843"/>
      <c r="AXM46" s="843"/>
      <c r="AXN46" s="843"/>
      <c r="AXO46" s="843"/>
      <c r="AXP46" s="843"/>
      <c r="AXQ46" s="843"/>
      <c r="AXR46" s="843"/>
      <c r="AXS46" s="843"/>
      <c r="AXT46" s="843"/>
      <c r="AXU46" s="843"/>
      <c r="AXV46" s="843"/>
      <c r="AXW46" s="843"/>
      <c r="AXX46" s="843"/>
      <c r="AXY46" s="843"/>
      <c r="AXZ46" s="843"/>
      <c r="AYA46" s="843"/>
      <c r="AYB46" s="843"/>
      <c r="AYC46" s="843"/>
      <c r="AYD46" s="843"/>
      <c r="AYE46" s="843"/>
      <c r="AYF46" s="843"/>
      <c r="AYG46" s="843"/>
      <c r="AYH46" s="843"/>
      <c r="AYI46" s="843"/>
      <c r="AYJ46" s="843"/>
      <c r="AYK46" s="843"/>
      <c r="AYL46" s="843"/>
      <c r="AYM46" s="843"/>
      <c r="AYN46" s="843"/>
      <c r="AYO46" s="843"/>
      <c r="AYP46" s="843"/>
      <c r="AYQ46" s="843"/>
      <c r="AYR46" s="843"/>
      <c r="AYS46" s="843"/>
    </row>
    <row r="47" spans="1:1345" s="706" customFormat="1" ht="15.75" hidden="1" customHeight="1">
      <c r="A47" s="707"/>
      <c r="B47" s="717"/>
      <c r="C47" s="718"/>
      <c r="D47" s="724"/>
      <c r="E47" s="745"/>
      <c r="F47" s="746" t="s">
        <v>47</v>
      </c>
      <c r="G47" s="746"/>
      <c r="H47" s="710">
        <f t="shared" si="19"/>
        <v>0</v>
      </c>
      <c r="I47" s="710">
        <f t="shared" si="6"/>
        <v>0</v>
      </c>
      <c r="J47" s="710">
        <f t="shared" si="23"/>
        <v>0</v>
      </c>
      <c r="K47" s="711">
        <f t="shared" si="24"/>
        <v>0</v>
      </c>
      <c r="L47" s="742"/>
      <c r="M47" s="742"/>
      <c r="N47" s="743"/>
      <c r="O47" s="742"/>
      <c r="P47" s="742"/>
      <c r="Q47" s="743"/>
      <c r="R47" s="742"/>
      <c r="S47" s="742"/>
      <c r="T47" s="743"/>
      <c r="U47" s="742"/>
      <c r="V47" s="742"/>
      <c r="W47" s="743"/>
      <c r="X47" s="742"/>
      <c r="Y47" s="742"/>
      <c r="Z47" s="743"/>
      <c r="AA47" s="742"/>
      <c r="AB47" s="742"/>
      <c r="AC47" s="743"/>
      <c r="AD47" s="742"/>
      <c r="AE47" s="742"/>
      <c r="AF47" s="743"/>
      <c r="AG47" s="742"/>
      <c r="AH47" s="742"/>
      <c r="AI47" s="743"/>
      <c r="AJ47" s="742"/>
      <c r="AK47" s="742"/>
      <c r="AL47" s="743"/>
      <c r="AM47" s="742"/>
      <c r="AN47" s="742"/>
      <c r="AO47" s="743"/>
      <c r="AP47" s="742"/>
      <c r="AQ47" s="742"/>
      <c r="AR47" s="743"/>
      <c r="AS47" s="742"/>
      <c r="AT47" s="742"/>
      <c r="AU47" s="743"/>
      <c r="AV47" s="742"/>
      <c r="AW47" s="742"/>
      <c r="AX47" s="743"/>
      <c r="AY47" s="742"/>
      <c r="AZ47" s="742"/>
      <c r="BA47" s="743"/>
      <c r="BB47" s="742"/>
      <c r="BC47" s="742"/>
      <c r="BD47" s="743"/>
      <c r="BE47" s="742"/>
      <c r="BF47" s="742"/>
      <c r="BG47" s="743"/>
      <c r="BH47" s="742"/>
      <c r="BI47" s="742"/>
      <c r="BJ47" s="743"/>
      <c r="BK47" s="742"/>
      <c r="BL47" s="742"/>
      <c r="BM47" s="743"/>
      <c r="BN47" s="742"/>
      <c r="BO47" s="742"/>
      <c r="BP47" s="743"/>
      <c r="BQ47" s="742"/>
      <c r="BR47" s="742"/>
      <c r="BS47" s="743"/>
      <c r="BT47" s="742"/>
      <c r="BU47" s="742"/>
      <c r="BV47" s="743"/>
      <c r="BW47" s="742"/>
      <c r="BX47" s="742"/>
      <c r="BY47" s="743"/>
      <c r="BZ47" s="742"/>
      <c r="CA47" s="742"/>
      <c r="CB47" s="743"/>
      <c r="CC47" s="742"/>
      <c r="CD47" s="742"/>
      <c r="CE47" s="743"/>
      <c r="CF47" s="742"/>
      <c r="CG47" s="742"/>
      <c r="CH47" s="743"/>
      <c r="CI47" s="742"/>
      <c r="CJ47" s="742"/>
      <c r="CK47" s="743"/>
      <c r="CL47" s="742"/>
      <c r="CM47" s="742"/>
      <c r="CN47" s="743"/>
      <c r="CO47" s="742"/>
      <c r="CP47" s="742"/>
      <c r="CQ47" s="743"/>
      <c r="CR47" s="742"/>
      <c r="CS47" s="742"/>
      <c r="CT47" s="743"/>
      <c r="CU47" s="742"/>
      <c r="CV47" s="742"/>
      <c r="CW47" s="743"/>
      <c r="CX47" s="742"/>
      <c r="CY47" s="742"/>
      <c r="CZ47" s="743"/>
      <c r="DA47" s="742"/>
      <c r="DB47" s="742"/>
      <c r="DC47" s="743"/>
      <c r="DD47" s="742"/>
      <c r="DE47" s="742"/>
      <c r="DF47" s="743"/>
      <c r="DG47" s="742"/>
      <c r="DH47" s="742"/>
      <c r="DI47" s="743"/>
      <c r="DJ47" s="742"/>
      <c r="DK47" s="742"/>
      <c r="DL47" s="743"/>
      <c r="DM47" s="742"/>
      <c r="DN47" s="742"/>
      <c r="DO47" s="743"/>
      <c r="DP47" s="742"/>
      <c r="DQ47" s="742"/>
      <c r="DR47" s="743"/>
      <c r="DS47" s="742"/>
      <c r="DT47" s="742"/>
      <c r="DU47" s="743"/>
      <c r="DV47" s="742"/>
      <c r="DW47" s="742"/>
      <c r="DX47" s="743"/>
      <c r="DY47" s="742"/>
      <c r="DZ47" s="742"/>
      <c r="EA47" s="743"/>
      <c r="EB47" s="742"/>
      <c r="EC47" s="742"/>
      <c r="ED47" s="743"/>
      <c r="EE47" s="742"/>
      <c r="EF47" s="742"/>
      <c r="EG47" s="743"/>
      <c r="EH47" s="742"/>
      <c r="EI47" s="742"/>
      <c r="EJ47" s="743"/>
      <c r="EK47" s="743"/>
      <c r="EL47" s="743"/>
      <c r="EM47" s="743"/>
      <c r="EN47" s="743"/>
      <c r="EO47" s="743"/>
      <c r="EP47" s="743"/>
      <c r="EQ47" s="742"/>
      <c r="ER47" s="742"/>
      <c r="ES47" s="743"/>
      <c r="ET47" s="742"/>
      <c r="EU47" s="742"/>
      <c r="EV47" s="743"/>
      <c r="EW47" s="742"/>
      <c r="EX47" s="742"/>
      <c r="EY47" s="743"/>
      <c r="EZ47" s="742"/>
      <c r="FA47" s="742"/>
      <c r="FB47" s="743"/>
      <c r="FC47" s="742"/>
      <c r="FD47" s="742"/>
      <c r="FE47" s="743"/>
      <c r="FF47" s="742"/>
      <c r="FG47" s="742"/>
      <c r="FH47" s="743"/>
      <c r="FI47" s="742"/>
      <c r="FJ47" s="742"/>
      <c r="FK47" s="743"/>
      <c r="FL47" s="742"/>
      <c r="FM47" s="742"/>
      <c r="FN47" s="743"/>
      <c r="FO47" s="742"/>
      <c r="FP47" s="742"/>
      <c r="FQ47" s="743"/>
      <c r="FR47" s="742"/>
      <c r="FS47" s="742"/>
      <c r="FT47" s="743"/>
      <c r="FU47" s="742"/>
      <c r="FV47" s="742"/>
      <c r="FW47" s="743"/>
      <c r="FX47" s="742"/>
      <c r="FY47" s="742"/>
      <c r="FZ47" s="743"/>
      <c r="GA47" s="710">
        <f t="shared" si="27"/>
        <v>0</v>
      </c>
      <c r="GB47" s="710">
        <f t="shared" si="22"/>
        <v>0</v>
      </c>
      <c r="GC47" s="743"/>
      <c r="GD47" s="705">
        <f t="shared" si="3"/>
        <v>0</v>
      </c>
      <c r="GE47" s="835"/>
      <c r="GF47" s="843"/>
      <c r="GG47" s="843"/>
      <c r="GH47" s="843"/>
      <c r="GI47" s="843"/>
      <c r="GJ47" s="843"/>
      <c r="GK47" s="843"/>
      <c r="GL47" s="843"/>
      <c r="GM47" s="843"/>
      <c r="GN47" s="843"/>
      <c r="GO47" s="843"/>
      <c r="GP47" s="843"/>
      <c r="GQ47" s="843"/>
      <c r="GR47" s="843"/>
      <c r="GS47" s="843"/>
      <c r="GT47" s="843"/>
      <c r="GU47" s="843"/>
      <c r="GV47" s="843"/>
      <c r="GW47" s="843"/>
      <c r="GX47" s="843"/>
      <c r="GY47" s="843"/>
      <c r="GZ47" s="843"/>
      <c r="HA47" s="843"/>
      <c r="HB47" s="843"/>
      <c r="HC47" s="843"/>
      <c r="HD47" s="843"/>
      <c r="HE47" s="843"/>
      <c r="HF47" s="843"/>
      <c r="HG47" s="843"/>
      <c r="HH47" s="843"/>
      <c r="HI47" s="843"/>
      <c r="HJ47" s="843"/>
      <c r="HK47" s="843"/>
      <c r="HL47" s="843"/>
      <c r="HM47" s="843"/>
      <c r="HN47" s="843"/>
      <c r="HO47" s="843"/>
      <c r="HP47" s="843"/>
      <c r="HQ47" s="843"/>
      <c r="HR47" s="843"/>
      <c r="HS47" s="843"/>
      <c r="HT47" s="843"/>
      <c r="HU47" s="843"/>
      <c r="HV47" s="843"/>
      <c r="HW47" s="843"/>
      <c r="HX47" s="843"/>
      <c r="HY47" s="843"/>
      <c r="HZ47" s="843"/>
      <c r="IA47" s="843"/>
      <c r="IB47" s="843"/>
      <c r="IC47" s="843"/>
      <c r="ID47" s="843"/>
      <c r="IE47" s="843"/>
      <c r="IF47" s="843"/>
      <c r="IG47" s="843"/>
      <c r="IH47" s="843"/>
      <c r="II47" s="843"/>
      <c r="IJ47" s="843"/>
      <c r="IK47" s="843"/>
      <c r="IL47" s="843"/>
      <c r="IM47" s="843"/>
      <c r="IN47" s="843"/>
      <c r="IO47" s="843"/>
      <c r="IP47" s="843"/>
      <c r="IQ47" s="843"/>
      <c r="IR47" s="843"/>
      <c r="IS47" s="843"/>
      <c r="IT47" s="843"/>
      <c r="IU47" s="843"/>
      <c r="IV47" s="843"/>
      <c r="IW47" s="843"/>
      <c r="IX47" s="843"/>
      <c r="IY47" s="843"/>
      <c r="IZ47" s="843"/>
      <c r="JA47" s="843"/>
      <c r="JB47" s="843"/>
      <c r="JC47" s="843"/>
      <c r="JD47" s="843"/>
      <c r="JE47" s="843"/>
      <c r="JF47" s="843"/>
      <c r="JG47" s="843"/>
      <c r="JH47" s="843"/>
      <c r="JI47" s="843"/>
      <c r="JJ47" s="843"/>
      <c r="JK47" s="843"/>
      <c r="JL47" s="843"/>
      <c r="JM47" s="843"/>
      <c r="JN47" s="843"/>
      <c r="JO47" s="843"/>
      <c r="JP47" s="843"/>
      <c r="JQ47" s="843"/>
      <c r="JR47" s="843"/>
      <c r="JS47" s="843"/>
      <c r="JT47" s="843"/>
      <c r="JU47" s="843"/>
      <c r="JV47" s="843"/>
      <c r="JW47" s="843"/>
      <c r="JX47" s="843"/>
      <c r="JY47" s="843"/>
      <c r="JZ47" s="843"/>
      <c r="KA47" s="843"/>
      <c r="KB47" s="843"/>
      <c r="KC47" s="843"/>
      <c r="KD47" s="843"/>
      <c r="KE47" s="843"/>
      <c r="KF47" s="843"/>
      <c r="KG47" s="843"/>
      <c r="KH47" s="843"/>
      <c r="KI47" s="843"/>
      <c r="KJ47" s="843"/>
      <c r="KK47" s="843"/>
      <c r="KL47" s="843"/>
      <c r="KM47" s="843"/>
      <c r="KN47" s="843"/>
      <c r="KO47" s="843"/>
      <c r="KP47" s="843"/>
      <c r="KQ47" s="843"/>
      <c r="KR47" s="843"/>
      <c r="KS47" s="843"/>
      <c r="KT47" s="843"/>
      <c r="KU47" s="843"/>
      <c r="KV47" s="843"/>
      <c r="KW47" s="843"/>
      <c r="KX47" s="843"/>
      <c r="KY47" s="843"/>
      <c r="KZ47" s="843"/>
      <c r="LA47" s="843"/>
      <c r="LB47" s="843"/>
      <c r="LC47" s="843"/>
      <c r="LD47" s="843"/>
      <c r="LE47" s="843"/>
      <c r="LF47" s="843"/>
      <c r="LG47" s="843"/>
      <c r="LH47" s="843"/>
      <c r="LI47" s="843"/>
      <c r="LJ47" s="843"/>
      <c r="LK47" s="843"/>
      <c r="LL47" s="843"/>
      <c r="LM47" s="843"/>
      <c r="LN47" s="843"/>
      <c r="LO47" s="843"/>
      <c r="LP47" s="843"/>
      <c r="LQ47" s="843"/>
      <c r="LR47" s="843"/>
      <c r="LS47" s="843"/>
      <c r="LT47" s="843"/>
      <c r="LU47" s="843"/>
      <c r="LV47" s="843"/>
      <c r="LW47" s="843"/>
      <c r="LX47" s="843"/>
      <c r="LY47" s="843"/>
      <c r="LZ47" s="843"/>
      <c r="MA47" s="843"/>
      <c r="MB47" s="843"/>
      <c r="MC47" s="843"/>
      <c r="MD47" s="843"/>
      <c r="ME47" s="843"/>
      <c r="MF47" s="843"/>
      <c r="MG47" s="843"/>
      <c r="MH47" s="843"/>
      <c r="MI47" s="843"/>
      <c r="MJ47" s="843"/>
      <c r="MK47" s="843"/>
      <c r="ML47" s="843"/>
      <c r="MM47" s="843"/>
      <c r="MN47" s="843"/>
      <c r="MO47" s="843"/>
      <c r="MP47" s="843"/>
      <c r="MQ47" s="843"/>
      <c r="MR47" s="843"/>
      <c r="MS47" s="843"/>
      <c r="MT47" s="843"/>
      <c r="MU47" s="843"/>
      <c r="MV47" s="843"/>
      <c r="MW47" s="843"/>
      <c r="MX47" s="843"/>
      <c r="MY47" s="843"/>
      <c r="MZ47" s="843"/>
      <c r="NA47" s="843"/>
      <c r="NB47" s="843"/>
      <c r="NC47" s="843"/>
      <c r="ND47" s="843"/>
      <c r="NE47" s="843"/>
      <c r="NF47" s="843"/>
      <c r="NG47" s="843"/>
      <c r="NH47" s="843"/>
      <c r="NI47" s="843"/>
      <c r="NJ47" s="843"/>
      <c r="NK47" s="843"/>
      <c r="NL47" s="843"/>
      <c r="NM47" s="843"/>
      <c r="NN47" s="843"/>
      <c r="NO47" s="843"/>
      <c r="NP47" s="843"/>
      <c r="NQ47" s="843"/>
      <c r="NR47" s="843"/>
      <c r="NS47" s="843"/>
      <c r="NT47" s="843"/>
      <c r="NU47" s="843"/>
      <c r="NV47" s="843"/>
      <c r="NW47" s="843"/>
      <c r="NX47" s="843"/>
      <c r="NY47" s="843"/>
      <c r="NZ47" s="843"/>
      <c r="OA47" s="843"/>
      <c r="OB47" s="843"/>
      <c r="OC47" s="843"/>
      <c r="OD47" s="843"/>
      <c r="OE47" s="843"/>
      <c r="OF47" s="843"/>
      <c r="OG47" s="843"/>
      <c r="OH47" s="843"/>
      <c r="OI47" s="843"/>
      <c r="OJ47" s="843"/>
      <c r="OK47" s="843"/>
      <c r="OL47" s="843"/>
      <c r="OM47" s="843"/>
      <c r="ON47" s="843"/>
      <c r="OO47" s="843"/>
      <c r="OP47" s="843"/>
      <c r="OQ47" s="843"/>
      <c r="OR47" s="843"/>
      <c r="OS47" s="843"/>
      <c r="OT47" s="843"/>
      <c r="OU47" s="843"/>
      <c r="OV47" s="843"/>
      <c r="OW47" s="843"/>
      <c r="OX47" s="843"/>
      <c r="OY47" s="843"/>
      <c r="OZ47" s="843"/>
      <c r="PA47" s="843"/>
      <c r="PB47" s="843"/>
      <c r="PC47" s="843"/>
      <c r="PD47" s="843"/>
      <c r="PE47" s="843"/>
      <c r="PF47" s="843"/>
      <c r="PG47" s="843"/>
      <c r="PH47" s="843"/>
      <c r="PI47" s="843"/>
      <c r="PJ47" s="843"/>
      <c r="PK47" s="843"/>
      <c r="PL47" s="843"/>
      <c r="PM47" s="843"/>
      <c r="PN47" s="843"/>
      <c r="PO47" s="843"/>
      <c r="PP47" s="843"/>
      <c r="PQ47" s="843"/>
      <c r="PR47" s="843"/>
      <c r="PS47" s="843"/>
      <c r="PT47" s="843"/>
      <c r="PU47" s="843"/>
      <c r="PV47" s="843"/>
      <c r="PW47" s="843"/>
      <c r="PX47" s="843"/>
      <c r="PY47" s="843"/>
      <c r="PZ47" s="843"/>
      <c r="QA47" s="843"/>
      <c r="QB47" s="843"/>
      <c r="QC47" s="843"/>
      <c r="QD47" s="843"/>
      <c r="QE47" s="843"/>
      <c r="QF47" s="843"/>
      <c r="QG47" s="843"/>
      <c r="QH47" s="843"/>
      <c r="QI47" s="843"/>
      <c r="QJ47" s="843"/>
      <c r="QK47" s="843"/>
      <c r="QL47" s="843"/>
      <c r="QM47" s="843"/>
      <c r="QN47" s="843"/>
      <c r="QO47" s="843"/>
      <c r="QP47" s="843"/>
      <c r="QQ47" s="843"/>
      <c r="QR47" s="843"/>
      <c r="QS47" s="843"/>
      <c r="QT47" s="843"/>
      <c r="QU47" s="843"/>
      <c r="QV47" s="843"/>
      <c r="QW47" s="843"/>
      <c r="QX47" s="843"/>
      <c r="QY47" s="843"/>
      <c r="QZ47" s="843"/>
      <c r="RA47" s="843"/>
      <c r="RB47" s="843"/>
      <c r="RC47" s="843"/>
      <c r="RD47" s="843"/>
      <c r="RE47" s="843"/>
      <c r="RF47" s="843"/>
      <c r="RG47" s="843"/>
      <c r="RH47" s="843"/>
      <c r="RI47" s="843"/>
      <c r="RJ47" s="843"/>
      <c r="RK47" s="843"/>
      <c r="RL47" s="843"/>
      <c r="RM47" s="843"/>
      <c r="RN47" s="843"/>
      <c r="RO47" s="843"/>
      <c r="RP47" s="843"/>
      <c r="RQ47" s="843"/>
      <c r="RR47" s="843"/>
      <c r="RS47" s="843"/>
      <c r="RT47" s="843"/>
      <c r="RU47" s="843"/>
      <c r="RV47" s="843"/>
      <c r="RW47" s="843"/>
      <c r="RX47" s="843"/>
      <c r="RY47" s="843"/>
      <c r="RZ47" s="843"/>
      <c r="SA47" s="843"/>
      <c r="SB47" s="843"/>
      <c r="SC47" s="843"/>
      <c r="SD47" s="843"/>
      <c r="SE47" s="843"/>
      <c r="SF47" s="843"/>
      <c r="SG47" s="843"/>
      <c r="SH47" s="843"/>
      <c r="SI47" s="843"/>
      <c r="SJ47" s="843"/>
      <c r="SK47" s="843"/>
      <c r="SL47" s="843"/>
      <c r="SM47" s="843"/>
      <c r="SN47" s="843"/>
      <c r="SO47" s="843"/>
      <c r="SP47" s="843"/>
      <c r="SQ47" s="843"/>
      <c r="SR47" s="843"/>
      <c r="SS47" s="843"/>
      <c r="ST47" s="843"/>
      <c r="SU47" s="843"/>
      <c r="SV47" s="843"/>
      <c r="SW47" s="843"/>
      <c r="SX47" s="843"/>
      <c r="SY47" s="843"/>
      <c r="SZ47" s="843"/>
      <c r="TA47" s="843"/>
      <c r="TB47" s="843"/>
      <c r="TC47" s="843"/>
      <c r="TD47" s="843"/>
      <c r="TE47" s="843"/>
      <c r="TF47" s="843"/>
      <c r="TG47" s="843"/>
      <c r="TH47" s="843"/>
      <c r="TI47" s="843"/>
      <c r="TJ47" s="843"/>
      <c r="TK47" s="843"/>
      <c r="TL47" s="843"/>
      <c r="TM47" s="843"/>
      <c r="TN47" s="843"/>
      <c r="TO47" s="843"/>
      <c r="TP47" s="843"/>
      <c r="TQ47" s="843"/>
      <c r="TR47" s="843"/>
      <c r="TS47" s="843"/>
      <c r="TT47" s="843"/>
      <c r="TU47" s="843"/>
      <c r="TV47" s="843"/>
      <c r="TW47" s="843"/>
      <c r="TX47" s="843"/>
      <c r="TY47" s="843"/>
      <c r="TZ47" s="843"/>
      <c r="UA47" s="843"/>
      <c r="UB47" s="843"/>
      <c r="UC47" s="843"/>
      <c r="UD47" s="843"/>
      <c r="UE47" s="843"/>
      <c r="UF47" s="843"/>
      <c r="UG47" s="843"/>
      <c r="UH47" s="843"/>
      <c r="UI47" s="843"/>
      <c r="UJ47" s="843"/>
      <c r="UK47" s="843"/>
      <c r="UL47" s="843"/>
      <c r="UM47" s="843"/>
      <c r="UN47" s="843"/>
      <c r="UO47" s="843"/>
      <c r="UP47" s="843"/>
      <c r="UQ47" s="843"/>
      <c r="UR47" s="843"/>
      <c r="US47" s="843"/>
      <c r="UT47" s="843"/>
      <c r="UU47" s="843"/>
      <c r="UV47" s="843"/>
      <c r="UW47" s="843"/>
      <c r="UX47" s="843"/>
      <c r="UY47" s="843"/>
      <c r="UZ47" s="843"/>
      <c r="VA47" s="843"/>
      <c r="VB47" s="843"/>
      <c r="VC47" s="843"/>
      <c r="VD47" s="843"/>
      <c r="VE47" s="843"/>
      <c r="VF47" s="843"/>
      <c r="VG47" s="843"/>
      <c r="VH47" s="843"/>
      <c r="VI47" s="843"/>
      <c r="VJ47" s="843"/>
      <c r="VK47" s="843"/>
      <c r="VL47" s="843"/>
      <c r="VM47" s="843"/>
      <c r="VN47" s="843"/>
      <c r="VO47" s="843"/>
      <c r="VP47" s="843"/>
      <c r="VQ47" s="843"/>
      <c r="VR47" s="843"/>
      <c r="VS47" s="843"/>
      <c r="VT47" s="843"/>
      <c r="VU47" s="843"/>
      <c r="VV47" s="843"/>
      <c r="VW47" s="843"/>
      <c r="VX47" s="843"/>
      <c r="VY47" s="843"/>
      <c r="VZ47" s="843"/>
      <c r="WA47" s="843"/>
      <c r="WB47" s="843"/>
      <c r="WC47" s="843"/>
      <c r="WD47" s="843"/>
      <c r="WE47" s="843"/>
      <c r="WF47" s="843"/>
      <c r="WG47" s="843"/>
      <c r="WH47" s="843"/>
      <c r="WI47" s="843"/>
      <c r="WJ47" s="843"/>
      <c r="WK47" s="843"/>
      <c r="WL47" s="843"/>
      <c r="WM47" s="843"/>
      <c r="WN47" s="843"/>
      <c r="WO47" s="843"/>
      <c r="WP47" s="843"/>
      <c r="WQ47" s="843"/>
      <c r="WR47" s="843"/>
      <c r="WS47" s="843"/>
      <c r="WT47" s="843"/>
      <c r="WU47" s="843"/>
      <c r="WV47" s="843"/>
      <c r="WW47" s="843"/>
      <c r="WX47" s="843"/>
      <c r="WY47" s="843"/>
      <c r="WZ47" s="843"/>
      <c r="XA47" s="843"/>
      <c r="XB47" s="843"/>
      <c r="XC47" s="843"/>
      <c r="XD47" s="843"/>
      <c r="XE47" s="843"/>
      <c r="XF47" s="843"/>
      <c r="XG47" s="843"/>
      <c r="XH47" s="843"/>
      <c r="XI47" s="843"/>
      <c r="XJ47" s="843"/>
      <c r="XK47" s="843"/>
      <c r="XL47" s="843"/>
      <c r="XM47" s="843"/>
      <c r="XN47" s="843"/>
      <c r="XO47" s="843"/>
      <c r="XP47" s="843"/>
      <c r="XQ47" s="843"/>
      <c r="XR47" s="843"/>
      <c r="XS47" s="843"/>
      <c r="XT47" s="843"/>
      <c r="XU47" s="843"/>
      <c r="XV47" s="843"/>
      <c r="XW47" s="843"/>
      <c r="XX47" s="843"/>
      <c r="XY47" s="843"/>
      <c r="XZ47" s="843"/>
      <c r="YA47" s="843"/>
      <c r="YB47" s="843"/>
      <c r="YC47" s="843"/>
      <c r="YD47" s="843"/>
      <c r="YE47" s="843"/>
      <c r="YF47" s="843"/>
      <c r="YG47" s="843"/>
      <c r="YH47" s="843"/>
      <c r="YI47" s="843"/>
      <c r="YJ47" s="843"/>
      <c r="YK47" s="843"/>
      <c r="YL47" s="843"/>
      <c r="YM47" s="843"/>
      <c r="YN47" s="843"/>
      <c r="YO47" s="843"/>
      <c r="YP47" s="843"/>
      <c r="YQ47" s="843"/>
      <c r="YR47" s="843"/>
      <c r="YS47" s="843"/>
      <c r="YT47" s="843"/>
      <c r="YU47" s="843"/>
      <c r="YV47" s="843"/>
      <c r="YW47" s="843"/>
      <c r="YX47" s="843"/>
      <c r="YY47" s="843"/>
      <c r="YZ47" s="843"/>
      <c r="ZA47" s="843"/>
      <c r="ZB47" s="843"/>
      <c r="ZC47" s="843"/>
      <c r="ZD47" s="843"/>
      <c r="ZE47" s="843"/>
      <c r="ZF47" s="843"/>
      <c r="ZG47" s="843"/>
      <c r="ZH47" s="843"/>
      <c r="ZI47" s="843"/>
      <c r="ZJ47" s="843"/>
      <c r="ZK47" s="843"/>
      <c r="ZL47" s="843"/>
      <c r="ZM47" s="843"/>
      <c r="ZN47" s="843"/>
      <c r="ZO47" s="843"/>
      <c r="ZP47" s="843"/>
      <c r="ZQ47" s="843"/>
      <c r="ZR47" s="843"/>
      <c r="ZS47" s="843"/>
      <c r="ZT47" s="843"/>
      <c r="ZU47" s="843"/>
      <c r="ZV47" s="843"/>
      <c r="ZW47" s="843"/>
      <c r="ZX47" s="843"/>
      <c r="ZY47" s="843"/>
      <c r="ZZ47" s="843"/>
      <c r="AAA47" s="843"/>
      <c r="AAB47" s="843"/>
      <c r="AAC47" s="843"/>
      <c r="AAD47" s="843"/>
      <c r="AAE47" s="843"/>
      <c r="AAF47" s="843"/>
      <c r="AAG47" s="843"/>
      <c r="AAH47" s="843"/>
      <c r="AAI47" s="843"/>
      <c r="AAJ47" s="843"/>
      <c r="AAK47" s="843"/>
      <c r="AAL47" s="843"/>
      <c r="AAM47" s="843"/>
      <c r="AAN47" s="843"/>
      <c r="AAO47" s="843"/>
      <c r="AAP47" s="843"/>
      <c r="AAQ47" s="843"/>
      <c r="AAR47" s="843"/>
      <c r="AAS47" s="843"/>
      <c r="AAT47" s="843"/>
      <c r="AAU47" s="843"/>
      <c r="AAV47" s="843"/>
      <c r="AAW47" s="843"/>
      <c r="AAX47" s="843"/>
      <c r="AAY47" s="843"/>
      <c r="AAZ47" s="843"/>
      <c r="ABA47" s="843"/>
      <c r="ABB47" s="843"/>
      <c r="ABC47" s="843"/>
      <c r="ABD47" s="843"/>
      <c r="ABE47" s="843"/>
      <c r="ABF47" s="843"/>
      <c r="ABG47" s="843"/>
      <c r="ABH47" s="843"/>
      <c r="ABI47" s="843"/>
      <c r="ABJ47" s="843"/>
      <c r="ABK47" s="843"/>
      <c r="ABL47" s="843"/>
      <c r="ABM47" s="843"/>
      <c r="ABN47" s="843"/>
      <c r="ABO47" s="843"/>
      <c r="ABP47" s="843"/>
      <c r="ABQ47" s="843"/>
      <c r="ABR47" s="843"/>
      <c r="ABS47" s="843"/>
      <c r="ABT47" s="843"/>
      <c r="ABU47" s="843"/>
      <c r="ABV47" s="843"/>
      <c r="ABW47" s="843"/>
      <c r="ABX47" s="843"/>
      <c r="ABY47" s="843"/>
      <c r="ABZ47" s="843"/>
      <c r="ACA47" s="843"/>
      <c r="ACB47" s="843"/>
      <c r="ACC47" s="843"/>
      <c r="ACD47" s="843"/>
      <c r="ACE47" s="843"/>
      <c r="ACF47" s="843"/>
      <c r="ACG47" s="843"/>
      <c r="ACH47" s="843"/>
      <c r="ACI47" s="843"/>
      <c r="ACJ47" s="843"/>
      <c r="ACK47" s="843"/>
      <c r="ACL47" s="843"/>
      <c r="ACM47" s="843"/>
      <c r="ACN47" s="843"/>
      <c r="ACO47" s="843"/>
      <c r="ACP47" s="843"/>
      <c r="ACQ47" s="843"/>
      <c r="ACR47" s="843"/>
      <c r="ACS47" s="843"/>
      <c r="ACT47" s="843"/>
      <c r="ACU47" s="843"/>
      <c r="ACV47" s="843"/>
      <c r="ACW47" s="843"/>
      <c r="ACX47" s="843"/>
      <c r="ACY47" s="843"/>
      <c r="ACZ47" s="843"/>
      <c r="ADA47" s="843"/>
      <c r="ADB47" s="843"/>
      <c r="ADC47" s="843"/>
      <c r="ADD47" s="843"/>
      <c r="ADE47" s="843"/>
      <c r="ADF47" s="843"/>
      <c r="ADG47" s="843"/>
      <c r="ADH47" s="843"/>
      <c r="ADI47" s="843"/>
      <c r="ADJ47" s="843"/>
      <c r="ADK47" s="843"/>
      <c r="ADL47" s="843"/>
      <c r="ADM47" s="843"/>
      <c r="ADN47" s="843"/>
      <c r="ADO47" s="843"/>
      <c r="ADP47" s="843"/>
      <c r="ADQ47" s="843"/>
      <c r="ADR47" s="843"/>
      <c r="ADS47" s="843"/>
      <c r="ADT47" s="843"/>
      <c r="ADU47" s="843"/>
      <c r="ADV47" s="843"/>
      <c r="ADW47" s="843"/>
      <c r="ADX47" s="843"/>
      <c r="ADY47" s="843"/>
      <c r="ADZ47" s="843"/>
      <c r="AEA47" s="843"/>
      <c r="AEB47" s="843"/>
      <c r="AEC47" s="843"/>
      <c r="AED47" s="843"/>
      <c r="AEE47" s="843"/>
      <c r="AEF47" s="843"/>
      <c r="AEG47" s="843"/>
      <c r="AEH47" s="843"/>
      <c r="AEI47" s="843"/>
      <c r="AEJ47" s="843"/>
      <c r="AEK47" s="843"/>
      <c r="AEL47" s="843"/>
      <c r="AEM47" s="843"/>
      <c r="AEN47" s="843"/>
      <c r="AEO47" s="843"/>
      <c r="AEP47" s="843"/>
      <c r="AEQ47" s="843"/>
      <c r="AER47" s="843"/>
      <c r="AES47" s="843"/>
      <c r="AET47" s="843"/>
      <c r="AEU47" s="843"/>
      <c r="AEV47" s="843"/>
      <c r="AEW47" s="843"/>
      <c r="AEX47" s="843"/>
      <c r="AEY47" s="843"/>
      <c r="AEZ47" s="843"/>
      <c r="AFA47" s="843"/>
      <c r="AFB47" s="843"/>
      <c r="AFC47" s="843"/>
      <c r="AFD47" s="843"/>
      <c r="AFE47" s="843"/>
      <c r="AFF47" s="843"/>
      <c r="AFG47" s="843"/>
      <c r="AFH47" s="843"/>
      <c r="AFI47" s="843"/>
      <c r="AFJ47" s="843"/>
      <c r="AFK47" s="843"/>
      <c r="AFL47" s="843"/>
      <c r="AFM47" s="843"/>
      <c r="AFN47" s="843"/>
      <c r="AFO47" s="843"/>
      <c r="AFP47" s="843"/>
      <c r="AFQ47" s="843"/>
      <c r="AFR47" s="843"/>
      <c r="AFS47" s="843"/>
      <c r="AFT47" s="843"/>
      <c r="AFU47" s="843"/>
      <c r="AFV47" s="843"/>
      <c r="AFW47" s="843"/>
      <c r="AFX47" s="843"/>
      <c r="AFY47" s="843"/>
      <c r="AFZ47" s="843"/>
      <c r="AGA47" s="843"/>
      <c r="AGB47" s="843"/>
      <c r="AGC47" s="843"/>
      <c r="AGD47" s="843"/>
      <c r="AGE47" s="843"/>
      <c r="AGF47" s="843"/>
      <c r="AGG47" s="843"/>
      <c r="AGH47" s="843"/>
      <c r="AGI47" s="843"/>
      <c r="AGJ47" s="843"/>
      <c r="AGK47" s="843"/>
      <c r="AGL47" s="843"/>
      <c r="AGM47" s="843"/>
      <c r="AGN47" s="843"/>
      <c r="AGO47" s="843"/>
      <c r="AGP47" s="843"/>
      <c r="AGQ47" s="843"/>
      <c r="AGR47" s="843"/>
      <c r="AGS47" s="843"/>
      <c r="AGT47" s="843"/>
      <c r="AGU47" s="843"/>
      <c r="AGV47" s="843"/>
      <c r="AGW47" s="843"/>
      <c r="AGX47" s="843"/>
      <c r="AGY47" s="843"/>
      <c r="AGZ47" s="843"/>
      <c r="AHA47" s="843"/>
      <c r="AHB47" s="843"/>
      <c r="AHC47" s="843"/>
      <c r="AHD47" s="843"/>
      <c r="AHE47" s="843"/>
      <c r="AHF47" s="843"/>
      <c r="AHG47" s="843"/>
      <c r="AHH47" s="843"/>
      <c r="AHI47" s="843"/>
      <c r="AHJ47" s="843"/>
      <c r="AHK47" s="843"/>
      <c r="AHL47" s="843"/>
      <c r="AHM47" s="843"/>
      <c r="AHN47" s="843"/>
      <c r="AHO47" s="843"/>
      <c r="AHP47" s="843"/>
      <c r="AHQ47" s="843"/>
      <c r="AHR47" s="843"/>
      <c r="AHS47" s="843"/>
      <c r="AHT47" s="843"/>
      <c r="AHU47" s="843"/>
      <c r="AHV47" s="843"/>
      <c r="AHW47" s="843"/>
      <c r="AHX47" s="843"/>
      <c r="AHY47" s="843"/>
      <c r="AHZ47" s="843"/>
      <c r="AIA47" s="843"/>
      <c r="AIB47" s="843"/>
      <c r="AIC47" s="843"/>
      <c r="AID47" s="843"/>
      <c r="AIE47" s="843"/>
      <c r="AIF47" s="843"/>
      <c r="AIG47" s="843"/>
      <c r="AIH47" s="843"/>
      <c r="AII47" s="843"/>
      <c r="AIJ47" s="843"/>
      <c r="AIK47" s="843"/>
      <c r="AIL47" s="843"/>
      <c r="AIM47" s="843"/>
      <c r="AIN47" s="843"/>
      <c r="AIO47" s="843"/>
      <c r="AIP47" s="843"/>
      <c r="AIQ47" s="843"/>
      <c r="AIR47" s="843"/>
      <c r="AIS47" s="843"/>
      <c r="AIT47" s="843"/>
      <c r="AIU47" s="843"/>
      <c r="AIV47" s="843"/>
      <c r="AIW47" s="843"/>
      <c r="AIX47" s="843"/>
      <c r="AIY47" s="843"/>
      <c r="AIZ47" s="843"/>
      <c r="AJA47" s="843"/>
      <c r="AJB47" s="843"/>
      <c r="AJC47" s="843"/>
      <c r="AJD47" s="843"/>
      <c r="AJE47" s="843"/>
      <c r="AJF47" s="843"/>
      <c r="AJG47" s="843"/>
      <c r="AJH47" s="843"/>
      <c r="AJI47" s="843"/>
      <c r="AJJ47" s="843"/>
      <c r="AJK47" s="843"/>
      <c r="AJL47" s="843"/>
      <c r="AJM47" s="843"/>
      <c r="AJN47" s="843"/>
      <c r="AJO47" s="843"/>
      <c r="AJP47" s="843"/>
      <c r="AJQ47" s="843"/>
      <c r="AJR47" s="843"/>
      <c r="AJS47" s="843"/>
      <c r="AJT47" s="843"/>
      <c r="AJU47" s="843"/>
      <c r="AJV47" s="843"/>
      <c r="AJW47" s="843"/>
      <c r="AJX47" s="843"/>
      <c r="AJY47" s="843"/>
      <c r="AJZ47" s="843"/>
      <c r="AKA47" s="843"/>
      <c r="AKB47" s="843"/>
      <c r="AKC47" s="843"/>
      <c r="AKD47" s="843"/>
      <c r="AKE47" s="843"/>
      <c r="AKF47" s="843"/>
      <c r="AKG47" s="843"/>
      <c r="AKH47" s="843"/>
      <c r="AKI47" s="843"/>
      <c r="AKJ47" s="843"/>
      <c r="AKK47" s="843"/>
      <c r="AKL47" s="843"/>
      <c r="AKM47" s="843"/>
      <c r="AKN47" s="843"/>
      <c r="AKO47" s="843"/>
      <c r="AKP47" s="843"/>
      <c r="AKQ47" s="843"/>
      <c r="AKR47" s="843"/>
      <c r="AKS47" s="843"/>
      <c r="AKT47" s="843"/>
      <c r="AKU47" s="843"/>
      <c r="AKV47" s="843"/>
      <c r="AKW47" s="843"/>
      <c r="AKX47" s="843"/>
      <c r="AKY47" s="843"/>
      <c r="AKZ47" s="843"/>
      <c r="ALA47" s="843"/>
      <c r="ALB47" s="843"/>
      <c r="ALC47" s="843"/>
      <c r="ALD47" s="843"/>
      <c r="ALE47" s="843"/>
      <c r="ALF47" s="843"/>
      <c r="ALG47" s="843"/>
      <c r="ALH47" s="843"/>
      <c r="ALI47" s="843"/>
      <c r="ALJ47" s="843"/>
      <c r="ALK47" s="843"/>
      <c r="ALL47" s="843"/>
      <c r="ALM47" s="843"/>
      <c r="ALN47" s="843"/>
      <c r="ALO47" s="843"/>
      <c r="ALP47" s="843"/>
      <c r="ALQ47" s="843"/>
      <c r="ALR47" s="843"/>
      <c r="ALS47" s="843"/>
      <c r="ALT47" s="843"/>
      <c r="ALU47" s="843"/>
      <c r="ALV47" s="843"/>
      <c r="ALW47" s="843"/>
      <c r="ALX47" s="843"/>
      <c r="ALY47" s="843"/>
      <c r="ALZ47" s="843"/>
      <c r="AMA47" s="843"/>
      <c r="AMB47" s="843"/>
      <c r="AMC47" s="843"/>
      <c r="AMD47" s="843"/>
      <c r="AME47" s="843"/>
      <c r="AMF47" s="843"/>
      <c r="AMG47" s="843"/>
      <c r="AMH47" s="843"/>
      <c r="AMI47" s="843"/>
      <c r="AMJ47" s="843"/>
      <c r="AMK47" s="843"/>
      <c r="AML47" s="843"/>
      <c r="AMM47" s="843"/>
      <c r="AMN47" s="843"/>
      <c r="AMO47" s="843"/>
      <c r="AMP47" s="843"/>
      <c r="AMQ47" s="843"/>
      <c r="AMR47" s="843"/>
      <c r="AMS47" s="843"/>
      <c r="AMT47" s="843"/>
      <c r="AMU47" s="843"/>
      <c r="AMV47" s="843"/>
      <c r="AMW47" s="843"/>
      <c r="AMX47" s="843"/>
      <c r="AMY47" s="843"/>
      <c r="AMZ47" s="843"/>
      <c r="ANA47" s="843"/>
      <c r="ANB47" s="843"/>
      <c r="ANC47" s="843"/>
      <c r="AND47" s="843"/>
      <c r="ANE47" s="843"/>
      <c r="ANF47" s="843"/>
      <c r="ANG47" s="843"/>
      <c r="ANH47" s="843"/>
      <c r="ANI47" s="843"/>
      <c r="ANJ47" s="843"/>
      <c r="ANK47" s="843"/>
      <c r="ANL47" s="843"/>
      <c r="ANM47" s="843"/>
      <c r="ANN47" s="843"/>
      <c r="ANO47" s="843"/>
      <c r="ANP47" s="843"/>
      <c r="ANQ47" s="843"/>
      <c r="ANR47" s="843"/>
      <c r="ANS47" s="843"/>
      <c r="ANT47" s="843"/>
      <c r="ANU47" s="843"/>
      <c r="ANV47" s="843"/>
      <c r="ANW47" s="843"/>
      <c r="ANX47" s="843"/>
      <c r="ANY47" s="843"/>
      <c r="ANZ47" s="843"/>
      <c r="AOA47" s="843"/>
      <c r="AOB47" s="843"/>
      <c r="AOC47" s="843"/>
      <c r="AOD47" s="843"/>
      <c r="AOE47" s="843"/>
      <c r="AOF47" s="843"/>
      <c r="AOG47" s="843"/>
      <c r="AOH47" s="843"/>
      <c r="AOI47" s="843"/>
      <c r="AOJ47" s="843"/>
      <c r="AOK47" s="843"/>
      <c r="AOL47" s="843"/>
      <c r="AOM47" s="843"/>
      <c r="AON47" s="843"/>
      <c r="AOO47" s="843"/>
      <c r="AOP47" s="843"/>
      <c r="AOQ47" s="843"/>
      <c r="AOR47" s="843"/>
      <c r="AOS47" s="843"/>
      <c r="AOT47" s="843"/>
      <c r="AOU47" s="843"/>
      <c r="AOV47" s="843"/>
      <c r="AOW47" s="843"/>
      <c r="AOX47" s="843"/>
      <c r="AOY47" s="843"/>
      <c r="AOZ47" s="843"/>
      <c r="APA47" s="843"/>
      <c r="APB47" s="843"/>
      <c r="APC47" s="843"/>
      <c r="APD47" s="843"/>
      <c r="APE47" s="843"/>
      <c r="APF47" s="843"/>
      <c r="APG47" s="843"/>
      <c r="APH47" s="843"/>
      <c r="API47" s="843"/>
      <c r="APJ47" s="843"/>
      <c r="APK47" s="843"/>
      <c r="APL47" s="843"/>
      <c r="APM47" s="843"/>
      <c r="APN47" s="843"/>
      <c r="APO47" s="843"/>
      <c r="APP47" s="843"/>
      <c r="APQ47" s="843"/>
      <c r="APR47" s="843"/>
      <c r="APS47" s="843"/>
      <c r="APT47" s="843"/>
      <c r="APU47" s="843"/>
      <c r="APV47" s="843"/>
      <c r="APW47" s="843"/>
      <c r="APX47" s="843"/>
      <c r="APY47" s="843"/>
      <c r="APZ47" s="843"/>
      <c r="AQA47" s="843"/>
      <c r="AQB47" s="843"/>
      <c r="AQC47" s="843"/>
      <c r="AQD47" s="843"/>
      <c r="AQE47" s="843"/>
      <c r="AQF47" s="843"/>
      <c r="AQG47" s="843"/>
      <c r="AQH47" s="843"/>
      <c r="AQI47" s="843"/>
      <c r="AQJ47" s="843"/>
      <c r="AQK47" s="843"/>
      <c r="AQL47" s="843"/>
      <c r="AQM47" s="843"/>
      <c r="AQN47" s="843"/>
      <c r="AQO47" s="843"/>
      <c r="AQP47" s="843"/>
      <c r="AQQ47" s="843"/>
      <c r="AQR47" s="843"/>
      <c r="AQS47" s="843"/>
      <c r="AQT47" s="843"/>
      <c r="AQU47" s="843"/>
      <c r="AQV47" s="843"/>
      <c r="AQW47" s="843"/>
      <c r="AQX47" s="843"/>
      <c r="AQY47" s="843"/>
      <c r="AQZ47" s="843"/>
      <c r="ARA47" s="843"/>
      <c r="ARB47" s="843"/>
      <c r="ARC47" s="843"/>
      <c r="ARD47" s="843"/>
      <c r="ARE47" s="843"/>
      <c r="ARF47" s="843"/>
      <c r="ARG47" s="843"/>
      <c r="ARH47" s="843"/>
      <c r="ARI47" s="843"/>
      <c r="ARJ47" s="843"/>
      <c r="ARK47" s="843"/>
      <c r="ARL47" s="843"/>
      <c r="ARM47" s="843"/>
      <c r="ARN47" s="843"/>
      <c r="ARO47" s="843"/>
      <c r="ARP47" s="843"/>
      <c r="ARQ47" s="843"/>
      <c r="ARR47" s="843"/>
      <c r="ARS47" s="843"/>
      <c r="ART47" s="843"/>
      <c r="ARU47" s="843"/>
      <c r="ARV47" s="843"/>
      <c r="ARW47" s="843"/>
      <c r="ARX47" s="843"/>
      <c r="ARY47" s="843"/>
      <c r="ARZ47" s="843"/>
      <c r="ASA47" s="843"/>
      <c r="ASB47" s="843"/>
      <c r="ASC47" s="843"/>
      <c r="ASD47" s="843"/>
      <c r="ASE47" s="843"/>
      <c r="ASF47" s="843"/>
      <c r="ASG47" s="843"/>
      <c r="ASH47" s="843"/>
      <c r="ASI47" s="843"/>
      <c r="ASJ47" s="843"/>
      <c r="ASK47" s="843"/>
      <c r="ASL47" s="843"/>
      <c r="ASM47" s="843"/>
      <c r="ASN47" s="843"/>
      <c r="ASO47" s="843"/>
      <c r="ASP47" s="843"/>
      <c r="ASQ47" s="843"/>
      <c r="ASR47" s="843"/>
      <c r="ASS47" s="843"/>
      <c r="AST47" s="843"/>
      <c r="ASU47" s="843"/>
      <c r="ASV47" s="843"/>
      <c r="ASW47" s="843"/>
      <c r="ASX47" s="843"/>
      <c r="ASY47" s="843"/>
      <c r="ASZ47" s="843"/>
      <c r="ATA47" s="843"/>
      <c r="ATB47" s="843"/>
      <c r="ATC47" s="843"/>
      <c r="ATD47" s="843"/>
      <c r="ATE47" s="843"/>
      <c r="ATF47" s="843"/>
      <c r="ATG47" s="843"/>
      <c r="ATH47" s="843"/>
      <c r="ATI47" s="843"/>
      <c r="ATJ47" s="843"/>
      <c r="ATK47" s="843"/>
      <c r="ATL47" s="843"/>
      <c r="ATM47" s="843"/>
      <c r="ATN47" s="843"/>
      <c r="ATO47" s="843"/>
      <c r="ATP47" s="843"/>
      <c r="ATQ47" s="843"/>
      <c r="ATR47" s="843"/>
      <c r="ATS47" s="843"/>
      <c r="ATT47" s="843"/>
      <c r="ATU47" s="843"/>
      <c r="ATV47" s="843"/>
      <c r="ATW47" s="843"/>
      <c r="ATX47" s="843"/>
      <c r="ATY47" s="843"/>
      <c r="ATZ47" s="843"/>
      <c r="AUA47" s="843"/>
      <c r="AUB47" s="843"/>
      <c r="AUC47" s="843"/>
      <c r="AUD47" s="843"/>
      <c r="AUE47" s="843"/>
      <c r="AUF47" s="843"/>
      <c r="AUG47" s="843"/>
      <c r="AUH47" s="843"/>
      <c r="AUI47" s="843"/>
      <c r="AUJ47" s="843"/>
      <c r="AUK47" s="843"/>
      <c r="AUL47" s="843"/>
      <c r="AUM47" s="843"/>
      <c r="AUN47" s="843"/>
      <c r="AUO47" s="843"/>
      <c r="AUP47" s="843"/>
      <c r="AUQ47" s="843"/>
      <c r="AUR47" s="843"/>
      <c r="AUS47" s="843"/>
      <c r="AUT47" s="843"/>
      <c r="AUU47" s="843"/>
      <c r="AUV47" s="843"/>
      <c r="AUW47" s="843"/>
      <c r="AUX47" s="843"/>
      <c r="AUY47" s="843"/>
      <c r="AUZ47" s="843"/>
      <c r="AVA47" s="843"/>
      <c r="AVB47" s="843"/>
      <c r="AVC47" s="843"/>
      <c r="AVD47" s="843"/>
      <c r="AVE47" s="843"/>
      <c r="AVF47" s="843"/>
      <c r="AVG47" s="843"/>
      <c r="AVH47" s="843"/>
      <c r="AVI47" s="843"/>
      <c r="AVJ47" s="843"/>
      <c r="AVK47" s="843"/>
      <c r="AVL47" s="843"/>
      <c r="AVM47" s="843"/>
      <c r="AVN47" s="843"/>
      <c r="AVO47" s="843"/>
      <c r="AVP47" s="843"/>
      <c r="AVQ47" s="843"/>
      <c r="AVR47" s="843"/>
      <c r="AVS47" s="843"/>
      <c r="AVT47" s="843"/>
      <c r="AVU47" s="843"/>
      <c r="AVV47" s="843"/>
      <c r="AVW47" s="843"/>
      <c r="AVX47" s="843"/>
      <c r="AVY47" s="843"/>
      <c r="AVZ47" s="843"/>
      <c r="AWA47" s="843"/>
      <c r="AWB47" s="843"/>
      <c r="AWC47" s="843"/>
      <c r="AWD47" s="843"/>
      <c r="AWE47" s="843"/>
      <c r="AWF47" s="843"/>
      <c r="AWG47" s="843"/>
      <c r="AWH47" s="843"/>
      <c r="AWI47" s="843"/>
      <c r="AWJ47" s="843"/>
      <c r="AWK47" s="843"/>
      <c r="AWL47" s="843"/>
      <c r="AWM47" s="843"/>
      <c r="AWN47" s="843"/>
      <c r="AWO47" s="843"/>
      <c r="AWP47" s="843"/>
      <c r="AWQ47" s="843"/>
      <c r="AWR47" s="843"/>
      <c r="AWS47" s="843"/>
      <c r="AWT47" s="843"/>
      <c r="AWU47" s="843"/>
      <c r="AWV47" s="843"/>
      <c r="AWW47" s="843"/>
      <c r="AWX47" s="843"/>
      <c r="AWY47" s="843"/>
      <c r="AWZ47" s="843"/>
      <c r="AXA47" s="843"/>
      <c r="AXB47" s="843"/>
      <c r="AXC47" s="843"/>
      <c r="AXD47" s="843"/>
      <c r="AXE47" s="843"/>
      <c r="AXF47" s="843"/>
      <c r="AXG47" s="843"/>
      <c r="AXH47" s="843"/>
      <c r="AXI47" s="843"/>
      <c r="AXJ47" s="843"/>
      <c r="AXK47" s="843"/>
      <c r="AXL47" s="843"/>
      <c r="AXM47" s="843"/>
      <c r="AXN47" s="843"/>
      <c r="AXO47" s="843"/>
      <c r="AXP47" s="843"/>
      <c r="AXQ47" s="843"/>
      <c r="AXR47" s="843"/>
      <c r="AXS47" s="843"/>
      <c r="AXT47" s="843"/>
      <c r="AXU47" s="843"/>
      <c r="AXV47" s="843"/>
      <c r="AXW47" s="843"/>
      <c r="AXX47" s="843"/>
      <c r="AXY47" s="843"/>
      <c r="AXZ47" s="843"/>
      <c r="AYA47" s="843"/>
      <c r="AYB47" s="843"/>
      <c r="AYC47" s="843"/>
      <c r="AYD47" s="843"/>
      <c r="AYE47" s="843"/>
      <c r="AYF47" s="843"/>
      <c r="AYG47" s="843"/>
      <c r="AYH47" s="843"/>
      <c r="AYI47" s="843"/>
      <c r="AYJ47" s="843"/>
      <c r="AYK47" s="843"/>
      <c r="AYL47" s="843"/>
      <c r="AYM47" s="843"/>
      <c r="AYN47" s="843"/>
      <c r="AYO47" s="843"/>
      <c r="AYP47" s="843"/>
      <c r="AYQ47" s="843"/>
      <c r="AYR47" s="843"/>
      <c r="AYS47" s="843"/>
    </row>
    <row r="48" spans="1:1345" s="706" customFormat="1" ht="15.75" hidden="1" customHeight="1">
      <c r="A48" s="707"/>
      <c r="B48" s="717"/>
      <c r="C48" s="718"/>
      <c r="D48" s="724"/>
      <c r="E48" s="745"/>
      <c r="F48" s="717"/>
      <c r="G48" s="717"/>
      <c r="H48" s="710">
        <f t="shared" si="19"/>
        <v>0</v>
      </c>
      <c r="I48" s="710">
        <f t="shared" si="6"/>
        <v>0</v>
      </c>
      <c r="J48" s="710">
        <f t="shared" si="23"/>
        <v>0</v>
      </c>
      <c r="K48" s="711">
        <f t="shared" si="24"/>
        <v>0</v>
      </c>
      <c r="L48" s="747"/>
      <c r="M48" s="747"/>
      <c r="N48" s="748"/>
      <c r="O48" s="747"/>
      <c r="P48" s="747"/>
      <c r="Q48" s="748"/>
      <c r="R48" s="747"/>
      <c r="S48" s="747"/>
      <c r="T48" s="748"/>
      <c r="U48" s="747"/>
      <c r="V48" s="747"/>
      <c r="W48" s="748"/>
      <c r="X48" s="747"/>
      <c r="Y48" s="747"/>
      <c r="Z48" s="748"/>
      <c r="AA48" s="747"/>
      <c r="AB48" s="747"/>
      <c r="AC48" s="748"/>
      <c r="AD48" s="747"/>
      <c r="AE48" s="747"/>
      <c r="AF48" s="748"/>
      <c r="AG48" s="747"/>
      <c r="AH48" s="747"/>
      <c r="AI48" s="748"/>
      <c r="AJ48" s="747"/>
      <c r="AK48" s="747"/>
      <c r="AL48" s="748"/>
      <c r="AM48" s="747"/>
      <c r="AN48" s="747"/>
      <c r="AO48" s="748"/>
      <c r="AP48" s="747"/>
      <c r="AQ48" s="747"/>
      <c r="AR48" s="748"/>
      <c r="AS48" s="747"/>
      <c r="AT48" s="747"/>
      <c r="AU48" s="748"/>
      <c r="AV48" s="747"/>
      <c r="AW48" s="747"/>
      <c r="AX48" s="748"/>
      <c r="AY48" s="747"/>
      <c r="AZ48" s="747"/>
      <c r="BA48" s="748"/>
      <c r="BB48" s="747"/>
      <c r="BC48" s="747"/>
      <c r="BD48" s="748"/>
      <c r="BE48" s="747"/>
      <c r="BF48" s="747"/>
      <c r="BG48" s="748"/>
      <c r="BH48" s="747"/>
      <c r="BI48" s="747"/>
      <c r="BJ48" s="748"/>
      <c r="BK48" s="747"/>
      <c r="BL48" s="747"/>
      <c r="BM48" s="748"/>
      <c r="BN48" s="747"/>
      <c r="BO48" s="747"/>
      <c r="BP48" s="748"/>
      <c r="BQ48" s="747"/>
      <c r="BR48" s="747"/>
      <c r="BS48" s="748"/>
      <c r="BT48" s="747"/>
      <c r="BU48" s="747"/>
      <c r="BV48" s="748"/>
      <c r="BW48" s="747"/>
      <c r="BX48" s="747"/>
      <c r="BY48" s="748"/>
      <c r="BZ48" s="747"/>
      <c r="CA48" s="747"/>
      <c r="CB48" s="748"/>
      <c r="CC48" s="747"/>
      <c r="CD48" s="747"/>
      <c r="CE48" s="748"/>
      <c r="CF48" s="747"/>
      <c r="CG48" s="747"/>
      <c r="CH48" s="748"/>
      <c r="CI48" s="747"/>
      <c r="CJ48" s="747"/>
      <c r="CK48" s="748"/>
      <c r="CL48" s="747"/>
      <c r="CM48" s="747"/>
      <c r="CN48" s="748"/>
      <c r="CO48" s="747"/>
      <c r="CP48" s="747"/>
      <c r="CQ48" s="748"/>
      <c r="CR48" s="747"/>
      <c r="CS48" s="747"/>
      <c r="CT48" s="748"/>
      <c r="CU48" s="747"/>
      <c r="CV48" s="747"/>
      <c r="CW48" s="748"/>
      <c r="CX48" s="747"/>
      <c r="CY48" s="747"/>
      <c r="CZ48" s="748"/>
      <c r="DA48" s="747"/>
      <c r="DB48" s="747"/>
      <c r="DC48" s="748"/>
      <c r="DD48" s="747"/>
      <c r="DE48" s="747"/>
      <c r="DF48" s="748"/>
      <c r="DG48" s="747"/>
      <c r="DH48" s="747"/>
      <c r="DI48" s="748"/>
      <c r="DJ48" s="747"/>
      <c r="DK48" s="747"/>
      <c r="DL48" s="748"/>
      <c r="DM48" s="747"/>
      <c r="DN48" s="747"/>
      <c r="DO48" s="748"/>
      <c r="DP48" s="747"/>
      <c r="DQ48" s="747"/>
      <c r="DR48" s="748"/>
      <c r="DS48" s="747"/>
      <c r="DT48" s="747"/>
      <c r="DU48" s="748"/>
      <c r="DV48" s="747"/>
      <c r="DW48" s="747"/>
      <c r="DX48" s="748"/>
      <c r="DY48" s="747"/>
      <c r="DZ48" s="747"/>
      <c r="EA48" s="748"/>
      <c r="EB48" s="747"/>
      <c r="EC48" s="747"/>
      <c r="ED48" s="748"/>
      <c r="EE48" s="747"/>
      <c r="EF48" s="747"/>
      <c r="EG48" s="748"/>
      <c r="EH48" s="747"/>
      <c r="EI48" s="747"/>
      <c r="EJ48" s="748"/>
      <c r="EK48" s="748"/>
      <c r="EL48" s="748"/>
      <c r="EM48" s="748"/>
      <c r="EN48" s="748"/>
      <c r="EO48" s="748"/>
      <c r="EP48" s="748"/>
      <c r="EQ48" s="747"/>
      <c r="ER48" s="747"/>
      <c r="ES48" s="748"/>
      <c r="ET48" s="747"/>
      <c r="EU48" s="747"/>
      <c r="EV48" s="748"/>
      <c r="EW48" s="747"/>
      <c r="EX48" s="747"/>
      <c r="EY48" s="748"/>
      <c r="EZ48" s="747"/>
      <c r="FA48" s="747"/>
      <c r="FB48" s="748"/>
      <c r="FC48" s="747"/>
      <c r="FD48" s="747"/>
      <c r="FE48" s="748"/>
      <c r="FF48" s="747"/>
      <c r="FG48" s="747"/>
      <c r="FH48" s="748"/>
      <c r="FI48" s="747"/>
      <c r="FJ48" s="747"/>
      <c r="FK48" s="748"/>
      <c r="FL48" s="747"/>
      <c r="FM48" s="747"/>
      <c r="FN48" s="748"/>
      <c r="FO48" s="747"/>
      <c r="FP48" s="747"/>
      <c r="FQ48" s="748"/>
      <c r="FR48" s="747"/>
      <c r="FS48" s="747"/>
      <c r="FT48" s="748"/>
      <c r="FU48" s="747"/>
      <c r="FV48" s="747"/>
      <c r="FW48" s="748"/>
      <c r="FX48" s="747"/>
      <c r="FY48" s="747"/>
      <c r="FZ48" s="748"/>
      <c r="GA48" s="710">
        <f t="shared" si="27"/>
        <v>0</v>
      </c>
      <c r="GB48" s="710">
        <f t="shared" si="22"/>
        <v>0</v>
      </c>
      <c r="GC48" s="748"/>
      <c r="GD48" s="705">
        <f t="shared" si="3"/>
        <v>0</v>
      </c>
      <c r="GE48" s="835"/>
      <c r="GF48" s="843"/>
      <c r="GG48" s="843"/>
      <c r="GH48" s="843"/>
      <c r="GI48" s="843"/>
      <c r="GJ48" s="843"/>
      <c r="GK48" s="843"/>
      <c r="GL48" s="843"/>
      <c r="GM48" s="843"/>
      <c r="GN48" s="843"/>
      <c r="GO48" s="843"/>
      <c r="GP48" s="843"/>
      <c r="GQ48" s="843"/>
      <c r="GR48" s="843"/>
      <c r="GS48" s="843"/>
      <c r="GT48" s="843"/>
      <c r="GU48" s="843"/>
      <c r="GV48" s="843"/>
      <c r="GW48" s="843"/>
      <c r="GX48" s="843"/>
      <c r="GY48" s="843"/>
      <c r="GZ48" s="843"/>
      <c r="HA48" s="843"/>
      <c r="HB48" s="843"/>
      <c r="HC48" s="843"/>
      <c r="HD48" s="843"/>
      <c r="HE48" s="843"/>
      <c r="HF48" s="843"/>
      <c r="HG48" s="843"/>
      <c r="HH48" s="843"/>
      <c r="HI48" s="843"/>
      <c r="HJ48" s="843"/>
      <c r="HK48" s="843"/>
      <c r="HL48" s="843"/>
      <c r="HM48" s="843"/>
      <c r="HN48" s="843"/>
      <c r="HO48" s="843"/>
      <c r="HP48" s="843"/>
      <c r="HQ48" s="843"/>
      <c r="HR48" s="843"/>
      <c r="HS48" s="843"/>
      <c r="HT48" s="843"/>
      <c r="HU48" s="843"/>
      <c r="HV48" s="843"/>
      <c r="HW48" s="843"/>
      <c r="HX48" s="843"/>
      <c r="HY48" s="843"/>
      <c r="HZ48" s="843"/>
      <c r="IA48" s="843"/>
      <c r="IB48" s="843"/>
      <c r="IC48" s="843"/>
      <c r="ID48" s="843"/>
      <c r="IE48" s="843"/>
      <c r="IF48" s="843"/>
      <c r="IG48" s="843"/>
      <c r="IH48" s="843"/>
      <c r="II48" s="843"/>
      <c r="IJ48" s="843"/>
      <c r="IK48" s="843"/>
      <c r="IL48" s="843"/>
      <c r="IM48" s="843"/>
      <c r="IN48" s="843"/>
      <c r="IO48" s="843"/>
      <c r="IP48" s="843"/>
      <c r="IQ48" s="843"/>
      <c r="IR48" s="843"/>
      <c r="IS48" s="843"/>
      <c r="IT48" s="843"/>
      <c r="IU48" s="843"/>
      <c r="IV48" s="843"/>
      <c r="IW48" s="843"/>
      <c r="IX48" s="843"/>
      <c r="IY48" s="843"/>
      <c r="IZ48" s="843"/>
      <c r="JA48" s="843"/>
      <c r="JB48" s="843"/>
      <c r="JC48" s="843"/>
      <c r="JD48" s="843"/>
      <c r="JE48" s="843"/>
      <c r="JF48" s="843"/>
      <c r="JG48" s="843"/>
      <c r="JH48" s="843"/>
      <c r="JI48" s="843"/>
      <c r="JJ48" s="843"/>
      <c r="JK48" s="843"/>
      <c r="JL48" s="843"/>
      <c r="JM48" s="843"/>
      <c r="JN48" s="843"/>
      <c r="JO48" s="843"/>
      <c r="JP48" s="843"/>
      <c r="JQ48" s="843"/>
      <c r="JR48" s="843"/>
      <c r="JS48" s="843"/>
      <c r="JT48" s="843"/>
      <c r="JU48" s="843"/>
      <c r="JV48" s="843"/>
      <c r="JW48" s="843"/>
      <c r="JX48" s="843"/>
      <c r="JY48" s="843"/>
      <c r="JZ48" s="843"/>
      <c r="KA48" s="843"/>
      <c r="KB48" s="843"/>
      <c r="KC48" s="843"/>
      <c r="KD48" s="843"/>
      <c r="KE48" s="843"/>
      <c r="KF48" s="843"/>
      <c r="KG48" s="843"/>
      <c r="KH48" s="843"/>
      <c r="KI48" s="843"/>
      <c r="KJ48" s="843"/>
      <c r="KK48" s="843"/>
      <c r="KL48" s="843"/>
      <c r="KM48" s="843"/>
      <c r="KN48" s="843"/>
      <c r="KO48" s="843"/>
      <c r="KP48" s="843"/>
      <c r="KQ48" s="843"/>
      <c r="KR48" s="843"/>
      <c r="KS48" s="843"/>
      <c r="KT48" s="843"/>
      <c r="KU48" s="843"/>
      <c r="KV48" s="843"/>
      <c r="KW48" s="843"/>
      <c r="KX48" s="843"/>
      <c r="KY48" s="843"/>
      <c r="KZ48" s="843"/>
      <c r="LA48" s="843"/>
      <c r="LB48" s="843"/>
      <c r="LC48" s="843"/>
      <c r="LD48" s="843"/>
      <c r="LE48" s="843"/>
      <c r="LF48" s="843"/>
      <c r="LG48" s="843"/>
      <c r="LH48" s="843"/>
      <c r="LI48" s="843"/>
      <c r="LJ48" s="843"/>
      <c r="LK48" s="843"/>
      <c r="LL48" s="843"/>
      <c r="LM48" s="843"/>
      <c r="LN48" s="843"/>
      <c r="LO48" s="843"/>
      <c r="LP48" s="843"/>
      <c r="LQ48" s="843"/>
      <c r="LR48" s="843"/>
      <c r="LS48" s="843"/>
      <c r="LT48" s="843"/>
      <c r="LU48" s="843"/>
      <c r="LV48" s="843"/>
      <c r="LW48" s="843"/>
      <c r="LX48" s="843"/>
      <c r="LY48" s="843"/>
      <c r="LZ48" s="843"/>
      <c r="MA48" s="843"/>
      <c r="MB48" s="843"/>
      <c r="MC48" s="843"/>
      <c r="MD48" s="843"/>
      <c r="ME48" s="843"/>
      <c r="MF48" s="843"/>
      <c r="MG48" s="843"/>
      <c r="MH48" s="843"/>
      <c r="MI48" s="843"/>
      <c r="MJ48" s="843"/>
      <c r="MK48" s="843"/>
      <c r="ML48" s="843"/>
      <c r="MM48" s="843"/>
      <c r="MN48" s="843"/>
      <c r="MO48" s="843"/>
      <c r="MP48" s="843"/>
      <c r="MQ48" s="843"/>
      <c r="MR48" s="843"/>
      <c r="MS48" s="843"/>
      <c r="MT48" s="843"/>
      <c r="MU48" s="843"/>
      <c r="MV48" s="843"/>
      <c r="MW48" s="843"/>
      <c r="MX48" s="843"/>
      <c r="MY48" s="843"/>
      <c r="MZ48" s="843"/>
      <c r="NA48" s="843"/>
      <c r="NB48" s="843"/>
      <c r="NC48" s="843"/>
      <c r="ND48" s="843"/>
      <c r="NE48" s="843"/>
      <c r="NF48" s="843"/>
      <c r="NG48" s="843"/>
      <c r="NH48" s="843"/>
      <c r="NI48" s="843"/>
      <c r="NJ48" s="843"/>
      <c r="NK48" s="843"/>
      <c r="NL48" s="843"/>
      <c r="NM48" s="843"/>
      <c r="NN48" s="843"/>
      <c r="NO48" s="843"/>
      <c r="NP48" s="843"/>
      <c r="NQ48" s="843"/>
      <c r="NR48" s="843"/>
      <c r="NS48" s="843"/>
      <c r="NT48" s="843"/>
      <c r="NU48" s="843"/>
      <c r="NV48" s="843"/>
      <c r="NW48" s="843"/>
      <c r="NX48" s="843"/>
      <c r="NY48" s="843"/>
      <c r="NZ48" s="843"/>
      <c r="OA48" s="843"/>
      <c r="OB48" s="843"/>
      <c r="OC48" s="843"/>
      <c r="OD48" s="843"/>
      <c r="OE48" s="843"/>
      <c r="OF48" s="843"/>
      <c r="OG48" s="843"/>
      <c r="OH48" s="843"/>
      <c r="OI48" s="843"/>
      <c r="OJ48" s="843"/>
      <c r="OK48" s="843"/>
      <c r="OL48" s="843"/>
      <c r="OM48" s="843"/>
      <c r="ON48" s="843"/>
      <c r="OO48" s="843"/>
      <c r="OP48" s="843"/>
      <c r="OQ48" s="843"/>
      <c r="OR48" s="843"/>
      <c r="OS48" s="843"/>
      <c r="OT48" s="843"/>
      <c r="OU48" s="843"/>
      <c r="OV48" s="843"/>
      <c r="OW48" s="843"/>
      <c r="OX48" s="843"/>
      <c r="OY48" s="843"/>
      <c r="OZ48" s="843"/>
      <c r="PA48" s="843"/>
      <c r="PB48" s="843"/>
      <c r="PC48" s="843"/>
      <c r="PD48" s="843"/>
      <c r="PE48" s="843"/>
      <c r="PF48" s="843"/>
      <c r="PG48" s="843"/>
      <c r="PH48" s="843"/>
      <c r="PI48" s="843"/>
      <c r="PJ48" s="843"/>
      <c r="PK48" s="843"/>
      <c r="PL48" s="843"/>
      <c r="PM48" s="843"/>
      <c r="PN48" s="843"/>
      <c r="PO48" s="843"/>
      <c r="PP48" s="843"/>
      <c r="PQ48" s="843"/>
      <c r="PR48" s="843"/>
      <c r="PS48" s="843"/>
      <c r="PT48" s="843"/>
      <c r="PU48" s="843"/>
      <c r="PV48" s="843"/>
      <c r="PW48" s="843"/>
      <c r="PX48" s="843"/>
      <c r="PY48" s="843"/>
      <c r="PZ48" s="843"/>
      <c r="QA48" s="843"/>
      <c r="QB48" s="843"/>
      <c r="QC48" s="843"/>
      <c r="QD48" s="843"/>
      <c r="QE48" s="843"/>
      <c r="QF48" s="843"/>
      <c r="QG48" s="843"/>
      <c r="QH48" s="843"/>
      <c r="QI48" s="843"/>
      <c r="QJ48" s="843"/>
      <c r="QK48" s="843"/>
      <c r="QL48" s="843"/>
      <c r="QM48" s="843"/>
      <c r="QN48" s="843"/>
      <c r="QO48" s="843"/>
      <c r="QP48" s="843"/>
      <c r="QQ48" s="843"/>
      <c r="QR48" s="843"/>
      <c r="QS48" s="843"/>
      <c r="QT48" s="843"/>
      <c r="QU48" s="843"/>
      <c r="QV48" s="843"/>
      <c r="QW48" s="843"/>
      <c r="QX48" s="843"/>
      <c r="QY48" s="843"/>
      <c r="QZ48" s="843"/>
      <c r="RA48" s="843"/>
      <c r="RB48" s="843"/>
      <c r="RC48" s="843"/>
      <c r="RD48" s="843"/>
      <c r="RE48" s="843"/>
      <c r="RF48" s="843"/>
      <c r="RG48" s="843"/>
      <c r="RH48" s="843"/>
      <c r="RI48" s="843"/>
      <c r="RJ48" s="843"/>
      <c r="RK48" s="843"/>
      <c r="RL48" s="843"/>
      <c r="RM48" s="843"/>
      <c r="RN48" s="843"/>
      <c r="RO48" s="843"/>
      <c r="RP48" s="843"/>
      <c r="RQ48" s="843"/>
      <c r="RR48" s="843"/>
      <c r="RS48" s="843"/>
      <c r="RT48" s="843"/>
      <c r="RU48" s="843"/>
      <c r="RV48" s="843"/>
      <c r="RW48" s="843"/>
      <c r="RX48" s="843"/>
      <c r="RY48" s="843"/>
      <c r="RZ48" s="843"/>
      <c r="SA48" s="843"/>
      <c r="SB48" s="843"/>
      <c r="SC48" s="843"/>
      <c r="SD48" s="843"/>
      <c r="SE48" s="843"/>
      <c r="SF48" s="843"/>
      <c r="SG48" s="843"/>
      <c r="SH48" s="843"/>
      <c r="SI48" s="843"/>
      <c r="SJ48" s="843"/>
      <c r="SK48" s="843"/>
      <c r="SL48" s="843"/>
      <c r="SM48" s="843"/>
      <c r="SN48" s="843"/>
      <c r="SO48" s="843"/>
      <c r="SP48" s="843"/>
      <c r="SQ48" s="843"/>
      <c r="SR48" s="843"/>
      <c r="SS48" s="843"/>
      <c r="ST48" s="843"/>
      <c r="SU48" s="843"/>
      <c r="SV48" s="843"/>
      <c r="SW48" s="843"/>
      <c r="SX48" s="843"/>
      <c r="SY48" s="843"/>
      <c r="SZ48" s="843"/>
      <c r="TA48" s="843"/>
      <c r="TB48" s="843"/>
      <c r="TC48" s="843"/>
      <c r="TD48" s="843"/>
      <c r="TE48" s="843"/>
      <c r="TF48" s="843"/>
      <c r="TG48" s="843"/>
      <c r="TH48" s="843"/>
      <c r="TI48" s="843"/>
      <c r="TJ48" s="843"/>
      <c r="TK48" s="843"/>
      <c r="TL48" s="843"/>
      <c r="TM48" s="843"/>
      <c r="TN48" s="843"/>
      <c r="TO48" s="843"/>
      <c r="TP48" s="843"/>
      <c r="TQ48" s="843"/>
      <c r="TR48" s="843"/>
      <c r="TS48" s="843"/>
      <c r="TT48" s="843"/>
      <c r="TU48" s="843"/>
      <c r="TV48" s="843"/>
      <c r="TW48" s="843"/>
      <c r="TX48" s="843"/>
      <c r="TY48" s="843"/>
      <c r="TZ48" s="843"/>
      <c r="UA48" s="843"/>
      <c r="UB48" s="843"/>
      <c r="UC48" s="843"/>
      <c r="UD48" s="843"/>
      <c r="UE48" s="843"/>
      <c r="UF48" s="843"/>
      <c r="UG48" s="843"/>
      <c r="UH48" s="843"/>
      <c r="UI48" s="843"/>
      <c r="UJ48" s="843"/>
      <c r="UK48" s="843"/>
      <c r="UL48" s="843"/>
      <c r="UM48" s="843"/>
      <c r="UN48" s="843"/>
      <c r="UO48" s="843"/>
      <c r="UP48" s="843"/>
      <c r="UQ48" s="843"/>
      <c r="UR48" s="843"/>
      <c r="US48" s="843"/>
      <c r="UT48" s="843"/>
      <c r="UU48" s="843"/>
      <c r="UV48" s="843"/>
      <c r="UW48" s="843"/>
      <c r="UX48" s="843"/>
      <c r="UY48" s="843"/>
      <c r="UZ48" s="843"/>
      <c r="VA48" s="843"/>
      <c r="VB48" s="843"/>
      <c r="VC48" s="843"/>
      <c r="VD48" s="843"/>
      <c r="VE48" s="843"/>
      <c r="VF48" s="843"/>
      <c r="VG48" s="843"/>
      <c r="VH48" s="843"/>
      <c r="VI48" s="843"/>
      <c r="VJ48" s="843"/>
      <c r="VK48" s="843"/>
      <c r="VL48" s="843"/>
      <c r="VM48" s="843"/>
      <c r="VN48" s="843"/>
      <c r="VO48" s="843"/>
      <c r="VP48" s="843"/>
      <c r="VQ48" s="843"/>
      <c r="VR48" s="843"/>
      <c r="VS48" s="843"/>
      <c r="VT48" s="843"/>
      <c r="VU48" s="843"/>
      <c r="VV48" s="843"/>
      <c r="VW48" s="843"/>
      <c r="VX48" s="843"/>
      <c r="VY48" s="843"/>
      <c r="VZ48" s="843"/>
      <c r="WA48" s="843"/>
      <c r="WB48" s="843"/>
      <c r="WC48" s="843"/>
      <c r="WD48" s="843"/>
      <c r="WE48" s="843"/>
      <c r="WF48" s="843"/>
      <c r="WG48" s="843"/>
      <c r="WH48" s="843"/>
      <c r="WI48" s="843"/>
      <c r="WJ48" s="843"/>
      <c r="WK48" s="843"/>
      <c r="WL48" s="843"/>
      <c r="WM48" s="843"/>
      <c r="WN48" s="843"/>
      <c r="WO48" s="843"/>
      <c r="WP48" s="843"/>
      <c r="WQ48" s="843"/>
      <c r="WR48" s="843"/>
      <c r="WS48" s="843"/>
      <c r="WT48" s="843"/>
      <c r="WU48" s="843"/>
      <c r="WV48" s="843"/>
      <c r="WW48" s="843"/>
      <c r="WX48" s="843"/>
      <c r="WY48" s="843"/>
      <c r="WZ48" s="843"/>
      <c r="XA48" s="843"/>
      <c r="XB48" s="843"/>
      <c r="XC48" s="843"/>
      <c r="XD48" s="843"/>
      <c r="XE48" s="843"/>
      <c r="XF48" s="843"/>
      <c r="XG48" s="843"/>
      <c r="XH48" s="843"/>
      <c r="XI48" s="843"/>
      <c r="XJ48" s="843"/>
      <c r="XK48" s="843"/>
      <c r="XL48" s="843"/>
      <c r="XM48" s="843"/>
      <c r="XN48" s="843"/>
      <c r="XO48" s="843"/>
      <c r="XP48" s="843"/>
      <c r="XQ48" s="843"/>
      <c r="XR48" s="843"/>
      <c r="XS48" s="843"/>
      <c r="XT48" s="843"/>
      <c r="XU48" s="843"/>
      <c r="XV48" s="843"/>
      <c r="XW48" s="843"/>
      <c r="XX48" s="843"/>
      <c r="XY48" s="843"/>
      <c r="XZ48" s="843"/>
      <c r="YA48" s="843"/>
      <c r="YB48" s="843"/>
      <c r="YC48" s="843"/>
      <c r="YD48" s="843"/>
      <c r="YE48" s="843"/>
      <c r="YF48" s="843"/>
      <c r="YG48" s="843"/>
      <c r="YH48" s="843"/>
      <c r="YI48" s="843"/>
      <c r="YJ48" s="843"/>
      <c r="YK48" s="843"/>
      <c r="YL48" s="843"/>
      <c r="YM48" s="843"/>
      <c r="YN48" s="843"/>
      <c r="YO48" s="843"/>
      <c r="YP48" s="843"/>
      <c r="YQ48" s="843"/>
      <c r="YR48" s="843"/>
      <c r="YS48" s="843"/>
      <c r="YT48" s="843"/>
      <c r="YU48" s="843"/>
      <c r="YV48" s="843"/>
      <c r="YW48" s="843"/>
      <c r="YX48" s="843"/>
      <c r="YY48" s="843"/>
      <c r="YZ48" s="843"/>
      <c r="ZA48" s="843"/>
      <c r="ZB48" s="843"/>
      <c r="ZC48" s="843"/>
      <c r="ZD48" s="843"/>
      <c r="ZE48" s="843"/>
      <c r="ZF48" s="843"/>
      <c r="ZG48" s="843"/>
      <c r="ZH48" s="843"/>
      <c r="ZI48" s="843"/>
      <c r="ZJ48" s="843"/>
      <c r="ZK48" s="843"/>
      <c r="ZL48" s="843"/>
      <c r="ZM48" s="843"/>
      <c r="ZN48" s="843"/>
      <c r="ZO48" s="843"/>
      <c r="ZP48" s="843"/>
      <c r="ZQ48" s="843"/>
      <c r="ZR48" s="843"/>
      <c r="ZS48" s="843"/>
      <c r="ZT48" s="843"/>
      <c r="ZU48" s="843"/>
      <c r="ZV48" s="843"/>
      <c r="ZW48" s="843"/>
      <c r="ZX48" s="843"/>
      <c r="ZY48" s="843"/>
      <c r="ZZ48" s="843"/>
      <c r="AAA48" s="843"/>
      <c r="AAB48" s="843"/>
      <c r="AAC48" s="843"/>
      <c r="AAD48" s="843"/>
      <c r="AAE48" s="843"/>
      <c r="AAF48" s="843"/>
      <c r="AAG48" s="843"/>
      <c r="AAH48" s="843"/>
      <c r="AAI48" s="843"/>
      <c r="AAJ48" s="843"/>
      <c r="AAK48" s="843"/>
      <c r="AAL48" s="843"/>
      <c r="AAM48" s="843"/>
      <c r="AAN48" s="843"/>
      <c r="AAO48" s="843"/>
      <c r="AAP48" s="843"/>
      <c r="AAQ48" s="843"/>
      <c r="AAR48" s="843"/>
      <c r="AAS48" s="843"/>
      <c r="AAT48" s="843"/>
      <c r="AAU48" s="843"/>
      <c r="AAV48" s="843"/>
      <c r="AAW48" s="843"/>
      <c r="AAX48" s="843"/>
      <c r="AAY48" s="843"/>
      <c r="AAZ48" s="843"/>
      <c r="ABA48" s="843"/>
      <c r="ABB48" s="843"/>
      <c r="ABC48" s="843"/>
      <c r="ABD48" s="843"/>
      <c r="ABE48" s="843"/>
      <c r="ABF48" s="843"/>
      <c r="ABG48" s="843"/>
      <c r="ABH48" s="843"/>
      <c r="ABI48" s="843"/>
      <c r="ABJ48" s="843"/>
      <c r="ABK48" s="843"/>
      <c r="ABL48" s="843"/>
      <c r="ABM48" s="843"/>
      <c r="ABN48" s="843"/>
      <c r="ABO48" s="843"/>
      <c r="ABP48" s="843"/>
      <c r="ABQ48" s="843"/>
      <c r="ABR48" s="843"/>
      <c r="ABS48" s="843"/>
      <c r="ABT48" s="843"/>
      <c r="ABU48" s="843"/>
      <c r="ABV48" s="843"/>
      <c r="ABW48" s="843"/>
      <c r="ABX48" s="843"/>
      <c r="ABY48" s="843"/>
      <c r="ABZ48" s="843"/>
      <c r="ACA48" s="843"/>
      <c r="ACB48" s="843"/>
      <c r="ACC48" s="843"/>
      <c r="ACD48" s="843"/>
      <c r="ACE48" s="843"/>
      <c r="ACF48" s="843"/>
      <c r="ACG48" s="843"/>
      <c r="ACH48" s="843"/>
      <c r="ACI48" s="843"/>
      <c r="ACJ48" s="843"/>
      <c r="ACK48" s="843"/>
      <c r="ACL48" s="843"/>
      <c r="ACM48" s="843"/>
      <c r="ACN48" s="843"/>
      <c r="ACO48" s="843"/>
      <c r="ACP48" s="843"/>
      <c r="ACQ48" s="843"/>
      <c r="ACR48" s="843"/>
      <c r="ACS48" s="843"/>
      <c r="ACT48" s="843"/>
      <c r="ACU48" s="843"/>
      <c r="ACV48" s="843"/>
      <c r="ACW48" s="843"/>
      <c r="ACX48" s="843"/>
      <c r="ACY48" s="843"/>
      <c r="ACZ48" s="843"/>
      <c r="ADA48" s="843"/>
      <c r="ADB48" s="843"/>
      <c r="ADC48" s="843"/>
      <c r="ADD48" s="843"/>
      <c r="ADE48" s="843"/>
      <c r="ADF48" s="843"/>
      <c r="ADG48" s="843"/>
      <c r="ADH48" s="843"/>
      <c r="ADI48" s="843"/>
      <c r="ADJ48" s="843"/>
      <c r="ADK48" s="843"/>
      <c r="ADL48" s="843"/>
      <c r="ADM48" s="843"/>
      <c r="ADN48" s="843"/>
      <c r="ADO48" s="843"/>
      <c r="ADP48" s="843"/>
      <c r="ADQ48" s="843"/>
      <c r="ADR48" s="843"/>
      <c r="ADS48" s="843"/>
      <c r="ADT48" s="843"/>
      <c r="ADU48" s="843"/>
      <c r="ADV48" s="843"/>
      <c r="ADW48" s="843"/>
      <c r="ADX48" s="843"/>
      <c r="ADY48" s="843"/>
      <c r="ADZ48" s="843"/>
      <c r="AEA48" s="843"/>
      <c r="AEB48" s="843"/>
      <c r="AEC48" s="843"/>
      <c r="AED48" s="843"/>
      <c r="AEE48" s="843"/>
      <c r="AEF48" s="843"/>
      <c r="AEG48" s="843"/>
      <c r="AEH48" s="843"/>
      <c r="AEI48" s="843"/>
      <c r="AEJ48" s="843"/>
      <c r="AEK48" s="843"/>
      <c r="AEL48" s="843"/>
      <c r="AEM48" s="843"/>
      <c r="AEN48" s="843"/>
      <c r="AEO48" s="843"/>
      <c r="AEP48" s="843"/>
      <c r="AEQ48" s="843"/>
      <c r="AER48" s="843"/>
      <c r="AES48" s="843"/>
      <c r="AET48" s="843"/>
      <c r="AEU48" s="843"/>
      <c r="AEV48" s="843"/>
      <c r="AEW48" s="843"/>
      <c r="AEX48" s="843"/>
      <c r="AEY48" s="843"/>
      <c r="AEZ48" s="843"/>
      <c r="AFA48" s="843"/>
      <c r="AFB48" s="843"/>
      <c r="AFC48" s="843"/>
      <c r="AFD48" s="843"/>
      <c r="AFE48" s="843"/>
      <c r="AFF48" s="843"/>
      <c r="AFG48" s="843"/>
      <c r="AFH48" s="843"/>
      <c r="AFI48" s="843"/>
      <c r="AFJ48" s="843"/>
      <c r="AFK48" s="843"/>
      <c r="AFL48" s="843"/>
      <c r="AFM48" s="843"/>
      <c r="AFN48" s="843"/>
      <c r="AFO48" s="843"/>
      <c r="AFP48" s="843"/>
      <c r="AFQ48" s="843"/>
      <c r="AFR48" s="843"/>
      <c r="AFS48" s="843"/>
      <c r="AFT48" s="843"/>
      <c r="AFU48" s="843"/>
      <c r="AFV48" s="843"/>
      <c r="AFW48" s="843"/>
      <c r="AFX48" s="843"/>
      <c r="AFY48" s="843"/>
      <c r="AFZ48" s="843"/>
      <c r="AGA48" s="843"/>
      <c r="AGB48" s="843"/>
      <c r="AGC48" s="843"/>
      <c r="AGD48" s="843"/>
      <c r="AGE48" s="843"/>
      <c r="AGF48" s="843"/>
      <c r="AGG48" s="843"/>
      <c r="AGH48" s="843"/>
      <c r="AGI48" s="843"/>
      <c r="AGJ48" s="843"/>
      <c r="AGK48" s="843"/>
      <c r="AGL48" s="843"/>
      <c r="AGM48" s="843"/>
      <c r="AGN48" s="843"/>
      <c r="AGO48" s="843"/>
      <c r="AGP48" s="843"/>
      <c r="AGQ48" s="843"/>
      <c r="AGR48" s="843"/>
      <c r="AGS48" s="843"/>
      <c r="AGT48" s="843"/>
      <c r="AGU48" s="843"/>
      <c r="AGV48" s="843"/>
      <c r="AGW48" s="843"/>
      <c r="AGX48" s="843"/>
      <c r="AGY48" s="843"/>
      <c r="AGZ48" s="843"/>
      <c r="AHA48" s="843"/>
      <c r="AHB48" s="843"/>
      <c r="AHC48" s="843"/>
      <c r="AHD48" s="843"/>
      <c r="AHE48" s="843"/>
      <c r="AHF48" s="843"/>
      <c r="AHG48" s="843"/>
      <c r="AHH48" s="843"/>
      <c r="AHI48" s="843"/>
      <c r="AHJ48" s="843"/>
      <c r="AHK48" s="843"/>
      <c r="AHL48" s="843"/>
      <c r="AHM48" s="843"/>
      <c r="AHN48" s="843"/>
      <c r="AHO48" s="843"/>
      <c r="AHP48" s="843"/>
      <c r="AHQ48" s="843"/>
      <c r="AHR48" s="843"/>
      <c r="AHS48" s="843"/>
      <c r="AHT48" s="843"/>
      <c r="AHU48" s="843"/>
      <c r="AHV48" s="843"/>
      <c r="AHW48" s="843"/>
      <c r="AHX48" s="843"/>
      <c r="AHY48" s="843"/>
      <c r="AHZ48" s="843"/>
      <c r="AIA48" s="843"/>
      <c r="AIB48" s="843"/>
      <c r="AIC48" s="843"/>
      <c r="AID48" s="843"/>
      <c r="AIE48" s="843"/>
      <c r="AIF48" s="843"/>
      <c r="AIG48" s="843"/>
      <c r="AIH48" s="843"/>
      <c r="AII48" s="843"/>
      <c r="AIJ48" s="843"/>
      <c r="AIK48" s="843"/>
      <c r="AIL48" s="843"/>
      <c r="AIM48" s="843"/>
      <c r="AIN48" s="843"/>
      <c r="AIO48" s="843"/>
      <c r="AIP48" s="843"/>
      <c r="AIQ48" s="843"/>
      <c r="AIR48" s="843"/>
      <c r="AIS48" s="843"/>
      <c r="AIT48" s="843"/>
      <c r="AIU48" s="843"/>
      <c r="AIV48" s="843"/>
      <c r="AIW48" s="843"/>
      <c r="AIX48" s="843"/>
      <c r="AIY48" s="843"/>
      <c r="AIZ48" s="843"/>
      <c r="AJA48" s="843"/>
      <c r="AJB48" s="843"/>
      <c r="AJC48" s="843"/>
      <c r="AJD48" s="843"/>
      <c r="AJE48" s="843"/>
      <c r="AJF48" s="843"/>
      <c r="AJG48" s="843"/>
      <c r="AJH48" s="843"/>
      <c r="AJI48" s="843"/>
      <c r="AJJ48" s="843"/>
      <c r="AJK48" s="843"/>
      <c r="AJL48" s="843"/>
      <c r="AJM48" s="843"/>
      <c r="AJN48" s="843"/>
      <c r="AJO48" s="843"/>
      <c r="AJP48" s="843"/>
      <c r="AJQ48" s="843"/>
      <c r="AJR48" s="843"/>
      <c r="AJS48" s="843"/>
      <c r="AJT48" s="843"/>
      <c r="AJU48" s="843"/>
      <c r="AJV48" s="843"/>
      <c r="AJW48" s="843"/>
      <c r="AJX48" s="843"/>
      <c r="AJY48" s="843"/>
      <c r="AJZ48" s="843"/>
      <c r="AKA48" s="843"/>
      <c r="AKB48" s="843"/>
      <c r="AKC48" s="843"/>
      <c r="AKD48" s="843"/>
      <c r="AKE48" s="843"/>
      <c r="AKF48" s="843"/>
      <c r="AKG48" s="843"/>
      <c r="AKH48" s="843"/>
      <c r="AKI48" s="843"/>
      <c r="AKJ48" s="843"/>
      <c r="AKK48" s="843"/>
      <c r="AKL48" s="843"/>
      <c r="AKM48" s="843"/>
      <c r="AKN48" s="843"/>
      <c r="AKO48" s="843"/>
      <c r="AKP48" s="843"/>
      <c r="AKQ48" s="843"/>
      <c r="AKR48" s="843"/>
      <c r="AKS48" s="843"/>
      <c r="AKT48" s="843"/>
      <c r="AKU48" s="843"/>
      <c r="AKV48" s="843"/>
      <c r="AKW48" s="843"/>
      <c r="AKX48" s="843"/>
      <c r="AKY48" s="843"/>
      <c r="AKZ48" s="843"/>
      <c r="ALA48" s="843"/>
      <c r="ALB48" s="843"/>
      <c r="ALC48" s="843"/>
      <c r="ALD48" s="843"/>
      <c r="ALE48" s="843"/>
      <c r="ALF48" s="843"/>
      <c r="ALG48" s="843"/>
      <c r="ALH48" s="843"/>
      <c r="ALI48" s="843"/>
      <c r="ALJ48" s="843"/>
      <c r="ALK48" s="843"/>
      <c r="ALL48" s="843"/>
      <c r="ALM48" s="843"/>
      <c r="ALN48" s="843"/>
      <c r="ALO48" s="843"/>
      <c r="ALP48" s="843"/>
      <c r="ALQ48" s="843"/>
      <c r="ALR48" s="843"/>
      <c r="ALS48" s="843"/>
      <c r="ALT48" s="843"/>
      <c r="ALU48" s="843"/>
      <c r="ALV48" s="843"/>
      <c r="ALW48" s="843"/>
      <c r="ALX48" s="843"/>
      <c r="ALY48" s="843"/>
      <c r="ALZ48" s="843"/>
      <c r="AMA48" s="843"/>
      <c r="AMB48" s="843"/>
      <c r="AMC48" s="843"/>
      <c r="AMD48" s="843"/>
      <c r="AME48" s="843"/>
      <c r="AMF48" s="843"/>
      <c r="AMG48" s="843"/>
      <c r="AMH48" s="843"/>
      <c r="AMI48" s="843"/>
      <c r="AMJ48" s="843"/>
      <c r="AMK48" s="843"/>
      <c r="AML48" s="843"/>
      <c r="AMM48" s="843"/>
      <c r="AMN48" s="843"/>
      <c r="AMO48" s="843"/>
      <c r="AMP48" s="843"/>
      <c r="AMQ48" s="843"/>
      <c r="AMR48" s="843"/>
      <c r="AMS48" s="843"/>
      <c r="AMT48" s="843"/>
      <c r="AMU48" s="843"/>
      <c r="AMV48" s="843"/>
      <c r="AMW48" s="843"/>
      <c r="AMX48" s="843"/>
      <c r="AMY48" s="843"/>
      <c r="AMZ48" s="843"/>
      <c r="ANA48" s="843"/>
      <c r="ANB48" s="843"/>
      <c r="ANC48" s="843"/>
      <c r="AND48" s="843"/>
      <c r="ANE48" s="843"/>
      <c r="ANF48" s="843"/>
      <c r="ANG48" s="843"/>
      <c r="ANH48" s="843"/>
      <c r="ANI48" s="843"/>
      <c r="ANJ48" s="843"/>
      <c r="ANK48" s="843"/>
      <c r="ANL48" s="843"/>
      <c r="ANM48" s="843"/>
      <c r="ANN48" s="843"/>
      <c r="ANO48" s="843"/>
      <c r="ANP48" s="843"/>
      <c r="ANQ48" s="843"/>
      <c r="ANR48" s="843"/>
      <c r="ANS48" s="843"/>
      <c r="ANT48" s="843"/>
      <c r="ANU48" s="843"/>
      <c r="ANV48" s="843"/>
      <c r="ANW48" s="843"/>
      <c r="ANX48" s="843"/>
      <c r="ANY48" s="843"/>
      <c r="ANZ48" s="843"/>
      <c r="AOA48" s="843"/>
      <c r="AOB48" s="843"/>
      <c r="AOC48" s="843"/>
      <c r="AOD48" s="843"/>
      <c r="AOE48" s="843"/>
      <c r="AOF48" s="843"/>
      <c r="AOG48" s="843"/>
      <c r="AOH48" s="843"/>
      <c r="AOI48" s="843"/>
      <c r="AOJ48" s="843"/>
      <c r="AOK48" s="843"/>
      <c r="AOL48" s="843"/>
      <c r="AOM48" s="843"/>
      <c r="AON48" s="843"/>
      <c r="AOO48" s="843"/>
      <c r="AOP48" s="843"/>
      <c r="AOQ48" s="843"/>
      <c r="AOR48" s="843"/>
      <c r="AOS48" s="843"/>
      <c r="AOT48" s="843"/>
      <c r="AOU48" s="843"/>
      <c r="AOV48" s="843"/>
      <c r="AOW48" s="843"/>
      <c r="AOX48" s="843"/>
      <c r="AOY48" s="843"/>
      <c r="AOZ48" s="843"/>
      <c r="APA48" s="843"/>
      <c r="APB48" s="843"/>
      <c r="APC48" s="843"/>
      <c r="APD48" s="843"/>
      <c r="APE48" s="843"/>
      <c r="APF48" s="843"/>
      <c r="APG48" s="843"/>
      <c r="APH48" s="843"/>
      <c r="API48" s="843"/>
      <c r="APJ48" s="843"/>
      <c r="APK48" s="843"/>
      <c r="APL48" s="843"/>
      <c r="APM48" s="843"/>
      <c r="APN48" s="843"/>
      <c r="APO48" s="843"/>
      <c r="APP48" s="843"/>
      <c r="APQ48" s="843"/>
      <c r="APR48" s="843"/>
      <c r="APS48" s="843"/>
      <c r="APT48" s="843"/>
      <c r="APU48" s="843"/>
      <c r="APV48" s="843"/>
      <c r="APW48" s="843"/>
      <c r="APX48" s="843"/>
      <c r="APY48" s="843"/>
      <c r="APZ48" s="843"/>
      <c r="AQA48" s="843"/>
      <c r="AQB48" s="843"/>
      <c r="AQC48" s="843"/>
      <c r="AQD48" s="843"/>
      <c r="AQE48" s="843"/>
      <c r="AQF48" s="843"/>
      <c r="AQG48" s="843"/>
      <c r="AQH48" s="843"/>
      <c r="AQI48" s="843"/>
      <c r="AQJ48" s="843"/>
      <c r="AQK48" s="843"/>
      <c r="AQL48" s="843"/>
      <c r="AQM48" s="843"/>
      <c r="AQN48" s="843"/>
      <c r="AQO48" s="843"/>
      <c r="AQP48" s="843"/>
      <c r="AQQ48" s="843"/>
      <c r="AQR48" s="843"/>
      <c r="AQS48" s="843"/>
      <c r="AQT48" s="843"/>
      <c r="AQU48" s="843"/>
      <c r="AQV48" s="843"/>
      <c r="AQW48" s="843"/>
      <c r="AQX48" s="843"/>
      <c r="AQY48" s="843"/>
      <c r="AQZ48" s="843"/>
      <c r="ARA48" s="843"/>
      <c r="ARB48" s="843"/>
      <c r="ARC48" s="843"/>
      <c r="ARD48" s="843"/>
      <c r="ARE48" s="843"/>
      <c r="ARF48" s="843"/>
      <c r="ARG48" s="843"/>
      <c r="ARH48" s="843"/>
      <c r="ARI48" s="843"/>
      <c r="ARJ48" s="843"/>
      <c r="ARK48" s="843"/>
      <c r="ARL48" s="843"/>
      <c r="ARM48" s="843"/>
      <c r="ARN48" s="843"/>
      <c r="ARO48" s="843"/>
      <c r="ARP48" s="843"/>
      <c r="ARQ48" s="843"/>
      <c r="ARR48" s="843"/>
      <c r="ARS48" s="843"/>
      <c r="ART48" s="843"/>
      <c r="ARU48" s="843"/>
      <c r="ARV48" s="843"/>
      <c r="ARW48" s="843"/>
      <c r="ARX48" s="843"/>
      <c r="ARY48" s="843"/>
      <c r="ARZ48" s="843"/>
      <c r="ASA48" s="843"/>
      <c r="ASB48" s="843"/>
      <c r="ASC48" s="843"/>
      <c r="ASD48" s="843"/>
      <c r="ASE48" s="843"/>
      <c r="ASF48" s="843"/>
      <c r="ASG48" s="843"/>
      <c r="ASH48" s="843"/>
      <c r="ASI48" s="843"/>
      <c r="ASJ48" s="843"/>
      <c r="ASK48" s="843"/>
      <c r="ASL48" s="843"/>
      <c r="ASM48" s="843"/>
      <c r="ASN48" s="843"/>
      <c r="ASO48" s="843"/>
      <c r="ASP48" s="843"/>
      <c r="ASQ48" s="843"/>
      <c r="ASR48" s="843"/>
      <c r="ASS48" s="843"/>
      <c r="AST48" s="843"/>
      <c r="ASU48" s="843"/>
      <c r="ASV48" s="843"/>
      <c r="ASW48" s="843"/>
      <c r="ASX48" s="843"/>
      <c r="ASY48" s="843"/>
      <c r="ASZ48" s="843"/>
      <c r="ATA48" s="843"/>
      <c r="ATB48" s="843"/>
      <c r="ATC48" s="843"/>
      <c r="ATD48" s="843"/>
      <c r="ATE48" s="843"/>
      <c r="ATF48" s="843"/>
      <c r="ATG48" s="843"/>
      <c r="ATH48" s="843"/>
      <c r="ATI48" s="843"/>
      <c r="ATJ48" s="843"/>
      <c r="ATK48" s="843"/>
      <c r="ATL48" s="843"/>
      <c r="ATM48" s="843"/>
      <c r="ATN48" s="843"/>
      <c r="ATO48" s="843"/>
      <c r="ATP48" s="843"/>
      <c r="ATQ48" s="843"/>
      <c r="ATR48" s="843"/>
      <c r="ATS48" s="843"/>
      <c r="ATT48" s="843"/>
      <c r="ATU48" s="843"/>
      <c r="ATV48" s="843"/>
      <c r="ATW48" s="843"/>
      <c r="ATX48" s="843"/>
      <c r="ATY48" s="843"/>
      <c r="ATZ48" s="843"/>
      <c r="AUA48" s="843"/>
      <c r="AUB48" s="843"/>
      <c r="AUC48" s="843"/>
      <c r="AUD48" s="843"/>
      <c r="AUE48" s="843"/>
      <c r="AUF48" s="843"/>
      <c r="AUG48" s="843"/>
      <c r="AUH48" s="843"/>
      <c r="AUI48" s="843"/>
      <c r="AUJ48" s="843"/>
      <c r="AUK48" s="843"/>
      <c r="AUL48" s="843"/>
      <c r="AUM48" s="843"/>
      <c r="AUN48" s="843"/>
      <c r="AUO48" s="843"/>
      <c r="AUP48" s="843"/>
      <c r="AUQ48" s="843"/>
      <c r="AUR48" s="843"/>
      <c r="AUS48" s="843"/>
      <c r="AUT48" s="843"/>
      <c r="AUU48" s="843"/>
      <c r="AUV48" s="843"/>
      <c r="AUW48" s="843"/>
      <c r="AUX48" s="843"/>
      <c r="AUY48" s="843"/>
      <c r="AUZ48" s="843"/>
      <c r="AVA48" s="843"/>
      <c r="AVB48" s="843"/>
      <c r="AVC48" s="843"/>
      <c r="AVD48" s="843"/>
      <c r="AVE48" s="843"/>
      <c r="AVF48" s="843"/>
      <c r="AVG48" s="843"/>
      <c r="AVH48" s="843"/>
      <c r="AVI48" s="843"/>
      <c r="AVJ48" s="843"/>
      <c r="AVK48" s="843"/>
      <c r="AVL48" s="843"/>
      <c r="AVM48" s="843"/>
      <c r="AVN48" s="843"/>
      <c r="AVO48" s="843"/>
      <c r="AVP48" s="843"/>
      <c r="AVQ48" s="843"/>
      <c r="AVR48" s="843"/>
      <c r="AVS48" s="843"/>
      <c r="AVT48" s="843"/>
      <c r="AVU48" s="843"/>
      <c r="AVV48" s="843"/>
      <c r="AVW48" s="843"/>
      <c r="AVX48" s="843"/>
      <c r="AVY48" s="843"/>
      <c r="AVZ48" s="843"/>
      <c r="AWA48" s="843"/>
      <c r="AWB48" s="843"/>
      <c r="AWC48" s="843"/>
      <c r="AWD48" s="843"/>
      <c r="AWE48" s="843"/>
      <c r="AWF48" s="843"/>
      <c r="AWG48" s="843"/>
      <c r="AWH48" s="843"/>
      <c r="AWI48" s="843"/>
      <c r="AWJ48" s="843"/>
      <c r="AWK48" s="843"/>
      <c r="AWL48" s="843"/>
      <c r="AWM48" s="843"/>
      <c r="AWN48" s="843"/>
      <c r="AWO48" s="843"/>
      <c r="AWP48" s="843"/>
      <c r="AWQ48" s="843"/>
      <c r="AWR48" s="843"/>
      <c r="AWS48" s="843"/>
      <c r="AWT48" s="843"/>
      <c r="AWU48" s="843"/>
      <c r="AWV48" s="843"/>
      <c r="AWW48" s="843"/>
      <c r="AWX48" s="843"/>
      <c r="AWY48" s="843"/>
      <c r="AWZ48" s="843"/>
      <c r="AXA48" s="843"/>
      <c r="AXB48" s="843"/>
      <c r="AXC48" s="843"/>
      <c r="AXD48" s="843"/>
      <c r="AXE48" s="843"/>
      <c r="AXF48" s="843"/>
      <c r="AXG48" s="843"/>
      <c r="AXH48" s="843"/>
      <c r="AXI48" s="843"/>
      <c r="AXJ48" s="843"/>
      <c r="AXK48" s="843"/>
      <c r="AXL48" s="843"/>
      <c r="AXM48" s="843"/>
      <c r="AXN48" s="843"/>
      <c r="AXO48" s="843"/>
      <c r="AXP48" s="843"/>
      <c r="AXQ48" s="843"/>
      <c r="AXR48" s="843"/>
      <c r="AXS48" s="843"/>
      <c r="AXT48" s="843"/>
      <c r="AXU48" s="843"/>
      <c r="AXV48" s="843"/>
      <c r="AXW48" s="843"/>
      <c r="AXX48" s="843"/>
      <c r="AXY48" s="843"/>
      <c r="AXZ48" s="843"/>
      <c r="AYA48" s="843"/>
      <c r="AYB48" s="843"/>
      <c r="AYC48" s="843"/>
      <c r="AYD48" s="843"/>
      <c r="AYE48" s="843"/>
      <c r="AYF48" s="843"/>
      <c r="AYG48" s="843"/>
      <c r="AYH48" s="843"/>
      <c r="AYI48" s="843"/>
      <c r="AYJ48" s="843"/>
      <c r="AYK48" s="843"/>
      <c r="AYL48" s="843"/>
      <c r="AYM48" s="843"/>
      <c r="AYN48" s="843"/>
      <c r="AYO48" s="843"/>
      <c r="AYP48" s="843"/>
      <c r="AYQ48" s="843"/>
      <c r="AYR48" s="843"/>
      <c r="AYS48" s="843"/>
    </row>
    <row r="49" spans="1:1345" s="706" customFormat="1" ht="15.75" hidden="1" customHeight="1">
      <c r="A49" s="707"/>
      <c r="B49" s="717"/>
      <c r="C49" s="718"/>
      <c r="D49" s="724"/>
      <c r="E49" s="745"/>
      <c r="F49" s="717"/>
      <c r="G49" s="717"/>
      <c r="H49" s="710">
        <f t="shared" si="19"/>
        <v>0</v>
      </c>
      <c r="I49" s="710">
        <f t="shared" si="6"/>
        <v>0</v>
      </c>
      <c r="J49" s="710">
        <f t="shared" si="23"/>
        <v>0</v>
      </c>
      <c r="K49" s="711">
        <f t="shared" si="24"/>
        <v>0</v>
      </c>
      <c r="L49" s="747"/>
      <c r="M49" s="747"/>
      <c r="N49" s="748"/>
      <c r="O49" s="747"/>
      <c r="P49" s="747"/>
      <c r="Q49" s="748"/>
      <c r="R49" s="747"/>
      <c r="S49" s="747"/>
      <c r="T49" s="748"/>
      <c r="U49" s="747"/>
      <c r="V49" s="747"/>
      <c r="W49" s="748"/>
      <c r="X49" s="747"/>
      <c r="Y49" s="747"/>
      <c r="Z49" s="748"/>
      <c r="AA49" s="747"/>
      <c r="AB49" s="747"/>
      <c r="AC49" s="748"/>
      <c r="AD49" s="747"/>
      <c r="AE49" s="747"/>
      <c r="AF49" s="748"/>
      <c r="AG49" s="747"/>
      <c r="AH49" s="747"/>
      <c r="AI49" s="748"/>
      <c r="AJ49" s="747"/>
      <c r="AK49" s="747"/>
      <c r="AL49" s="748"/>
      <c r="AM49" s="747"/>
      <c r="AN49" s="747"/>
      <c r="AO49" s="748"/>
      <c r="AP49" s="747"/>
      <c r="AQ49" s="747"/>
      <c r="AR49" s="748"/>
      <c r="AS49" s="747"/>
      <c r="AT49" s="747"/>
      <c r="AU49" s="748"/>
      <c r="AV49" s="747"/>
      <c r="AW49" s="747"/>
      <c r="AX49" s="748"/>
      <c r="AY49" s="747"/>
      <c r="AZ49" s="747"/>
      <c r="BA49" s="748"/>
      <c r="BB49" s="747"/>
      <c r="BC49" s="747"/>
      <c r="BD49" s="748"/>
      <c r="BE49" s="747"/>
      <c r="BF49" s="747"/>
      <c r="BG49" s="748"/>
      <c r="BH49" s="747"/>
      <c r="BI49" s="747"/>
      <c r="BJ49" s="748"/>
      <c r="BK49" s="747"/>
      <c r="BL49" s="747"/>
      <c r="BM49" s="748"/>
      <c r="BN49" s="747"/>
      <c r="BO49" s="747"/>
      <c r="BP49" s="748"/>
      <c r="BQ49" s="747"/>
      <c r="BR49" s="747"/>
      <c r="BS49" s="748"/>
      <c r="BT49" s="747"/>
      <c r="BU49" s="747"/>
      <c r="BV49" s="748"/>
      <c r="BW49" s="747"/>
      <c r="BX49" s="747"/>
      <c r="BY49" s="748"/>
      <c r="BZ49" s="747"/>
      <c r="CA49" s="747"/>
      <c r="CB49" s="748"/>
      <c r="CC49" s="747"/>
      <c r="CD49" s="747"/>
      <c r="CE49" s="748"/>
      <c r="CF49" s="747"/>
      <c r="CG49" s="747"/>
      <c r="CH49" s="748"/>
      <c r="CI49" s="747"/>
      <c r="CJ49" s="747"/>
      <c r="CK49" s="748"/>
      <c r="CL49" s="747"/>
      <c r="CM49" s="747"/>
      <c r="CN49" s="748"/>
      <c r="CO49" s="747"/>
      <c r="CP49" s="747"/>
      <c r="CQ49" s="748"/>
      <c r="CR49" s="747"/>
      <c r="CS49" s="747"/>
      <c r="CT49" s="748"/>
      <c r="CU49" s="747"/>
      <c r="CV49" s="747"/>
      <c r="CW49" s="748"/>
      <c r="CX49" s="747"/>
      <c r="CY49" s="747"/>
      <c r="CZ49" s="748"/>
      <c r="DA49" s="747"/>
      <c r="DB49" s="747"/>
      <c r="DC49" s="748"/>
      <c r="DD49" s="747"/>
      <c r="DE49" s="747"/>
      <c r="DF49" s="748"/>
      <c r="DG49" s="747"/>
      <c r="DH49" s="747"/>
      <c r="DI49" s="748"/>
      <c r="DJ49" s="747"/>
      <c r="DK49" s="747"/>
      <c r="DL49" s="748"/>
      <c r="DM49" s="747"/>
      <c r="DN49" s="747"/>
      <c r="DO49" s="748"/>
      <c r="DP49" s="747"/>
      <c r="DQ49" s="747"/>
      <c r="DR49" s="748"/>
      <c r="DS49" s="747"/>
      <c r="DT49" s="747"/>
      <c r="DU49" s="748"/>
      <c r="DV49" s="747"/>
      <c r="DW49" s="747"/>
      <c r="DX49" s="748"/>
      <c r="DY49" s="747"/>
      <c r="DZ49" s="747"/>
      <c r="EA49" s="748"/>
      <c r="EB49" s="747"/>
      <c r="EC49" s="747"/>
      <c r="ED49" s="748"/>
      <c r="EE49" s="747"/>
      <c r="EF49" s="747"/>
      <c r="EG49" s="748"/>
      <c r="EH49" s="747"/>
      <c r="EI49" s="747"/>
      <c r="EJ49" s="748"/>
      <c r="EK49" s="748"/>
      <c r="EL49" s="748"/>
      <c r="EM49" s="748"/>
      <c r="EN49" s="748"/>
      <c r="EO49" s="748"/>
      <c r="EP49" s="748"/>
      <c r="EQ49" s="747"/>
      <c r="ER49" s="747"/>
      <c r="ES49" s="748"/>
      <c r="ET49" s="747"/>
      <c r="EU49" s="747"/>
      <c r="EV49" s="748"/>
      <c r="EW49" s="747"/>
      <c r="EX49" s="747"/>
      <c r="EY49" s="748"/>
      <c r="EZ49" s="747"/>
      <c r="FA49" s="747"/>
      <c r="FB49" s="748"/>
      <c r="FC49" s="747"/>
      <c r="FD49" s="747"/>
      <c r="FE49" s="748"/>
      <c r="FF49" s="747"/>
      <c r="FG49" s="747"/>
      <c r="FH49" s="748"/>
      <c r="FI49" s="747"/>
      <c r="FJ49" s="747"/>
      <c r="FK49" s="748"/>
      <c r="FL49" s="747"/>
      <c r="FM49" s="747"/>
      <c r="FN49" s="748"/>
      <c r="FO49" s="747"/>
      <c r="FP49" s="747"/>
      <c r="FQ49" s="748"/>
      <c r="FR49" s="747"/>
      <c r="FS49" s="747"/>
      <c r="FT49" s="748"/>
      <c r="FU49" s="747"/>
      <c r="FV49" s="747"/>
      <c r="FW49" s="748"/>
      <c r="FX49" s="747"/>
      <c r="FY49" s="747"/>
      <c r="FZ49" s="748"/>
      <c r="GA49" s="710">
        <f t="shared" si="27"/>
        <v>0</v>
      </c>
      <c r="GB49" s="710">
        <f t="shared" si="22"/>
        <v>0</v>
      </c>
      <c r="GC49" s="748"/>
      <c r="GD49" s="705">
        <f t="shared" si="3"/>
        <v>0</v>
      </c>
      <c r="GE49" s="835"/>
      <c r="GF49" s="843"/>
      <c r="GG49" s="843"/>
      <c r="GH49" s="843"/>
      <c r="GI49" s="843"/>
      <c r="GJ49" s="843"/>
      <c r="GK49" s="843"/>
      <c r="GL49" s="843"/>
      <c r="GM49" s="843"/>
      <c r="GN49" s="843"/>
      <c r="GO49" s="843"/>
      <c r="GP49" s="843"/>
      <c r="GQ49" s="843"/>
      <c r="GR49" s="843"/>
      <c r="GS49" s="843"/>
      <c r="GT49" s="843"/>
      <c r="GU49" s="843"/>
      <c r="GV49" s="843"/>
      <c r="GW49" s="843"/>
      <c r="GX49" s="843"/>
      <c r="GY49" s="843"/>
      <c r="GZ49" s="843"/>
      <c r="HA49" s="843"/>
      <c r="HB49" s="843"/>
      <c r="HC49" s="843"/>
      <c r="HD49" s="843"/>
      <c r="HE49" s="843"/>
      <c r="HF49" s="843"/>
      <c r="HG49" s="843"/>
      <c r="HH49" s="843"/>
      <c r="HI49" s="843"/>
      <c r="HJ49" s="843"/>
      <c r="HK49" s="843"/>
      <c r="HL49" s="843"/>
      <c r="HM49" s="843"/>
      <c r="HN49" s="843"/>
      <c r="HO49" s="843"/>
      <c r="HP49" s="843"/>
      <c r="HQ49" s="843"/>
      <c r="HR49" s="843"/>
      <c r="HS49" s="843"/>
      <c r="HT49" s="843"/>
      <c r="HU49" s="843"/>
      <c r="HV49" s="843"/>
      <c r="HW49" s="843"/>
      <c r="HX49" s="843"/>
      <c r="HY49" s="843"/>
      <c r="HZ49" s="843"/>
      <c r="IA49" s="843"/>
      <c r="IB49" s="843"/>
      <c r="IC49" s="843"/>
      <c r="ID49" s="843"/>
      <c r="IE49" s="843"/>
      <c r="IF49" s="843"/>
      <c r="IG49" s="843"/>
      <c r="IH49" s="843"/>
      <c r="II49" s="843"/>
      <c r="IJ49" s="843"/>
      <c r="IK49" s="843"/>
      <c r="IL49" s="843"/>
      <c r="IM49" s="843"/>
      <c r="IN49" s="843"/>
      <c r="IO49" s="843"/>
      <c r="IP49" s="843"/>
      <c r="IQ49" s="843"/>
      <c r="IR49" s="843"/>
      <c r="IS49" s="843"/>
      <c r="IT49" s="843"/>
      <c r="IU49" s="843"/>
      <c r="IV49" s="843"/>
      <c r="IW49" s="843"/>
      <c r="IX49" s="843"/>
      <c r="IY49" s="843"/>
      <c r="IZ49" s="843"/>
      <c r="JA49" s="843"/>
      <c r="JB49" s="843"/>
      <c r="JC49" s="843"/>
      <c r="JD49" s="843"/>
      <c r="JE49" s="843"/>
      <c r="JF49" s="843"/>
      <c r="JG49" s="843"/>
      <c r="JH49" s="843"/>
      <c r="JI49" s="843"/>
      <c r="JJ49" s="843"/>
      <c r="JK49" s="843"/>
      <c r="JL49" s="843"/>
      <c r="JM49" s="843"/>
      <c r="JN49" s="843"/>
      <c r="JO49" s="843"/>
      <c r="JP49" s="843"/>
      <c r="JQ49" s="843"/>
      <c r="JR49" s="843"/>
      <c r="JS49" s="843"/>
      <c r="JT49" s="843"/>
      <c r="JU49" s="843"/>
      <c r="JV49" s="843"/>
      <c r="JW49" s="843"/>
      <c r="JX49" s="843"/>
      <c r="JY49" s="843"/>
      <c r="JZ49" s="843"/>
      <c r="KA49" s="843"/>
      <c r="KB49" s="843"/>
      <c r="KC49" s="843"/>
      <c r="KD49" s="843"/>
      <c r="KE49" s="843"/>
      <c r="KF49" s="843"/>
      <c r="KG49" s="843"/>
      <c r="KH49" s="843"/>
      <c r="KI49" s="843"/>
      <c r="KJ49" s="843"/>
      <c r="KK49" s="843"/>
      <c r="KL49" s="843"/>
      <c r="KM49" s="843"/>
      <c r="KN49" s="843"/>
      <c r="KO49" s="843"/>
      <c r="KP49" s="843"/>
      <c r="KQ49" s="843"/>
      <c r="KR49" s="843"/>
      <c r="KS49" s="843"/>
      <c r="KT49" s="843"/>
      <c r="KU49" s="843"/>
      <c r="KV49" s="843"/>
      <c r="KW49" s="843"/>
      <c r="KX49" s="843"/>
      <c r="KY49" s="843"/>
      <c r="KZ49" s="843"/>
      <c r="LA49" s="843"/>
      <c r="LB49" s="843"/>
      <c r="LC49" s="843"/>
      <c r="LD49" s="843"/>
      <c r="LE49" s="843"/>
      <c r="LF49" s="843"/>
      <c r="LG49" s="843"/>
      <c r="LH49" s="843"/>
      <c r="LI49" s="843"/>
      <c r="LJ49" s="843"/>
      <c r="LK49" s="843"/>
      <c r="LL49" s="843"/>
      <c r="LM49" s="843"/>
      <c r="LN49" s="843"/>
      <c r="LO49" s="843"/>
      <c r="LP49" s="843"/>
      <c r="LQ49" s="843"/>
      <c r="LR49" s="843"/>
      <c r="LS49" s="843"/>
      <c r="LT49" s="843"/>
      <c r="LU49" s="843"/>
      <c r="LV49" s="843"/>
      <c r="LW49" s="843"/>
      <c r="LX49" s="843"/>
      <c r="LY49" s="843"/>
      <c r="LZ49" s="843"/>
      <c r="MA49" s="843"/>
      <c r="MB49" s="843"/>
      <c r="MC49" s="843"/>
      <c r="MD49" s="843"/>
      <c r="ME49" s="843"/>
      <c r="MF49" s="843"/>
      <c r="MG49" s="843"/>
      <c r="MH49" s="843"/>
      <c r="MI49" s="843"/>
      <c r="MJ49" s="843"/>
      <c r="MK49" s="843"/>
      <c r="ML49" s="843"/>
      <c r="MM49" s="843"/>
      <c r="MN49" s="843"/>
      <c r="MO49" s="843"/>
      <c r="MP49" s="843"/>
      <c r="MQ49" s="843"/>
      <c r="MR49" s="843"/>
      <c r="MS49" s="843"/>
      <c r="MT49" s="843"/>
      <c r="MU49" s="843"/>
      <c r="MV49" s="843"/>
      <c r="MW49" s="843"/>
      <c r="MX49" s="843"/>
      <c r="MY49" s="843"/>
      <c r="MZ49" s="843"/>
      <c r="NA49" s="843"/>
      <c r="NB49" s="843"/>
      <c r="NC49" s="843"/>
      <c r="ND49" s="843"/>
      <c r="NE49" s="843"/>
      <c r="NF49" s="843"/>
      <c r="NG49" s="843"/>
      <c r="NH49" s="843"/>
      <c r="NI49" s="843"/>
      <c r="NJ49" s="843"/>
      <c r="NK49" s="843"/>
      <c r="NL49" s="843"/>
      <c r="NM49" s="843"/>
      <c r="NN49" s="843"/>
      <c r="NO49" s="843"/>
      <c r="NP49" s="843"/>
      <c r="NQ49" s="843"/>
      <c r="NR49" s="843"/>
      <c r="NS49" s="843"/>
      <c r="NT49" s="843"/>
      <c r="NU49" s="843"/>
      <c r="NV49" s="843"/>
      <c r="NW49" s="843"/>
      <c r="NX49" s="843"/>
      <c r="NY49" s="843"/>
      <c r="NZ49" s="843"/>
      <c r="OA49" s="843"/>
      <c r="OB49" s="843"/>
      <c r="OC49" s="843"/>
      <c r="OD49" s="843"/>
      <c r="OE49" s="843"/>
      <c r="OF49" s="843"/>
      <c r="OG49" s="843"/>
      <c r="OH49" s="843"/>
      <c r="OI49" s="843"/>
      <c r="OJ49" s="843"/>
      <c r="OK49" s="843"/>
      <c r="OL49" s="843"/>
      <c r="OM49" s="843"/>
      <c r="ON49" s="843"/>
      <c r="OO49" s="843"/>
      <c r="OP49" s="843"/>
      <c r="OQ49" s="843"/>
      <c r="OR49" s="843"/>
      <c r="OS49" s="843"/>
      <c r="OT49" s="843"/>
      <c r="OU49" s="843"/>
      <c r="OV49" s="843"/>
      <c r="OW49" s="843"/>
      <c r="OX49" s="843"/>
      <c r="OY49" s="843"/>
      <c r="OZ49" s="843"/>
      <c r="PA49" s="843"/>
      <c r="PB49" s="843"/>
      <c r="PC49" s="843"/>
      <c r="PD49" s="843"/>
      <c r="PE49" s="843"/>
      <c r="PF49" s="843"/>
      <c r="PG49" s="843"/>
      <c r="PH49" s="843"/>
      <c r="PI49" s="843"/>
      <c r="PJ49" s="843"/>
      <c r="PK49" s="843"/>
      <c r="PL49" s="843"/>
      <c r="PM49" s="843"/>
      <c r="PN49" s="843"/>
      <c r="PO49" s="843"/>
      <c r="PP49" s="843"/>
      <c r="PQ49" s="843"/>
      <c r="PR49" s="843"/>
      <c r="PS49" s="843"/>
      <c r="PT49" s="843"/>
      <c r="PU49" s="843"/>
      <c r="PV49" s="843"/>
      <c r="PW49" s="843"/>
      <c r="PX49" s="843"/>
      <c r="PY49" s="843"/>
      <c r="PZ49" s="843"/>
      <c r="QA49" s="843"/>
      <c r="QB49" s="843"/>
      <c r="QC49" s="843"/>
      <c r="QD49" s="843"/>
      <c r="QE49" s="843"/>
      <c r="QF49" s="843"/>
      <c r="QG49" s="843"/>
      <c r="QH49" s="843"/>
      <c r="QI49" s="843"/>
      <c r="QJ49" s="843"/>
      <c r="QK49" s="843"/>
      <c r="QL49" s="843"/>
      <c r="QM49" s="843"/>
      <c r="QN49" s="843"/>
      <c r="QO49" s="843"/>
      <c r="QP49" s="843"/>
      <c r="QQ49" s="843"/>
      <c r="QR49" s="843"/>
      <c r="QS49" s="843"/>
      <c r="QT49" s="843"/>
      <c r="QU49" s="843"/>
      <c r="QV49" s="843"/>
      <c r="QW49" s="843"/>
      <c r="QX49" s="843"/>
      <c r="QY49" s="843"/>
      <c r="QZ49" s="843"/>
      <c r="RA49" s="843"/>
      <c r="RB49" s="843"/>
      <c r="RC49" s="843"/>
      <c r="RD49" s="843"/>
      <c r="RE49" s="843"/>
      <c r="RF49" s="843"/>
      <c r="RG49" s="843"/>
      <c r="RH49" s="843"/>
      <c r="RI49" s="843"/>
      <c r="RJ49" s="843"/>
      <c r="RK49" s="843"/>
      <c r="RL49" s="843"/>
      <c r="RM49" s="843"/>
      <c r="RN49" s="843"/>
      <c r="RO49" s="843"/>
      <c r="RP49" s="843"/>
      <c r="RQ49" s="843"/>
      <c r="RR49" s="843"/>
      <c r="RS49" s="843"/>
      <c r="RT49" s="843"/>
      <c r="RU49" s="843"/>
      <c r="RV49" s="843"/>
      <c r="RW49" s="843"/>
      <c r="RX49" s="843"/>
      <c r="RY49" s="843"/>
      <c r="RZ49" s="843"/>
      <c r="SA49" s="843"/>
      <c r="SB49" s="843"/>
      <c r="SC49" s="843"/>
      <c r="SD49" s="843"/>
      <c r="SE49" s="843"/>
      <c r="SF49" s="843"/>
      <c r="SG49" s="843"/>
      <c r="SH49" s="843"/>
      <c r="SI49" s="843"/>
      <c r="SJ49" s="843"/>
      <c r="SK49" s="843"/>
      <c r="SL49" s="843"/>
      <c r="SM49" s="843"/>
      <c r="SN49" s="843"/>
      <c r="SO49" s="843"/>
      <c r="SP49" s="843"/>
      <c r="SQ49" s="843"/>
      <c r="SR49" s="843"/>
      <c r="SS49" s="843"/>
      <c r="ST49" s="843"/>
      <c r="SU49" s="843"/>
      <c r="SV49" s="843"/>
      <c r="SW49" s="843"/>
      <c r="SX49" s="843"/>
      <c r="SY49" s="843"/>
      <c r="SZ49" s="843"/>
      <c r="TA49" s="843"/>
      <c r="TB49" s="843"/>
      <c r="TC49" s="843"/>
      <c r="TD49" s="843"/>
      <c r="TE49" s="843"/>
      <c r="TF49" s="843"/>
      <c r="TG49" s="843"/>
      <c r="TH49" s="843"/>
      <c r="TI49" s="843"/>
      <c r="TJ49" s="843"/>
      <c r="TK49" s="843"/>
      <c r="TL49" s="843"/>
      <c r="TM49" s="843"/>
      <c r="TN49" s="843"/>
      <c r="TO49" s="843"/>
      <c r="TP49" s="843"/>
      <c r="TQ49" s="843"/>
      <c r="TR49" s="843"/>
      <c r="TS49" s="843"/>
      <c r="TT49" s="843"/>
      <c r="TU49" s="843"/>
      <c r="TV49" s="843"/>
      <c r="TW49" s="843"/>
      <c r="TX49" s="843"/>
      <c r="TY49" s="843"/>
      <c r="TZ49" s="843"/>
      <c r="UA49" s="843"/>
      <c r="UB49" s="843"/>
      <c r="UC49" s="843"/>
      <c r="UD49" s="843"/>
      <c r="UE49" s="843"/>
      <c r="UF49" s="843"/>
      <c r="UG49" s="843"/>
      <c r="UH49" s="843"/>
      <c r="UI49" s="843"/>
      <c r="UJ49" s="843"/>
      <c r="UK49" s="843"/>
      <c r="UL49" s="843"/>
      <c r="UM49" s="843"/>
      <c r="UN49" s="843"/>
      <c r="UO49" s="843"/>
      <c r="UP49" s="843"/>
      <c r="UQ49" s="843"/>
      <c r="UR49" s="843"/>
      <c r="US49" s="843"/>
      <c r="UT49" s="843"/>
      <c r="UU49" s="843"/>
      <c r="UV49" s="843"/>
      <c r="UW49" s="843"/>
      <c r="UX49" s="843"/>
      <c r="UY49" s="843"/>
      <c r="UZ49" s="843"/>
      <c r="VA49" s="843"/>
      <c r="VB49" s="843"/>
      <c r="VC49" s="843"/>
      <c r="VD49" s="843"/>
      <c r="VE49" s="843"/>
      <c r="VF49" s="843"/>
      <c r="VG49" s="843"/>
      <c r="VH49" s="843"/>
      <c r="VI49" s="843"/>
      <c r="VJ49" s="843"/>
      <c r="VK49" s="843"/>
      <c r="VL49" s="843"/>
      <c r="VM49" s="843"/>
      <c r="VN49" s="843"/>
      <c r="VO49" s="843"/>
      <c r="VP49" s="843"/>
      <c r="VQ49" s="843"/>
      <c r="VR49" s="843"/>
      <c r="VS49" s="843"/>
      <c r="VT49" s="843"/>
      <c r="VU49" s="843"/>
      <c r="VV49" s="843"/>
      <c r="VW49" s="843"/>
      <c r="VX49" s="843"/>
      <c r="VY49" s="843"/>
      <c r="VZ49" s="843"/>
      <c r="WA49" s="843"/>
      <c r="WB49" s="843"/>
      <c r="WC49" s="843"/>
      <c r="WD49" s="843"/>
      <c r="WE49" s="843"/>
      <c r="WF49" s="843"/>
      <c r="WG49" s="843"/>
      <c r="WH49" s="843"/>
      <c r="WI49" s="843"/>
      <c r="WJ49" s="843"/>
      <c r="WK49" s="843"/>
      <c r="WL49" s="843"/>
      <c r="WM49" s="843"/>
      <c r="WN49" s="843"/>
      <c r="WO49" s="843"/>
      <c r="WP49" s="843"/>
      <c r="WQ49" s="843"/>
      <c r="WR49" s="843"/>
      <c r="WS49" s="843"/>
      <c r="WT49" s="843"/>
      <c r="WU49" s="843"/>
      <c r="WV49" s="843"/>
      <c r="WW49" s="843"/>
      <c r="WX49" s="843"/>
      <c r="WY49" s="843"/>
      <c r="WZ49" s="843"/>
      <c r="XA49" s="843"/>
      <c r="XB49" s="843"/>
      <c r="XC49" s="843"/>
      <c r="XD49" s="843"/>
      <c r="XE49" s="843"/>
      <c r="XF49" s="843"/>
      <c r="XG49" s="843"/>
      <c r="XH49" s="843"/>
      <c r="XI49" s="843"/>
      <c r="XJ49" s="843"/>
      <c r="XK49" s="843"/>
      <c r="XL49" s="843"/>
      <c r="XM49" s="843"/>
      <c r="XN49" s="843"/>
      <c r="XO49" s="843"/>
      <c r="XP49" s="843"/>
      <c r="XQ49" s="843"/>
      <c r="XR49" s="843"/>
      <c r="XS49" s="843"/>
      <c r="XT49" s="843"/>
      <c r="XU49" s="843"/>
      <c r="XV49" s="843"/>
      <c r="XW49" s="843"/>
      <c r="XX49" s="843"/>
      <c r="XY49" s="843"/>
      <c r="XZ49" s="843"/>
      <c r="YA49" s="843"/>
      <c r="YB49" s="843"/>
      <c r="YC49" s="843"/>
      <c r="YD49" s="843"/>
      <c r="YE49" s="843"/>
      <c r="YF49" s="843"/>
      <c r="YG49" s="843"/>
      <c r="YH49" s="843"/>
      <c r="YI49" s="843"/>
      <c r="YJ49" s="843"/>
      <c r="YK49" s="843"/>
      <c r="YL49" s="843"/>
      <c r="YM49" s="843"/>
      <c r="YN49" s="843"/>
      <c r="YO49" s="843"/>
      <c r="YP49" s="843"/>
      <c r="YQ49" s="843"/>
      <c r="YR49" s="843"/>
      <c r="YS49" s="843"/>
      <c r="YT49" s="843"/>
      <c r="YU49" s="843"/>
      <c r="YV49" s="843"/>
      <c r="YW49" s="843"/>
      <c r="YX49" s="843"/>
      <c r="YY49" s="843"/>
      <c r="YZ49" s="843"/>
      <c r="ZA49" s="843"/>
      <c r="ZB49" s="843"/>
      <c r="ZC49" s="843"/>
      <c r="ZD49" s="843"/>
      <c r="ZE49" s="843"/>
      <c r="ZF49" s="843"/>
      <c r="ZG49" s="843"/>
      <c r="ZH49" s="843"/>
      <c r="ZI49" s="843"/>
      <c r="ZJ49" s="843"/>
      <c r="ZK49" s="843"/>
      <c r="ZL49" s="843"/>
      <c r="ZM49" s="843"/>
      <c r="ZN49" s="843"/>
      <c r="ZO49" s="843"/>
      <c r="ZP49" s="843"/>
      <c r="ZQ49" s="843"/>
      <c r="ZR49" s="843"/>
      <c r="ZS49" s="843"/>
      <c r="ZT49" s="843"/>
      <c r="ZU49" s="843"/>
      <c r="ZV49" s="843"/>
      <c r="ZW49" s="843"/>
      <c r="ZX49" s="843"/>
      <c r="ZY49" s="843"/>
      <c r="ZZ49" s="843"/>
      <c r="AAA49" s="843"/>
      <c r="AAB49" s="843"/>
      <c r="AAC49" s="843"/>
      <c r="AAD49" s="843"/>
      <c r="AAE49" s="843"/>
      <c r="AAF49" s="843"/>
      <c r="AAG49" s="843"/>
      <c r="AAH49" s="843"/>
      <c r="AAI49" s="843"/>
      <c r="AAJ49" s="843"/>
      <c r="AAK49" s="843"/>
      <c r="AAL49" s="843"/>
      <c r="AAM49" s="843"/>
      <c r="AAN49" s="843"/>
      <c r="AAO49" s="843"/>
      <c r="AAP49" s="843"/>
      <c r="AAQ49" s="843"/>
      <c r="AAR49" s="843"/>
      <c r="AAS49" s="843"/>
      <c r="AAT49" s="843"/>
      <c r="AAU49" s="843"/>
      <c r="AAV49" s="843"/>
      <c r="AAW49" s="843"/>
      <c r="AAX49" s="843"/>
      <c r="AAY49" s="843"/>
      <c r="AAZ49" s="843"/>
      <c r="ABA49" s="843"/>
      <c r="ABB49" s="843"/>
      <c r="ABC49" s="843"/>
      <c r="ABD49" s="843"/>
      <c r="ABE49" s="843"/>
      <c r="ABF49" s="843"/>
      <c r="ABG49" s="843"/>
      <c r="ABH49" s="843"/>
      <c r="ABI49" s="843"/>
      <c r="ABJ49" s="843"/>
      <c r="ABK49" s="843"/>
      <c r="ABL49" s="843"/>
      <c r="ABM49" s="843"/>
      <c r="ABN49" s="843"/>
      <c r="ABO49" s="843"/>
      <c r="ABP49" s="843"/>
      <c r="ABQ49" s="843"/>
      <c r="ABR49" s="843"/>
      <c r="ABS49" s="843"/>
      <c r="ABT49" s="843"/>
      <c r="ABU49" s="843"/>
      <c r="ABV49" s="843"/>
      <c r="ABW49" s="843"/>
      <c r="ABX49" s="843"/>
      <c r="ABY49" s="843"/>
      <c r="ABZ49" s="843"/>
      <c r="ACA49" s="843"/>
      <c r="ACB49" s="843"/>
      <c r="ACC49" s="843"/>
      <c r="ACD49" s="843"/>
      <c r="ACE49" s="843"/>
      <c r="ACF49" s="843"/>
      <c r="ACG49" s="843"/>
      <c r="ACH49" s="843"/>
      <c r="ACI49" s="843"/>
      <c r="ACJ49" s="843"/>
      <c r="ACK49" s="843"/>
      <c r="ACL49" s="843"/>
      <c r="ACM49" s="843"/>
      <c r="ACN49" s="843"/>
      <c r="ACO49" s="843"/>
      <c r="ACP49" s="843"/>
      <c r="ACQ49" s="843"/>
      <c r="ACR49" s="843"/>
      <c r="ACS49" s="843"/>
      <c r="ACT49" s="843"/>
      <c r="ACU49" s="843"/>
      <c r="ACV49" s="843"/>
      <c r="ACW49" s="843"/>
      <c r="ACX49" s="843"/>
      <c r="ACY49" s="843"/>
      <c r="ACZ49" s="843"/>
      <c r="ADA49" s="843"/>
      <c r="ADB49" s="843"/>
      <c r="ADC49" s="843"/>
      <c r="ADD49" s="843"/>
      <c r="ADE49" s="843"/>
      <c r="ADF49" s="843"/>
      <c r="ADG49" s="843"/>
      <c r="ADH49" s="843"/>
      <c r="ADI49" s="843"/>
      <c r="ADJ49" s="843"/>
      <c r="ADK49" s="843"/>
      <c r="ADL49" s="843"/>
      <c r="ADM49" s="843"/>
      <c r="ADN49" s="843"/>
      <c r="ADO49" s="843"/>
      <c r="ADP49" s="843"/>
      <c r="ADQ49" s="843"/>
      <c r="ADR49" s="843"/>
      <c r="ADS49" s="843"/>
      <c r="ADT49" s="843"/>
      <c r="ADU49" s="843"/>
      <c r="ADV49" s="843"/>
      <c r="ADW49" s="843"/>
      <c r="ADX49" s="843"/>
      <c r="ADY49" s="843"/>
      <c r="ADZ49" s="843"/>
      <c r="AEA49" s="843"/>
      <c r="AEB49" s="843"/>
      <c r="AEC49" s="843"/>
      <c r="AED49" s="843"/>
      <c r="AEE49" s="843"/>
      <c r="AEF49" s="843"/>
      <c r="AEG49" s="843"/>
      <c r="AEH49" s="843"/>
      <c r="AEI49" s="843"/>
      <c r="AEJ49" s="843"/>
      <c r="AEK49" s="843"/>
      <c r="AEL49" s="843"/>
      <c r="AEM49" s="843"/>
      <c r="AEN49" s="843"/>
      <c r="AEO49" s="843"/>
      <c r="AEP49" s="843"/>
      <c r="AEQ49" s="843"/>
      <c r="AER49" s="843"/>
      <c r="AES49" s="843"/>
      <c r="AET49" s="843"/>
      <c r="AEU49" s="843"/>
      <c r="AEV49" s="843"/>
      <c r="AEW49" s="843"/>
      <c r="AEX49" s="843"/>
      <c r="AEY49" s="843"/>
      <c r="AEZ49" s="843"/>
      <c r="AFA49" s="843"/>
      <c r="AFB49" s="843"/>
      <c r="AFC49" s="843"/>
      <c r="AFD49" s="843"/>
      <c r="AFE49" s="843"/>
      <c r="AFF49" s="843"/>
      <c r="AFG49" s="843"/>
      <c r="AFH49" s="843"/>
      <c r="AFI49" s="843"/>
      <c r="AFJ49" s="843"/>
      <c r="AFK49" s="843"/>
      <c r="AFL49" s="843"/>
      <c r="AFM49" s="843"/>
      <c r="AFN49" s="843"/>
      <c r="AFO49" s="843"/>
      <c r="AFP49" s="843"/>
      <c r="AFQ49" s="843"/>
      <c r="AFR49" s="843"/>
      <c r="AFS49" s="843"/>
      <c r="AFT49" s="843"/>
      <c r="AFU49" s="843"/>
      <c r="AFV49" s="843"/>
      <c r="AFW49" s="843"/>
      <c r="AFX49" s="843"/>
      <c r="AFY49" s="843"/>
      <c r="AFZ49" s="843"/>
      <c r="AGA49" s="843"/>
      <c r="AGB49" s="843"/>
      <c r="AGC49" s="843"/>
      <c r="AGD49" s="843"/>
      <c r="AGE49" s="843"/>
      <c r="AGF49" s="843"/>
      <c r="AGG49" s="843"/>
      <c r="AGH49" s="843"/>
      <c r="AGI49" s="843"/>
      <c r="AGJ49" s="843"/>
      <c r="AGK49" s="843"/>
      <c r="AGL49" s="843"/>
      <c r="AGM49" s="843"/>
      <c r="AGN49" s="843"/>
      <c r="AGO49" s="843"/>
      <c r="AGP49" s="843"/>
      <c r="AGQ49" s="843"/>
      <c r="AGR49" s="843"/>
      <c r="AGS49" s="843"/>
      <c r="AGT49" s="843"/>
      <c r="AGU49" s="843"/>
      <c r="AGV49" s="843"/>
      <c r="AGW49" s="843"/>
      <c r="AGX49" s="843"/>
      <c r="AGY49" s="843"/>
      <c r="AGZ49" s="843"/>
      <c r="AHA49" s="843"/>
      <c r="AHB49" s="843"/>
      <c r="AHC49" s="843"/>
      <c r="AHD49" s="843"/>
      <c r="AHE49" s="843"/>
      <c r="AHF49" s="843"/>
      <c r="AHG49" s="843"/>
      <c r="AHH49" s="843"/>
      <c r="AHI49" s="843"/>
      <c r="AHJ49" s="843"/>
      <c r="AHK49" s="843"/>
      <c r="AHL49" s="843"/>
      <c r="AHM49" s="843"/>
      <c r="AHN49" s="843"/>
      <c r="AHO49" s="843"/>
      <c r="AHP49" s="843"/>
      <c r="AHQ49" s="843"/>
      <c r="AHR49" s="843"/>
      <c r="AHS49" s="843"/>
      <c r="AHT49" s="843"/>
      <c r="AHU49" s="843"/>
      <c r="AHV49" s="843"/>
      <c r="AHW49" s="843"/>
      <c r="AHX49" s="843"/>
      <c r="AHY49" s="843"/>
      <c r="AHZ49" s="843"/>
      <c r="AIA49" s="843"/>
      <c r="AIB49" s="843"/>
      <c r="AIC49" s="843"/>
      <c r="AID49" s="843"/>
      <c r="AIE49" s="843"/>
      <c r="AIF49" s="843"/>
      <c r="AIG49" s="843"/>
      <c r="AIH49" s="843"/>
      <c r="AII49" s="843"/>
      <c r="AIJ49" s="843"/>
      <c r="AIK49" s="843"/>
      <c r="AIL49" s="843"/>
      <c r="AIM49" s="843"/>
      <c r="AIN49" s="843"/>
      <c r="AIO49" s="843"/>
      <c r="AIP49" s="843"/>
      <c r="AIQ49" s="843"/>
      <c r="AIR49" s="843"/>
      <c r="AIS49" s="843"/>
      <c r="AIT49" s="843"/>
      <c r="AIU49" s="843"/>
      <c r="AIV49" s="843"/>
      <c r="AIW49" s="843"/>
      <c r="AIX49" s="843"/>
      <c r="AIY49" s="843"/>
      <c r="AIZ49" s="843"/>
      <c r="AJA49" s="843"/>
      <c r="AJB49" s="843"/>
      <c r="AJC49" s="843"/>
      <c r="AJD49" s="843"/>
      <c r="AJE49" s="843"/>
      <c r="AJF49" s="843"/>
      <c r="AJG49" s="843"/>
      <c r="AJH49" s="843"/>
      <c r="AJI49" s="843"/>
      <c r="AJJ49" s="843"/>
      <c r="AJK49" s="843"/>
      <c r="AJL49" s="843"/>
      <c r="AJM49" s="843"/>
      <c r="AJN49" s="843"/>
      <c r="AJO49" s="843"/>
      <c r="AJP49" s="843"/>
      <c r="AJQ49" s="843"/>
      <c r="AJR49" s="843"/>
      <c r="AJS49" s="843"/>
      <c r="AJT49" s="843"/>
      <c r="AJU49" s="843"/>
      <c r="AJV49" s="843"/>
      <c r="AJW49" s="843"/>
      <c r="AJX49" s="843"/>
      <c r="AJY49" s="843"/>
      <c r="AJZ49" s="843"/>
      <c r="AKA49" s="843"/>
      <c r="AKB49" s="843"/>
      <c r="AKC49" s="843"/>
      <c r="AKD49" s="843"/>
      <c r="AKE49" s="843"/>
      <c r="AKF49" s="843"/>
      <c r="AKG49" s="843"/>
      <c r="AKH49" s="843"/>
      <c r="AKI49" s="843"/>
      <c r="AKJ49" s="843"/>
      <c r="AKK49" s="843"/>
      <c r="AKL49" s="843"/>
      <c r="AKM49" s="843"/>
      <c r="AKN49" s="843"/>
      <c r="AKO49" s="843"/>
      <c r="AKP49" s="843"/>
      <c r="AKQ49" s="843"/>
      <c r="AKR49" s="843"/>
      <c r="AKS49" s="843"/>
      <c r="AKT49" s="843"/>
      <c r="AKU49" s="843"/>
      <c r="AKV49" s="843"/>
      <c r="AKW49" s="843"/>
      <c r="AKX49" s="843"/>
      <c r="AKY49" s="843"/>
      <c r="AKZ49" s="843"/>
      <c r="ALA49" s="843"/>
      <c r="ALB49" s="843"/>
      <c r="ALC49" s="843"/>
      <c r="ALD49" s="843"/>
      <c r="ALE49" s="843"/>
      <c r="ALF49" s="843"/>
      <c r="ALG49" s="843"/>
      <c r="ALH49" s="843"/>
      <c r="ALI49" s="843"/>
      <c r="ALJ49" s="843"/>
      <c r="ALK49" s="843"/>
      <c r="ALL49" s="843"/>
      <c r="ALM49" s="843"/>
      <c r="ALN49" s="843"/>
      <c r="ALO49" s="843"/>
      <c r="ALP49" s="843"/>
      <c r="ALQ49" s="843"/>
      <c r="ALR49" s="843"/>
      <c r="ALS49" s="843"/>
      <c r="ALT49" s="843"/>
      <c r="ALU49" s="843"/>
      <c r="ALV49" s="843"/>
      <c r="ALW49" s="843"/>
      <c r="ALX49" s="843"/>
      <c r="ALY49" s="843"/>
      <c r="ALZ49" s="843"/>
      <c r="AMA49" s="843"/>
      <c r="AMB49" s="843"/>
      <c r="AMC49" s="843"/>
      <c r="AMD49" s="843"/>
      <c r="AME49" s="843"/>
      <c r="AMF49" s="843"/>
      <c r="AMG49" s="843"/>
      <c r="AMH49" s="843"/>
      <c r="AMI49" s="843"/>
      <c r="AMJ49" s="843"/>
      <c r="AMK49" s="843"/>
      <c r="AML49" s="843"/>
      <c r="AMM49" s="843"/>
      <c r="AMN49" s="843"/>
      <c r="AMO49" s="843"/>
      <c r="AMP49" s="843"/>
      <c r="AMQ49" s="843"/>
      <c r="AMR49" s="843"/>
      <c r="AMS49" s="843"/>
      <c r="AMT49" s="843"/>
      <c r="AMU49" s="843"/>
      <c r="AMV49" s="843"/>
      <c r="AMW49" s="843"/>
      <c r="AMX49" s="843"/>
      <c r="AMY49" s="843"/>
      <c r="AMZ49" s="843"/>
      <c r="ANA49" s="843"/>
      <c r="ANB49" s="843"/>
      <c r="ANC49" s="843"/>
      <c r="AND49" s="843"/>
      <c r="ANE49" s="843"/>
      <c r="ANF49" s="843"/>
      <c r="ANG49" s="843"/>
      <c r="ANH49" s="843"/>
      <c r="ANI49" s="843"/>
      <c r="ANJ49" s="843"/>
      <c r="ANK49" s="843"/>
      <c r="ANL49" s="843"/>
      <c r="ANM49" s="843"/>
      <c r="ANN49" s="843"/>
      <c r="ANO49" s="843"/>
      <c r="ANP49" s="843"/>
      <c r="ANQ49" s="843"/>
      <c r="ANR49" s="843"/>
      <c r="ANS49" s="843"/>
      <c r="ANT49" s="843"/>
      <c r="ANU49" s="843"/>
      <c r="ANV49" s="843"/>
      <c r="ANW49" s="843"/>
      <c r="ANX49" s="843"/>
      <c r="ANY49" s="843"/>
      <c r="ANZ49" s="843"/>
      <c r="AOA49" s="843"/>
      <c r="AOB49" s="843"/>
      <c r="AOC49" s="843"/>
      <c r="AOD49" s="843"/>
      <c r="AOE49" s="843"/>
      <c r="AOF49" s="843"/>
      <c r="AOG49" s="843"/>
      <c r="AOH49" s="843"/>
      <c r="AOI49" s="843"/>
      <c r="AOJ49" s="843"/>
      <c r="AOK49" s="843"/>
      <c r="AOL49" s="843"/>
      <c r="AOM49" s="843"/>
      <c r="AON49" s="843"/>
      <c r="AOO49" s="843"/>
      <c r="AOP49" s="843"/>
      <c r="AOQ49" s="843"/>
      <c r="AOR49" s="843"/>
      <c r="AOS49" s="843"/>
      <c r="AOT49" s="843"/>
      <c r="AOU49" s="843"/>
      <c r="AOV49" s="843"/>
      <c r="AOW49" s="843"/>
      <c r="AOX49" s="843"/>
      <c r="AOY49" s="843"/>
      <c r="AOZ49" s="843"/>
      <c r="APA49" s="843"/>
      <c r="APB49" s="843"/>
      <c r="APC49" s="843"/>
      <c r="APD49" s="843"/>
      <c r="APE49" s="843"/>
      <c r="APF49" s="843"/>
      <c r="APG49" s="843"/>
      <c r="APH49" s="843"/>
      <c r="API49" s="843"/>
      <c r="APJ49" s="843"/>
      <c r="APK49" s="843"/>
      <c r="APL49" s="843"/>
      <c r="APM49" s="843"/>
      <c r="APN49" s="843"/>
      <c r="APO49" s="843"/>
      <c r="APP49" s="843"/>
      <c r="APQ49" s="843"/>
      <c r="APR49" s="843"/>
      <c r="APS49" s="843"/>
      <c r="APT49" s="843"/>
      <c r="APU49" s="843"/>
      <c r="APV49" s="843"/>
      <c r="APW49" s="843"/>
      <c r="APX49" s="843"/>
      <c r="APY49" s="843"/>
      <c r="APZ49" s="843"/>
      <c r="AQA49" s="843"/>
      <c r="AQB49" s="843"/>
      <c r="AQC49" s="843"/>
      <c r="AQD49" s="843"/>
      <c r="AQE49" s="843"/>
      <c r="AQF49" s="843"/>
      <c r="AQG49" s="843"/>
      <c r="AQH49" s="843"/>
      <c r="AQI49" s="843"/>
      <c r="AQJ49" s="843"/>
      <c r="AQK49" s="843"/>
      <c r="AQL49" s="843"/>
      <c r="AQM49" s="843"/>
      <c r="AQN49" s="843"/>
      <c r="AQO49" s="843"/>
      <c r="AQP49" s="843"/>
      <c r="AQQ49" s="843"/>
      <c r="AQR49" s="843"/>
      <c r="AQS49" s="843"/>
      <c r="AQT49" s="843"/>
      <c r="AQU49" s="843"/>
      <c r="AQV49" s="843"/>
      <c r="AQW49" s="843"/>
      <c r="AQX49" s="843"/>
      <c r="AQY49" s="843"/>
      <c r="AQZ49" s="843"/>
      <c r="ARA49" s="843"/>
      <c r="ARB49" s="843"/>
      <c r="ARC49" s="843"/>
      <c r="ARD49" s="843"/>
      <c r="ARE49" s="843"/>
      <c r="ARF49" s="843"/>
      <c r="ARG49" s="843"/>
      <c r="ARH49" s="843"/>
      <c r="ARI49" s="843"/>
      <c r="ARJ49" s="843"/>
      <c r="ARK49" s="843"/>
      <c r="ARL49" s="843"/>
      <c r="ARM49" s="843"/>
      <c r="ARN49" s="843"/>
      <c r="ARO49" s="843"/>
      <c r="ARP49" s="843"/>
      <c r="ARQ49" s="843"/>
      <c r="ARR49" s="843"/>
      <c r="ARS49" s="843"/>
      <c r="ART49" s="843"/>
      <c r="ARU49" s="843"/>
      <c r="ARV49" s="843"/>
      <c r="ARW49" s="843"/>
      <c r="ARX49" s="843"/>
      <c r="ARY49" s="843"/>
      <c r="ARZ49" s="843"/>
      <c r="ASA49" s="843"/>
      <c r="ASB49" s="843"/>
      <c r="ASC49" s="843"/>
      <c r="ASD49" s="843"/>
      <c r="ASE49" s="843"/>
      <c r="ASF49" s="843"/>
      <c r="ASG49" s="843"/>
      <c r="ASH49" s="843"/>
      <c r="ASI49" s="843"/>
      <c r="ASJ49" s="843"/>
      <c r="ASK49" s="843"/>
      <c r="ASL49" s="843"/>
      <c r="ASM49" s="843"/>
      <c r="ASN49" s="843"/>
      <c r="ASO49" s="843"/>
      <c r="ASP49" s="843"/>
      <c r="ASQ49" s="843"/>
      <c r="ASR49" s="843"/>
      <c r="ASS49" s="843"/>
      <c r="AST49" s="843"/>
      <c r="ASU49" s="843"/>
      <c r="ASV49" s="843"/>
      <c r="ASW49" s="843"/>
      <c r="ASX49" s="843"/>
      <c r="ASY49" s="843"/>
      <c r="ASZ49" s="843"/>
      <c r="ATA49" s="843"/>
      <c r="ATB49" s="843"/>
      <c r="ATC49" s="843"/>
      <c r="ATD49" s="843"/>
      <c r="ATE49" s="843"/>
      <c r="ATF49" s="843"/>
      <c r="ATG49" s="843"/>
      <c r="ATH49" s="843"/>
      <c r="ATI49" s="843"/>
      <c r="ATJ49" s="843"/>
      <c r="ATK49" s="843"/>
      <c r="ATL49" s="843"/>
      <c r="ATM49" s="843"/>
      <c r="ATN49" s="843"/>
      <c r="ATO49" s="843"/>
      <c r="ATP49" s="843"/>
      <c r="ATQ49" s="843"/>
      <c r="ATR49" s="843"/>
      <c r="ATS49" s="843"/>
      <c r="ATT49" s="843"/>
      <c r="ATU49" s="843"/>
      <c r="ATV49" s="843"/>
      <c r="ATW49" s="843"/>
      <c r="ATX49" s="843"/>
      <c r="ATY49" s="843"/>
      <c r="ATZ49" s="843"/>
      <c r="AUA49" s="843"/>
      <c r="AUB49" s="843"/>
      <c r="AUC49" s="843"/>
      <c r="AUD49" s="843"/>
      <c r="AUE49" s="843"/>
      <c r="AUF49" s="843"/>
      <c r="AUG49" s="843"/>
      <c r="AUH49" s="843"/>
      <c r="AUI49" s="843"/>
      <c r="AUJ49" s="843"/>
      <c r="AUK49" s="843"/>
      <c r="AUL49" s="843"/>
      <c r="AUM49" s="843"/>
      <c r="AUN49" s="843"/>
      <c r="AUO49" s="843"/>
      <c r="AUP49" s="843"/>
      <c r="AUQ49" s="843"/>
      <c r="AUR49" s="843"/>
      <c r="AUS49" s="843"/>
      <c r="AUT49" s="843"/>
      <c r="AUU49" s="843"/>
      <c r="AUV49" s="843"/>
      <c r="AUW49" s="843"/>
      <c r="AUX49" s="843"/>
      <c r="AUY49" s="843"/>
      <c r="AUZ49" s="843"/>
      <c r="AVA49" s="843"/>
      <c r="AVB49" s="843"/>
      <c r="AVC49" s="843"/>
      <c r="AVD49" s="843"/>
      <c r="AVE49" s="843"/>
      <c r="AVF49" s="843"/>
      <c r="AVG49" s="843"/>
      <c r="AVH49" s="843"/>
      <c r="AVI49" s="843"/>
      <c r="AVJ49" s="843"/>
      <c r="AVK49" s="843"/>
      <c r="AVL49" s="843"/>
      <c r="AVM49" s="843"/>
      <c r="AVN49" s="843"/>
      <c r="AVO49" s="843"/>
      <c r="AVP49" s="843"/>
      <c r="AVQ49" s="843"/>
      <c r="AVR49" s="843"/>
      <c r="AVS49" s="843"/>
      <c r="AVT49" s="843"/>
      <c r="AVU49" s="843"/>
      <c r="AVV49" s="843"/>
      <c r="AVW49" s="843"/>
      <c r="AVX49" s="843"/>
      <c r="AVY49" s="843"/>
      <c r="AVZ49" s="843"/>
      <c r="AWA49" s="843"/>
      <c r="AWB49" s="843"/>
      <c r="AWC49" s="843"/>
      <c r="AWD49" s="843"/>
      <c r="AWE49" s="843"/>
      <c r="AWF49" s="843"/>
      <c r="AWG49" s="843"/>
      <c r="AWH49" s="843"/>
      <c r="AWI49" s="843"/>
      <c r="AWJ49" s="843"/>
      <c r="AWK49" s="843"/>
      <c r="AWL49" s="843"/>
      <c r="AWM49" s="843"/>
      <c r="AWN49" s="843"/>
      <c r="AWO49" s="843"/>
      <c r="AWP49" s="843"/>
      <c r="AWQ49" s="843"/>
      <c r="AWR49" s="843"/>
      <c r="AWS49" s="843"/>
      <c r="AWT49" s="843"/>
      <c r="AWU49" s="843"/>
      <c r="AWV49" s="843"/>
      <c r="AWW49" s="843"/>
      <c r="AWX49" s="843"/>
      <c r="AWY49" s="843"/>
      <c r="AWZ49" s="843"/>
      <c r="AXA49" s="843"/>
      <c r="AXB49" s="843"/>
      <c r="AXC49" s="843"/>
      <c r="AXD49" s="843"/>
      <c r="AXE49" s="843"/>
      <c r="AXF49" s="843"/>
      <c r="AXG49" s="843"/>
      <c r="AXH49" s="843"/>
      <c r="AXI49" s="843"/>
      <c r="AXJ49" s="843"/>
      <c r="AXK49" s="843"/>
      <c r="AXL49" s="843"/>
      <c r="AXM49" s="843"/>
      <c r="AXN49" s="843"/>
      <c r="AXO49" s="843"/>
      <c r="AXP49" s="843"/>
      <c r="AXQ49" s="843"/>
      <c r="AXR49" s="843"/>
      <c r="AXS49" s="843"/>
      <c r="AXT49" s="843"/>
      <c r="AXU49" s="843"/>
      <c r="AXV49" s="843"/>
      <c r="AXW49" s="843"/>
      <c r="AXX49" s="843"/>
      <c r="AXY49" s="843"/>
      <c r="AXZ49" s="843"/>
      <c r="AYA49" s="843"/>
      <c r="AYB49" s="843"/>
      <c r="AYC49" s="843"/>
      <c r="AYD49" s="843"/>
      <c r="AYE49" s="843"/>
      <c r="AYF49" s="843"/>
      <c r="AYG49" s="843"/>
      <c r="AYH49" s="843"/>
      <c r="AYI49" s="843"/>
      <c r="AYJ49" s="843"/>
      <c r="AYK49" s="843"/>
      <c r="AYL49" s="843"/>
      <c r="AYM49" s="843"/>
      <c r="AYN49" s="843"/>
      <c r="AYO49" s="843"/>
      <c r="AYP49" s="843"/>
      <c r="AYQ49" s="843"/>
      <c r="AYR49" s="843"/>
      <c r="AYS49" s="843"/>
    </row>
    <row r="50" spans="1:1345" s="706" customFormat="1" ht="15.75" hidden="1" customHeight="1">
      <c r="A50" s="707"/>
      <c r="B50" s="717"/>
      <c r="C50" s="718"/>
      <c r="D50" s="724"/>
      <c r="E50" s="745"/>
      <c r="F50" s="717"/>
      <c r="G50" s="717"/>
      <c r="H50" s="710">
        <f t="shared" si="19"/>
        <v>0</v>
      </c>
      <c r="I50" s="710">
        <f t="shared" si="6"/>
        <v>0</v>
      </c>
      <c r="J50" s="710">
        <f t="shared" si="23"/>
        <v>0</v>
      </c>
      <c r="K50" s="711">
        <f t="shared" si="24"/>
        <v>0</v>
      </c>
      <c r="L50" s="747"/>
      <c r="M50" s="747"/>
      <c r="N50" s="748"/>
      <c r="O50" s="747"/>
      <c r="P50" s="747"/>
      <c r="Q50" s="748"/>
      <c r="R50" s="747"/>
      <c r="S50" s="747"/>
      <c r="T50" s="748"/>
      <c r="U50" s="747"/>
      <c r="V50" s="747"/>
      <c r="W50" s="748"/>
      <c r="X50" s="747"/>
      <c r="Y50" s="747"/>
      <c r="Z50" s="748"/>
      <c r="AA50" s="747"/>
      <c r="AB50" s="747"/>
      <c r="AC50" s="748"/>
      <c r="AD50" s="747"/>
      <c r="AE50" s="747"/>
      <c r="AF50" s="748"/>
      <c r="AG50" s="747"/>
      <c r="AH50" s="747"/>
      <c r="AI50" s="748"/>
      <c r="AJ50" s="747"/>
      <c r="AK50" s="747"/>
      <c r="AL50" s="748"/>
      <c r="AM50" s="747"/>
      <c r="AN50" s="747"/>
      <c r="AO50" s="748"/>
      <c r="AP50" s="747"/>
      <c r="AQ50" s="747"/>
      <c r="AR50" s="748"/>
      <c r="AS50" s="747"/>
      <c r="AT50" s="747"/>
      <c r="AU50" s="748"/>
      <c r="AV50" s="747"/>
      <c r="AW50" s="747"/>
      <c r="AX50" s="748"/>
      <c r="AY50" s="747"/>
      <c r="AZ50" s="747"/>
      <c r="BA50" s="748"/>
      <c r="BB50" s="747"/>
      <c r="BC50" s="747"/>
      <c r="BD50" s="748"/>
      <c r="BE50" s="747"/>
      <c r="BF50" s="747"/>
      <c r="BG50" s="748"/>
      <c r="BH50" s="747"/>
      <c r="BI50" s="747"/>
      <c r="BJ50" s="748"/>
      <c r="BK50" s="747"/>
      <c r="BL50" s="747"/>
      <c r="BM50" s="748"/>
      <c r="BN50" s="747"/>
      <c r="BO50" s="747"/>
      <c r="BP50" s="748"/>
      <c r="BQ50" s="747"/>
      <c r="BR50" s="747"/>
      <c r="BS50" s="748"/>
      <c r="BT50" s="747"/>
      <c r="BU50" s="747"/>
      <c r="BV50" s="748"/>
      <c r="BW50" s="747"/>
      <c r="BX50" s="747"/>
      <c r="BY50" s="748"/>
      <c r="BZ50" s="747"/>
      <c r="CA50" s="747"/>
      <c r="CB50" s="748"/>
      <c r="CC50" s="747"/>
      <c r="CD50" s="747"/>
      <c r="CE50" s="748"/>
      <c r="CF50" s="747"/>
      <c r="CG50" s="747"/>
      <c r="CH50" s="748"/>
      <c r="CI50" s="747"/>
      <c r="CJ50" s="747"/>
      <c r="CK50" s="748"/>
      <c r="CL50" s="747"/>
      <c r="CM50" s="747"/>
      <c r="CN50" s="748"/>
      <c r="CO50" s="747"/>
      <c r="CP50" s="747"/>
      <c r="CQ50" s="748"/>
      <c r="CR50" s="747"/>
      <c r="CS50" s="747"/>
      <c r="CT50" s="748"/>
      <c r="CU50" s="747"/>
      <c r="CV50" s="747"/>
      <c r="CW50" s="748"/>
      <c r="CX50" s="747"/>
      <c r="CY50" s="747"/>
      <c r="CZ50" s="748"/>
      <c r="DA50" s="747"/>
      <c r="DB50" s="747"/>
      <c r="DC50" s="748"/>
      <c r="DD50" s="747"/>
      <c r="DE50" s="747"/>
      <c r="DF50" s="748"/>
      <c r="DG50" s="747"/>
      <c r="DH50" s="747"/>
      <c r="DI50" s="748"/>
      <c r="DJ50" s="747"/>
      <c r="DK50" s="747"/>
      <c r="DL50" s="748"/>
      <c r="DM50" s="747"/>
      <c r="DN50" s="747"/>
      <c r="DO50" s="748"/>
      <c r="DP50" s="747"/>
      <c r="DQ50" s="747"/>
      <c r="DR50" s="748"/>
      <c r="DS50" s="747"/>
      <c r="DT50" s="747"/>
      <c r="DU50" s="748"/>
      <c r="DV50" s="747"/>
      <c r="DW50" s="747"/>
      <c r="DX50" s="748"/>
      <c r="DY50" s="747"/>
      <c r="DZ50" s="747"/>
      <c r="EA50" s="748"/>
      <c r="EB50" s="747"/>
      <c r="EC50" s="747"/>
      <c r="ED50" s="748"/>
      <c r="EE50" s="747"/>
      <c r="EF50" s="747"/>
      <c r="EG50" s="748"/>
      <c r="EH50" s="747"/>
      <c r="EI50" s="747"/>
      <c r="EJ50" s="748"/>
      <c r="EK50" s="748"/>
      <c r="EL50" s="748"/>
      <c r="EM50" s="748"/>
      <c r="EN50" s="748"/>
      <c r="EO50" s="748"/>
      <c r="EP50" s="748"/>
      <c r="EQ50" s="747"/>
      <c r="ER50" s="747"/>
      <c r="ES50" s="748"/>
      <c r="ET50" s="747"/>
      <c r="EU50" s="747"/>
      <c r="EV50" s="748"/>
      <c r="EW50" s="747"/>
      <c r="EX50" s="747"/>
      <c r="EY50" s="748"/>
      <c r="EZ50" s="747"/>
      <c r="FA50" s="747"/>
      <c r="FB50" s="748"/>
      <c r="FC50" s="747"/>
      <c r="FD50" s="747"/>
      <c r="FE50" s="748"/>
      <c r="FF50" s="747"/>
      <c r="FG50" s="747"/>
      <c r="FH50" s="748"/>
      <c r="FI50" s="747"/>
      <c r="FJ50" s="747"/>
      <c r="FK50" s="748"/>
      <c r="FL50" s="747"/>
      <c r="FM50" s="747"/>
      <c r="FN50" s="748"/>
      <c r="FO50" s="747"/>
      <c r="FP50" s="747"/>
      <c r="FQ50" s="748"/>
      <c r="FR50" s="747"/>
      <c r="FS50" s="747"/>
      <c r="FT50" s="748"/>
      <c r="FU50" s="747"/>
      <c r="FV50" s="747"/>
      <c r="FW50" s="748"/>
      <c r="FX50" s="747"/>
      <c r="FY50" s="747"/>
      <c r="FZ50" s="748"/>
      <c r="GA50" s="710">
        <f t="shared" si="27"/>
        <v>0</v>
      </c>
      <c r="GB50" s="710">
        <f t="shared" si="22"/>
        <v>0</v>
      </c>
      <c r="GC50" s="748"/>
      <c r="GD50" s="705">
        <f t="shared" si="3"/>
        <v>0</v>
      </c>
      <c r="GE50" s="835"/>
      <c r="GF50" s="843"/>
      <c r="GG50" s="843"/>
      <c r="GH50" s="843"/>
      <c r="GI50" s="843"/>
      <c r="GJ50" s="843"/>
      <c r="GK50" s="843"/>
      <c r="GL50" s="843"/>
      <c r="GM50" s="843"/>
      <c r="GN50" s="843"/>
      <c r="GO50" s="843"/>
      <c r="GP50" s="843"/>
      <c r="GQ50" s="843"/>
      <c r="GR50" s="843"/>
      <c r="GS50" s="843"/>
      <c r="GT50" s="843"/>
      <c r="GU50" s="843"/>
      <c r="GV50" s="843"/>
      <c r="GW50" s="843"/>
      <c r="GX50" s="843"/>
      <c r="GY50" s="843"/>
      <c r="GZ50" s="843"/>
      <c r="HA50" s="843"/>
      <c r="HB50" s="843"/>
      <c r="HC50" s="843"/>
      <c r="HD50" s="843"/>
      <c r="HE50" s="843"/>
      <c r="HF50" s="843"/>
      <c r="HG50" s="843"/>
      <c r="HH50" s="843"/>
      <c r="HI50" s="843"/>
      <c r="HJ50" s="843"/>
      <c r="HK50" s="843"/>
      <c r="HL50" s="843"/>
      <c r="HM50" s="843"/>
      <c r="HN50" s="843"/>
      <c r="HO50" s="843"/>
      <c r="HP50" s="843"/>
      <c r="HQ50" s="843"/>
      <c r="HR50" s="843"/>
      <c r="HS50" s="843"/>
      <c r="HT50" s="843"/>
      <c r="HU50" s="843"/>
      <c r="HV50" s="843"/>
      <c r="HW50" s="843"/>
      <c r="HX50" s="843"/>
      <c r="HY50" s="843"/>
      <c r="HZ50" s="843"/>
      <c r="IA50" s="843"/>
      <c r="IB50" s="843"/>
      <c r="IC50" s="843"/>
      <c r="ID50" s="843"/>
      <c r="IE50" s="843"/>
      <c r="IF50" s="843"/>
      <c r="IG50" s="843"/>
      <c r="IH50" s="843"/>
      <c r="II50" s="843"/>
      <c r="IJ50" s="843"/>
      <c r="IK50" s="843"/>
      <c r="IL50" s="843"/>
      <c r="IM50" s="843"/>
      <c r="IN50" s="843"/>
      <c r="IO50" s="843"/>
      <c r="IP50" s="843"/>
      <c r="IQ50" s="843"/>
      <c r="IR50" s="843"/>
      <c r="IS50" s="843"/>
      <c r="IT50" s="843"/>
      <c r="IU50" s="843"/>
      <c r="IV50" s="843"/>
      <c r="IW50" s="843"/>
      <c r="IX50" s="843"/>
      <c r="IY50" s="843"/>
      <c r="IZ50" s="843"/>
      <c r="JA50" s="843"/>
      <c r="JB50" s="843"/>
      <c r="JC50" s="843"/>
      <c r="JD50" s="843"/>
      <c r="JE50" s="843"/>
      <c r="JF50" s="843"/>
      <c r="JG50" s="843"/>
      <c r="JH50" s="843"/>
      <c r="JI50" s="843"/>
      <c r="JJ50" s="843"/>
      <c r="JK50" s="843"/>
      <c r="JL50" s="843"/>
      <c r="JM50" s="843"/>
      <c r="JN50" s="843"/>
      <c r="JO50" s="843"/>
      <c r="JP50" s="843"/>
      <c r="JQ50" s="843"/>
      <c r="JR50" s="843"/>
      <c r="JS50" s="843"/>
      <c r="JT50" s="843"/>
      <c r="JU50" s="843"/>
      <c r="JV50" s="843"/>
      <c r="JW50" s="843"/>
      <c r="JX50" s="843"/>
      <c r="JY50" s="843"/>
      <c r="JZ50" s="843"/>
      <c r="KA50" s="843"/>
      <c r="KB50" s="843"/>
      <c r="KC50" s="843"/>
      <c r="KD50" s="843"/>
      <c r="KE50" s="843"/>
      <c r="KF50" s="843"/>
      <c r="KG50" s="843"/>
      <c r="KH50" s="843"/>
      <c r="KI50" s="843"/>
      <c r="KJ50" s="843"/>
      <c r="KK50" s="843"/>
      <c r="KL50" s="843"/>
      <c r="KM50" s="843"/>
      <c r="KN50" s="843"/>
      <c r="KO50" s="843"/>
      <c r="KP50" s="843"/>
      <c r="KQ50" s="843"/>
      <c r="KR50" s="843"/>
      <c r="KS50" s="843"/>
      <c r="KT50" s="843"/>
      <c r="KU50" s="843"/>
      <c r="KV50" s="843"/>
      <c r="KW50" s="843"/>
      <c r="KX50" s="843"/>
      <c r="KY50" s="843"/>
      <c r="KZ50" s="843"/>
      <c r="LA50" s="843"/>
      <c r="LB50" s="843"/>
      <c r="LC50" s="843"/>
      <c r="LD50" s="843"/>
      <c r="LE50" s="843"/>
      <c r="LF50" s="843"/>
      <c r="LG50" s="843"/>
      <c r="LH50" s="843"/>
      <c r="LI50" s="843"/>
      <c r="LJ50" s="843"/>
      <c r="LK50" s="843"/>
      <c r="LL50" s="843"/>
      <c r="LM50" s="843"/>
      <c r="LN50" s="843"/>
      <c r="LO50" s="843"/>
      <c r="LP50" s="843"/>
      <c r="LQ50" s="843"/>
      <c r="LR50" s="843"/>
      <c r="LS50" s="843"/>
      <c r="LT50" s="843"/>
      <c r="LU50" s="843"/>
      <c r="LV50" s="843"/>
      <c r="LW50" s="843"/>
      <c r="LX50" s="843"/>
      <c r="LY50" s="843"/>
      <c r="LZ50" s="843"/>
      <c r="MA50" s="843"/>
      <c r="MB50" s="843"/>
      <c r="MC50" s="843"/>
      <c r="MD50" s="843"/>
      <c r="ME50" s="843"/>
      <c r="MF50" s="843"/>
      <c r="MG50" s="843"/>
      <c r="MH50" s="843"/>
      <c r="MI50" s="843"/>
      <c r="MJ50" s="843"/>
      <c r="MK50" s="843"/>
      <c r="ML50" s="843"/>
      <c r="MM50" s="843"/>
      <c r="MN50" s="843"/>
      <c r="MO50" s="843"/>
      <c r="MP50" s="843"/>
      <c r="MQ50" s="843"/>
      <c r="MR50" s="843"/>
      <c r="MS50" s="843"/>
      <c r="MT50" s="843"/>
      <c r="MU50" s="843"/>
      <c r="MV50" s="843"/>
      <c r="MW50" s="843"/>
      <c r="MX50" s="843"/>
      <c r="MY50" s="843"/>
      <c r="MZ50" s="843"/>
      <c r="NA50" s="843"/>
      <c r="NB50" s="843"/>
      <c r="NC50" s="843"/>
      <c r="ND50" s="843"/>
      <c r="NE50" s="843"/>
      <c r="NF50" s="843"/>
      <c r="NG50" s="843"/>
      <c r="NH50" s="843"/>
      <c r="NI50" s="843"/>
      <c r="NJ50" s="843"/>
      <c r="NK50" s="843"/>
      <c r="NL50" s="843"/>
      <c r="NM50" s="843"/>
      <c r="NN50" s="843"/>
      <c r="NO50" s="843"/>
      <c r="NP50" s="843"/>
      <c r="NQ50" s="843"/>
      <c r="NR50" s="843"/>
      <c r="NS50" s="843"/>
      <c r="NT50" s="843"/>
      <c r="NU50" s="843"/>
      <c r="NV50" s="843"/>
      <c r="NW50" s="843"/>
      <c r="NX50" s="843"/>
      <c r="NY50" s="843"/>
      <c r="NZ50" s="843"/>
      <c r="OA50" s="843"/>
      <c r="OB50" s="843"/>
      <c r="OC50" s="843"/>
      <c r="OD50" s="843"/>
      <c r="OE50" s="843"/>
      <c r="OF50" s="843"/>
      <c r="OG50" s="843"/>
      <c r="OH50" s="843"/>
      <c r="OI50" s="843"/>
      <c r="OJ50" s="843"/>
      <c r="OK50" s="843"/>
      <c r="OL50" s="843"/>
      <c r="OM50" s="843"/>
      <c r="ON50" s="843"/>
      <c r="OO50" s="843"/>
      <c r="OP50" s="843"/>
      <c r="OQ50" s="843"/>
      <c r="OR50" s="843"/>
      <c r="OS50" s="843"/>
      <c r="OT50" s="843"/>
      <c r="OU50" s="843"/>
      <c r="OV50" s="843"/>
      <c r="OW50" s="843"/>
      <c r="OX50" s="843"/>
      <c r="OY50" s="843"/>
      <c r="OZ50" s="843"/>
      <c r="PA50" s="843"/>
      <c r="PB50" s="843"/>
      <c r="PC50" s="843"/>
      <c r="PD50" s="843"/>
      <c r="PE50" s="843"/>
      <c r="PF50" s="843"/>
      <c r="PG50" s="843"/>
      <c r="PH50" s="843"/>
      <c r="PI50" s="843"/>
      <c r="PJ50" s="843"/>
      <c r="PK50" s="843"/>
      <c r="PL50" s="843"/>
      <c r="PM50" s="843"/>
      <c r="PN50" s="843"/>
      <c r="PO50" s="843"/>
      <c r="PP50" s="843"/>
      <c r="PQ50" s="843"/>
      <c r="PR50" s="843"/>
      <c r="PS50" s="843"/>
      <c r="PT50" s="843"/>
      <c r="PU50" s="843"/>
      <c r="PV50" s="843"/>
      <c r="PW50" s="843"/>
      <c r="PX50" s="843"/>
      <c r="PY50" s="843"/>
      <c r="PZ50" s="843"/>
      <c r="QA50" s="843"/>
      <c r="QB50" s="843"/>
      <c r="QC50" s="843"/>
      <c r="QD50" s="843"/>
      <c r="QE50" s="843"/>
      <c r="QF50" s="843"/>
      <c r="QG50" s="843"/>
      <c r="QH50" s="843"/>
      <c r="QI50" s="843"/>
      <c r="QJ50" s="843"/>
      <c r="QK50" s="843"/>
      <c r="QL50" s="843"/>
      <c r="QM50" s="843"/>
      <c r="QN50" s="843"/>
      <c r="QO50" s="843"/>
      <c r="QP50" s="843"/>
      <c r="QQ50" s="843"/>
      <c r="QR50" s="843"/>
      <c r="QS50" s="843"/>
      <c r="QT50" s="843"/>
      <c r="QU50" s="843"/>
      <c r="QV50" s="843"/>
      <c r="QW50" s="843"/>
      <c r="QX50" s="843"/>
      <c r="QY50" s="843"/>
      <c r="QZ50" s="843"/>
      <c r="RA50" s="843"/>
      <c r="RB50" s="843"/>
      <c r="RC50" s="843"/>
      <c r="RD50" s="843"/>
      <c r="RE50" s="843"/>
      <c r="RF50" s="843"/>
      <c r="RG50" s="843"/>
      <c r="RH50" s="843"/>
      <c r="RI50" s="843"/>
      <c r="RJ50" s="843"/>
      <c r="RK50" s="843"/>
      <c r="RL50" s="843"/>
      <c r="RM50" s="843"/>
      <c r="RN50" s="843"/>
      <c r="RO50" s="843"/>
      <c r="RP50" s="843"/>
      <c r="RQ50" s="843"/>
      <c r="RR50" s="843"/>
      <c r="RS50" s="843"/>
      <c r="RT50" s="843"/>
      <c r="RU50" s="843"/>
      <c r="RV50" s="843"/>
      <c r="RW50" s="843"/>
      <c r="RX50" s="843"/>
      <c r="RY50" s="843"/>
      <c r="RZ50" s="843"/>
      <c r="SA50" s="843"/>
      <c r="SB50" s="843"/>
      <c r="SC50" s="843"/>
      <c r="SD50" s="843"/>
      <c r="SE50" s="843"/>
      <c r="SF50" s="843"/>
      <c r="SG50" s="843"/>
      <c r="SH50" s="843"/>
      <c r="SI50" s="843"/>
      <c r="SJ50" s="843"/>
      <c r="SK50" s="843"/>
      <c r="SL50" s="843"/>
      <c r="SM50" s="843"/>
      <c r="SN50" s="843"/>
      <c r="SO50" s="843"/>
      <c r="SP50" s="843"/>
      <c r="SQ50" s="843"/>
      <c r="SR50" s="843"/>
      <c r="SS50" s="843"/>
      <c r="ST50" s="843"/>
      <c r="SU50" s="843"/>
      <c r="SV50" s="843"/>
      <c r="SW50" s="843"/>
      <c r="SX50" s="843"/>
      <c r="SY50" s="843"/>
      <c r="SZ50" s="843"/>
      <c r="TA50" s="843"/>
      <c r="TB50" s="843"/>
      <c r="TC50" s="843"/>
      <c r="TD50" s="843"/>
      <c r="TE50" s="843"/>
      <c r="TF50" s="843"/>
      <c r="TG50" s="843"/>
      <c r="TH50" s="843"/>
      <c r="TI50" s="843"/>
      <c r="TJ50" s="843"/>
      <c r="TK50" s="843"/>
      <c r="TL50" s="843"/>
      <c r="TM50" s="843"/>
      <c r="TN50" s="843"/>
      <c r="TO50" s="843"/>
      <c r="TP50" s="843"/>
      <c r="TQ50" s="843"/>
      <c r="TR50" s="843"/>
      <c r="TS50" s="843"/>
      <c r="TT50" s="843"/>
      <c r="TU50" s="843"/>
      <c r="TV50" s="843"/>
      <c r="TW50" s="843"/>
      <c r="TX50" s="843"/>
      <c r="TY50" s="843"/>
      <c r="TZ50" s="843"/>
      <c r="UA50" s="843"/>
      <c r="UB50" s="843"/>
      <c r="UC50" s="843"/>
      <c r="UD50" s="843"/>
      <c r="UE50" s="843"/>
      <c r="UF50" s="843"/>
      <c r="UG50" s="843"/>
      <c r="UH50" s="843"/>
      <c r="UI50" s="843"/>
      <c r="UJ50" s="843"/>
      <c r="UK50" s="843"/>
      <c r="UL50" s="843"/>
      <c r="UM50" s="843"/>
      <c r="UN50" s="843"/>
      <c r="UO50" s="843"/>
      <c r="UP50" s="843"/>
      <c r="UQ50" s="843"/>
      <c r="UR50" s="843"/>
      <c r="US50" s="843"/>
      <c r="UT50" s="843"/>
      <c r="UU50" s="843"/>
      <c r="UV50" s="843"/>
      <c r="UW50" s="843"/>
      <c r="UX50" s="843"/>
      <c r="UY50" s="843"/>
      <c r="UZ50" s="843"/>
      <c r="VA50" s="843"/>
      <c r="VB50" s="843"/>
      <c r="VC50" s="843"/>
      <c r="VD50" s="843"/>
      <c r="VE50" s="843"/>
      <c r="VF50" s="843"/>
      <c r="VG50" s="843"/>
      <c r="VH50" s="843"/>
      <c r="VI50" s="843"/>
      <c r="VJ50" s="843"/>
      <c r="VK50" s="843"/>
      <c r="VL50" s="843"/>
      <c r="VM50" s="843"/>
      <c r="VN50" s="843"/>
      <c r="VO50" s="843"/>
      <c r="VP50" s="843"/>
      <c r="VQ50" s="843"/>
      <c r="VR50" s="843"/>
      <c r="VS50" s="843"/>
      <c r="VT50" s="843"/>
      <c r="VU50" s="843"/>
      <c r="VV50" s="843"/>
      <c r="VW50" s="843"/>
      <c r="VX50" s="843"/>
      <c r="VY50" s="843"/>
      <c r="VZ50" s="843"/>
      <c r="WA50" s="843"/>
      <c r="WB50" s="843"/>
      <c r="WC50" s="843"/>
      <c r="WD50" s="843"/>
      <c r="WE50" s="843"/>
      <c r="WF50" s="843"/>
      <c r="WG50" s="843"/>
      <c r="WH50" s="843"/>
      <c r="WI50" s="843"/>
      <c r="WJ50" s="843"/>
      <c r="WK50" s="843"/>
      <c r="WL50" s="843"/>
      <c r="WM50" s="843"/>
      <c r="WN50" s="843"/>
      <c r="WO50" s="843"/>
      <c r="WP50" s="843"/>
      <c r="WQ50" s="843"/>
      <c r="WR50" s="843"/>
      <c r="WS50" s="843"/>
      <c r="WT50" s="843"/>
      <c r="WU50" s="843"/>
      <c r="WV50" s="843"/>
      <c r="WW50" s="843"/>
      <c r="WX50" s="843"/>
      <c r="WY50" s="843"/>
      <c r="WZ50" s="843"/>
      <c r="XA50" s="843"/>
      <c r="XB50" s="843"/>
      <c r="XC50" s="843"/>
      <c r="XD50" s="843"/>
      <c r="XE50" s="843"/>
      <c r="XF50" s="843"/>
      <c r="XG50" s="843"/>
      <c r="XH50" s="843"/>
      <c r="XI50" s="843"/>
      <c r="XJ50" s="843"/>
      <c r="XK50" s="843"/>
      <c r="XL50" s="843"/>
      <c r="XM50" s="843"/>
      <c r="XN50" s="843"/>
      <c r="XO50" s="843"/>
      <c r="XP50" s="843"/>
      <c r="XQ50" s="843"/>
      <c r="XR50" s="843"/>
      <c r="XS50" s="843"/>
      <c r="XT50" s="843"/>
      <c r="XU50" s="843"/>
      <c r="XV50" s="843"/>
      <c r="XW50" s="843"/>
      <c r="XX50" s="843"/>
      <c r="XY50" s="843"/>
      <c r="XZ50" s="843"/>
      <c r="YA50" s="843"/>
      <c r="YB50" s="843"/>
      <c r="YC50" s="843"/>
      <c r="YD50" s="843"/>
      <c r="YE50" s="843"/>
      <c r="YF50" s="843"/>
      <c r="YG50" s="843"/>
      <c r="YH50" s="843"/>
      <c r="YI50" s="843"/>
      <c r="YJ50" s="843"/>
      <c r="YK50" s="843"/>
      <c r="YL50" s="843"/>
      <c r="YM50" s="843"/>
      <c r="YN50" s="843"/>
      <c r="YO50" s="843"/>
      <c r="YP50" s="843"/>
      <c r="YQ50" s="843"/>
      <c r="YR50" s="843"/>
      <c r="YS50" s="843"/>
      <c r="YT50" s="843"/>
      <c r="YU50" s="843"/>
      <c r="YV50" s="843"/>
      <c r="YW50" s="843"/>
      <c r="YX50" s="843"/>
      <c r="YY50" s="843"/>
      <c r="YZ50" s="843"/>
      <c r="ZA50" s="843"/>
      <c r="ZB50" s="843"/>
      <c r="ZC50" s="843"/>
      <c r="ZD50" s="843"/>
      <c r="ZE50" s="843"/>
      <c r="ZF50" s="843"/>
      <c r="ZG50" s="843"/>
      <c r="ZH50" s="843"/>
      <c r="ZI50" s="843"/>
      <c r="ZJ50" s="843"/>
      <c r="ZK50" s="843"/>
      <c r="ZL50" s="843"/>
      <c r="ZM50" s="843"/>
      <c r="ZN50" s="843"/>
      <c r="ZO50" s="843"/>
      <c r="ZP50" s="843"/>
      <c r="ZQ50" s="843"/>
      <c r="ZR50" s="843"/>
      <c r="ZS50" s="843"/>
      <c r="ZT50" s="843"/>
      <c r="ZU50" s="843"/>
      <c r="ZV50" s="843"/>
      <c r="ZW50" s="843"/>
      <c r="ZX50" s="843"/>
      <c r="ZY50" s="843"/>
      <c r="ZZ50" s="843"/>
      <c r="AAA50" s="843"/>
      <c r="AAB50" s="843"/>
      <c r="AAC50" s="843"/>
      <c r="AAD50" s="843"/>
      <c r="AAE50" s="843"/>
      <c r="AAF50" s="843"/>
      <c r="AAG50" s="843"/>
      <c r="AAH50" s="843"/>
      <c r="AAI50" s="843"/>
      <c r="AAJ50" s="843"/>
      <c r="AAK50" s="843"/>
      <c r="AAL50" s="843"/>
      <c r="AAM50" s="843"/>
      <c r="AAN50" s="843"/>
      <c r="AAO50" s="843"/>
      <c r="AAP50" s="843"/>
      <c r="AAQ50" s="843"/>
      <c r="AAR50" s="843"/>
      <c r="AAS50" s="843"/>
      <c r="AAT50" s="843"/>
      <c r="AAU50" s="843"/>
      <c r="AAV50" s="843"/>
      <c r="AAW50" s="843"/>
      <c r="AAX50" s="843"/>
      <c r="AAY50" s="843"/>
      <c r="AAZ50" s="843"/>
      <c r="ABA50" s="843"/>
      <c r="ABB50" s="843"/>
      <c r="ABC50" s="843"/>
      <c r="ABD50" s="843"/>
      <c r="ABE50" s="843"/>
      <c r="ABF50" s="843"/>
      <c r="ABG50" s="843"/>
      <c r="ABH50" s="843"/>
      <c r="ABI50" s="843"/>
      <c r="ABJ50" s="843"/>
      <c r="ABK50" s="843"/>
      <c r="ABL50" s="843"/>
      <c r="ABM50" s="843"/>
      <c r="ABN50" s="843"/>
      <c r="ABO50" s="843"/>
      <c r="ABP50" s="843"/>
      <c r="ABQ50" s="843"/>
      <c r="ABR50" s="843"/>
      <c r="ABS50" s="843"/>
      <c r="ABT50" s="843"/>
      <c r="ABU50" s="843"/>
      <c r="ABV50" s="843"/>
      <c r="ABW50" s="843"/>
      <c r="ABX50" s="843"/>
      <c r="ABY50" s="843"/>
      <c r="ABZ50" s="843"/>
      <c r="ACA50" s="843"/>
      <c r="ACB50" s="843"/>
      <c r="ACC50" s="843"/>
      <c r="ACD50" s="843"/>
      <c r="ACE50" s="843"/>
      <c r="ACF50" s="843"/>
      <c r="ACG50" s="843"/>
      <c r="ACH50" s="843"/>
      <c r="ACI50" s="843"/>
      <c r="ACJ50" s="843"/>
      <c r="ACK50" s="843"/>
      <c r="ACL50" s="843"/>
      <c r="ACM50" s="843"/>
      <c r="ACN50" s="843"/>
      <c r="ACO50" s="843"/>
      <c r="ACP50" s="843"/>
      <c r="ACQ50" s="843"/>
      <c r="ACR50" s="843"/>
      <c r="ACS50" s="843"/>
      <c r="ACT50" s="843"/>
      <c r="ACU50" s="843"/>
      <c r="ACV50" s="843"/>
      <c r="ACW50" s="843"/>
      <c r="ACX50" s="843"/>
      <c r="ACY50" s="843"/>
      <c r="ACZ50" s="843"/>
      <c r="ADA50" s="843"/>
      <c r="ADB50" s="843"/>
      <c r="ADC50" s="843"/>
      <c r="ADD50" s="843"/>
      <c r="ADE50" s="843"/>
      <c r="ADF50" s="843"/>
      <c r="ADG50" s="843"/>
      <c r="ADH50" s="843"/>
      <c r="ADI50" s="843"/>
      <c r="ADJ50" s="843"/>
      <c r="ADK50" s="843"/>
      <c r="ADL50" s="843"/>
      <c r="ADM50" s="843"/>
      <c r="ADN50" s="843"/>
      <c r="ADO50" s="843"/>
      <c r="ADP50" s="843"/>
      <c r="ADQ50" s="843"/>
      <c r="ADR50" s="843"/>
      <c r="ADS50" s="843"/>
      <c r="ADT50" s="843"/>
      <c r="ADU50" s="843"/>
      <c r="ADV50" s="843"/>
      <c r="ADW50" s="843"/>
      <c r="ADX50" s="843"/>
      <c r="ADY50" s="843"/>
      <c r="ADZ50" s="843"/>
      <c r="AEA50" s="843"/>
      <c r="AEB50" s="843"/>
      <c r="AEC50" s="843"/>
      <c r="AED50" s="843"/>
      <c r="AEE50" s="843"/>
      <c r="AEF50" s="843"/>
      <c r="AEG50" s="843"/>
      <c r="AEH50" s="843"/>
      <c r="AEI50" s="843"/>
      <c r="AEJ50" s="843"/>
      <c r="AEK50" s="843"/>
      <c r="AEL50" s="843"/>
      <c r="AEM50" s="843"/>
      <c r="AEN50" s="843"/>
      <c r="AEO50" s="843"/>
      <c r="AEP50" s="843"/>
      <c r="AEQ50" s="843"/>
      <c r="AER50" s="843"/>
      <c r="AES50" s="843"/>
      <c r="AET50" s="843"/>
      <c r="AEU50" s="843"/>
      <c r="AEV50" s="843"/>
      <c r="AEW50" s="843"/>
      <c r="AEX50" s="843"/>
      <c r="AEY50" s="843"/>
      <c r="AEZ50" s="843"/>
      <c r="AFA50" s="843"/>
      <c r="AFB50" s="843"/>
      <c r="AFC50" s="843"/>
      <c r="AFD50" s="843"/>
      <c r="AFE50" s="843"/>
      <c r="AFF50" s="843"/>
      <c r="AFG50" s="843"/>
      <c r="AFH50" s="843"/>
      <c r="AFI50" s="843"/>
      <c r="AFJ50" s="843"/>
      <c r="AFK50" s="843"/>
      <c r="AFL50" s="843"/>
      <c r="AFM50" s="843"/>
      <c r="AFN50" s="843"/>
      <c r="AFO50" s="843"/>
      <c r="AFP50" s="843"/>
      <c r="AFQ50" s="843"/>
      <c r="AFR50" s="843"/>
      <c r="AFS50" s="843"/>
      <c r="AFT50" s="843"/>
      <c r="AFU50" s="843"/>
      <c r="AFV50" s="843"/>
      <c r="AFW50" s="843"/>
      <c r="AFX50" s="843"/>
      <c r="AFY50" s="843"/>
      <c r="AFZ50" s="843"/>
      <c r="AGA50" s="843"/>
      <c r="AGB50" s="843"/>
      <c r="AGC50" s="843"/>
      <c r="AGD50" s="843"/>
      <c r="AGE50" s="843"/>
      <c r="AGF50" s="843"/>
      <c r="AGG50" s="843"/>
      <c r="AGH50" s="843"/>
      <c r="AGI50" s="843"/>
      <c r="AGJ50" s="843"/>
      <c r="AGK50" s="843"/>
      <c r="AGL50" s="843"/>
      <c r="AGM50" s="843"/>
      <c r="AGN50" s="843"/>
      <c r="AGO50" s="843"/>
      <c r="AGP50" s="843"/>
      <c r="AGQ50" s="843"/>
      <c r="AGR50" s="843"/>
      <c r="AGS50" s="843"/>
      <c r="AGT50" s="843"/>
      <c r="AGU50" s="843"/>
      <c r="AGV50" s="843"/>
      <c r="AGW50" s="843"/>
      <c r="AGX50" s="843"/>
      <c r="AGY50" s="843"/>
      <c r="AGZ50" s="843"/>
      <c r="AHA50" s="843"/>
      <c r="AHB50" s="843"/>
      <c r="AHC50" s="843"/>
      <c r="AHD50" s="843"/>
      <c r="AHE50" s="843"/>
      <c r="AHF50" s="843"/>
      <c r="AHG50" s="843"/>
      <c r="AHH50" s="843"/>
      <c r="AHI50" s="843"/>
      <c r="AHJ50" s="843"/>
      <c r="AHK50" s="843"/>
      <c r="AHL50" s="843"/>
      <c r="AHM50" s="843"/>
      <c r="AHN50" s="843"/>
      <c r="AHO50" s="843"/>
      <c r="AHP50" s="843"/>
      <c r="AHQ50" s="843"/>
      <c r="AHR50" s="843"/>
      <c r="AHS50" s="843"/>
      <c r="AHT50" s="843"/>
      <c r="AHU50" s="843"/>
      <c r="AHV50" s="843"/>
      <c r="AHW50" s="843"/>
      <c r="AHX50" s="843"/>
      <c r="AHY50" s="843"/>
      <c r="AHZ50" s="843"/>
      <c r="AIA50" s="843"/>
      <c r="AIB50" s="843"/>
      <c r="AIC50" s="843"/>
      <c r="AID50" s="843"/>
      <c r="AIE50" s="843"/>
      <c r="AIF50" s="843"/>
      <c r="AIG50" s="843"/>
      <c r="AIH50" s="843"/>
      <c r="AII50" s="843"/>
      <c r="AIJ50" s="843"/>
      <c r="AIK50" s="843"/>
      <c r="AIL50" s="843"/>
      <c r="AIM50" s="843"/>
      <c r="AIN50" s="843"/>
      <c r="AIO50" s="843"/>
      <c r="AIP50" s="843"/>
      <c r="AIQ50" s="843"/>
      <c r="AIR50" s="843"/>
      <c r="AIS50" s="843"/>
      <c r="AIT50" s="843"/>
      <c r="AIU50" s="843"/>
      <c r="AIV50" s="843"/>
      <c r="AIW50" s="843"/>
      <c r="AIX50" s="843"/>
      <c r="AIY50" s="843"/>
      <c r="AIZ50" s="843"/>
      <c r="AJA50" s="843"/>
      <c r="AJB50" s="843"/>
      <c r="AJC50" s="843"/>
      <c r="AJD50" s="843"/>
      <c r="AJE50" s="843"/>
      <c r="AJF50" s="843"/>
      <c r="AJG50" s="843"/>
      <c r="AJH50" s="843"/>
      <c r="AJI50" s="843"/>
      <c r="AJJ50" s="843"/>
      <c r="AJK50" s="843"/>
      <c r="AJL50" s="843"/>
      <c r="AJM50" s="843"/>
      <c r="AJN50" s="843"/>
      <c r="AJO50" s="843"/>
      <c r="AJP50" s="843"/>
      <c r="AJQ50" s="843"/>
      <c r="AJR50" s="843"/>
      <c r="AJS50" s="843"/>
      <c r="AJT50" s="843"/>
      <c r="AJU50" s="843"/>
      <c r="AJV50" s="843"/>
      <c r="AJW50" s="843"/>
      <c r="AJX50" s="843"/>
      <c r="AJY50" s="843"/>
      <c r="AJZ50" s="843"/>
      <c r="AKA50" s="843"/>
      <c r="AKB50" s="843"/>
      <c r="AKC50" s="843"/>
      <c r="AKD50" s="843"/>
      <c r="AKE50" s="843"/>
      <c r="AKF50" s="843"/>
      <c r="AKG50" s="843"/>
      <c r="AKH50" s="843"/>
      <c r="AKI50" s="843"/>
      <c r="AKJ50" s="843"/>
      <c r="AKK50" s="843"/>
      <c r="AKL50" s="843"/>
      <c r="AKM50" s="843"/>
      <c r="AKN50" s="843"/>
      <c r="AKO50" s="843"/>
      <c r="AKP50" s="843"/>
      <c r="AKQ50" s="843"/>
      <c r="AKR50" s="843"/>
      <c r="AKS50" s="843"/>
      <c r="AKT50" s="843"/>
      <c r="AKU50" s="843"/>
      <c r="AKV50" s="843"/>
      <c r="AKW50" s="843"/>
      <c r="AKX50" s="843"/>
      <c r="AKY50" s="843"/>
      <c r="AKZ50" s="843"/>
      <c r="ALA50" s="843"/>
      <c r="ALB50" s="843"/>
      <c r="ALC50" s="843"/>
      <c r="ALD50" s="843"/>
      <c r="ALE50" s="843"/>
      <c r="ALF50" s="843"/>
      <c r="ALG50" s="843"/>
      <c r="ALH50" s="843"/>
      <c r="ALI50" s="843"/>
      <c r="ALJ50" s="843"/>
      <c r="ALK50" s="843"/>
      <c r="ALL50" s="843"/>
      <c r="ALM50" s="843"/>
      <c r="ALN50" s="843"/>
      <c r="ALO50" s="843"/>
      <c r="ALP50" s="843"/>
      <c r="ALQ50" s="843"/>
      <c r="ALR50" s="843"/>
      <c r="ALS50" s="843"/>
      <c r="ALT50" s="843"/>
      <c r="ALU50" s="843"/>
      <c r="ALV50" s="843"/>
      <c r="ALW50" s="843"/>
      <c r="ALX50" s="843"/>
      <c r="ALY50" s="843"/>
      <c r="ALZ50" s="843"/>
      <c r="AMA50" s="843"/>
      <c r="AMB50" s="843"/>
      <c r="AMC50" s="843"/>
      <c r="AMD50" s="843"/>
      <c r="AME50" s="843"/>
      <c r="AMF50" s="843"/>
      <c r="AMG50" s="843"/>
      <c r="AMH50" s="843"/>
      <c r="AMI50" s="843"/>
      <c r="AMJ50" s="843"/>
      <c r="AMK50" s="843"/>
      <c r="AML50" s="843"/>
      <c r="AMM50" s="843"/>
      <c r="AMN50" s="843"/>
      <c r="AMO50" s="843"/>
      <c r="AMP50" s="843"/>
      <c r="AMQ50" s="843"/>
      <c r="AMR50" s="843"/>
      <c r="AMS50" s="843"/>
      <c r="AMT50" s="843"/>
      <c r="AMU50" s="843"/>
      <c r="AMV50" s="843"/>
      <c r="AMW50" s="843"/>
      <c r="AMX50" s="843"/>
      <c r="AMY50" s="843"/>
      <c r="AMZ50" s="843"/>
      <c r="ANA50" s="843"/>
      <c r="ANB50" s="843"/>
      <c r="ANC50" s="843"/>
      <c r="AND50" s="843"/>
      <c r="ANE50" s="843"/>
      <c r="ANF50" s="843"/>
      <c r="ANG50" s="843"/>
      <c r="ANH50" s="843"/>
      <c r="ANI50" s="843"/>
      <c r="ANJ50" s="843"/>
      <c r="ANK50" s="843"/>
      <c r="ANL50" s="843"/>
      <c r="ANM50" s="843"/>
      <c r="ANN50" s="843"/>
      <c r="ANO50" s="843"/>
      <c r="ANP50" s="843"/>
      <c r="ANQ50" s="843"/>
      <c r="ANR50" s="843"/>
      <c r="ANS50" s="843"/>
      <c r="ANT50" s="843"/>
      <c r="ANU50" s="843"/>
      <c r="ANV50" s="843"/>
      <c r="ANW50" s="843"/>
      <c r="ANX50" s="843"/>
      <c r="ANY50" s="843"/>
      <c r="ANZ50" s="843"/>
      <c r="AOA50" s="843"/>
      <c r="AOB50" s="843"/>
      <c r="AOC50" s="843"/>
      <c r="AOD50" s="843"/>
      <c r="AOE50" s="843"/>
      <c r="AOF50" s="843"/>
      <c r="AOG50" s="843"/>
      <c r="AOH50" s="843"/>
      <c r="AOI50" s="843"/>
      <c r="AOJ50" s="843"/>
      <c r="AOK50" s="843"/>
      <c r="AOL50" s="843"/>
      <c r="AOM50" s="843"/>
      <c r="AON50" s="843"/>
      <c r="AOO50" s="843"/>
      <c r="AOP50" s="843"/>
      <c r="AOQ50" s="843"/>
      <c r="AOR50" s="843"/>
      <c r="AOS50" s="843"/>
      <c r="AOT50" s="843"/>
      <c r="AOU50" s="843"/>
      <c r="AOV50" s="843"/>
      <c r="AOW50" s="843"/>
      <c r="AOX50" s="843"/>
      <c r="AOY50" s="843"/>
      <c r="AOZ50" s="843"/>
      <c r="APA50" s="843"/>
      <c r="APB50" s="843"/>
      <c r="APC50" s="843"/>
      <c r="APD50" s="843"/>
      <c r="APE50" s="843"/>
      <c r="APF50" s="843"/>
      <c r="APG50" s="843"/>
      <c r="APH50" s="843"/>
      <c r="API50" s="843"/>
      <c r="APJ50" s="843"/>
      <c r="APK50" s="843"/>
      <c r="APL50" s="843"/>
      <c r="APM50" s="843"/>
      <c r="APN50" s="843"/>
      <c r="APO50" s="843"/>
      <c r="APP50" s="843"/>
      <c r="APQ50" s="843"/>
      <c r="APR50" s="843"/>
      <c r="APS50" s="843"/>
      <c r="APT50" s="843"/>
      <c r="APU50" s="843"/>
      <c r="APV50" s="843"/>
      <c r="APW50" s="843"/>
      <c r="APX50" s="843"/>
      <c r="APY50" s="843"/>
      <c r="APZ50" s="843"/>
      <c r="AQA50" s="843"/>
      <c r="AQB50" s="843"/>
      <c r="AQC50" s="843"/>
      <c r="AQD50" s="843"/>
      <c r="AQE50" s="843"/>
      <c r="AQF50" s="843"/>
      <c r="AQG50" s="843"/>
      <c r="AQH50" s="843"/>
      <c r="AQI50" s="843"/>
      <c r="AQJ50" s="843"/>
      <c r="AQK50" s="843"/>
      <c r="AQL50" s="843"/>
      <c r="AQM50" s="843"/>
      <c r="AQN50" s="843"/>
      <c r="AQO50" s="843"/>
      <c r="AQP50" s="843"/>
      <c r="AQQ50" s="843"/>
      <c r="AQR50" s="843"/>
      <c r="AQS50" s="843"/>
      <c r="AQT50" s="843"/>
      <c r="AQU50" s="843"/>
      <c r="AQV50" s="843"/>
      <c r="AQW50" s="843"/>
      <c r="AQX50" s="843"/>
      <c r="AQY50" s="843"/>
      <c r="AQZ50" s="843"/>
      <c r="ARA50" s="843"/>
      <c r="ARB50" s="843"/>
      <c r="ARC50" s="843"/>
      <c r="ARD50" s="843"/>
      <c r="ARE50" s="843"/>
      <c r="ARF50" s="843"/>
      <c r="ARG50" s="843"/>
      <c r="ARH50" s="843"/>
      <c r="ARI50" s="843"/>
      <c r="ARJ50" s="843"/>
      <c r="ARK50" s="843"/>
      <c r="ARL50" s="843"/>
      <c r="ARM50" s="843"/>
      <c r="ARN50" s="843"/>
      <c r="ARO50" s="843"/>
      <c r="ARP50" s="843"/>
      <c r="ARQ50" s="843"/>
      <c r="ARR50" s="843"/>
      <c r="ARS50" s="843"/>
      <c r="ART50" s="843"/>
      <c r="ARU50" s="843"/>
      <c r="ARV50" s="843"/>
      <c r="ARW50" s="843"/>
      <c r="ARX50" s="843"/>
      <c r="ARY50" s="843"/>
      <c r="ARZ50" s="843"/>
      <c r="ASA50" s="843"/>
      <c r="ASB50" s="843"/>
      <c r="ASC50" s="843"/>
      <c r="ASD50" s="843"/>
      <c r="ASE50" s="843"/>
      <c r="ASF50" s="843"/>
      <c r="ASG50" s="843"/>
      <c r="ASH50" s="843"/>
      <c r="ASI50" s="843"/>
      <c r="ASJ50" s="843"/>
      <c r="ASK50" s="843"/>
      <c r="ASL50" s="843"/>
      <c r="ASM50" s="843"/>
      <c r="ASN50" s="843"/>
      <c r="ASO50" s="843"/>
      <c r="ASP50" s="843"/>
      <c r="ASQ50" s="843"/>
      <c r="ASR50" s="843"/>
      <c r="ASS50" s="843"/>
      <c r="AST50" s="843"/>
      <c r="ASU50" s="843"/>
      <c r="ASV50" s="843"/>
      <c r="ASW50" s="843"/>
      <c r="ASX50" s="843"/>
      <c r="ASY50" s="843"/>
      <c r="ASZ50" s="843"/>
      <c r="ATA50" s="843"/>
      <c r="ATB50" s="843"/>
      <c r="ATC50" s="843"/>
      <c r="ATD50" s="843"/>
      <c r="ATE50" s="843"/>
      <c r="ATF50" s="843"/>
      <c r="ATG50" s="843"/>
      <c r="ATH50" s="843"/>
      <c r="ATI50" s="843"/>
      <c r="ATJ50" s="843"/>
      <c r="ATK50" s="843"/>
      <c r="ATL50" s="843"/>
      <c r="ATM50" s="843"/>
      <c r="ATN50" s="843"/>
      <c r="ATO50" s="843"/>
      <c r="ATP50" s="843"/>
      <c r="ATQ50" s="843"/>
      <c r="ATR50" s="843"/>
      <c r="ATS50" s="843"/>
      <c r="ATT50" s="843"/>
      <c r="ATU50" s="843"/>
      <c r="ATV50" s="843"/>
      <c r="ATW50" s="843"/>
      <c r="ATX50" s="843"/>
      <c r="ATY50" s="843"/>
      <c r="ATZ50" s="843"/>
      <c r="AUA50" s="843"/>
      <c r="AUB50" s="843"/>
      <c r="AUC50" s="843"/>
      <c r="AUD50" s="843"/>
      <c r="AUE50" s="843"/>
      <c r="AUF50" s="843"/>
      <c r="AUG50" s="843"/>
      <c r="AUH50" s="843"/>
      <c r="AUI50" s="843"/>
      <c r="AUJ50" s="843"/>
      <c r="AUK50" s="843"/>
      <c r="AUL50" s="843"/>
      <c r="AUM50" s="843"/>
      <c r="AUN50" s="843"/>
      <c r="AUO50" s="843"/>
      <c r="AUP50" s="843"/>
      <c r="AUQ50" s="843"/>
      <c r="AUR50" s="843"/>
      <c r="AUS50" s="843"/>
      <c r="AUT50" s="843"/>
      <c r="AUU50" s="843"/>
      <c r="AUV50" s="843"/>
      <c r="AUW50" s="843"/>
      <c r="AUX50" s="843"/>
      <c r="AUY50" s="843"/>
      <c r="AUZ50" s="843"/>
      <c r="AVA50" s="843"/>
      <c r="AVB50" s="843"/>
      <c r="AVC50" s="843"/>
      <c r="AVD50" s="843"/>
      <c r="AVE50" s="843"/>
      <c r="AVF50" s="843"/>
      <c r="AVG50" s="843"/>
      <c r="AVH50" s="843"/>
      <c r="AVI50" s="843"/>
      <c r="AVJ50" s="843"/>
      <c r="AVK50" s="843"/>
      <c r="AVL50" s="843"/>
      <c r="AVM50" s="843"/>
      <c r="AVN50" s="843"/>
      <c r="AVO50" s="843"/>
      <c r="AVP50" s="843"/>
      <c r="AVQ50" s="843"/>
      <c r="AVR50" s="843"/>
      <c r="AVS50" s="843"/>
      <c r="AVT50" s="843"/>
      <c r="AVU50" s="843"/>
      <c r="AVV50" s="843"/>
      <c r="AVW50" s="843"/>
      <c r="AVX50" s="843"/>
      <c r="AVY50" s="843"/>
      <c r="AVZ50" s="843"/>
      <c r="AWA50" s="843"/>
      <c r="AWB50" s="843"/>
      <c r="AWC50" s="843"/>
      <c r="AWD50" s="843"/>
      <c r="AWE50" s="843"/>
      <c r="AWF50" s="843"/>
      <c r="AWG50" s="843"/>
      <c r="AWH50" s="843"/>
      <c r="AWI50" s="843"/>
      <c r="AWJ50" s="843"/>
      <c r="AWK50" s="843"/>
      <c r="AWL50" s="843"/>
      <c r="AWM50" s="843"/>
      <c r="AWN50" s="843"/>
      <c r="AWO50" s="843"/>
      <c r="AWP50" s="843"/>
      <c r="AWQ50" s="843"/>
      <c r="AWR50" s="843"/>
      <c r="AWS50" s="843"/>
      <c r="AWT50" s="843"/>
      <c r="AWU50" s="843"/>
      <c r="AWV50" s="843"/>
      <c r="AWW50" s="843"/>
      <c r="AWX50" s="843"/>
      <c r="AWY50" s="843"/>
      <c r="AWZ50" s="843"/>
      <c r="AXA50" s="843"/>
      <c r="AXB50" s="843"/>
      <c r="AXC50" s="843"/>
      <c r="AXD50" s="843"/>
      <c r="AXE50" s="843"/>
      <c r="AXF50" s="843"/>
      <c r="AXG50" s="843"/>
      <c r="AXH50" s="843"/>
      <c r="AXI50" s="843"/>
      <c r="AXJ50" s="843"/>
      <c r="AXK50" s="843"/>
      <c r="AXL50" s="843"/>
      <c r="AXM50" s="843"/>
      <c r="AXN50" s="843"/>
      <c r="AXO50" s="843"/>
      <c r="AXP50" s="843"/>
      <c r="AXQ50" s="843"/>
      <c r="AXR50" s="843"/>
      <c r="AXS50" s="843"/>
      <c r="AXT50" s="843"/>
      <c r="AXU50" s="843"/>
      <c r="AXV50" s="843"/>
      <c r="AXW50" s="843"/>
      <c r="AXX50" s="843"/>
      <c r="AXY50" s="843"/>
      <c r="AXZ50" s="843"/>
      <c r="AYA50" s="843"/>
      <c r="AYB50" s="843"/>
      <c r="AYC50" s="843"/>
      <c r="AYD50" s="843"/>
      <c r="AYE50" s="843"/>
      <c r="AYF50" s="843"/>
      <c r="AYG50" s="843"/>
      <c r="AYH50" s="843"/>
      <c r="AYI50" s="843"/>
      <c r="AYJ50" s="843"/>
      <c r="AYK50" s="843"/>
      <c r="AYL50" s="843"/>
      <c r="AYM50" s="843"/>
      <c r="AYN50" s="843"/>
      <c r="AYO50" s="843"/>
      <c r="AYP50" s="843"/>
      <c r="AYQ50" s="843"/>
      <c r="AYR50" s="843"/>
      <c r="AYS50" s="843"/>
    </row>
    <row r="51" spans="1:1345" s="706" customFormat="1" ht="15.75" hidden="1" customHeight="1">
      <c r="A51" s="707"/>
      <c r="B51" s="717"/>
      <c r="C51" s="718"/>
      <c r="D51" s="724"/>
      <c r="E51" s="745"/>
      <c r="F51" s="717"/>
      <c r="G51" s="717"/>
      <c r="H51" s="710">
        <f t="shared" si="19"/>
        <v>0</v>
      </c>
      <c r="I51" s="710">
        <f t="shared" si="6"/>
        <v>0</v>
      </c>
      <c r="J51" s="710">
        <f t="shared" si="23"/>
        <v>0</v>
      </c>
      <c r="K51" s="711">
        <f t="shared" si="24"/>
        <v>0</v>
      </c>
      <c r="L51" s="747"/>
      <c r="M51" s="747"/>
      <c r="N51" s="748"/>
      <c r="O51" s="747"/>
      <c r="P51" s="747"/>
      <c r="Q51" s="748"/>
      <c r="R51" s="747"/>
      <c r="S51" s="747"/>
      <c r="T51" s="748"/>
      <c r="U51" s="747"/>
      <c r="V51" s="747"/>
      <c r="W51" s="748"/>
      <c r="X51" s="747"/>
      <c r="Y51" s="747"/>
      <c r="Z51" s="748"/>
      <c r="AA51" s="747"/>
      <c r="AB51" s="747"/>
      <c r="AC51" s="748"/>
      <c r="AD51" s="747"/>
      <c r="AE51" s="747"/>
      <c r="AF51" s="748"/>
      <c r="AG51" s="747"/>
      <c r="AH51" s="747"/>
      <c r="AI51" s="748"/>
      <c r="AJ51" s="747"/>
      <c r="AK51" s="747"/>
      <c r="AL51" s="748"/>
      <c r="AM51" s="747"/>
      <c r="AN51" s="747"/>
      <c r="AO51" s="748"/>
      <c r="AP51" s="747"/>
      <c r="AQ51" s="747"/>
      <c r="AR51" s="748"/>
      <c r="AS51" s="747"/>
      <c r="AT51" s="747"/>
      <c r="AU51" s="748"/>
      <c r="AV51" s="747"/>
      <c r="AW51" s="747"/>
      <c r="AX51" s="748"/>
      <c r="AY51" s="747"/>
      <c r="AZ51" s="747"/>
      <c r="BA51" s="748"/>
      <c r="BB51" s="747"/>
      <c r="BC51" s="747"/>
      <c r="BD51" s="748"/>
      <c r="BE51" s="747"/>
      <c r="BF51" s="747"/>
      <c r="BG51" s="748"/>
      <c r="BH51" s="747"/>
      <c r="BI51" s="747"/>
      <c r="BJ51" s="748"/>
      <c r="BK51" s="747"/>
      <c r="BL51" s="747"/>
      <c r="BM51" s="748"/>
      <c r="BN51" s="747"/>
      <c r="BO51" s="747"/>
      <c r="BP51" s="748"/>
      <c r="BQ51" s="747"/>
      <c r="BR51" s="747"/>
      <c r="BS51" s="748"/>
      <c r="BT51" s="747"/>
      <c r="BU51" s="747"/>
      <c r="BV51" s="748"/>
      <c r="BW51" s="747"/>
      <c r="BX51" s="747"/>
      <c r="BY51" s="748"/>
      <c r="BZ51" s="747"/>
      <c r="CA51" s="747"/>
      <c r="CB51" s="748"/>
      <c r="CC51" s="747"/>
      <c r="CD51" s="747"/>
      <c r="CE51" s="748"/>
      <c r="CF51" s="747"/>
      <c r="CG51" s="747"/>
      <c r="CH51" s="748"/>
      <c r="CI51" s="747"/>
      <c r="CJ51" s="747"/>
      <c r="CK51" s="748"/>
      <c r="CL51" s="747"/>
      <c r="CM51" s="747"/>
      <c r="CN51" s="748"/>
      <c r="CO51" s="747"/>
      <c r="CP51" s="747"/>
      <c r="CQ51" s="748"/>
      <c r="CR51" s="747"/>
      <c r="CS51" s="747"/>
      <c r="CT51" s="748"/>
      <c r="CU51" s="747"/>
      <c r="CV51" s="747"/>
      <c r="CW51" s="748"/>
      <c r="CX51" s="747"/>
      <c r="CY51" s="747"/>
      <c r="CZ51" s="748"/>
      <c r="DA51" s="747"/>
      <c r="DB51" s="747"/>
      <c r="DC51" s="748"/>
      <c r="DD51" s="747"/>
      <c r="DE51" s="747"/>
      <c r="DF51" s="748"/>
      <c r="DG51" s="747"/>
      <c r="DH51" s="747"/>
      <c r="DI51" s="748"/>
      <c r="DJ51" s="747"/>
      <c r="DK51" s="747"/>
      <c r="DL51" s="748"/>
      <c r="DM51" s="747"/>
      <c r="DN51" s="747"/>
      <c r="DO51" s="748"/>
      <c r="DP51" s="747"/>
      <c r="DQ51" s="747"/>
      <c r="DR51" s="748"/>
      <c r="DS51" s="747"/>
      <c r="DT51" s="747"/>
      <c r="DU51" s="748"/>
      <c r="DV51" s="747"/>
      <c r="DW51" s="747"/>
      <c r="DX51" s="748"/>
      <c r="DY51" s="747"/>
      <c r="DZ51" s="747"/>
      <c r="EA51" s="748"/>
      <c r="EB51" s="747"/>
      <c r="EC51" s="747"/>
      <c r="ED51" s="748"/>
      <c r="EE51" s="747"/>
      <c r="EF51" s="747"/>
      <c r="EG51" s="748"/>
      <c r="EH51" s="747"/>
      <c r="EI51" s="747"/>
      <c r="EJ51" s="748"/>
      <c r="EK51" s="748"/>
      <c r="EL51" s="748"/>
      <c r="EM51" s="748"/>
      <c r="EN51" s="748"/>
      <c r="EO51" s="748"/>
      <c r="EP51" s="748"/>
      <c r="EQ51" s="747"/>
      <c r="ER51" s="747"/>
      <c r="ES51" s="748"/>
      <c r="ET51" s="747"/>
      <c r="EU51" s="747"/>
      <c r="EV51" s="748"/>
      <c r="EW51" s="747"/>
      <c r="EX51" s="747"/>
      <c r="EY51" s="748"/>
      <c r="EZ51" s="747"/>
      <c r="FA51" s="747"/>
      <c r="FB51" s="748"/>
      <c r="FC51" s="747"/>
      <c r="FD51" s="747"/>
      <c r="FE51" s="748"/>
      <c r="FF51" s="747"/>
      <c r="FG51" s="747"/>
      <c r="FH51" s="748"/>
      <c r="FI51" s="747"/>
      <c r="FJ51" s="747"/>
      <c r="FK51" s="748"/>
      <c r="FL51" s="747"/>
      <c r="FM51" s="747"/>
      <c r="FN51" s="748"/>
      <c r="FO51" s="747"/>
      <c r="FP51" s="747"/>
      <c r="FQ51" s="748"/>
      <c r="FR51" s="747"/>
      <c r="FS51" s="747"/>
      <c r="FT51" s="748"/>
      <c r="FU51" s="747"/>
      <c r="FV51" s="747"/>
      <c r="FW51" s="748"/>
      <c r="FX51" s="747"/>
      <c r="FY51" s="747"/>
      <c r="FZ51" s="748"/>
      <c r="GA51" s="710">
        <f t="shared" si="27"/>
        <v>0</v>
      </c>
      <c r="GB51" s="710">
        <f t="shared" si="22"/>
        <v>0</v>
      </c>
      <c r="GC51" s="748"/>
      <c r="GD51" s="705">
        <f t="shared" si="3"/>
        <v>0</v>
      </c>
      <c r="GE51" s="835"/>
      <c r="GF51" s="843"/>
      <c r="GG51" s="843"/>
      <c r="GH51" s="843"/>
      <c r="GI51" s="843"/>
      <c r="GJ51" s="843"/>
      <c r="GK51" s="843"/>
      <c r="GL51" s="843"/>
      <c r="GM51" s="843"/>
      <c r="GN51" s="843"/>
      <c r="GO51" s="843"/>
      <c r="GP51" s="843"/>
      <c r="GQ51" s="843"/>
      <c r="GR51" s="843"/>
      <c r="GS51" s="843"/>
      <c r="GT51" s="843"/>
      <c r="GU51" s="843"/>
      <c r="GV51" s="843"/>
      <c r="GW51" s="843"/>
      <c r="GX51" s="843"/>
      <c r="GY51" s="843"/>
      <c r="GZ51" s="843"/>
      <c r="HA51" s="843"/>
      <c r="HB51" s="843"/>
      <c r="HC51" s="843"/>
      <c r="HD51" s="843"/>
      <c r="HE51" s="843"/>
      <c r="HF51" s="843"/>
      <c r="HG51" s="843"/>
      <c r="HH51" s="843"/>
      <c r="HI51" s="843"/>
      <c r="HJ51" s="843"/>
      <c r="HK51" s="843"/>
      <c r="HL51" s="843"/>
      <c r="HM51" s="843"/>
      <c r="HN51" s="843"/>
      <c r="HO51" s="843"/>
      <c r="HP51" s="843"/>
      <c r="HQ51" s="843"/>
      <c r="HR51" s="843"/>
      <c r="HS51" s="843"/>
      <c r="HT51" s="843"/>
      <c r="HU51" s="843"/>
      <c r="HV51" s="843"/>
      <c r="HW51" s="843"/>
      <c r="HX51" s="843"/>
      <c r="HY51" s="843"/>
      <c r="HZ51" s="843"/>
      <c r="IA51" s="843"/>
      <c r="IB51" s="843"/>
      <c r="IC51" s="843"/>
      <c r="ID51" s="843"/>
      <c r="IE51" s="843"/>
      <c r="IF51" s="843"/>
      <c r="IG51" s="843"/>
      <c r="IH51" s="843"/>
      <c r="II51" s="843"/>
      <c r="IJ51" s="843"/>
      <c r="IK51" s="843"/>
      <c r="IL51" s="843"/>
      <c r="IM51" s="843"/>
      <c r="IN51" s="843"/>
      <c r="IO51" s="843"/>
      <c r="IP51" s="843"/>
      <c r="IQ51" s="843"/>
      <c r="IR51" s="843"/>
      <c r="IS51" s="843"/>
      <c r="IT51" s="843"/>
      <c r="IU51" s="843"/>
      <c r="IV51" s="843"/>
      <c r="IW51" s="843"/>
      <c r="IX51" s="843"/>
      <c r="IY51" s="843"/>
      <c r="IZ51" s="843"/>
      <c r="JA51" s="843"/>
      <c r="JB51" s="843"/>
      <c r="JC51" s="843"/>
      <c r="JD51" s="843"/>
      <c r="JE51" s="843"/>
      <c r="JF51" s="843"/>
      <c r="JG51" s="843"/>
      <c r="JH51" s="843"/>
      <c r="JI51" s="843"/>
      <c r="JJ51" s="843"/>
      <c r="JK51" s="843"/>
      <c r="JL51" s="843"/>
      <c r="JM51" s="843"/>
      <c r="JN51" s="843"/>
      <c r="JO51" s="843"/>
      <c r="JP51" s="843"/>
      <c r="JQ51" s="843"/>
      <c r="JR51" s="843"/>
      <c r="JS51" s="843"/>
      <c r="JT51" s="843"/>
      <c r="JU51" s="843"/>
      <c r="JV51" s="843"/>
      <c r="JW51" s="843"/>
      <c r="JX51" s="843"/>
      <c r="JY51" s="843"/>
      <c r="JZ51" s="843"/>
      <c r="KA51" s="843"/>
      <c r="KB51" s="843"/>
      <c r="KC51" s="843"/>
      <c r="KD51" s="843"/>
      <c r="KE51" s="843"/>
      <c r="KF51" s="843"/>
      <c r="KG51" s="843"/>
      <c r="KH51" s="843"/>
      <c r="KI51" s="843"/>
      <c r="KJ51" s="843"/>
      <c r="KK51" s="843"/>
      <c r="KL51" s="843"/>
      <c r="KM51" s="843"/>
      <c r="KN51" s="843"/>
      <c r="KO51" s="843"/>
      <c r="KP51" s="843"/>
      <c r="KQ51" s="843"/>
      <c r="KR51" s="843"/>
      <c r="KS51" s="843"/>
      <c r="KT51" s="843"/>
      <c r="KU51" s="843"/>
      <c r="KV51" s="843"/>
      <c r="KW51" s="843"/>
      <c r="KX51" s="843"/>
      <c r="KY51" s="843"/>
      <c r="KZ51" s="843"/>
      <c r="LA51" s="843"/>
      <c r="LB51" s="843"/>
      <c r="LC51" s="843"/>
      <c r="LD51" s="843"/>
      <c r="LE51" s="843"/>
      <c r="LF51" s="843"/>
      <c r="LG51" s="843"/>
      <c r="LH51" s="843"/>
      <c r="LI51" s="843"/>
      <c r="LJ51" s="843"/>
      <c r="LK51" s="843"/>
      <c r="LL51" s="843"/>
      <c r="LM51" s="843"/>
      <c r="LN51" s="843"/>
      <c r="LO51" s="843"/>
      <c r="LP51" s="843"/>
      <c r="LQ51" s="843"/>
      <c r="LR51" s="843"/>
      <c r="LS51" s="843"/>
      <c r="LT51" s="843"/>
      <c r="LU51" s="843"/>
      <c r="LV51" s="843"/>
      <c r="LW51" s="843"/>
      <c r="LX51" s="843"/>
      <c r="LY51" s="843"/>
      <c r="LZ51" s="843"/>
      <c r="MA51" s="843"/>
      <c r="MB51" s="843"/>
      <c r="MC51" s="843"/>
      <c r="MD51" s="843"/>
      <c r="ME51" s="843"/>
      <c r="MF51" s="843"/>
      <c r="MG51" s="843"/>
      <c r="MH51" s="843"/>
      <c r="MI51" s="843"/>
      <c r="MJ51" s="843"/>
      <c r="MK51" s="843"/>
      <c r="ML51" s="843"/>
      <c r="MM51" s="843"/>
      <c r="MN51" s="843"/>
      <c r="MO51" s="843"/>
      <c r="MP51" s="843"/>
      <c r="MQ51" s="843"/>
      <c r="MR51" s="843"/>
      <c r="MS51" s="843"/>
      <c r="MT51" s="843"/>
      <c r="MU51" s="843"/>
      <c r="MV51" s="843"/>
      <c r="MW51" s="843"/>
      <c r="MX51" s="843"/>
      <c r="MY51" s="843"/>
      <c r="MZ51" s="843"/>
      <c r="NA51" s="843"/>
      <c r="NB51" s="843"/>
      <c r="NC51" s="843"/>
      <c r="ND51" s="843"/>
      <c r="NE51" s="843"/>
      <c r="NF51" s="843"/>
      <c r="NG51" s="843"/>
      <c r="NH51" s="843"/>
      <c r="NI51" s="843"/>
      <c r="NJ51" s="843"/>
      <c r="NK51" s="843"/>
      <c r="NL51" s="843"/>
      <c r="NM51" s="843"/>
      <c r="NN51" s="843"/>
      <c r="NO51" s="843"/>
      <c r="NP51" s="843"/>
      <c r="NQ51" s="843"/>
      <c r="NR51" s="843"/>
      <c r="NS51" s="843"/>
      <c r="NT51" s="843"/>
      <c r="NU51" s="843"/>
      <c r="NV51" s="843"/>
      <c r="NW51" s="843"/>
      <c r="NX51" s="843"/>
      <c r="NY51" s="843"/>
      <c r="NZ51" s="843"/>
      <c r="OA51" s="843"/>
      <c r="OB51" s="843"/>
      <c r="OC51" s="843"/>
      <c r="OD51" s="843"/>
      <c r="OE51" s="843"/>
      <c r="OF51" s="843"/>
      <c r="OG51" s="843"/>
      <c r="OH51" s="843"/>
      <c r="OI51" s="843"/>
      <c r="OJ51" s="843"/>
      <c r="OK51" s="843"/>
      <c r="OL51" s="843"/>
      <c r="OM51" s="843"/>
      <c r="ON51" s="843"/>
      <c r="OO51" s="843"/>
      <c r="OP51" s="843"/>
      <c r="OQ51" s="843"/>
      <c r="OR51" s="843"/>
      <c r="OS51" s="843"/>
      <c r="OT51" s="843"/>
      <c r="OU51" s="843"/>
      <c r="OV51" s="843"/>
      <c r="OW51" s="843"/>
      <c r="OX51" s="843"/>
      <c r="OY51" s="843"/>
      <c r="OZ51" s="843"/>
      <c r="PA51" s="843"/>
      <c r="PB51" s="843"/>
      <c r="PC51" s="843"/>
      <c r="PD51" s="843"/>
      <c r="PE51" s="843"/>
      <c r="PF51" s="843"/>
      <c r="PG51" s="843"/>
      <c r="PH51" s="843"/>
      <c r="PI51" s="843"/>
      <c r="PJ51" s="843"/>
      <c r="PK51" s="843"/>
      <c r="PL51" s="843"/>
      <c r="PM51" s="843"/>
      <c r="PN51" s="843"/>
      <c r="PO51" s="843"/>
      <c r="PP51" s="843"/>
      <c r="PQ51" s="843"/>
      <c r="PR51" s="843"/>
      <c r="PS51" s="843"/>
      <c r="PT51" s="843"/>
      <c r="PU51" s="843"/>
      <c r="PV51" s="843"/>
      <c r="PW51" s="843"/>
      <c r="PX51" s="843"/>
      <c r="PY51" s="843"/>
      <c r="PZ51" s="843"/>
      <c r="QA51" s="843"/>
      <c r="QB51" s="843"/>
      <c r="QC51" s="843"/>
      <c r="QD51" s="843"/>
      <c r="QE51" s="843"/>
      <c r="QF51" s="843"/>
      <c r="QG51" s="843"/>
      <c r="QH51" s="843"/>
      <c r="QI51" s="843"/>
      <c r="QJ51" s="843"/>
      <c r="QK51" s="843"/>
      <c r="QL51" s="843"/>
      <c r="QM51" s="843"/>
      <c r="QN51" s="843"/>
      <c r="QO51" s="843"/>
      <c r="QP51" s="843"/>
      <c r="QQ51" s="843"/>
      <c r="QR51" s="843"/>
      <c r="QS51" s="843"/>
      <c r="QT51" s="843"/>
      <c r="QU51" s="843"/>
      <c r="QV51" s="843"/>
      <c r="QW51" s="843"/>
      <c r="QX51" s="843"/>
      <c r="QY51" s="843"/>
      <c r="QZ51" s="843"/>
      <c r="RA51" s="843"/>
      <c r="RB51" s="843"/>
      <c r="RC51" s="843"/>
      <c r="RD51" s="843"/>
      <c r="RE51" s="843"/>
      <c r="RF51" s="843"/>
      <c r="RG51" s="843"/>
      <c r="RH51" s="843"/>
      <c r="RI51" s="843"/>
      <c r="RJ51" s="843"/>
      <c r="RK51" s="843"/>
      <c r="RL51" s="843"/>
      <c r="RM51" s="843"/>
      <c r="RN51" s="843"/>
      <c r="RO51" s="843"/>
      <c r="RP51" s="843"/>
      <c r="RQ51" s="843"/>
      <c r="RR51" s="843"/>
      <c r="RS51" s="843"/>
      <c r="RT51" s="843"/>
      <c r="RU51" s="843"/>
      <c r="RV51" s="843"/>
      <c r="RW51" s="843"/>
      <c r="RX51" s="843"/>
      <c r="RY51" s="843"/>
      <c r="RZ51" s="843"/>
      <c r="SA51" s="843"/>
      <c r="SB51" s="843"/>
      <c r="SC51" s="843"/>
      <c r="SD51" s="843"/>
      <c r="SE51" s="843"/>
      <c r="SF51" s="843"/>
      <c r="SG51" s="843"/>
      <c r="SH51" s="843"/>
      <c r="SI51" s="843"/>
      <c r="SJ51" s="843"/>
      <c r="SK51" s="843"/>
      <c r="SL51" s="843"/>
      <c r="SM51" s="843"/>
      <c r="SN51" s="843"/>
      <c r="SO51" s="843"/>
      <c r="SP51" s="843"/>
      <c r="SQ51" s="843"/>
      <c r="SR51" s="843"/>
      <c r="SS51" s="843"/>
      <c r="ST51" s="843"/>
      <c r="SU51" s="843"/>
      <c r="SV51" s="843"/>
      <c r="SW51" s="843"/>
      <c r="SX51" s="843"/>
      <c r="SY51" s="843"/>
      <c r="SZ51" s="843"/>
      <c r="TA51" s="843"/>
      <c r="TB51" s="843"/>
      <c r="TC51" s="843"/>
      <c r="TD51" s="843"/>
      <c r="TE51" s="843"/>
      <c r="TF51" s="843"/>
      <c r="TG51" s="843"/>
      <c r="TH51" s="843"/>
      <c r="TI51" s="843"/>
      <c r="TJ51" s="843"/>
      <c r="TK51" s="843"/>
      <c r="TL51" s="843"/>
      <c r="TM51" s="843"/>
      <c r="TN51" s="843"/>
      <c r="TO51" s="843"/>
      <c r="TP51" s="843"/>
      <c r="TQ51" s="843"/>
      <c r="TR51" s="843"/>
      <c r="TS51" s="843"/>
      <c r="TT51" s="843"/>
      <c r="TU51" s="843"/>
      <c r="TV51" s="843"/>
      <c r="TW51" s="843"/>
      <c r="TX51" s="843"/>
      <c r="TY51" s="843"/>
      <c r="TZ51" s="843"/>
      <c r="UA51" s="843"/>
      <c r="UB51" s="843"/>
      <c r="UC51" s="843"/>
      <c r="UD51" s="843"/>
      <c r="UE51" s="843"/>
      <c r="UF51" s="843"/>
      <c r="UG51" s="843"/>
      <c r="UH51" s="843"/>
      <c r="UI51" s="843"/>
      <c r="UJ51" s="843"/>
      <c r="UK51" s="843"/>
      <c r="UL51" s="843"/>
      <c r="UM51" s="843"/>
      <c r="UN51" s="843"/>
      <c r="UO51" s="843"/>
      <c r="UP51" s="843"/>
      <c r="UQ51" s="843"/>
      <c r="UR51" s="843"/>
      <c r="US51" s="843"/>
      <c r="UT51" s="843"/>
      <c r="UU51" s="843"/>
      <c r="UV51" s="843"/>
      <c r="UW51" s="843"/>
      <c r="UX51" s="843"/>
      <c r="UY51" s="843"/>
      <c r="UZ51" s="843"/>
      <c r="VA51" s="843"/>
      <c r="VB51" s="843"/>
      <c r="VC51" s="843"/>
      <c r="VD51" s="843"/>
      <c r="VE51" s="843"/>
      <c r="VF51" s="843"/>
      <c r="VG51" s="843"/>
      <c r="VH51" s="843"/>
      <c r="VI51" s="843"/>
      <c r="VJ51" s="843"/>
      <c r="VK51" s="843"/>
      <c r="VL51" s="843"/>
      <c r="VM51" s="843"/>
      <c r="VN51" s="843"/>
      <c r="VO51" s="843"/>
      <c r="VP51" s="843"/>
      <c r="VQ51" s="843"/>
      <c r="VR51" s="843"/>
      <c r="VS51" s="843"/>
      <c r="VT51" s="843"/>
      <c r="VU51" s="843"/>
      <c r="VV51" s="843"/>
      <c r="VW51" s="843"/>
      <c r="VX51" s="843"/>
      <c r="VY51" s="843"/>
      <c r="VZ51" s="843"/>
      <c r="WA51" s="843"/>
      <c r="WB51" s="843"/>
      <c r="WC51" s="843"/>
      <c r="WD51" s="843"/>
      <c r="WE51" s="843"/>
      <c r="WF51" s="843"/>
      <c r="WG51" s="843"/>
      <c r="WH51" s="843"/>
      <c r="WI51" s="843"/>
      <c r="WJ51" s="843"/>
      <c r="WK51" s="843"/>
      <c r="WL51" s="843"/>
      <c r="WM51" s="843"/>
      <c r="WN51" s="843"/>
      <c r="WO51" s="843"/>
      <c r="WP51" s="843"/>
      <c r="WQ51" s="843"/>
      <c r="WR51" s="843"/>
      <c r="WS51" s="843"/>
      <c r="WT51" s="843"/>
      <c r="WU51" s="843"/>
      <c r="WV51" s="843"/>
      <c r="WW51" s="843"/>
      <c r="WX51" s="843"/>
      <c r="WY51" s="843"/>
      <c r="WZ51" s="843"/>
      <c r="XA51" s="843"/>
      <c r="XB51" s="843"/>
      <c r="XC51" s="843"/>
      <c r="XD51" s="843"/>
      <c r="XE51" s="843"/>
      <c r="XF51" s="843"/>
      <c r="XG51" s="843"/>
      <c r="XH51" s="843"/>
      <c r="XI51" s="843"/>
      <c r="XJ51" s="843"/>
      <c r="XK51" s="843"/>
      <c r="XL51" s="843"/>
      <c r="XM51" s="843"/>
      <c r="XN51" s="843"/>
      <c r="XO51" s="843"/>
      <c r="XP51" s="843"/>
      <c r="XQ51" s="843"/>
      <c r="XR51" s="843"/>
      <c r="XS51" s="843"/>
      <c r="XT51" s="843"/>
      <c r="XU51" s="843"/>
      <c r="XV51" s="843"/>
      <c r="XW51" s="843"/>
      <c r="XX51" s="843"/>
      <c r="XY51" s="843"/>
      <c r="XZ51" s="843"/>
      <c r="YA51" s="843"/>
      <c r="YB51" s="843"/>
      <c r="YC51" s="843"/>
      <c r="YD51" s="843"/>
      <c r="YE51" s="843"/>
      <c r="YF51" s="843"/>
      <c r="YG51" s="843"/>
      <c r="YH51" s="843"/>
      <c r="YI51" s="843"/>
      <c r="YJ51" s="843"/>
      <c r="YK51" s="843"/>
      <c r="YL51" s="843"/>
      <c r="YM51" s="843"/>
      <c r="YN51" s="843"/>
      <c r="YO51" s="843"/>
      <c r="YP51" s="843"/>
      <c r="YQ51" s="843"/>
      <c r="YR51" s="843"/>
      <c r="YS51" s="843"/>
      <c r="YT51" s="843"/>
      <c r="YU51" s="843"/>
      <c r="YV51" s="843"/>
      <c r="YW51" s="843"/>
      <c r="YX51" s="843"/>
      <c r="YY51" s="843"/>
      <c r="YZ51" s="843"/>
      <c r="ZA51" s="843"/>
      <c r="ZB51" s="843"/>
      <c r="ZC51" s="843"/>
      <c r="ZD51" s="843"/>
      <c r="ZE51" s="843"/>
      <c r="ZF51" s="843"/>
      <c r="ZG51" s="843"/>
      <c r="ZH51" s="843"/>
      <c r="ZI51" s="843"/>
      <c r="ZJ51" s="843"/>
      <c r="ZK51" s="843"/>
      <c r="ZL51" s="843"/>
      <c r="ZM51" s="843"/>
      <c r="ZN51" s="843"/>
      <c r="ZO51" s="843"/>
      <c r="ZP51" s="843"/>
      <c r="ZQ51" s="843"/>
      <c r="ZR51" s="843"/>
      <c r="ZS51" s="843"/>
      <c r="ZT51" s="843"/>
      <c r="ZU51" s="843"/>
      <c r="ZV51" s="843"/>
      <c r="ZW51" s="843"/>
      <c r="ZX51" s="843"/>
      <c r="ZY51" s="843"/>
      <c r="ZZ51" s="843"/>
      <c r="AAA51" s="843"/>
      <c r="AAB51" s="843"/>
      <c r="AAC51" s="843"/>
      <c r="AAD51" s="843"/>
      <c r="AAE51" s="843"/>
      <c r="AAF51" s="843"/>
      <c r="AAG51" s="843"/>
      <c r="AAH51" s="843"/>
      <c r="AAI51" s="843"/>
      <c r="AAJ51" s="843"/>
      <c r="AAK51" s="843"/>
      <c r="AAL51" s="843"/>
      <c r="AAM51" s="843"/>
      <c r="AAN51" s="843"/>
      <c r="AAO51" s="843"/>
      <c r="AAP51" s="843"/>
      <c r="AAQ51" s="843"/>
      <c r="AAR51" s="843"/>
      <c r="AAS51" s="843"/>
      <c r="AAT51" s="843"/>
      <c r="AAU51" s="843"/>
      <c r="AAV51" s="843"/>
      <c r="AAW51" s="843"/>
      <c r="AAX51" s="843"/>
      <c r="AAY51" s="843"/>
      <c r="AAZ51" s="843"/>
      <c r="ABA51" s="843"/>
      <c r="ABB51" s="843"/>
      <c r="ABC51" s="843"/>
      <c r="ABD51" s="843"/>
      <c r="ABE51" s="843"/>
      <c r="ABF51" s="843"/>
      <c r="ABG51" s="843"/>
      <c r="ABH51" s="843"/>
      <c r="ABI51" s="843"/>
      <c r="ABJ51" s="843"/>
      <c r="ABK51" s="843"/>
      <c r="ABL51" s="843"/>
      <c r="ABM51" s="843"/>
      <c r="ABN51" s="843"/>
      <c r="ABO51" s="843"/>
      <c r="ABP51" s="843"/>
      <c r="ABQ51" s="843"/>
      <c r="ABR51" s="843"/>
      <c r="ABS51" s="843"/>
      <c r="ABT51" s="843"/>
      <c r="ABU51" s="843"/>
      <c r="ABV51" s="843"/>
      <c r="ABW51" s="843"/>
      <c r="ABX51" s="843"/>
      <c r="ABY51" s="843"/>
      <c r="ABZ51" s="843"/>
      <c r="ACA51" s="843"/>
      <c r="ACB51" s="843"/>
      <c r="ACC51" s="843"/>
      <c r="ACD51" s="843"/>
      <c r="ACE51" s="843"/>
      <c r="ACF51" s="843"/>
      <c r="ACG51" s="843"/>
      <c r="ACH51" s="843"/>
      <c r="ACI51" s="843"/>
      <c r="ACJ51" s="843"/>
      <c r="ACK51" s="843"/>
      <c r="ACL51" s="843"/>
      <c r="ACM51" s="843"/>
      <c r="ACN51" s="843"/>
      <c r="ACO51" s="843"/>
      <c r="ACP51" s="843"/>
      <c r="ACQ51" s="843"/>
      <c r="ACR51" s="843"/>
      <c r="ACS51" s="843"/>
      <c r="ACT51" s="843"/>
      <c r="ACU51" s="843"/>
      <c r="ACV51" s="843"/>
      <c r="ACW51" s="843"/>
      <c r="ACX51" s="843"/>
      <c r="ACY51" s="843"/>
      <c r="ACZ51" s="843"/>
      <c r="ADA51" s="843"/>
      <c r="ADB51" s="843"/>
      <c r="ADC51" s="843"/>
      <c r="ADD51" s="843"/>
      <c r="ADE51" s="843"/>
      <c r="ADF51" s="843"/>
      <c r="ADG51" s="843"/>
      <c r="ADH51" s="843"/>
      <c r="ADI51" s="843"/>
      <c r="ADJ51" s="843"/>
      <c r="ADK51" s="843"/>
      <c r="ADL51" s="843"/>
      <c r="ADM51" s="843"/>
      <c r="ADN51" s="843"/>
      <c r="ADO51" s="843"/>
      <c r="ADP51" s="843"/>
      <c r="ADQ51" s="843"/>
      <c r="ADR51" s="843"/>
      <c r="ADS51" s="843"/>
      <c r="ADT51" s="843"/>
      <c r="ADU51" s="843"/>
      <c r="ADV51" s="843"/>
      <c r="ADW51" s="843"/>
      <c r="ADX51" s="843"/>
      <c r="ADY51" s="843"/>
      <c r="ADZ51" s="843"/>
      <c r="AEA51" s="843"/>
      <c r="AEB51" s="843"/>
      <c r="AEC51" s="843"/>
      <c r="AED51" s="843"/>
      <c r="AEE51" s="843"/>
      <c r="AEF51" s="843"/>
      <c r="AEG51" s="843"/>
      <c r="AEH51" s="843"/>
      <c r="AEI51" s="843"/>
      <c r="AEJ51" s="843"/>
      <c r="AEK51" s="843"/>
      <c r="AEL51" s="843"/>
      <c r="AEM51" s="843"/>
      <c r="AEN51" s="843"/>
      <c r="AEO51" s="843"/>
      <c r="AEP51" s="843"/>
      <c r="AEQ51" s="843"/>
      <c r="AER51" s="843"/>
      <c r="AES51" s="843"/>
      <c r="AET51" s="843"/>
      <c r="AEU51" s="843"/>
      <c r="AEV51" s="843"/>
      <c r="AEW51" s="843"/>
      <c r="AEX51" s="843"/>
      <c r="AEY51" s="843"/>
      <c r="AEZ51" s="843"/>
      <c r="AFA51" s="843"/>
      <c r="AFB51" s="843"/>
      <c r="AFC51" s="843"/>
      <c r="AFD51" s="843"/>
      <c r="AFE51" s="843"/>
      <c r="AFF51" s="843"/>
      <c r="AFG51" s="843"/>
      <c r="AFH51" s="843"/>
      <c r="AFI51" s="843"/>
      <c r="AFJ51" s="843"/>
      <c r="AFK51" s="843"/>
      <c r="AFL51" s="843"/>
      <c r="AFM51" s="843"/>
      <c r="AFN51" s="843"/>
      <c r="AFO51" s="843"/>
      <c r="AFP51" s="843"/>
      <c r="AFQ51" s="843"/>
      <c r="AFR51" s="843"/>
      <c r="AFS51" s="843"/>
      <c r="AFT51" s="843"/>
      <c r="AFU51" s="843"/>
      <c r="AFV51" s="843"/>
      <c r="AFW51" s="843"/>
      <c r="AFX51" s="843"/>
      <c r="AFY51" s="843"/>
      <c r="AFZ51" s="843"/>
      <c r="AGA51" s="843"/>
      <c r="AGB51" s="843"/>
      <c r="AGC51" s="843"/>
      <c r="AGD51" s="843"/>
      <c r="AGE51" s="843"/>
      <c r="AGF51" s="843"/>
      <c r="AGG51" s="843"/>
      <c r="AGH51" s="843"/>
      <c r="AGI51" s="843"/>
      <c r="AGJ51" s="843"/>
      <c r="AGK51" s="843"/>
      <c r="AGL51" s="843"/>
      <c r="AGM51" s="843"/>
      <c r="AGN51" s="843"/>
      <c r="AGO51" s="843"/>
      <c r="AGP51" s="843"/>
      <c r="AGQ51" s="843"/>
      <c r="AGR51" s="843"/>
      <c r="AGS51" s="843"/>
      <c r="AGT51" s="843"/>
      <c r="AGU51" s="843"/>
      <c r="AGV51" s="843"/>
      <c r="AGW51" s="843"/>
      <c r="AGX51" s="843"/>
      <c r="AGY51" s="843"/>
      <c r="AGZ51" s="843"/>
      <c r="AHA51" s="843"/>
      <c r="AHB51" s="843"/>
      <c r="AHC51" s="843"/>
      <c r="AHD51" s="843"/>
      <c r="AHE51" s="843"/>
      <c r="AHF51" s="843"/>
      <c r="AHG51" s="843"/>
      <c r="AHH51" s="843"/>
      <c r="AHI51" s="843"/>
      <c r="AHJ51" s="843"/>
      <c r="AHK51" s="843"/>
      <c r="AHL51" s="843"/>
      <c r="AHM51" s="843"/>
      <c r="AHN51" s="843"/>
      <c r="AHO51" s="843"/>
      <c r="AHP51" s="843"/>
      <c r="AHQ51" s="843"/>
      <c r="AHR51" s="843"/>
      <c r="AHS51" s="843"/>
      <c r="AHT51" s="843"/>
      <c r="AHU51" s="843"/>
      <c r="AHV51" s="843"/>
      <c r="AHW51" s="843"/>
      <c r="AHX51" s="843"/>
      <c r="AHY51" s="843"/>
      <c r="AHZ51" s="843"/>
      <c r="AIA51" s="843"/>
      <c r="AIB51" s="843"/>
      <c r="AIC51" s="843"/>
      <c r="AID51" s="843"/>
      <c r="AIE51" s="843"/>
      <c r="AIF51" s="843"/>
      <c r="AIG51" s="843"/>
      <c r="AIH51" s="843"/>
      <c r="AII51" s="843"/>
      <c r="AIJ51" s="843"/>
      <c r="AIK51" s="843"/>
      <c r="AIL51" s="843"/>
      <c r="AIM51" s="843"/>
      <c r="AIN51" s="843"/>
      <c r="AIO51" s="843"/>
      <c r="AIP51" s="843"/>
      <c r="AIQ51" s="843"/>
      <c r="AIR51" s="843"/>
      <c r="AIS51" s="843"/>
      <c r="AIT51" s="843"/>
      <c r="AIU51" s="843"/>
      <c r="AIV51" s="843"/>
      <c r="AIW51" s="843"/>
      <c r="AIX51" s="843"/>
      <c r="AIY51" s="843"/>
      <c r="AIZ51" s="843"/>
      <c r="AJA51" s="843"/>
      <c r="AJB51" s="843"/>
      <c r="AJC51" s="843"/>
      <c r="AJD51" s="843"/>
      <c r="AJE51" s="843"/>
      <c r="AJF51" s="843"/>
      <c r="AJG51" s="843"/>
      <c r="AJH51" s="843"/>
      <c r="AJI51" s="843"/>
      <c r="AJJ51" s="843"/>
      <c r="AJK51" s="843"/>
      <c r="AJL51" s="843"/>
      <c r="AJM51" s="843"/>
      <c r="AJN51" s="843"/>
      <c r="AJO51" s="843"/>
      <c r="AJP51" s="843"/>
      <c r="AJQ51" s="843"/>
      <c r="AJR51" s="843"/>
      <c r="AJS51" s="843"/>
      <c r="AJT51" s="843"/>
      <c r="AJU51" s="843"/>
      <c r="AJV51" s="843"/>
      <c r="AJW51" s="843"/>
      <c r="AJX51" s="843"/>
      <c r="AJY51" s="843"/>
      <c r="AJZ51" s="843"/>
      <c r="AKA51" s="843"/>
      <c r="AKB51" s="843"/>
      <c r="AKC51" s="843"/>
      <c r="AKD51" s="843"/>
      <c r="AKE51" s="843"/>
      <c r="AKF51" s="843"/>
      <c r="AKG51" s="843"/>
      <c r="AKH51" s="843"/>
      <c r="AKI51" s="843"/>
      <c r="AKJ51" s="843"/>
      <c r="AKK51" s="843"/>
      <c r="AKL51" s="843"/>
      <c r="AKM51" s="843"/>
      <c r="AKN51" s="843"/>
      <c r="AKO51" s="843"/>
      <c r="AKP51" s="843"/>
      <c r="AKQ51" s="843"/>
      <c r="AKR51" s="843"/>
      <c r="AKS51" s="843"/>
      <c r="AKT51" s="843"/>
      <c r="AKU51" s="843"/>
      <c r="AKV51" s="843"/>
      <c r="AKW51" s="843"/>
      <c r="AKX51" s="843"/>
      <c r="AKY51" s="843"/>
      <c r="AKZ51" s="843"/>
      <c r="ALA51" s="843"/>
      <c r="ALB51" s="843"/>
      <c r="ALC51" s="843"/>
      <c r="ALD51" s="843"/>
      <c r="ALE51" s="843"/>
      <c r="ALF51" s="843"/>
      <c r="ALG51" s="843"/>
      <c r="ALH51" s="843"/>
      <c r="ALI51" s="843"/>
      <c r="ALJ51" s="843"/>
      <c r="ALK51" s="843"/>
      <c r="ALL51" s="843"/>
      <c r="ALM51" s="843"/>
      <c r="ALN51" s="843"/>
      <c r="ALO51" s="843"/>
      <c r="ALP51" s="843"/>
      <c r="ALQ51" s="843"/>
      <c r="ALR51" s="843"/>
      <c r="ALS51" s="843"/>
      <c r="ALT51" s="843"/>
      <c r="ALU51" s="843"/>
      <c r="ALV51" s="843"/>
      <c r="ALW51" s="843"/>
      <c r="ALX51" s="843"/>
      <c r="ALY51" s="843"/>
      <c r="ALZ51" s="843"/>
      <c r="AMA51" s="843"/>
      <c r="AMB51" s="843"/>
      <c r="AMC51" s="843"/>
      <c r="AMD51" s="843"/>
      <c r="AME51" s="843"/>
      <c r="AMF51" s="843"/>
      <c r="AMG51" s="843"/>
      <c r="AMH51" s="843"/>
      <c r="AMI51" s="843"/>
      <c r="AMJ51" s="843"/>
      <c r="AMK51" s="843"/>
      <c r="AML51" s="843"/>
      <c r="AMM51" s="843"/>
      <c r="AMN51" s="843"/>
      <c r="AMO51" s="843"/>
      <c r="AMP51" s="843"/>
      <c r="AMQ51" s="843"/>
      <c r="AMR51" s="843"/>
      <c r="AMS51" s="843"/>
      <c r="AMT51" s="843"/>
      <c r="AMU51" s="843"/>
      <c r="AMV51" s="843"/>
      <c r="AMW51" s="843"/>
      <c r="AMX51" s="843"/>
      <c r="AMY51" s="843"/>
      <c r="AMZ51" s="843"/>
      <c r="ANA51" s="843"/>
      <c r="ANB51" s="843"/>
      <c r="ANC51" s="843"/>
      <c r="AND51" s="843"/>
      <c r="ANE51" s="843"/>
      <c r="ANF51" s="843"/>
      <c r="ANG51" s="843"/>
      <c r="ANH51" s="843"/>
      <c r="ANI51" s="843"/>
      <c r="ANJ51" s="843"/>
      <c r="ANK51" s="843"/>
      <c r="ANL51" s="843"/>
      <c r="ANM51" s="843"/>
      <c r="ANN51" s="843"/>
      <c r="ANO51" s="843"/>
      <c r="ANP51" s="843"/>
      <c r="ANQ51" s="843"/>
      <c r="ANR51" s="843"/>
      <c r="ANS51" s="843"/>
      <c r="ANT51" s="843"/>
      <c r="ANU51" s="843"/>
      <c r="ANV51" s="843"/>
      <c r="ANW51" s="843"/>
      <c r="ANX51" s="843"/>
      <c r="ANY51" s="843"/>
      <c r="ANZ51" s="843"/>
      <c r="AOA51" s="843"/>
      <c r="AOB51" s="843"/>
      <c r="AOC51" s="843"/>
      <c r="AOD51" s="843"/>
      <c r="AOE51" s="843"/>
      <c r="AOF51" s="843"/>
      <c r="AOG51" s="843"/>
      <c r="AOH51" s="843"/>
      <c r="AOI51" s="843"/>
      <c r="AOJ51" s="843"/>
      <c r="AOK51" s="843"/>
      <c r="AOL51" s="843"/>
      <c r="AOM51" s="843"/>
      <c r="AON51" s="843"/>
      <c r="AOO51" s="843"/>
      <c r="AOP51" s="843"/>
      <c r="AOQ51" s="843"/>
      <c r="AOR51" s="843"/>
      <c r="AOS51" s="843"/>
      <c r="AOT51" s="843"/>
      <c r="AOU51" s="843"/>
      <c r="AOV51" s="843"/>
      <c r="AOW51" s="843"/>
      <c r="AOX51" s="843"/>
      <c r="AOY51" s="843"/>
      <c r="AOZ51" s="843"/>
      <c r="APA51" s="843"/>
      <c r="APB51" s="843"/>
      <c r="APC51" s="843"/>
      <c r="APD51" s="843"/>
      <c r="APE51" s="843"/>
      <c r="APF51" s="843"/>
      <c r="APG51" s="843"/>
      <c r="APH51" s="843"/>
      <c r="API51" s="843"/>
      <c r="APJ51" s="843"/>
      <c r="APK51" s="843"/>
      <c r="APL51" s="843"/>
      <c r="APM51" s="843"/>
      <c r="APN51" s="843"/>
      <c r="APO51" s="843"/>
      <c r="APP51" s="843"/>
      <c r="APQ51" s="843"/>
      <c r="APR51" s="843"/>
      <c r="APS51" s="843"/>
      <c r="APT51" s="843"/>
      <c r="APU51" s="843"/>
      <c r="APV51" s="843"/>
      <c r="APW51" s="843"/>
      <c r="APX51" s="843"/>
      <c r="APY51" s="843"/>
      <c r="APZ51" s="843"/>
      <c r="AQA51" s="843"/>
      <c r="AQB51" s="843"/>
      <c r="AQC51" s="843"/>
      <c r="AQD51" s="843"/>
      <c r="AQE51" s="843"/>
      <c r="AQF51" s="843"/>
      <c r="AQG51" s="843"/>
      <c r="AQH51" s="843"/>
      <c r="AQI51" s="843"/>
      <c r="AQJ51" s="843"/>
      <c r="AQK51" s="843"/>
      <c r="AQL51" s="843"/>
      <c r="AQM51" s="843"/>
      <c r="AQN51" s="843"/>
      <c r="AQO51" s="843"/>
      <c r="AQP51" s="843"/>
      <c r="AQQ51" s="843"/>
      <c r="AQR51" s="843"/>
      <c r="AQS51" s="843"/>
      <c r="AQT51" s="843"/>
      <c r="AQU51" s="843"/>
      <c r="AQV51" s="843"/>
      <c r="AQW51" s="843"/>
      <c r="AQX51" s="843"/>
      <c r="AQY51" s="843"/>
      <c r="AQZ51" s="843"/>
      <c r="ARA51" s="843"/>
      <c r="ARB51" s="843"/>
      <c r="ARC51" s="843"/>
      <c r="ARD51" s="843"/>
      <c r="ARE51" s="843"/>
      <c r="ARF51" s="843"/>
      <c r="ARG51" s="843"/>
      <c r="ARH51" s="843"/>
      <c r="ARI51" s="843"/>
      <c r="ARJ51" s="843"/>
      <c r="ARK51" s="843"/>
      <c r="ARL51" s="843"/>
      <c r="ARM51" s="843"/>
      <c r="ARN51" s="843"/>
      <c r="ARO51" s="843"/>
      <c r="ARP51" s="843"/>
      <c r="ARQ51" s="843"/>
      <c r="ARR51" s="843"/>
      <c r="ARS51" s="843"/>
      <c r="ART51" s="843"/>
      <c r="ARU51" s="843"/>
      <c r="ARV51" s="843"/>
      <c r="ARW51" s="843"/>
      <c r="ARX51" s="843"/>
      <c r="ARY51" s="843"/>
      <c r="ARZ51" s="843"/>
      <c r="ASA51" s="843"/>
      <c r="ASB51" s="843"/>
      <c r="ASC51" s="843"/>
      <c r="ASD51" s="843"/>
      <c r="ASE51" s="843"/>
      <c r="ASF51" s="843"/>
      <c r="ASG51" s="843"/>
      <c r="ASH51" s="843"/>
      <c r="ASI51" s="843"/>
      <c r="ASJ51" s="843"/>
      <c r="ASK51" s="843"/>
      <c r="ASL51" s="843"/>
      <c r="ASM51" s="843"/>
      <c r="ASN51" s="843"/>
      <c r="ASO51" s="843"/>
      <c r="ASP51" s="843"/>
      <c r="ASQ51" s="843"/>
      <c r="ASR51" s="843"/>
      <c r="ASS51" s="843"/>
      <c r="AST51" s="843"/>
      <c r="ASU51" s="843"/>
      <c r="ASV51" s="843"/>
      <c r="ASW51" s="843"/>
      <c r="ASX51" s="843"/>
      <c r="ASY51" s="843"/>
      <c r="ASZ51" s="843"/>
      <c r="ATA51" s="843"/>
      <c r="ATB51" s="843"/>
      <c r="ATC51" s="843"/>
      <c r="ATD51" s="843"/>
      <c r="ATE51" s="843"/>
      <c r="ATF51" s="843"/>
      <c r="ATG51" s="843"/>
      <c r="ATH51" s="843"/>
      <c r="ATI51" s="843"/>
      <c r="ATJ51" s="843"/>
      <c r="ATK51" s="843"/>
      <c r="ATL51" s="843"/>
      <c r="ATM51" s="843"/>
      <c r="ATN51" s="843"/>
      <c r="ATO51" s="843"/>
      <c r="ATP51" s="843"/>
      <c r="ATQ51" s="843"/>
      <c r="ATR51" s="843"/>
      <c r="ATS51" s="843"/>
      <c r="ATT51" s="843"/>
      <c r="ATU51" s="843"/>
      <c r="ATV51" s="843"/>
      <c r="ATW51" s="843"/>
      <c r="ATX51" s="843"/>
      <c r="ATY51" s="843"/>
      <c r="ATZ51" s="843"/>
      <c r="AUA51" s="843"/>
      <c r="AUB51" s="843"/>
      <c r="AUC51" s="843"/>
      <c r="AUD51" s="843"/>
      <c r="AUE51" s="843"/>
      <c r="AUF51" s="843"/>
      <c r="AUG51" s="843"/>
      <c r="AUH51" s="843"/>
      <c r="AUI51" s="843"/>
      <c r="AUJ51" s="843"/>
      <c r="AUK51" s="843"/>
      <c r="AUL51" s="843"/>
      <c r="AUM51" s="843"/>
      <c r="AUN51" s="843"/>
      <c r="AUO51" s="843"/>
      <c r="AUP51" s="843"/>
      <c r="AUQ51" s="843"/>
      <c r="AUR51" s="843"/>
      <c r="AUS51" s="843"/>
      <c r="AUT51" s="843"/>
      <c r="AUU51" s="843"/>
      <c r="AUV51" s="843"/>
      <c r="AUW51" s="843"/>
      <c r="AUX51" s="843"/>
      <c r="AUY51" s="843"/>
      <c r="AUZ51" s="843"/>
      <c r="AVA51" s="843"/>
      <c r="AVB51" s="843"/>
      <c r="AVC51" s="843"/>
      <c r="AVD51" s="843"/>
      <c r="AVE51" s="843"/>
      <c r="AVF51" s="843"/>
      <c r="AVG51" s="843"/>
      <c r="AVH51" s="843"/>
      <c r="AVI51" s="843"/>
      <c r="AVJ51" s="843"/>
      <c r="AVK51" s="843"/>
      <c r="AVL51" s="843"/>
      <c r="AVM51" s="843"/>
      <c r="AVN51" s="843"/>
      <c r="AVO51" s="843"/>
      <c r="AVP51" s="843"/>
      <c r="AVQ51" s="843"/>
      <c r="AVR51" s="843"/>
      <c r="AVS51" s="843"/>
      <c r="AVT51" s="843"/>
      <c r="AVU51" s="843"/>
      <c r="AVV51" s="843"/>
      <c r="AVW51" s="843"/>
      <c r="AVX51" s="843"/>
      <c r="AVY51" s="843"/>
      <c r="AVZ51" s="843"/>
      <c r="AWA51" s="843"/>
      <c r="AWB51" s="843"/>
      <c r="AWC51" s="843"/>
      <c r="AWD51" s="843"/>
      <c r="AWE51" s="843"/>
      <c r="AWF51" s="843"/>
      <c r="AWG51" s="843"/>
      <c r="AWH51" s="843"/>
      <c r="AWI51" s="843"/>
      <c r="AWJ51" s="843"/>
      <c r="AWK51" s="843"/>
      <c r="AWL51" s="843"/>
      <c r="AWM51" s="843"/>
      <c r="AWN51" s="843"/>
      <c r="AWO51" s="843"/>
      <c r="AWP51" s="843"/>
      <c r="AWQ51" s="843"/>
      <c r="AWR51" s="843"/>
      <c r="AWS51" s="843"/>
      <c r="AWT51" s="843"/>
      <c r="AWU51" s="843"/>
      <c r="AWV51" s="843"/>
      <c r="AWW51" s="843"/>
      <c r="AWX51" s="843"/>
      <c r="AWY51" s="843"/>
      <c r="AWZ51" s="843"/>
      <c r="AXA51" s="843"/>
      <c r="AXB51" s="843"/>
      <c r="AXC51" s="843"/>
      <c r="AXD51" s="843"/>
      <c r="AXE51" s="843"/>
      <c r="AXF51" s="843"/>
      <c r="AXG51" s="843"/>
      <c r="AXH51" s="843"/>
      <c r="AXI51" s="843"/>
      <c r="AXJ51" s="843"/>
      <c r="AXK51" s="843"/>
      <c r="AXL51" s="843"/>
      <c r="AXM51" s="843"/>
      <c r="AXN51" s="843"/>
      <c r="AXO51" s="843"/>
      <c r="AXP51" s="843"/>
      <c r="AXQ51" s="843"/>
      <c r="AXR51" s="843"/>
      <c r="AXS51" s="843"/>
      <c r="AXT51" s="843"/>
      <c r="AXU51" s="843"/>
      <c r="AXV51" s="843"/>
      <c r="AXW51" s="843"/>
      <c r="AXX51" s="843"/>
      <c r="AXY51" s="843"/>
      <c r="AXZ51" s="843"/>
      <c r="AYA51" s="843"/>
      <c r="AYB51" s="843"/>
      <c r="AYC51" s="843"/>
      <c r="AYD51" s="843"/>
      <c r="AYE51" s="843"/>
      <c r="AYF51" s="843"/>
      <c r="AYG51" s="843"/>
      <c r="AYH51" s="843"/>
      <c r="AYI51" s="843"/>
      <c r="AYJ51" s="843"/>
      <c r="AYK51" s="843"/>
      <c r="AYL51" s="843"/>
      <c r="AYM51" s="843"/>
      <c r="AYN51" s="843"/>
      <c r="AYO51" s="843"/>
      <c r="AYP51" s="843"/>
      <c r="AYQ51" s="843"/>
      <c r="AYR51" s="843"/>
      <c r="AYS51" s="843"/>
    </row>
    <row r="52" spans="1:1345" s="706" customFormat="1" ht="15.75" hidden="1" customHeight="1">
      <c r="A52" s="707"/>
      <c r="B52" s="717"/>
      <c r="C52" s="718"/>
      <c r="D52" s="724"/>
      <c r="E52" s="745"/>
      <c r="F52" s="717"/>
      <c r="G52" s="717"/>
      <c r="H52" s="710">
        <f t="shared" si="19"/>
        <v>0</v>
      </c>
      <c r="I52" s="710">
        <f t="shared" si="6"/>
        <v>0</v>
      </c>
      <c r="J52" s="710">
        <f t="shared" si="23"/>
        <v>0</v>
      </c>
      <c r="K52" s="711">
        <f t="shared" si="24"/>
        <v>0</v>
      </c>
      <c r="L52" s="747"/>
      <c r="M52" s="747"/>
      <c r="N52" s="748"/>
      <c r="O52" s="747"/>
      <c r="P52" s="747"/>
      <c r="Q52" s="748"/>
      <c r="R52" s="747"/>
      <c r="S52" s="747"/>
      <c r="T52" s="748"/>
      <c r="U52" s="747"/>
      <c r="V52" s="747"/>
      <c r="W52" s="748"/>
      <c r="X52" s="747"/>
      <c r="Y52" s="747"/>
      <c r="Z52" s="748"/>
      <c r="AA52" s="747"/>
      <c r="AB52" s="747"/>
      <c r="AC52" s="748"/>
      <c r="AD52" s="747"/>
      <c r="AE52" s="747"/>
      <c r="AF52" s="748"/>
      <c r="AG52" s="747"/>
      <c r="AH52" s="747"/>
      <c r="AI52" s="748"/>
      <c r="AJ52" s="747"/>
      <c r="AK52" s="747"/>
      <c r="AL52" s="748"/>
      <c r="AM52" s="747"/>
      <c r="AN52" s="747"/>
      <c r="AO52" s="748"/>
      <c r="AP52" s="747"/>
      <c r="AQ52" s="747"/>
      <c r="AR52" s="748"/>
      <c r="AS52" s="747"/>
      <c r="AT52" s="747"/>
      <c r="AU52" s="748"/>
      <c r="AV52" s="747"/>
      <c r="AW52" s="747"/>
      <c r="AX52" s="748"/>
      <c r="AY52" s="747"/>
      <c r="AZ52" s="747"/>
      <c r="BA52" s="748"/>
      <c r="BB52" s="747"/>
      <c r="BC52" s="747"/>
      <c r="BD52" s="748"/>
      <c r="BE52" s="747"/>
      <c r="BF52" s="747"/>
      <c r="BG52" s="748"/>
      <c r="BH52" s="747"/>
      <c r="BI52" s="747"/>
      <c r="BJ52" s="748"/>
      <c r="BK52" s="747"/>
      <c r="BL52" s="747"/>
      <c r="BM52" s="748"/>
      <c r="BN52" s="747"/>
      <c r="BO52" s="747"/>
      <c r="BP52" s="748"/>
      <c r="BQ52" s="747"/>
      <c r="BR52" s="747"/>
      <c r="BS52" s="748"/>
      <c r="BT52" s="747"/>
      <c r="BU52" s="747"/>
      <c r="BV52" s="748"/>
      <c r="BW52" s="747"/>
      <c r="BX52" s="747"/>
      <c r="BY52" s="748"/>
      <c r="BZ52" s="747"/>
      <c r="CA52" s="747"/>
      <c r="CB52" s="748"/>
      <c r="CC52" s="747"/>
      <c r="CD52" s="747"/>
      <c r="CE52" s="748"/>
      <c r="CF52" s="747"/>
      <c r="CG52" s="747"/>
      <c r="CH52" s="748"/>
      <c r="CI52" s="747"/>
      <c r="CJ52" s="747"/>
      <c r="CK52" s="748"/>
      <c r="CL52" s="747"/>
      <c r="CM52" s="747"/>
      <c r="CN52" s="748"/>
      <c r="CO52" s="747"/>
      <c r="CP52" s="747"/>
      <c r="CQ52" s="748"/>
      <c r="CR52" s="747"/>
      <c r="CS52" s="747"/>
      <c r="CT52" s="748"/>
      <c r="CU52" s="747"/>
      <c r="CV52" s="747"/>
      <c r="CW52" s="748"/>
      <c r="CX52" s="747"/>
      <c r="CY52" s="747"/>
      <c r="CZ52" s="748"/>
      <c r="DA52" s="747"/>
      <c r="DB52" s="747"/>
      <c r="DC52" s="748"/>
      <c r="DD52" s="747"/>
      <c r="DE52" s="747"/>
      <c r="DF52" s="748"/>
      <c r="DG52" s="747"/>
      <c r="DH52" s="747"/>
      <c r="DI52" s="748"/>
      <c r="DJ52" s="747"/>
      <c r="DK52" s="747"/>
      <c r="DL52" s="748"/>
      <c r="DM52" s="747"/>
      <c r="DN52" s="747"/>
      <c r="DO52" s="748"/>
      <c r="DP52" s="747"/>
      <c r="DQ52" s="747"/>
      <c r="DR52" s="748"/>
      <c r="DS52" s="747"/>
      <c r="DT52" s="747"/>
      <c r="DU52" s="748"/>
      <c r="DV52" s="747"/>
      <c r="DW52" s="747"/>
      <c r="DX52" s="748"/>
      <c r="DY52" s="747"/>
      <c r="DZ52" s="747"/>
      <c r="EA52" s="748"/>
      <c r="EB52" s="747"/>
      <c r="EC52" s="747"/>
      <c r="ED52" s="748"/>
      <c r="EE52" s="747"/>
      <c r="EF52" s="747"/>
      <c r="EG52" s="748"/>
      <c r="EH52" s="747"/>
      <c r="EI52" s="747"/>
      <c r="EJ52" s="748"/>
      <c r="EK52" s="748"/>
      <c r="EL52" s="748"/>
      <c r="EM52" s="748"/>
      <c r="EN52" s="748"/>
      <c r="EO52" s="748"/>
      <c r="EP52" s="748"/>
      <c r="EQ52" s="747"/>
      <c r="ER52" s="747"/>
      <c r="ES52" s="748"/>
      <c r="ET52" s="747"/>
      <c r="EU52" s="747"/>
      <c r="EV52" s="748"/>
      <c r="EW52" s="747"/>
      <c r="EX52" s="747"/>
      <c r="EY52" s="748"/>
      <c r="EZ52" s="747"/>
      <c r="FA52" s="747"/>
      <c r="FB52" s="748"/>
      <c r="FC52" s="747"/>
      <c r="FD52" s="747"/>
      <c r="FE52" s="748"/>
      <c r="FF52" s="747"/>
      <c r="FG52" s="747"/>
      <c r="FH52" s="748"/>
      <c r="FI52" s="747"/>
      <c r="FJ52" s="747"/>
      <c r="FK52" s="748"/>
      <c r="FL52" s="747"/>
      <c r="FM52" s="747"/>
      <c r="FN52" s="748"/>
      <c r="FO52" s="747"/>
      <c r="FP52" s="747"/>
      <c r="FQ52" s="748"/>
      <c r="FR52" s="747"/>
      <c r="FS52" s="747"/>
      <c r="FT52" s="748"/>
      <c r="FU52" s="747"/>
      <c r="FV52" s="747"/>
      <c r="FW52" s="748"/>
      <c r="FX52" s="747"/>
      <c r="FY52" s="747"/>
      <c r="FZ52" s="748"/>
      <c r="GA52" s="710">
        <f t="shared" si="27"/>
        <v>0</v>
      </c>
      <c r="GB52" s="710">
        <f t="shared" si="22"/>
        <v>0</v>
      </c>
      <c r="GC52" s="748"/>
      <c r="GD52" s="705">
        <f t="shared" si="3"/>
        <v>0</v>
      </c>
      <c r="GE52" s="835"/>
      <c r="GF52" s="843"/>
      <c r="GG52" s="843"/>
      <c r="GH52" s="843"/>
      <c r="GI52" s="843"/>
      <c r="GJ52" s="843"/>
      <c r="GK52" s="843"/>
      <c r="GL52" s="843"/>
      <c r="GM52" s="843"/>
      <c r="GN52" s="843"/>
      <c r="GO52" s="843"/>
      <c r="GP52" s="843"/>
      <c r="GQ52" s="843"/>
      <c r="GR52" s="843"/>
      <c r="GS52" s="843"/>
      <c r="GT52" s="843"/>
      <c r="GU52" s="843"/>
      <c r="GV52" s="843"/>
      <c r="GW52" s="843"/>
      <c r="GX52" s="843"/>
      <c r="GY52" s="843"/>
      <c r="GZ52" s="843"/>
      <c r="HA52" s="843"/>
      <c r="HB52" s="843"/>
      <c r="HC52" s="843"/>
      <c r="HD52" s="843"/>
      <c r="HE52" s="843"/>
      <c r="HF52" s="843"/>
      <c r="HG52" s="843"/>
      <c r="HH52" s="843"/>
      <c r="HI52" s="843"/>
      <c r="HJ52" s="843"/>
      <c r="HK52" s="843"/>
      <c r="HL52" s="843"/>
      <c r="HM52" s="843"/>
      <c r="HN52" s="843"/>
      <c r="HO52" s="843"/>
      <c r="HP52" s="843"/>
      <c r="HQ52" s="843"/>
      <c r="HR52" s="843"/>
      <c r="HS52" s="843"/>
      <c r="HT52" s="843"/>
      <c r="HU52" s="843"/>
      <c r="HV52" s="843"/>
      <c r="HW52" s="843"/>
      <c r="HX52" s="843"/>
      <c r="HY52" s="843"/>
      <c r="HZ52" s="843"/>
      <c r="IA52" s="843"/>
      <c r="IB52" s="843"/>
      <c r="IC52" s="843"/>
      <c r="ID52" s="843"/>
      <c r="IE52" s="843"/>
      <c r="IF52" s="843"/>
      <c r="IG52" s="843"/>
      <c r="IH52" s="843"/>
      <c r="II52" s="843"/>
      <c r="IJ52" s="843"/>
      <c r="IK52" s="843"/>
      <c r="IL52" s="843"/>
      <c r="IM52" s="843"/>
      <c r="IN52" s="843"/>
      <c r="IO52" s="843"/>
      <c r="IP52" s="843"/>
      <c r="IQ52" s="843"/>
      <c r="IR52" s="843"/>
      <c r="IS52" s="843"/>
      <c r="IT52" s="843"/>
      <c r="IU52" s="843"/>
      <c r="IV52" s="843"/>
      <c r="IW52" s="843"/>
      <c r="IX52" s="843"/>
      <c r="IY52" s="843"/>
      <c r="IZ52" s="843"/>
      <c r="JA52" s="843"/>
      <c r="JB52" s="843"/>
      <c r="JC52" s="843"/>
      <c r="JD52" s="843"/>
      <c r="JE52" s="843"/>
      <c r="JF52" s="843"/>
      <c r="JG52" s="843"/>
      <c r="JH52" s="843"/>
      <c r="JI52" s="843"/>
      <c r="JJ52" s="843"/>
      <c r="JK52" s="843"/>
      <c r="JL52" s="843"/>
      <c r="JM52" s="843"/>
      <c r="JN52" s="843"/>
      <c r="JO52" s="843"/>
      <c r="JP52" s="843"/>
      <c r="JQ52" s="843"/>
      <c r="JR52" s="843"/>
      <c r="JS52" s="843"/>
      <c r="JT52" s="843"/>
      <c r="JU52" s="843"/>
      <c r="JV52" s="843"/>
      <c r="JW52" s="843"/>
      <c r="JX52" s="843"/>
      <c r="JY52" s="843"/>
      <c r="JZ52" s="843"/>
      <c r="KA52" s="843"/>
      <c r="KB52" s="843"/>
      <c r="KC52" s="843"/>
      <c r="KD52" s="843"/>
      <c r="KE52" s="843"/>
      <c r="KF52" s="843"/>
      <c r="KG52" s="843"/>
      <c r="KH52" s="843"/>
      <c r="KI52" s="843"/>
      <c r="KJ52" s="843"/>
      <c r="KK52" s="843"/>
      <c r="KL52" s="843"/>
      <c r="KM52" s="843"/>
      <c r="KN52" s="843"/>
      <c r="KO52" s="843"/>
      <c r="KP52" s="843"/>
      <c r="KQ52" s="843"/>
      <c r="KR52" s="843"/>
      <c r="KS52" s="843"/>
      <c r="KT52" s="843"/>
      <c r="KU52" s="843"/>
      <c r="KV52" s="843"/>
      <c r="KW52" s="843"/>
      <c r="KX52" s="843"/>
      <c r="KY52" s="843"/>
      <c r="KZ52" s="843"/>
      <c r="LA52" s="843"/>
      <c r="LB52" s="843"/>
      <c r="LC52" s="843"/>
      <c r="LD52" s="843"/>
      <c r="LE52" s="843"/>
      <c r="LF52" s="843"/>
      <c r="LG52" s="843"/>
      <c r="LH52" s="843"/>
      <c r="LI52" s="843"/>
      <c r="LJ52" s="843"/>
      <c r="LK52" s="843"/>
      <c r="LL52" s="843"/>
      <c r="LM52" s="843"/>
      <c r="LN52" s="843"/>
      <c r="LO52" s="843"/>
      <c r="LP52" s="843"/>
      <c r="LQ52" s="843"/>
      <c r="LR52" s="843"/>
      <c r="LS52" s="843"/>
      <c r="LT52" s="843"/>
      <c r="LU52" s="843"/>
      <c r="LV52" s="843"/>
      <c r="LW52" s="843"/>
      <c r="LX52" s="843"/>
      <c r="LY52" s="843"/>
      <c r="LZ52" s="843"/>
      <c r="MA52" s="843"/>
      <c r="MB52" s="843"/>
      <c r="MC52" s="843"/>
      <c r="MD52" s="843"/>
      <c r="ME52" s="843"/>
      <c r="MF52" s="843"/>
      <c r="MG52" s="843"/>
      <c r="MH52" s="843"/>
      <c r="MI52" s="843"/>
      <c r="MJ52" s="843"/>
      <c r="MK52" s="843"/>
      <c r="ML52" s="843"/>
      <c r="MM52" s="843"/>
      <c r="MN52" s="843"/>
      <c r="MO52" s="843"/>
      <c r="MP52" s="843"/>
      <c r="MQ52" s="843"/>
      <c r="MR52" s="843"/>
      <c r="MS52" s="843"/>
      <c r="MT52" s="843"/>
      <c r="MU52" s="843"/>
      <c r="MV52" s="843"/>
      <c r="MW52" s="843"/>
      <c r="MX52" s="843"/>
      <c r="MY52" s="843"/>
      <c r="MZ52" s="843"/>
      <c r="NA52" s="843"/>
      <c r="NB52" s="843"/>
      <c r="NC52" s="843"/>
      <c r="ND52" s="843"/>
      <c r="NE52" s="843"/>
      <c r="NF52" s="843"/>
      <c r="NG52" s="843"/>
      <c r="NH52" s="843"/>
      <c r="NI52" s="843"/>
      <c r="NJ52" s="843"/>
      <c r="NK52" s="843"/>
      <c r="NL52" s="843"/>
      <c r="NM52" s="843"/>
      <c r="NN52" s="843"/>
      <c r="NO52" s="843"/>
      <c r="NP52" s="843"/>
      <c r="NQ52" s="843"/>
      <c r="NR52" s="843"/>
      <c r="NS52" s="843"/>
      <c r="NT52" s="843"/>
      <c r="NU52" s="843"/>
      <c r="NV52" s="843"/>
      <c r="NW52" s="843"/>
      <c r="NX52" s="843"/>
      <c r="NY52" s="843"/>
      <c r="NZ52" s="843"/>
      <c r="OA52" s="843"/>
      <c r="OB52" s="843"/>
      <c r="OC52" s="843"/>
      <c r="OD52" s="843"/>
      <c r="OE52" s="843"/>
      <c r="OF52" s="843"/>
      <c r="OG52" s="843"/>
      <c r="OH52" s="843"/>
      <c r="OI52" s="843"/>
      <c r="OJ52" s="843"/>
      <c r="OK52" s="843"/>
      <c r="OL52" s="843"/>
      <c r="OM52" s="843"/>
      <c r="ON52" s="843"/>
      <c r="OO52" s="843"/>
      <c r="OP52" s="843"/>
      <c r="OQ52" s="843"/>
      <c r="OR52" s="843"/>
      <c r="OS52" s="843"/>
      <c r="OT52" s="843"/>
      <c r="OU52" s="843"/>
      <c r="OV52" s="843"/>
      <c r="OW52" s="843"/>
      <c r="OX52" s="843"/>
      <c r="OY52" s="843"/>
      <c r="OZ52" s="843"/>
      <c r="PA52" s="843"/>
      <c r="PB52" s="843"/>
      <c r="PC52" s="843"/>
      <c r="PD52" s="843"/>
      <c r="PE52" s="843"/>
      <c r="PF52" s="843"/>
      <c r="PG52" s="843"/>
      <c r="PH52" s="843"/>
      <c r="PI52" s="843"/>
      <c r="PJ52" s="843"/>
      <c r="PK52" s="843"/>
      <c r="PL52" s="843"/>
      <c r="PM52" s="843"/>
      <c r="PN52" s="843"/>
      <c r="PO52" s="843"/>
      <c r="PP52" s="843"/>
      <c r="PQ52" s="843"/>
      <c r="PR52" s="843"/>
      <c r="PS52" s="843"/>
      <c r="PT52" s="843"/>
      <c r="PU52" s="843"/>
      <c r="PV52" s="843"/>
      <c r="PW52" s="843"/>
      <c r="PX52" s="843"/>
      <c r="PY52" s="843"/>
      <c r="PZ52" s="843"/>
      <c r="QA52" s="843"/>
      <c r="QB52" s="843"/>
      <c r="QC52" s="843"/>
      <c r="QD52" s="843"/>
      <c r="QE52" s="843"/>
      <c r="QF52" s="843"/>
      <c r="QG52" s="843"/>
      <c r="QH52" s="843"/>
      <c r="QI52" s="843"/>
      <c r="QJ52" s="843"/>
      <c r="QK52" s="843"/>
      <c r="QL52" s="843"/>
      <c r="QM52" s="843"/>
      <c r="QN52" s="843"/>
      <c r="QO52" s="843"/>
      <c r="QP52" s="843"/>
      <c r="QQ52" s="843"/>
      <c r="QR52" s="843"/>
      <c r="QS52" s="843"/>
      <c r="QT52" s="843"/>
      <c r="QU52" s="843"/>
      <c r="QV52" s="843"/>
      <c r="QW52" s="843"/>
      <c r="QX52" s="843"/>
      <c r="QY52" s="843"/>
      <c r="QZ52" s="843"/>
      <c r="RA52" s="843"/>
      <c r="RB52" s="843"/>
      <c r="RC52" s="843"/>
      <c r="RD52" s="843"/>
      <c r="RE52" s="843"/>
      <c r="RF52" s="843"/>
      <c r="RG52" s="843"/>
      <c r="RH52" s="843"/>
      <c r="RI52" s="843"/>
      <c r="RJ52" s="843"/>
      <c r="RK52" s="843"/>
      <c r="RL52" s="843"/>
      <c r="RM52" s="843"/>
      <c r="RN52" s="843"/>
      <c r="RO52" s="843"/>
      <c r="RP52" s="843"/>
      <c r="RQ52" s="843"/>
      <c r="RR52" s="843"/>
      <c r="RS52" s="843"/>
      <c r="RT52" s="843"/>
      <c r="RU52" s="843"/>
      <c r="RV52" s="843"/>
      <c r="RW52" s="843"/>
      <c r="RX52" s="843"/>
      <c r="RY52" s="843"/>
      <c r="RZ52" s="843"/>
      <c r="SA52" s="843"/>
      <c r="SB52" s="843"/>
      <c r="SC52" s="843"/>
      <c r="SD52" s="843"/>
      <c r="SE52" s="843"/>
      <c r="SF52" s="843"/>
      <c r="SG52" s="843"/>
      <c r="SH52" s="843"/>
      <c r="SI52" s="843"/>
      <c r="SJ52" s="843"/>
      <c r="SK52" s="843"/>
      <c r="SL52" s="843"/>
      <c r="SM52" s="843"/>
      <c r="SN52" s="843"/>
      <c r="SO52" s="843"/>
      <c r="SP52" s="843"/>
      <c r="SQ52" s="843"/>
      <c r="SR52" s="843"/>
      <c r="SS52" s="843"/>
      <c r="ST52" s="843"/>
      <c r="SU52" s="843"/>
      <c r="SV52" s="843"/>
      <c r="SW52" s="843"/>
      <c r="SX52" s="843"/>
      <c r="SY52" s="843"/>
      <c r="SZ52" s="843"/>
      <c r="TA52" s="843"/>
      <c r="TB52" s="843"/>
      <c r="TC52" s="843"/>
      <c r="TD52" s="843"/>
      <c r="TE52" s="843"/>
      <c r="TF52" s="843"/>
      <c r="TG52" s="843"/>
      <c r="TH52" s="843"/>
      <c r="TI52" s="843"/>
      <c r="TJ52" s="843"/>
      <c r="TK52" s="843"/>
      <c r="TL52" s="843"/>
      <c r="TM52" s="843"/>
      <c r="TN52" s="843"/>
      <c r="TO52" s="843"/>
      <c r="TP52" s="843"/>
      <c r="TQ52" s="843"/>
      <c r="TR52" s="843"/>
      <c r="TS52" s="843"/>
      <c r="TT52" s="843"/>
      <c r="TU52" s="843"/>
      <c r="TV52" s="843"/>
      <c r="TW52" s="843"/>
      <c r="TX52" s="843"/>
      <c r="TY52" s="843"/>
      <c r="TZ52" s="843"/>
      <c r="UA52" s="843"/>
      <c r="UB52" s="843"/>
      <c r="UC52" s="843"/>
      <c r="UD52" s="843"/>
      <c r="UE52" s="843"/>
      <c r="UF52" s="843"/>
      <c r="UG52" s="843"/>
      <c r="UH52" s="843"/>
      <c r="UI52" s="843"/>
      <c r="UJ52" s="843"/>
      <c r="UK52" s="843"/>
      <c r="UL52" s="843"/>
      <c r="UM52" s="843"/>
      <c r="UN52" s="843"/>
      <c r="UO52" s="843"/>
      <c r="UP52" s="843"/>
      <c r="UQ52" s="843"/>
      <c r="UR52" s="843"/>
      <c r="US52" s="843"/>
      <c r="UT52" s="843"/>
      <c r="UU52" s="843"/>
      <c r="UV52" s="843"/>
      <c r="UW52" s="843"/>
      <c r="UX52" s="843"/>
      <c r="UY52" s="843"/>
      <c r="UZ52" s="843"/>
      <c r="VA52" s="843"/>
      <c r="VB52" s="843"/>
      <c r="VC52" s="843"/>
      <c r="VD52" s="843"/>
      <c r="VE52" s="843"/>
      <c r="VF52" s="843"/>
      <c r="VG52" s="843"/>
      <c r="VH52" s="843"/>
      <c r="VI52" s="843"/>
      <c r="VJ52" s="843"/>
      <c r="VK52" s="843"/>
      <c r="VL52" s="843"/>
      <c r="VM52" s="843"/>
      <c r="VN52" s="843"/>
      <c r="VO52" s="843"/>
      <c r="VP52" s="843"/>
      <c r="VQ52" s="843"/>
      <c r="VR52" s="843"/>
      <c r="VS52" s="843"/>
      <c r="VT52" s="843"/>
      <c r="VU52" s="843"/>
      <c r="VV52" s="843"/>
      <c r="VW52" s="843"/>
      <c r="VX52" s="843"/>
      <c r="VY52" s="843"/>
      <c r="VZ52" s="843"/>
      <c r="WA52" s="843"/>
      <c r="WB52" s="843"/>
      <c r="WC52" s="843"/>
      <c r="WD52" s="843"/>
      <c r="WE52" s="843"/>
      <c r="WF52" s="843"/>
      <c r="WG52" s="843"/>
      <c r="WH52" s="843"/>
      <c r="WI52" s="843"/>
      <c r="WJ52" s="843"/>
      <c r="WK52" s="843"/>
      <c r="WL52" s="843"/>
      <c r="WM52" s="843"/>
      <c r="WN52" s="843"/>
      <c r="WO52" s="843"/>
      <c r="WP52" s="843"/>
      <c r="WQ52" s="843"/>
      <c r="WR52" s="843"/>
      <c r="WS52" s="843"/>
      <c r="WT52" s="843"/>
      <c r="WU52" s="843"/>
      <c r="WV52" s="843"/>
      <c r="WW52" s="843"/>
      <c r="WX52" s="843"/>
      <c r="WY52" s="843"/>
      <c r="WZ52" s="843"/>
      <c r="XA52" s="843"/>
      <c r="XB52" s="843"/>
      <c r="XC52" s="843"/>
      <c r="XD52" s="843"/>
      <c r="XE52" s="843"/>
      <c r="XF52" s="843"/>
      <c r="XG52" s="843"/>
      <c r="XH52" s="843"/>
      <c r="XI52" s="843"/>
      <c r="XJ52" s="843"/>
      <c r="XK52" s="843"/>
      <c r="XL52" s="843"/>
      <c r="XM52" s="843"/>
      <c r="XN52" s="843"/>
      <c r="XO52" s="843"/>
      <c r="XP52" s="843"/>
      <c r="XQ52" s="843"/>
      <c r="XR52" s="843"/>
      <c r="XS52" s="843"/>
      <c r="XT52" s="843"/>
      <c r="XU52" s="843"/>
      <c r="XV52" s="843"/>
      <c r="XW52" s="843"/>
      <c r="XX52" s="843"/>
      <c r="XY52" s="843"/>
      <c r="XZ52" s="843"/>
      <c r="YA52" s="843"/>
      <c r="YB52" s="843"/>
      <c r="YC52" s="843"/>
      <c r="YD52" s="843"/>
      <c r="YE52" s="843"/>
      <c r="YF52" s="843"/>
      <c r="YG52" s="843"/>
      <c r="YH52" s="843"/>
      <c r="YI52" s="843"/>
      <c r="YJ52" s="843"/>
      <c r="YK52" s="843"/>
      <c r="YL52" s="843"/>
      <c r="YM52" s="843"/>
      <c r="YN52" s="843"/>
      <c r="YO52" s="843"/>
      <c r="YP52" s="843"/>
      <c r="YQ52" s="843"/>
      <c r="YR52" s="843"/>
      <c r="YS52" s="843"/>
      <c r="YT52" s="843"/>
      <c r="YU52" s="843"/>
      <c r="YV52" s="843"/>
      <c r="YW52" s="843"/>
      <c r="YX52" s="843"/>
      <c r="YY52" s="843"/>
      <c r="YZ52" s="843"/>
      <c r="ZA52" s="843"/>
      <c r="ZB52" s="843"/>
      <c r="ZC52" s="843"/>
      <c r="ZD52" s="843"/>
      <c r="ZE52" s="843"/>
      <c r="ZF52" s="843"/>
      <c r="ZG52" s="843"/>
      <c r="ZH52" s="843"/>
      <c r="ZI52" s="843"/>
      <c r="ZJ52" s="843"/>
      <c r="ZK52" s="843"/>
      <c r="ZL52" s="843"/>
      <c r="ZM52" s="843"/>
      <c r="ZN52" s="843"/>
      <c r="ZO52" s="843"/>
      <c r="ZP52" s="843"/>
      <c r="ZQ52" s="843"/>
      <c r="ZR52" s="843"/>
      <c r="ZS52" s="843"/>
      <c r="ZT52" s="843"/>
      <c r="ZU52" s="843"/>
      <c r="ZV52" s="843"/>
      <c r="ZW52" s="843"/>
      <c r="ZX52" s="843"/>
      <c r="ZY52" s="843"/>
      <c r="ZZ52" s="843"/>
      <c r="AAA52" s="843"/>
      <c r="AAB52" s="843"/>
      <c r="AAC52" s="843"/>
      <c r="AAD52" s="843"/>
      <c r="AAE52" s="843"/>
      <c r="AAF52" s="843"/>
      <c r="AAG52" s="843"/>
      <c r="AAH52" s="843"/>
      <c r="AAI52" s="843"/>
      <c r="AAJ52" s="843"/>
      <c r="AAK52" s="843"/>
      <c r="AAL52" s="843"/>
      <c r="AAM52" s="843"/>
      <c r="AAN52" s="843"/>
      <c r="AAO52" s="843"/>
      <c r="AAP52" s="843"/>
      <c r="AAQ52" s="843"/>
      <c r="AAR52" s="843"/>
      <c r="AAS52" s="843"/>
      <c r="AAT52" s="843"/>
      <c r="AAU52" s="843"/>
      <c r="AAV52" s="843"/>
      <c r="AAW52" s="843"/>
      <c r="AAX52" s="843"/>
      <c r="AAY52" s="843"/>
      <c r="AAZ52" s="843"/>
      <c r="ABA52" s="843"/>
      <c r="ABB52" s="843"/>
      <c r="ABC52" s="843"/>
      <c r="ABD52" s="843"/>
      <c r="ABE52" s="843"/>
      <c r="ABF52" s="843"/>
      <c r="ABG52" s="843"/>
      <c r="ABH52" s="843"/>
      <c r="ABI52" s="843"/>
      <c r="ABJ52" s="843"/>
      <c r="ABK52" s="843"/>
      <c r="ABL52" s="843"/>
      <c r="ABM52" s="843"/>
      <c r="ABN52" s="843"/>
      <c r="ABO52" s="843"/>
      <c r="ABP52" s="843"/>
      <c r="ABQ52" s="843"/>
      <c r="ABR52" s="843"/>
      <c r="ABS52" s="843"/>
      <c r="ABT52" s="843"/>
      <c r="ABU52" s="843"/>
      <c r="ABV52" s="843"/>
      <c r="ABW52" s="843"/>
      <c r="ABX52" s="843"/>
      <c r="ABY52" s="843"/>
      <c r="ABZ52" s="843"/>
      <c r="ACA52" s="843"/>
      <c r="ACB52" s="843"/>
      <c r="ACC52" s="843"/>
      <c r="ACD52" s="843"/>
      <c r="ACE52" s="843"/>
      <c r="ACF52" s="843"/>
      <c r="ACG52" s="843"/>
      <c r="ACH52" s="843"/>
      <c r="ACI52" s="843"/>
      <c r="ACJ52" s="843"/>
      <c r="ACK52" s="843"/>
      <c r="ACL52" s="843"/>
      <c r="ACM52" s="843"/>
      <c r="ACN52" s="843"/>
      <c r="ACO52" s="843"/>
      <c r="ACP52" s="843"/>
      <c r="ACQ52" s="843"/>
      <c r="ACR52" s="843"/>
      <c r="ACS52" s="843"/>
      <c r="ACT52" s="843"/>
      <c r="ACU52" s="843"/>
      <c r="ACV52" s="843"/>
      <c r="ACW52" s="843"/>
      <c r="ACX52" s="843"/>
      <c r="ACY52" s="843"/>
      <c r="ACZ52" s="843"/>
      <c r="ADA52" s="843"/>
      <c r="ADB52" s="843"/>
      <c r="ADC52" s="843"/>
      <c r="ADD52" s="843"/>
      <c r="ADE52" s="843"/>
      <c r="ADF52" s="843"/>
      <c r="ADG52" s="843"/>
      <c r="ADH52" s="843"/>
      <c r="ADI52" s="843"/>
      <c r="ADJ52" s="843"/>
      <c r="ADK52" s="843"/>
      <c r="ADL52" s="843"/>
      <c r="ADM52" s="843"/>
      <c r="ADN52" s="843"/>
      <c r="ADO52" s="843"/>
      <c r="ADP52" s="843"/>
      <c r="ADQ52" s="843"/>
      <c r="ADR52" s="843"/>
      <c r="ADS52" s="843"/>
      <c r="ADT52" s="843"/>
      <c r="ADU52" s="843"/>
      <c r="ADV52" s="843"/>
      <c r="ADW52" s="843"/>
      <c r="ADX52" s="843"/>
      <c r="ADY52" s="843"/>
      <c r="ADZ52" s="843"/>
      <c r="AEA52" s="843"/>
      <c r="AEB52" s="843"/>
      <c r="AEC52" s="843"/>
      <c r="AED52" s="843"/>
      <c r="AEE52" s="843"/>
      <c r="AEF52" s="843"/>
      <c r="AEG52" s="843"/>
      <c r="AEH52" s="843"/>
      <c r="AEI52" s="843"/>
      <c r="AEJ52" s="843"/>
      <c r="AEK52" s="843"/>
      <c r="AEL52" s="843"/>
      <c r="AEM52" s="843"/>
      <c r="AEN52" s="843"/>
      <c r="AEO52" s="843"/>
      <c r="AEP52" s="843"/>
      <c r="AEQ52" s="843"/>
      <c r="AER52" s="843"/>
      <c r="AES52" s="843"/>
      <c r="AET52" s="843"/>
      <c r="AEU52" s="843"/>
      <c r="AEV52" s="843"/>
      <c r="AEW52" s="843"/>
      <c r="AEX52" s="843"/>
      <c r="AEY52" s="843"/>
      <c r="AEZ52" s="843"/>
      <c r="AFA52" s="843"/>
      <c r="AFB52" s="843"/>
      <c r="AFC52" s="843"/>
      <c r="AFD52" s="843"/>
      <c r="AFE52" s="843"/>
      <c r="AFF52" s="843"/>
      <c r="AFG52" s="843"/>
      <c r="AFH52" s="843"/>
      <c r="AFI52" s="843"/>
      <c r="AFJ52" s="843"/>
      <c r="AFK52" s="843"/>
      <c r="AFL52" s="843"/>
      <c r="AFM52" s="843"/>
      <c r="AFN52" s="843"/>
      <c r="AFO52" s="843"/>
      <c r="AFP52" s="843"/>
      <c r="AFQ52" s="843"/>
      <c r="AFR52" s="843"/>
      <c r="AFS52" s="843"/>
      <c r="AFT52" s="843"/>
      <c r="AFU52" s="843"/>
      <c r="AFV52" s="843"/>
      <c r="AFW52" s="843"/>
      <c r="AFX52" s="843"/>
      <c r="AFY52" s="843"/>
      <c r="AFZ52" s="843"/>
      <c r="AGA52" s="843"/>
      <c r="AGB52" s="843"/>
      <c r="AGC52" s="843"/>
      <c r="AGD52" s="843"/>
      <c r="AGE52" s="843"/>
      <c r="AGF52" s="843"/>
      <c r="AGG52" s="843"/>
      <c r="AGH52" s="843"/>
      <c r="AGI52" s="843"/>
      <c r="AGJ52" s="843"/>
      <c r="AGK52" s="843"/>
      <c r="AGL52" s="843"/>
      <c r="AGM52" s="843"/>
      <c r="AGN52" s="843"/>
      <c r="AGO52" s="843"/>
      <c r="AGP52" s="843"/>
      <c r="AGQ52" s="843"/>
      <c r="AGR52" s="843"/>
      <c r="AGS52" s="843"/>
      <c r="AGT52" s="843"/>
      <c r="AGU52" s="843"/>
      <c r="AGV52" s="843"/>
      <c r="AGW52" s="843"/>
      <c r="AGX52" s="843"/>
      <c r="AGY52" s="843"/>
      <c r="AGZ52" s="843"/>
      <c r="AHA52" s="843"/>
      <c r="AHB52" s="843"/>
      <c r="AHC52" s="843"/>
      <c r="AHD52" s="843"/>
      <c r="AHE52" s="843"/>
      <c r="AHF52" s="843"/>
      <c r="AHG52" s="843"/>
      <c r="AHH52" s="843"/>
      <c r="AHI52" s="843"/>
      <c r="AHJ52" s="843"/>
      <c r="AHK52" s="843"/>
      <c r="AHL52" s="843"/>
      <c r="AHM52" s="843"/>
      <c r="AHN52" s="843"/>
      <c r="AHO52" s="843"/>
      <c r="AHP52" s="843"/>
      <c r="AHQ52" s="843"/>
      <c r="AHR52" s="843"/>
      <c r="AHS52" s="843"/>
      <c r="AHT52" s="843"/>
      <c r="AHU52" s="843"/>
      <c r="AHV52" s="843"/>
      <c r="AHW52" s="843"/>
      <c r="AHX52" s="843"/>
      <c r="AHY52" s="843"/>
      <c r="AHZ52" s="843"/>
      <c r="AIA52" s="843"/>
      <c r="AIB52" s="843"/>
      <c r="AIC52" s="843"/>
      <c r="AID52" s="843"/>
      <c r="AIE52" s="843"/>
      <c r="AIF52" s="843"/>
      <c r="AIG52" s="843"/>
      <c r="AIH52" s="843"/>
      <c r="AII52" s="843"/>
      <c r="AIJ52" s="843"/>
      <c r="AIK52" s="843"/>
      <c r="AIL52" s="843"/>
      <c r="AIM52" s="843"/>
      <c r="AIN52" s="843"/>
      <c r="AIO52" s="843"/>
      <c r="AIP52" s="843"/>
      <c r="AIQ52" s="843"/>
      <c r="AIR52" s="843"/>
      <c r="AIS52" s="843"/>
      <c r="AIT52" s="843"/>
      <c r="AIU52" s="843"/>
      <c r="AIV52" s="843"/>
      <c r="AIW52" s="843"/>
      <c r="AIX52" s="843"/>
      <c r="AIY52" s="843"/>
      <c r="AIZ52" s="843"/>
      <c r="AJA52" s="843"/>
      <c r="AJB52" s="843"/>
      <c r="AJC52" s="843"/>
      <c r="AJD52" s="843"/>
      <c r="AJE52" s="843"/>
      <c r="AJF52" s="843"/>
      <c r="AJG52" s="843"/>
      <c r="AJH52" s="843"/>
      <c r="AJI52" s="843"/>
      <c r="AJJ52" s="843"/>
      <c r="AJK52" s="843"/>
      <c r="AJL52" s="843"/>
      <c r="AJM52" s="843"/>
      <c r="AJN52" s="843"/>
      <c r="AJO52" s="843"/>
      <c r="AJP52" s="843"/>
      <c r="AJQ52" s="843"/>
      <c r="AJR52" s="843"/>
      <c r="AJS52" s="843"/>
      <c r="AJT52" s="843"/>
      <c r="AJU52" s="843"/>
      <c r="AJV52" s="843"/>
      <c r="AJW52" s="843"/>
      <c r="AJX52" s="843"/>
      <c r="AJY52" s="843"/>
      <c r="AJZ52" s="843"/>
      <c r="AKA52" s="843"/>
      <c r="AKB52" s="843"/>
      <c r="AKC52" s="843"/>
      <c r="AKD52" s="843"/>
      <c r="AKE52" s="843"/>
      <c r="AKF52" s="843"/>
      <c r="AKG52" s="843"/>
      <c r="AKH52" s="843"/>
      <c r="AKI52" s="843"/>
      <c r="AKJ52" s="843"/>
      <c r="AKK52" s="843"/>
      <c r="AKL52" s="843"/>
      <c r="AKM52" s="843"/>
      <c r="AKN52" s="843"/>
      <c r="AKO52" s="843"/>
      <c r="AKP52" s="843"/>
      <c r="AKQ52" s="843"/>
      <c r="AKR52" s="843"/>
      <c r="AKS52" s="843"/>
      <c r="AKT52" s="843"/>
      <c r="AKU52" s="843"/>
      <c r="AKV52" s="843"/>
      <c r="AKW52" s="843"/>
      <c r="AKX52" s="843"/>
      <c r="AKY52" s="843"/>
      <c r="AKZ52" s="843"/>
      <c r="ALA52" s="843"/>
      <c r="ALB52" s="843"/>
      <c r="ALC52" s="843"/>
      <c r="ALD52" s="843"/>
      <c r="ALE52" s="843"/>
      <c r="ALF52" s="843"/>
      <c r="ALG52" s="843"/>
      <c r="ALH52" s="843"/>
      <c r="ALI52" s="843"/>
      <c r="ALJ52" s="843"/>
      <c r="ALK52" s="843"/>
      <c r="ALL52" s="843"/>
      <c r="ALM52" s="843"/>
      <c r="ALN52" s="843"/>
      <c r="ALO52" s="843"/>
      <c r="ALP52" s="843"/>
      <c r="ALQ52" s="843"/>
      <c r="ALR52" s="843"/>
      <c r="ALS52" s="843"/>
      <c r="ALT52" s="843"/>
      <c r="ALU52" s="843"/>
      <c r="ALV52" s="843"/>
      <c r="ALW52" s="843"/>
      <c r="ALX52" s="843"/>
      <c r="ALY52" s="843"/>
      <c r="ALZ52" s="843"/>
      <c r="AMA52" s="843"/>
      <c r="AMB52" s="843"/>
      <c r="AMC52" s="843"/>
      <c r="AMD52" s="843"/>
      <c r="AME52" s="843"/>
      <c r="AMF52" s="843"/>
      <c r="AMG52" s="843"/>
      <c r="AMH52" s="843"/>
      <c r="AMI52" s="843"/>
      <c r="AMJ52" s="843"/>
      <c r="AMK52" s="843"/>
      <c r="AML52" s="843"/>
      <c r="AMM52" s="843"/>
      <c r="AMN52" s="843"/>
      <c r="AMO52" s="843"/>
      <c r="AMP52" s="843"/>
      <c r="AMQ52" s="843"/>
      <c r="AMR52" s="843"/>
      <c r="AMS52" s="843"/>
      <c r="AMT52" s="843"/>
      <c r="AMU52" s="843"/>
      <c r="AMV52" s="843"/>
      <c r="AMW52" s="843"/>
      <c r="AMX52" s="843"/>
      <c r="AMY52" s="843"/>
      <c r="AMZ52" s="843"/>
      <c r="ANA52" s="843"/>
      <c r="ANB52" s="843"/>
      <c r="ANC52" s="843"/>
      <c r="AND52" s="843"/>
      <c r="ANE52" s="843"/>
      <c r="ANF52" s="843"/>
      <c r="ANG52" s="843"/>
      <c r="ANH52" s="843"/>
      <c r="ANI52" s="843"/>
      <c r="ANJ52" s="843"/>
      <c r="ANK52" s="843"/>
      <c r="ANL52" s="843"/>
      <c r="ANM52" s="843"/>
      <c r="ANN52" s="843"/>
      <c r="ANO52" s="843"/>
      <c r="ANP52" s="843"/>
      <c r="ANQ52" s="843"/>
      <c r="ANR52" s="843"/>
      <c r="ANS52" s="843"/>
      <c r="ANT52" s="843"/>
      <c r="ANU52" s="843"/>
      <c r="ANV52" s="843"/>
      <c r="ANW52" s="843"/>
      <c r="ANX52" s="843"/>
      <c r="ANY52" s="843"/>
      <c r="ANZ52" s="843"/>
      <c r="AOA52" s="843"/>
      <c r="AOB52" s="843"/>
      <c r="AOC52" s="843"/>
      <c r="AOD52" s="843"/>
      <c r="AOE52" s="843"/>
      <c r="AOF52" s="843"/>
      <c r="AOG52" s="843"/>
      <c r="AOH52" s="843"/>
      <c r="AOI52" s="843"/>
      <c r="AOJ52" s="843"/>
      <c r="AOK52" s="843"/>
      <c r="AOL52" s="843"/>
      <c r="AOM52" s="843"/>
      <c r="AON52" s="843"/>
      <c r="AOO52" s="843"/>
      <c r="AOP52" s="843"/>
      <c r="AOQ52" s="843"/>
      <c r="AOR52" s="843"/>
      <c r="AOS52" s="843"/>
      <c r="AOT52" s="843"/>
      <c r="AOU52" s="843"/>
      <c r="AOV52" s="843"/>
      <c r="AOW52" s="843"/>
      <c r="AOX52" s="843"/>
      <c r="AOY52" s="843"/>
      <c r="AOZ52" s="843"/>
      <c r="APA52" s="843"/>
      <c r="APB52" s="843"/>
      <c r="APC52" s="843"/>
      <c r="APD52" s="843"/>
      <c r="APE52" s="843"/>
      <c r="APF52" s="843"/>
      <c r="APG52" s="843"/>
      <c r="APH52" s="843"/>
      <c r="API52" s="843"/>
      <c r="APJ52" s="843"/>
      <c r="APK52" s="843"/>
      <c r="APL52" s="843"/>
      <c r="APM52" s="843"/>
      <c r="APN52" s="843"/>
      <c r="APO52" s="843"/>
      <c r="APP52" s="843"/>
      <c r="APQ52" s="843"/>
      <c r="APR52" s="843"/>
      <c r="APS52" s="843"/>
      <c r="APT52" s="843"/>
      <c r="APU52" s="843"/>
      <c r="APV52" s="843"/>
      <c r="APW52" s="843"/>
      <c r="APX52" s="843"/>
      <c r="APY52" s="843"/>
      <c r="APZ52" s="843"/>
      <c r="AQA52" s="843"/>
      <c r="AQB52" s="843"/>
      <c r="AQC52" s="843"/>
      <c r="AQD52" s="843"/>
      <c r="AQE52" s="843"/>
      <c r="AQF52" s="843"/>
      <c r="AQG52" s="843"/>
      <c r="AQH52" s="843"/>
      <c r="AQI52" s="843"/>
      <c r="AQJ52" s="843"/>
      <c r="AQK52" s="843"/>
      <c r="AQL52" s="843"/>
      <c r="AQM52" s="843"/>
      <c r="AQN52" s="843"/>
      <c r="AQO52" s="843"/>
      <c r="AQP52" s="843"/>
      <c r="AQQ52" s="843"/>
      <c r="AQR52" s="843"/>
      <c r="AQS52" s="843"/>
      <c r="AQT52" s="843"/>
      <c r="AQU52" s="843"/>
      <c r="AQV52" s="843"/>
      <c r="AQW52" s="843"/>
      <c r="AQX52" s="843"/>
      <c r="AQY52" s="843"/>
      <c r="AQZ52" s="843"/>
      <c r="ARA52" s="843"/>
      <c r="ARB52" s="843"/>
      <c r="ARC52" s="843"/>
      <c r="ARD52" s="843"/>
      <c r="ARE52" s="843"/>
      <c r="ARF52" s="843"/>
      <c r="ARG52" s="843"/>
      <c r="ARH52" s="843"/>
      <c r="ARI52" s="843"/>
      <c r="ARJ52" s="843"/>
      <c r="ARK52" s="843"/>
      <c r="ARL52" s="843"/>
      <c r="ARM52" s="843"/>
      <c r="ARN52" s="843"/>
      <c r="ARO52" s="843"/>
      <c r="ARP52" s="843"/>
      <c r="ARQ52" s="843"/>
      <c r="ARR52" s="843"/>
      <c r="ARS52" s="843"/>
      <c r="ART52" s="843"/>
      <c r="ARU52" s="843"/>
      <c r="ARV52" s="843"/>
      <c r="ARW52" s="843"/>
      <c r="ARX52" s="843"/>
      <c r="ARY52" s="843"/>
      <c r="ARZ52" s="843"/>
      <c r="ASA52" s="843"/>
      <c r="ASB52" s="843"/>
      <c r="ASC52" s="843"/>
      <c r="ASD52" s="843"/>
      <c r="ASE52" s="843"/>
      <c r="ASF52" s="843"/>
      <c r="ASG52" s="843"/>
      <c r="ASH52" s="843"/>
      <c r="ASI52" s="843"/>
      <c r="ASJ52" s="843"/>
      <c r="ASK52" s="843"/>
      <c r="ASL52" s="843"/>
      <c r="ASM52" s="843"/>
      <c r="ASN52" s="843"/>
      <c r="ASO52" s="843"/>
      <c r="ASP52" s="843"/>
      <c r="ASQ52" s="843"/>
      <c r="ASR52" s="843"/>
      <c r="ASS52" s="843"/>
      <c r="AST52" s="843"/>
      <c r="ASU52" s="843"/>
      <c r="ASV52" s="843"/>
      <c r="ASW52" s="843"/>
      <c r="ASX52" s="843"/>
      <c r="ASY52" s="843"/>
      <c r="ASZ52" s="843"/>
      <c r="ATA52" s="843"/>
      <c r="ATB52" s="843"/>
      <c r="ATC52" s="843"/>
      <c r="ATD52" s="843"/>
      <c r="ATE52" s="843"/>
      <c r="ATF52" s="843"/>
      <c r="ATG52" s="843"/>
      <c r="ATH52" s="843"/>
      <c r="ATI52" s="843"/>
      <c r="ATJ52" s="843"/>
      <c r="ATK52" s="843"/>
      <c r="ATL52" s="843"/>
      <c r="ATM52" s="843"/>
      <c r="ATN52" s="843"/>
      <c r="ATO52" s="843"/>
      <c r="ATP52" s="843"/>
      <c r="ATQ52" s="843"/>
      <c r="ATR52" s="843"/>
      <c r="ATS52" s="843"/>
      <c r="ATT52" s="843"/>
      <c r="ATU52" s="843"/>
      <c r="ATV52" s="843"/>
      <c r="ATW52" s="843"/>
      <c r="ATX52" s="843"/>
      <c r="ATY52" s="843"/>
      <c r="ATZ52" s="843"/>
      <c r="AUA52" s="843"/>
      <c r="AUB52" s="843"/>
      <c r="AUC52" s="843"/>
      <c r="AUD52" s="843"/>
      <c r="AUE52" s="843"/>
      <c r="AUF52" s="843"/>
      <c r="AUG52" s="843"/>
      <c r="AUH52" s="843"/>
      <c r="AUI52" s="843"/>
      <c r="AUJ52" s="843"/>
      <c r="AUK52" s="843"/>
      <c r="AUL52" s="843"/>
      <c r="AUM52" s="843"/>
      <c r="AUN52" s="843"/>
      <c r="AUO52" s="843"/>
      <c r="AUP52" s="843"/>
      <c r="AUQ52" s="843"/>
      <c r="AUR52" s="843"/>
      <c r="AUS52" s="843"/>
      <c r="AUT52" s="843"/>
      <c r="AUU52" s="843"/>
      <c r="AUV52" s="843"/>
      <c r="AUW52" s="843"/>
      <c r="AUX52" s="843"/>
      <c r="AUY52" s="843"/>
      <c r="AUZ52" s="843"/>
      <c r="AVA52" s="843"/>
      <c r="AVB52" s="843"/>
      <c r="AVC52" s="843"/>
      <c r="AVD52" s="843"/>
      <c r="AVE52" s="843"/>
      <c r="AVF52" s="843"/>
      <c r="AVG52" s="843"/>
      <c r="AVH52" s="843"/>
      <c r="AVI52" s="843"/>
      <c r="AVJ52" s="843"/>
      <c r="AVK52" s="843"/>
      <c r="AVL52" s="843"/>
      <c r="AVM52" s="843"/>
      <c r="AVN52" s="843"/>
      <c r="AVO52" s="843"/>
      <c r="AVP52" s="843"/>
      <c r="AVQ52" s="843"/>
      <c r="AVR52" s="843"/>
      <c r="AVS52" s="843"/>
      <c r="AVT52" s="843"/>
      <c r="AVU52" s="843"/>
      <c r="AVV52" s="843"/>
      <c r="AVW52" s="843"/>
      <c r="AVX52" s="843"/>
      <c r="AVY52" s="843"/>
      <c r="AVZ52" s="843"/>
      <c r="AWA52" s="843"/>
      <c r="AWB52" s="843"/>
      <c r="AWC52" s="843"/>
      <c r="AWD52" s="843"/>
      <c r="AWE52" s="843"/>
      <c r="AWF52" s="843"/>
      <c r="AWG52" s="843"/>
      <c r="AWH52" s="843"/>
      <c r="AWI52" s="843"/>
      <c r="AWJ52" s="843"/>
      <c r="AWK52" s="843"/>
      <c r="AWL52" s="843"/>
      <c r="AWM52" s="843"/>
      <c r="AWN52" s="843"/>
      <c r="AWO52" s="843"/>
      <c r="AWP52" s="843"/>
      <c r="AWQ52" s="843"/>
      <c r="AWR52" s="843"/>
      <c r="AWS52" s="843"/>
      <c r="AWT52" s="843"/>
      <c r="AWU52" s="843"/>
      <c r="AWV52" s="843"/>
      <c r="AWW52" s="843"/>
      <c r="AWX52" s="843"/>
      <c r="AWY52" s="843"/>
      <c r="AWZ52" s="843"/>
      <c r="AXA52" s="843"/>
      <c r="AXB52" s="843"/>
      <c r="AXC52" s="843"/>
      <c r="AXD52" s="843"/>
      <c r="AXE52" s="843"/>
      <c r="AXF52" s="843"/>
      <c r="AXG52" s="843"/>
      <c r="AXH52" s="843"/>
      <c r="AXI52" s="843"/>
      <c r="AXJ52" s="843"/>
      <c r="AXK52" s="843"/>
      <c r="AXL52" s="843"/>
      <c r="AXM52" s="843"/>
      <c r="AXN52" s="843"/>
      <c r="AXO52" s="843"/>
      <c r="AXP52" s="843"/>
      <c r="AXQ52" s="843"/>
      <c r="AXR52" s="843"/>
      <c r="AXS52" s="843"/>
      <c r="AXT52" s="843"/>
      <c r="AXU52" s="843"/>
      <c r="AXV52" s="843"/>
      <c r="AXW52" s="843"/>
      <c r="AXX52" s="843"/>
      <c r="AXY52" s="843"/>
      <c r="AXZ52" s="843"/>
      <c r="AYA52" s="843"/>
      <c r="AYB52" s="843"/>
      <c r="AYC52" s="843"/>
      <c r="AYD52" s="843"/>
      <c r="AYE52" s="843"/>
      <c r="AYF52" s="843"/>
      <c r="AYG52" s="843"/>
      <c r="AYH52" s="843"/>
      <c r="AYI52" s="843"/>
      <c r="AYJ52" s="843"/>
      <c r="AYK52" s="843"/>
      <c r="AYL52" s="843"/>
      <c r="AYM52" s="843"/>
      <c r="AYN52" s="843"/>
      <c r="AYO52" s="843"/>
      <c r="AYP52" s="843"/>
      <c r="AYQ52" s="843"/>
      <c r="AYR52" s="843"/>
      <c r="AYS52" s="843"/>
    </row>
    <row r="53" spans="1:1345" s="706" customFormat="1" ht="15.75" hidden="1" customHeight="1">
      <c r="A53" s="707"/>
      <c r="B53" s="717"/>
      <c r="C53" s="718"/>
      <c r="D53" s="724"/>
      <c r="E53" s="745"/>
      <c r="F53" s="717"/>
      <c r="G53" s="717"/>
      <c r="H53" s="710">
        <f t="shared" si="19"/>
        <v>0</v>
      </c>
      <c r="I53" s="710">
        <f t="shared" si="6"/>
        <v>0</v>
      </c>
      <c r="J53" s="710">
        <f t="shared" si="23"/>
        <v>0</v>
      </c>
      <c r="K53" s="711">
        <f t="shared" si="24"/>
        <v>0</v>
      </c>
      <c r="L53" s="747"/>
      <c r="M53" s="747"/>
      <c r="N53" s="748"/>
      <c r="O53" s="747"/>
      <c r="P53" s="747"/>
      <c r="Q53" s="748"/>
      <c r="R53" s="747"/>
      <c r="S53" s="747"/>
      <c r="T53" s="748"/>
      <c r="U53" s="747"/>
      <c r="V53" s="747"/>
      <c r="W53" s="748"/>
      <c r="X53" s="747"/>
      <c r="Y53" s="747"/>
      <c r="Z53" s="748"/>
      <c r="AA53" s="747"/>
      <c r="AB53" s="747"/>
      <c r="AC53" s="748"/>
      <c r="AD53" s="747"/>
      <c r="AE53" s="747"/>
      <c r="AF53" s="748"/>
      <c r="AG53" s="747"/>
      <c r="AH53" s="747"/>
      <c r="AI53" s="748"/>
      <c r="AJ53" s="747"/>
      <c r="AK53" s="747"/>
      <c r="AL53" s="748"/>
      <c r="AM53" s="747"/>
      <c r="AN53" s="747"/>
      <c r="AO53" s="748"/>
      <c r="AP53" s="747"/>
      <c r="AQ53" s="747"/>
      <c r="AR53" s="748"/>
      <c r="AS53" s="747"/>
      <c r="AT53" s="747"/>
      <c r="AU53" s="748"/>
      <c r="AV53" s="747"/>
      <c r="AW53" s="747"/>
      <c r="AX53" s="748"/>
      <c r="AY53" s="747"/>
      <c r="AZ53" s="747"/>
      <c r="BA53" s="748"/>
      <c r="BB53" s="747"/>
      <c r="BC53" s="747"/>
      <c r="BD53" s="748"/>
      <c r="BE53" s="747"/>
      <c r="BF53" s="747"/>
      <c r="BG53" s="748"/>
      <c r="BH53" s="747"/>
      <c r="BI53" s="747"/>
      <c r="BJ53" s="748"/>
      <c r="BK53" s="747"/>
      <c r="BL53" s="747"/>
      <c r="BM53" s="748"/>
      <c r="BN53" s="747"/>
      <c r="BO53" s="747"/>
      <c r="BP53" s="748"/>
      <c r="BQ53" s="747"/>
      <c r="BR53" s="747"/>
      <c r="BS53" s="748"/>
      <c r="BT53" s="747"/>
      <c r="BU53" s="747"/>
      <c r="BV53" s="748"/>
      <c r="BW53" s="747"/>
      <c r="BX53" s="747"/>
      <c r="BY53" s="748"/>
      <c r="BZ53" s="747"/>
      <c r="CA53" s="747"/>
      <c r="CB53" s="748"/>
      <c r="CC53" s="747"/>
      <c r="CD53" s="747"/>
      <c r="CE53" s="748"/>
      <c r="CF53" s="747"/>
      <c r="CG53" s="747"/>
      <c r="CH53" s="748"/>
      <c r="CI53" s="747"/>
      <c r="CJ53" s="747"/>
      <c r="CK53" s="748"/>
      <c r="CL53" s="747"/>
      <c r="CM53" s="747"/>
      <c r="CN53" s="748"/>
      <c r="CO53" s="747"/>
      <c r="CP53" s="747"/>
      <c r="CQ53" s="748"/>
      <c r="CR53" s="747"/>
      <c r="CS53" s="747"/>
      <c r="CT53" s="748"/>
      <c r="CU53" s="747"/>
      <c r="CV53" s="747"/>
      <c r="CW53" s="748"/>
      <c r="CX53" s="747"/>
      <c r="CY53" s="747"/>
      <c r="CZ53" s="748"/>
      <c r="DA53" s="747"/>
      <c r="DB53" s="747"/>
      <c r="DC53" s="748"/>
      <c r="DD53" s="747"/>
      <c r="DE53" s="747"/>
      <c r="DF53" s="748"/>
      <c r="DG53" s="747"/>
      <c r="DH53" s="747"/>
      <c r="DI53" s="748"/>
      <c r="DJ53" s="747"/>
      <c r="DK53" s="747"/>
      <c r="DL53" s="748"/>
      <c r="DM53" s="747"/>
      <c r="DN53" s="747"/>
      <c r="DO53" s="748"/>
      <c r="DP53" s="747"/>
      <c r="DQ53" s="747"/>
      <c r="DR53" s="748"/>
      <c r="DS53" s="747"/>
      <c r="DT53" s="747"/>
      <c r="DU53" s="748"/>
      <c r="DV53" s="747"/>
      <c r="DW53" s="747"/>
      <c r="DX53" s="748"/>
      <c r="DY53" s="747"/>
      <c r="DZ53" s="747"/>
      <c r="EA53" s="748"/>
      <c r="EB53" s="747"/>
      <c r="EC53" s="747"/>
      <c r="ED53" s="748"/>
      <c r="EE53" s="747"/>
      <c r="EF53" s="747"/>
      <c r="EG53" s="748"/>
      <c r="EH53" s="747"/>
      <c r="EI53" s="747"/>
      <c r="EJ53" s="748"/>
      <c r="EK53" s="748"/>
      <c r="EL53" s="748"/>
      <c r="EM53" s="748"/>
      <c r="EN53" s="748"/>
      <c r="EO53" s="748"/>
      <c r="EP53" s="748"/>
      <c r="EQ53" s="747"/>
      <c r="ER53" s="747"/>
      <c r="ES53" s="748"/>
      <c r="ET53" s="747"/>
      <c r="EU53" s="747"/>
      <c r="EV53" s="748"/>
      <c r="EW53" s="747"/>
      <c r="EX53" s="747"/>
      <c r="EY53" s="748"/>
      <c r="EZ53" s="747"/>
      <c r="FA53" s="747"/>
      <c r="FB53" s="748"/>
      <c r="FC53" s="747"/>
      <c r="FD53" s="747"/>
      <c r="FE53" s="748"/>
      <c r="FF53" s="747"/>
      <c r="FG53" s="747"/>
      <c r="FH53" s="748"/>
      <c r="FI53" s="747"/>
      <c r="FJ53" s="747"/>
      <c r="FK53" s="748"/>
      <c r="FL53" s="747"/>
      <c r="FM53" s="747"/>
      <c r="FN53" s="748"/>
      <c r="FO53" s="747"/>
      <c r="FP53" s="747"/>
      <c r="FQ53" s="748"/>
      <c r="FR53" s="747"/>
      <c r="FS53" s="747"/>
      <c r="FT53" s="748"/>
      <c r="FU53" s="747"/>
      <c r="FV53" s="747"/>
      <c r="FW53" s="748"/>
      <c r="FX53" s="747"/>
      <c r="FY53" s="747"/>
      <c r="FZ53" s="748"/>
      <c r="GA53" s="710">
        <f t="shared" si="27"/>
        <v>0</v>
      </c>
      <c r="GB53" s="710">
        <f t="shared" si="22"/>
        <v>0</v>
      </c>
      <c r="GC53" s="748"/>
      <c r="GD53" s="705">
        <f t="shared" si="3"/>
        <v>0</v>
      </c>
      <c r="GE53" s="835"/>
      <c r="GF53" s="843"/>
      <c r="GG53" s="843"/>
      <c r="GH53" s="843"/>
      <c r="GI53" s="843"/>
      <c r="GJ53" s="843"/>
      <c r="GK53" s="843"/>
      <c r="GL53" s="843"/>
      <c r="GM53" s="843"/>
      <c r="GN53" s="843"/>
      <c r="GO53" s="843"/>
      <c r="GP53" s="843"/>
      <c r="GQ53" s="843"/>
      <c r="GR53" s="843"/>
      <c r="GS53" s="843"/>
      <c r="GT53" s="843"/>
      <c r="GU53" s="843"/>
      <c r="GV53" s="843"/>
      <c r="GW53" s="843"/>
      <c r="GX53" s="843"/>
      <c r="GY53" s="843"/>
      <c r="GZ53" s="843"/>
      <c r="HA53" s="843"/>
      <c r="HB53" s="843"/>
      <c r="HC53" s="843"/>
      <c r="HD53" s="843"/>
      <c r="HE53" s="843"/>
      <c r="HF53" s="843"/>
      <c r="HG53" s="843"/>
      <c r="HH53" s="843"/>
      <c r="HI53" s="843"/>
      <c r="HJ53" s="843"/>
      <c r="HK53" s="843"/>
      <c r="HL53" s="843"/>
      <c r="HM53" s="843"/>
      <c r="HN53" s="843"/>
      <c r="HO53" s="843"/>
      <c r="HP53" s="843"/>
      <c r="HQ53" s="843"/>
      <c r="HR53" s="843"/>
      <c r="HS53" s="843"/>
      <c r="HT53" s="843"/>
      <c r="HU53" s="843"/>
      <c r="HV53" s="843"/>
      <c r="HW53" s="843"/>
      <c r="HX53" s="843"/>
      <c r="HY53" s="843"/>
      <c r="HZ53" s="843"/>
      <c r="IA53" s="843"/>
      <c r="IB53" s="843"/>
      <c r="IC53" s="843"/>
      <c r="ID53" s="843"/>
      <c r="IE53" s="843"/>
      <c r="IF53" s="843"/>
      <c r="IG53" s="843"/>
      <c r="IH53" s="843"/>
      <c r="II53" s="843"/>
      <c r="IJ53" s="843"/>
      <c r="IK53" s="843"/>
      <c r="IL53" s="843"/>
      <c r="IM53" s="843"/>
      <c r="IN53" s="843"/>
      <c r="IO53" s="843"/>
      <c r="IP53" s="843"/>
      <c r="IQ53" s="843"/>
      <c r="IR53" s="843"/>
      <c r="IS53" s="843"/>
      <c r="IT53" s="843"/>
      <c r="IU53" s="843"/>
      <c r="IV53" s="843"/>
      <c r="IW53" s="843"/>
      <c r="IX53" s="843"/>
      <c r="IY53" s="843"/>
      <c r="IZ53" s="843"/>
      <c r="JA53" s="843"/>
      <c r="JB53" s="843"/>
      <c r="JC53" s="843"/>
      <c r="JD53" s="843"/>
      <c r="JE53" s="843"/>
      <c r="JF53" s="843"/>
      <c r="JG53" s="843"/>
      <c r="JH53" s="843"/>
      <c r="JI53" s="843"/>
      <c r="JJ53" s="843"/>
      <c r="JK53" s="843"/>
      <c r="JL53" s="843"/>
      <c r="JM53" s="843"/>
      <c r="JN53" s="843"/>
      <c r="JO53" s="843"/>
      <c r="JP53" s="843"/>
      <c r="JQ53" s="843"/>
      <c r="JR53" s="843"/>
      <c r="JS53" s="843"/>
      <c r="JT53" s="843"/>
      <c r="JU53" s="843"/>
      <c r="JV53" s="843"/>
      <c r="JW53" s="843"/>
      <c r="JX53" s="843"/>
      <c r="JY53" s="843"/>
      <c r="JZ53" s="843"/>
      <c r="KA53" s="843"/>
      <c r="KB53" s="843"/>
      <c r="KC53" s="843"/>
      <c r="KD53" s="843"/>
      <c r="KE53" s="843"/>
      <c r="KF53" s="843"/>
      <c r="KG53" s="843"/>
      <c r="KH53" s="843"/>
      <c r="KI53" s="843"/>
      <c r="KJ53" s="843"/>
      <c r="KK53" s="843"/>
      <c r="KL53" s="843"/>
      <c r="KM53" s="843"/>
      <c r="KN53" s="843"/>
      <c r="KO53" s="843"/>
      <c r="KP53" s="843"/>
      <c r="KQ53" s="843"/>
      <c r="KR53" s="843"/>
      <c r="KS53" s="843"/>
      <c r="KT53" s="843"/>
      <c r="KU53" s="843"/>
      <c r="KV53" s="843"/>
      <c r="KW53" s="843"/>
      <c r="KX53" s="843"/>
      <c r="KY53" s="843"/>
      <c r="KZ53" s="843"/>
      <c r="LA53" s="843"/>
      <c r="LB53" s="843"/>
      <c r="LC53" s="843"/>
      <c r="LD53" s="843"/>
      <c r="LE53" s="843"/>
      <c r="LF53" s="843"/>
      <c r="LG53" s="843"/>
      <c r="LH53" s="843"/>
      <c r="LI53" s="843"/>
      <c r="LJ53" s="843"/>
      <c r="LK53" s="843"/>
      <c r="LL53" s="843"/>
      <c r="LM53" s="843"/>
      <c r="LN53" s="843"/>
      <c r="LO53" s="843"/>
      <c r="LP53" s="843"/>
      <c r="LQ53" s="843"/>
      <c r="LR53" s="843"/>
      <c r="LS53" s="843"/>
      <c r="LT53" s="843"/>
      <c r="LU53" s="843"/>
      <c r="LV53" s="843"/>
      <c r="LW53" s="843"/>
      <c r="LX53" s="843"/>
      <c r="LY53" s="843"/>
      <c r="LZ53" s="843"/>
      <c r="MA53" s="843"/>
      <c r="MB53" s="843"/>
      <c r="MC53" s="843"/>
      <c r="MD53" s="843"/>
      <c r="ME53" s="843"/>
      <c r="MF53" s="843"/>
      <c r="MG53" s="843"/>
      <c r="MH53" s="843"/>
      <c r="MI53" s="843"/>
      <c r="MJ53" s="843"/>
      <c r="MK53" s="843"/>
      <c r="ML53" s="843"/>
      <c r="MM53" s="843"/>
      <c r="MN53" s="843"/>
      <c r="MO53" s="843"/>
      <c r="MP53" s="843"/>
      <c r="MQ53" s="843"/>
      <c r="MR53" s="843"/>
      <c r="MS53" s="843"/>
      <c r="MT53" s="843"/>
      <c r="MU53" s="843"/>
      <c r="MV53" s="843"/>
      <c r="MW53" s="843"/>
      <c r="MX53" s="843"/>
      <c r="MY53" s="843"/>
      <c r="MZ53" s="843"/>
      <c r="NA53" s="843"/>
      <c r="NB53" s="843"/>
      <c r="NC53" s="843"/>
      <c r="ND53" s="843"/>
      <c r="NE53" s="843"/>
      <c r="NF53" s="843"/>
      <c r="NG53" s="843"/>
      <c r="NH53" s="843"/>
      <c r="NI53" s="843"/>
      <c r="NJ53" s="843"/>
      <c r="NK53" s="843"/>
      <c r="NL53" s="843"/>
      <c r="NM53" s="843"/>
      <c r="NN53" s="843"/>
      <c r="NO53" s="843"/>
      <c r="NP53" s="843"/>
      <c r="NQ53" s="843"/>
      <c r="NR53" s="843"/>
      <c r="NS53" s="843"/>
      <c r="NT53" s="843"/>
      <c r="NU53" s="843"/>
      <c r="NV53" s="843"/>
      <c r="NW53" s="843"/>
      <c r="NX53" s="843"/>
      <c r="NY53" s="843"/>
      <c r="NZ53" s="843"/>
      <c r="OA53" s="843"/>
      <c r="OB53" s="843"/>
      <c r="OC53" s="843"/>
      <c r="OD53" s="843"/>
      <c r="OE53" s="843"/>
      <c r="OF53" s="843"/>
      <c r="OG53" s="843"/>
      <c r="OH53" s="843"/>
      <c r="OI53" s="843"/>
      <c r="OJ53" s="843"/>
      <c r="OK53" s="843"/>
      <c r="OL53" s="843"/>
      <c r="OM53" s="843"/>
      <c r="ON53" s="843"/>
      <c r="OO53" s="843"/>
      <c r="OP53" s="843"/>
      <c r="OQ53" s="843"/>
      <c r="OR53" s="843"/>
      <c r="OS53" s="843"/>
      <c r="OT53" s="843"/>
      <c r="OU53" s="843"/>
      <c r="OV53" s="843"/>
      <c r="OW53" s="843"/>
      <c r="OX53" s="843"/>
      <c r="OY53" s="843"/>
      <c r="OZ53" s="843"/>
      <c r="PA53" s="843"/>
      <c r="PB53" s="843"/>
      <c r="PC53" s="843"/>
      <c r="PD53" s="843"/>
      <c r="PE53" s="843"/>
      <c r="PF53" s="843"/>
      <c r="PG53" s="843"/>
      <c r="PH53" s="843"/>
      <c r="PI53" s="843"/>
      <c r="PJ53" s="843"/>
      <c r="PK53" s="843"/>
      <c r="PL53" s="843"/>
      <c r="PM53" s="843"/>
      <c r="PN53" s="843"/>
      <c r="PO53" s="843"/>
      <c r="PP53" s="843"/>
      <c r="PQ53" s="843"/>
      <c r="PR53" s="843"/>
      <c r="PS53" s="843"/>
      <c r="PT53" s="843"/>
      <c r="PU53" s="843"/>
      <c r="PV53" s="843"/>
      <c r="PW53" s="843"/>
      <c r="PX53" s="843"/>
      <c r="PY53" s="843"/>
      <c r="PZ53" s="843"/>
      <c r="QA53" s="843"/>
      <c r="QB53" s="843"/>
      <c r="QC53" s="843"/>
      <c r="QD53" s="843"/>
      <c r="QE53" s="843"/>
      <c r="QF53" s="843"/>
      <c r="QG53" s="843"/>
      <c r="QH53" s="843"/>
      <c r="QI53" s="843"/>
      <c r="QJ53" s="843"/>
      <c r="QK53" s="843"/>
      <c r="QL53" s="843"/>
      <c r="QM53" s="843"/>
      <c r="QN53" s="843"/>
      <c r="QO53" s="843"/>
      <c r="QP53" s="843"/>
      <c r="QQ53" s="843"/>
      <c r="QR53" s="843"/>
      <c r="QS53" s="843"/>
      <c r="QT53" s="843"/>
      <c r="QU53" s="843"/>
      <c r="QV53" s="843"/>
      <c r="QW53" s="843"/>
      <c r="QX53" s="843"/>
      <c r="QY53" s="843"/>
      <c r="QZ53" s="843"/>
      <c r="RA53" s="843"/>
      <c r="RB53" s="843"/>
      <c r="RC53" s="843"/>
      <c r="RD53" s="843"/>
      <c r="RE53" s="843"/>
      <c r="RF53" s="843"/>
      <c r="RG53" s="843"/>
      <c r="RH53" s="843"/>
      <c r="RI53" s="843"/>
      <c r="RJ53" s="843"/>
      <c r="RK53" s="843"/>
      <c r="RL53" s="843"/>
      <c r="RM53" s="843"/>
      <c r="RN53" s="843"/>
      <c r="RO53" s="843"/>
      <c r="RP53" s="843"/>
      <c r="RQ53" s="843"/>
      <c r="RR53" s="843"/>
      <c r="RS53" s="843"/>
      <c r="RT53" s="843"/>
      <c r="RU53" s="843"/>
      <c r="RV53" s="843"/>
      <c r="RW53" s="843"/>
      <c r="RX53" s="843"/>
      <c r="RY53" s="843"/>
      <c r="RZ53" s="843"/>
      <c r="SA53" s="843"/>
      <c r="SB53" s="843"/>
      <c r="SC53" s="843"/>
      <c r="SD53" s="843"/>
      <c r="SE53" s="843"/>
      <c r="SF53" s="843"/>
      <c r="SG53" s="843"/>
      <c r="SH53" s="843"/>
      <c r="SI53" s="843"/>
      <c r="SJ53" s="843"/>
      <c r="SK53" s="843"/>
      <c r="SL53" s="843"/>
      <c r="SM53" s="843"/>
      <c r="SN53" s="843"/>
      <c r="SO53" s="843"/>
      <c r="SP53" s="843"/>
      <c r="SQ53" s="843"/>
      <c r="SR53" s="843"/>
      <c r="SS53" s="843"/>
      <c r="ST53" s="843"/>
      <c r="SU53" s="843"/>
      <c r="SV53" s="843"/>
      <c r="SW53" s="843"/>
      <c r="SX53" s="843"/>
      <c r="SY53" s="843"/>
      <c r="SZ53" s="843"/>
      <c r="TA53" s="843"/>
      <c r="TB53" s="843"/>
      <c r="TC53" s="843"/>
      <c r="TD53" s="843"/>
      <c r="TE53" s="843"/>
      <c r="TF53" s="843"/>
      <c r="TG53" s="843"/>
      <c r="TH53" s="843"/>
      <c r="TI53" s="843"/>
      <c r="TJ53" s="843"/>
      <c r="TK53" s="843"/>
      <c r="TL53" s="843"/>
      <c r="TM53" s="843"/>
      <c r="TN53" s="843"/>
      <c r="TO53" s="843"/>
      <c r="TP53" s="843"/>
      <c r="TQ53" s="843"/>
      <c r="TR53" s="843"/>
      <c r="TS53" s="843"/>
      <c r="TT53" s="843"/>
      <c r="TU53" s="843"/>
      <c r="TV53" s="843"/>
      <c r="TW53" s="843"/>
      <c r="TX53" s="843"/>
      <c r="TY53" s="843"/>
      <c r="TZ53" s="843"/>
      <c r="UA53" s="843"/>
      <c r="UB53" s="843"/>
      <c r="UC53" s="843"/>
      <c r="UD53" s="843"/>
      <c r="UE53" s="843"/>
      <c r="UF53" s="843"/>
      <c r="UG53" s="843"/>
      <c r="UH53" s="843"/>
      <c r="UI53" s="843"/>
      <c r="UJ53" s="843"/>
      <c r="UK53" s="843"/>
      <c r="UL53" s="843"/>
      <c r="UM53" s="843"/>
      <c r="UN53" s="843"/>
      <c r="UO53" s="843"/>
      <c r="UP53" s="843"/>
      <c r="UQ53" s="843"/>
      <c r="UR53" s="843"/>
      <c r="US53" s="843"/>
      <c r="UT53" s="843"/>
      <c r="UU53" s="843"/>
      <c r="UV53" s="843"/>
      <c r="UW53" s="843"/>
      <c r="UX53" s="843"/>
      <c r="UY53" s="843"/>
      <c r="UZ53" s="843"/>
      <c r="VA53" s="843"/>
      <c r="VB53" s="843"/>
      <c r="VC53" s="843"/>
      <c r="VD53" s="843"/>
      <c r="VE53" s="843"/>
      <c r="VF53" s="843"/>
      <c r="VG53" s="843"/>
      <c r="VH53" s="843"/>
      <c r="VI53" s="843"/>
      <c r="VJ53" s="843"/>
      <c r="VK53" s="843"/>
      <c r="VL53" s="843"/>
      <c r="VM53" s="843"/>
      <c r="VN53" s="843"/>
      <c r="VO53" s="843"/>
      <c r="VP53" s="843"/>
      <c r="VQ53" s="843"/>
      <c r="VR53" s="843"/>
      <c r="VS53" s="843"/>
      <c r="VT53" s="843"/>
      <c r="VU53" s="843"/>
      <c r="VV53" s="843"/>
      <c r="VW53" s="843"/>
      <c r="VX53" s="843"/>
      <c r="VY53" s="843"/>
      <c r="VZ53" s="843"/>
      <c r="WA53" s="843"/>
      <c r="WB53" s="843"/>
      <c r="WC53" s="843"/>
      <c r="WD53" s="843"/>
      <c r="WE53" s="843"/>
      <c r="WF53" s="843"/>
      <c r="WG53" s="843"/>
      <c r="WH53" s="843"/>
      <c r="WI53" s="843"/>
      <c r="WJ53" s="843"/>
      <c r="WK53" s="843"/>
      <c r="WL53" s="843"/>
      <c r="WM53" s="843"/>
      <c r="WN53" s="843"/>
      <c r="WO53" s="843"/>
      <c r="WP53" s="843"/>
      <c r="WQ53" s="843"/>
      <c r="WR53" s="843"/>
      <c r="WS53" s="843"/>
      <c r="WT53" s="843"/>
      <c r="WU53" s="843"/>
      <c r="WV53" s="843"/>
      <c r="WW53" s="843"/>
      <c r="WX53" s="843"/>
      <c r="WY53" s="843"/>
      <c r="WZ53" s="843"/>
      <c r="XA53" s="843"/>
      <c r="XB53" s="843"/>
      <c r="XC53" s="843"/>
      <c r="XD53" s="843"/>
      <c r="XE53" s="843"/>
      <c r="XF53" s="843"/>
      <c r="XG53" s="843"/>
      <c r="XH53" s="843"/>
      <c r="XI53" s="843"/>
      <c r="XJ53" s="843"/>
      <c r="XK53" s="843"/>
      <c r="XL53" s="843"/>
      <c r="XM53" s="843"/>
      <c r="XN53" s="843"/>
      <c r="XO53" s="843"/>
      <c r="XP53" s="843"/>
      <c r="XQ53" s="843"/>
      <c r="XR53" s="843"/>
      <c r="XS53" s="843"/>
      <c r="XT53" s="843"/>
      <c r="XU53" s="843"/>
      <c r="XV53" s="843"/>
      <c r="XW53" s="843"/>
      <c r="XX53" s="843"/>
      <c r="XY53" s="843"/>
      <c r="XZ53" s="843"/>
      <c r="YA53" s="843"/>
      <c r="YB53" s="843"/>
      <c r="YC53" s="843"/>
      <c r="YD53" s="843"/>
      <c r="YE53" s="843"/>
      <c r="YF53" s="843"/>
      <c r="YG53" s="843"/>
      <c r="YH53" s="843"/>
      <c r="YI53" s="843"/>
      <c r="YJ53" s="843"/>
      <c r="YK53" s="843"/>
      <c r="YL53" s="843"/>
      <c r="YM53" s="843"/>
      <c r="YN53" s="843"/>
      <c r="YO53" s="843"/>
      <c r="YP53" s="843"/>
      <c r="YQ53" s="843"/>
      <c r="YR53" s="843"/>
      <c r="YS53" s="843"/>
      <c r="YT53" s="843"/>
      <c r="YU53" s="843"/>
      <c r="YV53" s="843"/>
      <c r="YW53" s="843"/>
      <c r="YX53" s="843"/>
      <c r="YY53" s="843"/>
      <c r="YZ53" s="843"/>
      <c r="ZA53" s="843"/>
      <c r="ZB53" s="843"/>
      <c r="ZC53" s="843"/>
      <c r="ZD53" s="843"/>
      <c r="ZE53" s="843"/>
      <c r="ZF53" s="843"/>
      <c r="ZG53" s="843"/>
      <c r="ZH53" s="843"/>
      <c r="ZI53" s="843"/>
      <c r="ZJ53" s="843"/>
      <c r="ZK53" s="843"/>
      <c r="ZL53" s="843"/>
      <c r="ZM53" s="843"/>
      <c r="ZN53" s="843"/>
      <c r="ZO53" s="843"/>
      <c r="ZP53" s="843"/>
      <c r="ZQ53" s="843"/>
      <c r="ZR53" s="843"/>
      <c r="ZS53" s="843"/>
      <c r="ZT53" s="843"/>
      <c r="ZU53" s="843"/>
      <c r="ZV53" s="843"/>
      <c r="ZW53" s="843"/>
      <c r="ZX53" s="843"/>
      <c r="ZY53" s="843"/>
      <c r="ZZ53" s="843"/>
      <c r="AAA53" s="843"/>
      <c r="AAB53" s="843"/>
      <c r="AAC53" s="843"/>
      <c r="AAD53" s="843"/>
      <c r="AAE53" s="843"/>
      <c r="AAF53" s="843"/>
      <c r="AAG53" s="843"/>
      <c r="AAH53" s="843"/>
      <c r="AAI53" s="843"/>
      <c r="AAJ53" s="843"/>
      <c r="AAK53" s="843"/>
      <c r="AAL53" s="843"/>
      <c r="AAM53" s="843"/>
      <c r="AAN53" s="843"/>
      <c r="AAO53" s="843"/>
      <c r="AAP53" s="843"/>
      <c r="AAQ53" s="843"/>
      <c r="AAR53" s="843"/>
      <c r="AAS53" s="843"/>
      <c r="AAT53" s="843"/>
      <c r="AAU53" s="843"/>
      <c r="AAV53" s="843"/>
      <c r="AAW53" s="843"/>
      <c r="AAX53" s="843"/>
      <c r="AAY53" s="843"/>
      <c r="AAZ53" s="843"/>
      <c r="ABA53" s="843"/>
      <c r="ABB53" s="843"/>
      <c r="ABC53" s="843"/>
      <c r="ABD53" s="843"/>
      <c r="ABE53" s="843"/>
      <c r="ABF53" s="843"/>
      <c r="ABG53" s="843"/>
      <c r="ABH53" s="843"/>
      <c r="ABI53" s="843"/>
      <c r="ABJ53" s="843"/>
      <c r="ABK53" s="843"/>
      <c r="ABL53" s="843"/>
      <c r="ABM53" s="843"/>
      <c r="ABN53" s="843"/>
      <c r="ABO53" s="843"/>
      <c r="ABP53" s="843"/>
      <c r="ABQ53" s="843"/>
      <c r="ABR53" s="843"/>
      <c r="ABS53" s="843"/>
      <c r="ABT53" s="843"/>
      <c r="ABU53" s="843"/>
      <c r="ABV53" s="843"/>
      <c r="ABW53" s="843"/>
      <c r="ABX53" s="843"/>
      <c r="ABY53" s="843"/>
      <c r="ABZ53" s="843"/>
      <c r="ACA53" s="843"/>
      <c r="ACB53" s="843"/>
      <c r="ACC53" s="843"/>
      <c r="ACD53" s="843"/>
      <c r="ACE53" s="843"/>
      <c r="ACF53" s="843"/>
      <c r="ACG53" s="843"/>
      <c r="ACH53" s="843"/>
      <c r="ACI53" s="843"/>
      <c r="ACJ53" s="843"/>
      <c r="ACK53" s="843"/>
      <c r="ACL53" s="843"/>
      <c r="ACM53" s="843"/>
      <c r="ACN53" s="843"/>
      <c r="ACO53" s="843"/>
      <c r="ACP53" s="843"/>
      <c r="ACQ53" s="843"/>
      <c r="ACR53" s="843"/>
      <c r="ACS53" s="843"/>
      <c r="ACT53" s="843"/>
      <c r="ACU53" s="843"/>
      <c r="ACV53" s="843"/>
      <c r="ACW53" s="843"/>
      <c r="ACX53" s="843"/>
      <c r="ACY53" s="843"/>
      <c r="ACZ53" s="843"/>
      <c r="ADA53" s="843"/>
      <c r="ADB53" s="843"/>
      <c r="ADC53" s="843"/>
      <c r="ADD53" s="843"/>
      <c r="ADE53" s="843"/>
      <c r="ADF53" s="843"/>
      <c r="ADG53" s="843"/>
      <c r="ADH53" s="843"/>
      <c r="ADI53" s="843"/>
      <c r="ADJ53" s="843"/>
      <c r="ADK53" s="843"/>
      <c r="ADL53" s="843"/>
      <c r="ADM53" s="843"/>
      <c r="ADN53" s="843"/>
      <c r="ADO53" s="843"/>
      <c r="ADP53" s="843"/>
      <c r="ADQ53" s="843"/>
      <c r="ADR53" s="843"/>
      <c r="ADS53" s="843"/>
      <c r="ADT53" s="843"/>
      <c r="ADU53" s="843"/>
      <c r="ADV53" s="843"/>
      <c r="ADW53" s="843"/>
      <c r="ADX53" s="843"/>
      <c r="ADY53" s="843"/>
      <c r="ADZ53" s="843"/>
      <c r="AEA53" s="843"/>
      <c r="AEB53" s="843"/>
      <c r="AEC53" s="843"/>
      <c r="AED53" s="843"/>
      <c r="AEE53" s="843"/>
      <c r="AEF53" s="843"/>
      <c r="AEG53" s="843"/>
      <c r="AEH53" s="843"/>
      <c r="AEI53" s="843"/>
      <c r="AEJ53" s="843"/>
      <c r="AEK53" s="843"/>
      <c r="AEL53" s="843"/>
      <c r="AEM53" s="843"/>
      <c r="AEN53" s="843"/>
      <c r="AEO53" s="843"/>
      <c r="AEP53" s="843"/>
      <c r="AEQ53" s="843"/>
      <c r="AER53" s="843"/>
      <c r="AES53" s="843"/>
      <c r="AET53" s="843"/>
      <c r="AEU53" s="843"/>
      <c r="AEV53" s="843"/>
      <c r="AEW53" s="843"/>
      <c r="AEX53" s="843"/>
      <c r="AEY53" s="843"/>
      <c r="AEZ53" s="843"/>
      <c r="AFA53" s="843"/>
      <c r="AFB53" s="843"/>
      <c r="AFC53" s="843"/>
      <c r="AFD53" s="843"/>
      <c r="AFE53" s="843"/>
      <c r="AFF53" s="843"/>
      <c r="AFG53" s="843"/>
      <c r="AFH53" s="843"/>
      <c r="AFI53" s="843"/>
      <c r="AFJ53" s="843"/>
      <c r="AFK53" s="843"/>
      <c r="AFL53" s="843"/>
      <c r="AFM53" s="843"/>
      <c r="AFN53" s="843"/>
      <c r="AFO53" s="843"/>
      <c r="AFP53" s="843"/>
      <c r="AFQ53" s="843"/>
      <c r="AFR53" s="843"/>
      <c r="AFS53" s="843"/>
      <c r="AFT53" s="843"/>
      <c r="AFU53" s="843"/>
      <c r="AFV53" s="843"/>
      <c r="AFW53" s="843"/>
      <c r="AFX53" s="843"/>
      <c r="AFY53" s="843"/>
      <c r="AFZ53" s="843"/>
      <c r="AGA53" s="843"/>
      <c r="AGB53" s="843"/>
      <c r="AGC53" s="843"/>
      <c r="AGD53" s="843"/>
      <c r="AGE53" s="843"/>
      <c r="AGF53" s="843"/>
      <c r="AGG53" s="843"/>
      <c r="AGH53" s="843"/>
      <c r="AGI53" s="843"/>
      <c r="AGJ53" s="843"/>
      <c r="AGK53" s="843"/>
      <c r="AGL53" s="843"/>
      <c r="AGM53" s="843"/>
      <c r="AGN53" s="843"/>
      <c r="AGO53" s="843"/>
      <c r="AGP53" s="843"/>
      <c r="AGQ53" s="843"/>
      <c r="AGR53" s="843"/>
      <c r="AGS53" s="843"/>
      <c r="AGT53" s="843"/>
      <c r="AGU53" s="843"/>
      <c r="AGV53" s="843"/>
      <c r="AGW53" s="843"/>
      <c r="AGX53" s="843"/>
      <c r="AGY53" s="843"/>
      <c r="AGZ53" s="843"/>
      <c r="AHA53" s="843"/>
      <c r="AHB53" s="843"/>
      <c r="AHC53" s="843"/>
      <c r="AHD53" s="843"/>
      <c r="AHE53" s="843"/>
      <c r="AHF53" s="843"/>
      <c r="AHG53" s="843"/>
      <c r="AHH53" s="843"/>
      <c r="AHI53" s="843"/>
      <c r="AHJ53" s="843"/>
      <c r="AHK53" s="843"/>
      <c r="AHL53" s="843"/>
      <c r="AHM53" s="843"/>
      <c r="AHN53" s="843"/>
      <c r="AHO53" s="843"/>
      <c r="AHP53" s="843"/>
      <c r="AHQ53" s="843"/>
      <c r="AHR53" s="843"/>
      <c r="AHS53" s="843"/>
      <c r="AHT53" s="843"/>
      <c r="AHU53" s="843"/>
      <c r="AHV53" s="843"/>
      <c r="AHW53" s="843"/>
      <c r="AHX53" s="843"/>
      <c r="AHY53" s="843"/>
      <c r="AHZ53" s="843"/>
      <c r="AIA53" s="843"/>
      <c r="AIB53" s="843"/>
      <c r="AIC53" s="843"/>
      <c r="AID53" s="843"/>
      <c r="AIE53" s="843"/>
      <c r="AIF53" s="843"/>
      <c r="AIG53" s="843"/>
      <c r="AIH53" s="843"/>
      <c r="AII53" s="843"/>
      <c r="AIJ53" s="843"/>
      <c r="AIK53" s="843"/>
      <c r="AIL53" s="843"/>
      <c r="AIM53" s="843"/>
      <c r="AIN53" s="843"/>
      <c r="AIO53" s="843"/>
      <c r="AIP53" s="843"/>
      <c r="AIQ53" s="843"/>
      <c r="AIR53" s="843"/>
      <c r="AIS53" s="843"/>
      <c r="AIT53" s="843"/>
      <c r="AIU53" s="843"/>
      <c r="AIV53" s="843"/>
      <c r="AIW53" s="843"/>
      <c r="AIX53" s="843"/>
      <c r="AIY53" s="843"/>
      <c r="AIZ53" s="843"/>
      <c r="AJA53" s="843"/>
      <c r="AJB53" s="843"/>
      <c r="AJC53" s="843"/>
      <c r="AJD53" s="843"/>
      <c r="AJE53" s="843"/>
      <c r="AJF53" s="843"/>
      <c r="AJG53" s="843"/>
      <c r="AJH53" s="843"/>
      <c r="AJI53" s="843"/>
      <c r="AJJ53" s="843"/>
      <c r="AJK53" s="843"/>
      <c r="AJL53" s="843"/>
      <c r="AJM53" s="843"/>
      <c r="AJN53" s="843"/>
      <c r="AJO53" s="843"/>
      <c r="AJP53" s="843"/>
      <c r="AJQ53" s="843"/>
      <c r="AJR53" s="843"/>
      <c r="AJS53" s="843"/>
      <c r="AJT53" s="843"/>
      <c r="AJU53" s="843"/>
      <c r="AJV53" s="843"/>
      <c r="AJW53" s="843"/>
      <c r="AJX53" s="843"/>
      <c r="AJY53" s="843"/>
      <c r="AJZ53" s="843"/>
      <c r="AKA53" s="843"/>
      <c r="AKB53" s="843"/>
      <c r="AKC53" s="843"/>
      <c r="AKD53" s="843"/>
      <c r="AKE53" s="843"/>
      <c r="AKF53" s="843"/>
      <c r="AKG53" s="843"/>
      <c r="AKH53" s="843"/>
      <c r="AKI53" s="843"/>
      <c r="AKJ53" s="843"/>
      <c r="AKK53" s="843"/>
      <c r="AKL53" s="843"/>
      <c r="AKM53" s="843"/>
      <c r="AKN53" s="843"/>
      <c r="AKO53" s="843"/>
      <c r="AKP53" s="843"/>
      <c r="AKQ53" s="843"/>
      <c r="AKR53" s="843"/>
      <c r="AKS53" s="843"/>
      <c r="AKT53" s="843"/>
      <c r="AKU53" s="843"/>
      <c r="AKV53" s="843"/>
      <c r="AKW53" s="843"/>
      <c r="AKX53" s="843"/>
      <c r="AKY53" s="843"/>
      <c r="AKZ53" s="843"/>
      <c r="ALA53" s="843"/>
      <c r="ALB53" s="843"/>
      <c r="ALC53" s="843"/>
      <c r="ALD53" s="843"/>
      <c r="ALE53" s="843"/>
      <c r="ALF53" s="843"/>
      <c r="ALG53" s="843"/>
      <c r="ALH53" s="843"/>
      <c r="ALI53" s="843"/>
      <c r="ALJ53" s="843"/>
      <c r="ALK53" s="843"/>
      <c r="ALL53" s="843"/>
      <c r="ALM53" s="843"/>
      <c r="ALN53" s="843"/>
      <c r="ALO53" s="843"/>
      <c r="ALP53" s="843"/>
      <c r="ALQ53" s="843"/>
      <c r="ALR53" s="843"/>
      <c r="ALS53" s="843"/>
      <c r="ALT53" s="843"/>
      <c r="ALU53" s="843"/>
      <c r="ALV53" s="843"/>
      <c r="ALW53" s="843"/>
      <c r="ALX53" s="843"/>
      <c r="ALY53" s="843"/>
      <c r="ALZ53" s="843"/>
      <c r="AMA53" s="843"/>
      <c r="AMB53" s="843"/>
      <c r="AMC53" s="843"/>
      <c r="AMD53" s="843"/>
      <c r="AME53" s="843"/>
      <c r="AMF53" s="843"/>
      <c r="AMG53" s="843"/>
      <c r="AMH53" s="843"/>
      <c r="AMI53" s="843"/>
      <c r="AMJ53" s="843"/>
      <c r="AMK53" s="843"/>
      <c r="AML53" s="843"/>
      <c r="AMM53" s="843"/>
      <c r="AMN53" s="843"/>
      <c r="AMO53" s="843"/>
      <c r="AMP53" s="843"/>
      <c r="AMQ53" s="843"/>
      <c r="AMR53" s="843"/>
      <c r="AMS53" s="843"/>
      <c r="AMT53" s="843"/>
      <c r="AMU53" s="843"/>
      <c r="AMV53" s="843"/>
      <c r="AMW53" s="843"/>
      <c r="AMX53" s="843"/>
      <c r="AMY53" s="843"/>
      <c r="AMZ53" s="843"/>
      <c r="ANA53" s="843"/>
      <c r="ANB53" s="843"/>
      <c r="ANC53" s="843"/>
      <c r="AND53" s="843"/>
      <c r="ANE53" s="843"/>
      <c r="ANF53" s="843"/>
      <c r="ANG53" s="843"/>
      <c r="ANH53" s="843"/>
      <c r="ANI53" s="843"/>
      <c r="ANJ53" s="843"/>
      <c r="ANK53" s="843"/>
      <c r="ANL53" s="843"/>
      <c r="ANM53" s="843"/>
      <c r="ANN53" s="843"/>
      <c r="ANO53" s="843"/>
      <c r="ANP53" s="843"/>
      <c r="ANQ53" s="843"/>
      <c r="ANR53" s="843"/>
      <c r="ANS53" s="843"/>
      <c r="ANT53" s="843"/>
      <c r="ANU53" s="843"/>
      <c r="ANV53" s="843"/>
      <c r="ANW53" s="843"/>
      <c r="ANX53" s="843"/>
      <c r="ANY53" s="843"/>
      <c r="ANZ53" s="843"/>
      <c r="AOA53" s="843"/>
      <c r="AOB53" s="843"/>
      <c r="AOC53" s="843"/>
      <c r="AOD53" s="843"/>
      <c r="AOE53" s="843"/>
      <c r="AOF53" s="843"/>
      <c r="AOG53" s="843"/>
      <c r="AOH53" s="843"/>
      <c r="AOI53" s="843"/>
      <c r="AOJ53" s="843"/>
      <c r="AOK53" s="843"/>
      <c r="AOL53" s="843"/>
      <c r="AOM53" s="843"/>
      <c r="AON53" s="843"/>
      <c r="AOO53" s="843"/>
      <c r="AOP53" s="843"/>
      <c r="AOQ53" s="843"/>
      <c r="AOR53" s="843"/>
      <c r="AOS53" s="843"/>
      <c r="AOT53" s="843"/>
      <c r="AOU53" s="843"/>
      <c r="AOV53" s="843"/>
      <c r="AOW53" s="843"/>
      <c r="AOX53" s="843"/>
      <c r="AOY53" s="843"/>
      <c r="AOZ53" s="843"/>
      <c r="APA53" s="843"/>
      <c r="APB53" s="843"/>
      <c r="APC53" s="843"/>
      <c r="APD53" s="843"/>
      <c r="APE53" s="843"/>
      <c r="APF53" s="843"/>
      <c r="APG53" s="843"/>
      <c r="APH53" s="843"/>
      <c r="API53" s="843"/>
      <c r="APJ53" s="843"/>
      <c r="APK53" s="843"/>
      <c r="APL53" s="843"/>
      <c r="APM53" s="843"/>
      <c r="APN53" s="843"/>
      <c r="APO53" s="843"/>
      <c r="APP53" s="843"/>
      <c r="APQ53" s="843"/>
      <c r="APR53" s="843"/>
      <c r="APS53" s="843"/>
      <c r="APT53" s="843"/>
      <c r="APU53" s="843"/>
      <c r="APV53" s="843"/>
      <c r="APW53" s="843"/>
      <c r="APX53" s="843"/>
      <c r="APY53" s="843"/>
      <c r="APZ53" s="843"/>
      <c r="AQA53" s="843"/>
      <c r="AQB53" s="843"/>
      <c r="AQC53" s="843"/>
      <c r="AQD53" s="843"/>
      <c r="AQE53" s="843"/>
      <c r="AQF53" s="843"/>
      <c r="AQG53" s="843"/>
      <c r="AQH53" s="843"/>
      <c r="AQI53" s="843"/>
      <c r="AQJ53" s="843"/>
      <c r="AQK53" s="843"/>
      <c r="AQL53" s="843"/>
      <c r="AQM53" s="843"/>
      <c r="AQN53" s="843"/>
      <c r="AQO53" s="843"/>
      <c r="AQP53" s="843"/>
      <c r="AQQ53" s="843"/>
      <c r="AQR53" s="843"/>
      <c r="AQS53" s="843"/>
      <c r="AQT53" s="843"/>
      <c r="AQU53" s="843"/>
      <c r="AQV53" s="843"/>
      <c r="AQW53" s="843"/>
      <c r="AQX53" s="843"/>
      <c r="AQY53" s="843"/>
      <c r="AQZ53" s="843"/>
      <c r="ARA53" s="843"/>
      <c r="ARB53" s="843"/>
      <c r="ARC53" s="843"/>
      <c r="ARD53" s="843"/>
      <c r="ARE53" s="843"/>
      <c r="ARF53" s="843"/>
      <c r="ARG53" s="843"/>
      <c r="ARH53" s="843"/>
      <c r="ARI53" s="843"/>
      <c r="ARJ53" s="843"/>
      <c r="ARK53" s="843"/>
      <c r="ARL53" s="843"/>
      <c r="ARM53" s="843"/>
      <c r="ARN53" s="843"/>
      <c r="ARO53" s="843"/>
      <c r="ARP53" s="843"/>
      <c r="ARQ53" s="843"/>
      <c r="ARR53" s="843"/>
      <c r="ARS53" s="843"/>
      <c r="ART53" s="843"/>
      <c r="ARU53" s="843"/>
      <c r="ARV53" s="843"/>
      <c r="ARW53" s="843"/>
      <c r="ARX53" s="843"/>
      <c r="ARY53" s="843"/>
      <c r="ARZ53" s="843"/>
      <c r="ASA53" s="843"/>
      <c r="ASB53" s="843"/>
      <c r="ASC53" s="843"/>
      <c r="ASD53" s="843"/>
      <c r="ASE53" s="843"/>
      <c r="ASF53" s="843"/>
      <c r="ASG53" s="843"/>
      <c r="ASH53" s="843"/>
      <c r="ASI53" s="843"/>
      <c r="ASJ53" s="843"/>
      <c r="ASK53" s="843"/>
      <c r="ASL53" s="843"/>
      <c r="ASM53" s="843"/>
      <c r="ASN53" s="843"/>
      <c r="ASO53" s="843"/>
      <c r="ASP53" s="843"/>
      <c r="ASQ53" s="843"/>
      <c r="ASR53" s="843"/>
      <c r="ASS53" s="843"/>
      <c r="AST53" s="843"/>
      <c r="ASU53" s="843"/>
      <c r="ASV53" s="843"/>
      <c r="ASW53" s="843"/>
      <c r="ASX53" s="843"/>
      <c r="ASY53" s="843"/>
      <c r="ASZ53" s="843"/>
      <c r="ATA53" s="843"/>
      <c r="ATB53" s="843"/>
      <c r="ATC53" s="843"/>
      <c r="ATD53" s="843"/>
      <c r="ATE53" s="843"/>
      <c r="ATF53" s="843"/>
      <c r="ATG53" s="843"/>
      <c r="ATH53" s="843"/>
      <c r="ATI53" s="843"/>
      <c r="ATJ53" s="843"/>
      <c r="ATK53" s="843"/>
      <c r="ATL53" s="843"/>
      <c r="ATM53" s="843"/>
      <c r="ATN53" s="843"/>
      <c r="ATO53" s="843"/>
      <c r="ATP53" s="843"/>
      <c r="ATQ53" s="843"/>
      <c r="ATR53" s="843"/>
      <c r="ATS53" s="843"/>
      <c r="ATT53" s="843"/>
      <c r="ATU53" s="843"/>
      <c r="ATV53" s="843"/>
      <c r="ATW53" s="843"/>
      <c r="ATX53" s="843"/>
      <c r="ATY53" s="843"/>
      <c r="ATZ53" s="843"/>
      <c r="AUA53" s="843"/>
      <c r="AUB53" s="843"/>
      <c r="AUC53" s="843"/>
      <c r="AUD53" s="843"/>
      <c r="AUE53" s="843"/>
      <c r="AUF53" s="843"/>
      <c r="AUG53" s="843"/>
      <c r="AUH53" s="843"/>
      <c r="AUI53" s="843"/>
      <c r="AUJ53" s="843"/>
      <c r="AUK53" s="843"/>
      <c r="AUL53" s="843"/>
      <c r="AUM53" s="843"/>
      <c r="AUN53" s="843"/>
      <c r="AUO53" s="843"/>
      <c r="AUP53" s="843"/>
      <c r="AUQ53" s="843"/>
      <c r="AUR53" s="843"/>
      <c r="AUS53" s="843"/>
      <c r="AUT53" s="843"/>
      <c r="AUU53" s="843"/>
      <c r="AUV53" s="843"/>
      <c r="AUW53" s="843"/>
      <c r="AUX53" s="843"/>
      <c r="AUY53" s="843"/>
      <c r="AUZ53" s="843"/>
      <c r="AVA53" s="843"/>
      <c r="AVB53" s="843"/>
      <c r="AVC53" s="843"/>
      <c r="AVD53" s="843"/>
      <c r="AVE53" s="843"/>
      <c r="AVF53" s="843"/>
      <c r="AVG53" s="843"/>
      <c r="AVH53" s="843"/>
      <c r="AVI53" s="843"/>
      <c r="AVJ53" s="843"/>
      <c r="AVK53" s="843"/>
      <c r="AVL53" s="843"/>
      <c r="AVM53" s="843"/>
      <c r="AVN53" s="843"/>
      <c r="AVO53" s="843"/>
      <c r="AVP53" s="843"/>
      <c r="AVQ53" s="843"/>
      <c r="AVR53" s="843"/>
      <c r="AVS53" s="843"/>
      <c r="AVT53" s="843"/>
      <c r="AVU53" s="843"/>
      <c r="AVV53" s="843"/>
      <c r="AVW53" s="843"/>
      <c r="AVX53" s="843"/>
      <c r="AVY53" s="843"/>
      <c r="AVZ53" s="843"/>
      <c r="AWA53" s="843"/>
      <c r="AWB53" s="843"/>
      <c r="AWC53" s="843"/>
      <c r="AWD53" s="843"/>
      <c r="AWE53" s="843"/>
      <c r="AWF53" s="843"/>
      <c r="AWG53" s="843"/>
      <c r="AWH53" s="843"/>
      <c r="AWI53" s="843"/>
      <c r="AWJ53" s="843"/>
      <c r="AWK53" s="843"/>
      <c r="AWL53" s="843"/>
      <c r="AWM53" s="843"/>
      <c r="AWN53" s="843"/>
      <c r="AWO53" s="843"/>
      <c r="AWP53" s="843"/>
      <c r="AWQ53" s="843"/>
      <c r="AWR53" s="843"/>
      <c r="AWS53" s="843"/>
      <c r="AWT53" s="843"/>
      <c r="AWU53" s="843"/>
      <c r="AWV53" s="843"/>
      <c r="AWW53" s="843"/>
      <c r="AWX53" s="843"/>
      <c r="AWY53" s="843"/>
      <c r="AWZ53" s="843"/>
      <c r="AXA53" s="843"/>
      <c r="AXB53" s="843"/>
      <c r="AXC53" s="843"/>
      <c r="AXD53" s="843"/>
      <c r="AXE53" s="843"/>
      <c r="AXF53" s="843"/>
      <c r="AXG53" s="843"/>
      <c r="AXH53" s="843"/>
      <c r="AXI53" s="843"/>
      <c r="AXJ53" s="843"/>
      <c r="AXK53" s="843"/>
      <c r="AXL53" s="843"/>
      <c r="AXM53" s="843"/>
      <c r="AXN53" s="843"/>
      <c r="AXO53" s="843"/>
      <c r="AXP53" s="843"/>
      <c r="AXQ53" s="843"/>
      <c r="AXR53" s="843"/>
      <c r="AXS53" s="843"/>
      <c r="AXT53" s="843"/>
      <c r="AXU53" s="843"/>
      <c r="AXV53" s="843"/>
      <c r="AXW53" s="843"/>
      <c r="AXX53" s="843"/>
      <c r="AXY53" s="843"/>
      <c r="AXZ53" s="843"/>
      <c r="AYA53" s="843"/>
      <c r="AYB53" s="843"/>
      <c r="AYC53" s="843"/>
      <c r="AYD53" s="843"/>
      <c r="AYE53" s="843"/>
      <c r="AYF53" s="843"/>
      <c r="AYG53" s="843"/>
      <c r="AYH53" s="843"/>
      <c r="AYI53" s="843"/>
      <c r="AYJ53" s="843"/>
      <c r="AYK53" s="843"/>
      <c r="AYL53" s="843"/>
      <c r="AYM53" s="843"/>
      <c r="AYN53" s="843"/>
      <c r="AYO53" s="843"/>
      <c r="AYP53" s="843"/>
      <c r="AYQ53" s="843"/>
      <c r="AYR53" s="843"/>
      <c r="AYS53" s="843"/>
    </row>
    <row r="54" spans="1:1345" s="706" customFormat="1" ht="15.75" hidden="1" customHeight="1">
      <c r="A54" s="707"/>
      <c r="B54" s="717"/>
      <c r="C54" s="718"/>
      <c r="D54" s="724"/>
      <c r="E54" s="745"/>
      <c r="F54" s="717"/>
      <c r="G54" s="717"/>
      <c r="H54" s="710">
        <f t="shared" si="19"/>
        <v>0</v>
      </c>
      <c r="I54" s="710">
        <f t="shared" si="6"/>
        <v>0</v>
      </c>
      <c r="J54" s="710">
        <f t="shared" si="23"/>
        <v>0</v>
      </c>
      <c r="K54" s="711">
        <f t="shared" si="24"/>
        <v>0</v>
      </c>
      <c r="L54" s="747"/>
      <c r="M54" s="747"/>
      <c r="N54" s="748"/>
      <c r="O54" s="747"/>
      <c r="P54" s="747"/>
      <c r="Q54" s="748"/>
      <c r="R54" s="747"/>
      <c r="S54" s="747"/>
      <c r="T54" s="748"/>
      <c r="U54" s="747"/>
      <c r="V54" s="747"/>
      <c r="W54" s="748"/>
      <c r="X54" s="747"/>
      <c r="Y54" s="747"/>
      <c r="Z54" s="748"/>
      <c r="AA54" s="747"/>
      <c r="AB54" s="747"/>
      <c r="AC54" s="748"/>
      <c r="AD54" s="747"/>
      <c r="AE54" s="747"/>
      <c r="AF54" s="748"/>
      <c r="AG54" s="747"/>
      <c r="AH54" s="747"/>
      <c r="AI54" s="748"/>
      <c r="AJ54" s="747"/>
      <c r="AK54" s="747"/>
      <c r="AL54" s="748"/>
      <c r="AM54" s="747"/>
      <c r="AN54" s="747"/>
      <c r="AO54" s="748"/>
      <c r="AP54" s="747"/>
      <c r="AQ54" s="747"/>
      <c r="AR54" s="748"/>
      <c r="AS54" s="747"/>
      <c r="AT54" s="747"/>
      <c r="AU54" s="748"/>
      <c r="AV54" s="747"/>
      <c r="AW54" s="747"/>
      <c r="AX54" s="748"/>
      <c r="AY54" s="747"/>
      <c r="AZ54" s="747"/>
      <c r="BA54" s="748"/>
      <c r="BB54" s="747"/>
      <c r="BC54" s="747"/>
      <c r="BD54" s="748"/>
      <c r="BE54" s="747"/>
      <c r="BF54" s="747"/>
      <c r="BG54" s="748"/>
      <c r="BH54" s="747"/>
      <c r="BI54" s="747"/>
      <c r="BJ54" s="748"/>
      <c r="BK54" s="747"/>
      <c r="BL54" s="747"/>
      <c r="BM54" s="748"/>
      <c r="BN54" s="747"/>
      <c r="BO54" s="747"/>
      <c r="BP54" s="748"/>
      <c r="BQ54" s="747"/>
      <c r="BR54" s="747"/>
      <c r="BS54" s="748"/>
      <c r="BT54" s="747"/>
      <c r="BU54" s="747"/>
      <c r="BV54" s="748"/>
      <c r="BW54" s="747"/>
      <c r="BX54" s="747"/>
      <c r="BY54" s="748"/>
      <c r="BZ54" s="747"/>
      <c r="CA54" s="747"/>
      <c r="CB54" s="748"/>
      <c r="CC54" s="747"/>
      <c r="CD54" s="747"/>
      <c r="CE54" s="748"/>
      <c r="CF54" s="747"/>
      <c r="CG54" s="747"/>
      <c r="CH54" s="748"/>
      <c r="CI54" s="747"/>
      <c r="CJ54" s="747"/>
      <c r="CK54" s="748"/>
      <c r="CL54" s="747"/>
      <c r="CM54" s="747"/>
      <c r="CN54" s="748"/>
      <c r="CO54" s="747"/>
      <c r="CP54" s="747"/>
      <c r="CQ54" s="748"/>
      <c r="CR54" s="747"/>
      <c r="CS54" s="747"/>
      <c r="CT54" s="748"/>
      <c r="CU54" s="747"/>
      <c r="CV54" s="747"/>
      <c r="CW54" s="748"/>
      <c r="CX54" s="747"/>
      <c r="CY54" s="747"/>
      <c r="CZ54" s="748"/>
      <c r="DA54" s="747"/>
      <c r="DB54" s="747"/>
      <c r="DC54" s="748"/>
      <c r="DD54" s="747"/>
      <c r="DE54" s="747"/>
      <c r="DF54" s="748"/>
      <c r="DG54" s="747"/>
      <c r="DH54" s="747"/>
      <c r="DI54" s="748"/>
      <c r="DJ54" s="747"/>
      <c r="DK54" s="747"/>
      <c r="DL54" s="748"/>
      <c r="DM54" s="747"/>
      <c r="DN54" s="747"/>
      <c r="DO54" s="748"/>
      <c r="DP54" s="747"/>
      <c r="DQ54" s="747"/>
      <c r="DR54" s="748"/>
      <c r="DS54" s="747"/>
      <c r="DT54" s="747"/>
      <c r="DU54" s="748"/>
      <c r="DV54" s="747"/>
      <c r="DW54" s="747"/>
      <c r="DX54" s="748"/>
      <c r="DY54" s="747"/>
      <c r="DZ54" s="747"/>
      <c r="EA54" s="748"/>
      <c r="EB54" s="747"/>
      <c r="EC54" s="747"/>
      <c r="ED54" s="748"/>
      <c r="EE54" s="747"/>
      <c r="EF54" s="747"/>
      <c r="EG54" s="748"/>
      <c r="EH54" s="747"/>
      <c r="EI54" s="747"/>
      <c r="EJ54" s="748"/>
      <c r="EK54" s="748"/>
      <c r="EL54" s="748"/>
      <c r="EM54" s="748"/>
      <c r="EN54" s="748"/>
      <c r="EO54" s="748"/>
      <c r="EP54" s="748"/>
      <c r="EQ54" s="747"/>
      <c r="ER54" s="747"/>
      <c r="ES54" s="748"/>
      <c r="ET54" s="747"/>
      <c r="EU54" s="747"/>
      <c r="EV54" s="748"/>
      <c r="EW54" s="747"/>
      <c r="EX54" s="747"/>
      <c r="EY54" s="748"/>
      <c r="EZ54" s="747"/>
      <c r="FA54" s="747"/>
      <c r="FB54" s="748"/>
      <c r="FC54" s="747"/>
      <c r="FD54" s="747"/>
      <c r="FE54" s="748"/>
      <c r="FF54" s="747"/>
      <c r="FG54" s="747"/>
      <c r="FH54" s="748"/>
      <c r="FI54" s="747"/>
      <c r="FJ54" s="747"/>
      <c r="FK54" s="748"/>
      <c r="FL54" s="747"/>
      <c r="FM54" s="747"/>
      <c r="FN54" s="748"/>
      <c r="FO54" s="747"/>
      <c r="FP54" s="747"/>
      <c r="FQ54" s="748"/>
      <c r="FR54" s="747"/>
      <c r="FS54" s="747"/>
      <c r="FT54" s="748"/>
      <c r="FU54" s="747"/>
      <c r="FV54" s="747"/>
      <c r="FW54" s="748"/>
      <c r="FX54" s="747"/>
      <c r="FY54" s="747"/>
      <c r="FZ54" s="748"/>
      <c r="GA54" s="710">
        <f t="shared" si="27"/>
        <v>0</v>
      </c>
      <c r="GB54" s="710">
        <f t="shared" si="22"/>
        <v>0</v>
      </c>
      <c r="GC54" s="748"/>
      <c r="GD54" s="705">
        <f t="shared" si="3"/>
        <v>0</v>
      </c>
      <c r="GE54" s="835"/>
      <c r="GF54" s="843"/>
      <c r="GG54" s="843"/>
      <c r="GH54" s="843"/>
      <c r="GI54" s="843"/>
      <c r="GJ54" s="843"/>
      <c r="GK54" s="843"/>
      <c r="GL54" s="843"/>
      <c r="GM54" s="843"/>
      <c r="GN54" s="843"/>
      <c r="GO54" s="843"/>
      <c r="GP54" s="843"/>
      <c r="GQ54" s="843"/>
      <c r="GR54" s="843"/>
      <c r="GS54" s="843"/>
      <c r="GT54" s="843"/>
      <c r="GU54" s="843"/>
      <c r="GV54" s="843"/>
      <c r="GW54" s="843"/>
      <c r="GX54" s="843"/>
      <c r="GY54" s="843"/>
      <c r="GZ54" s="843"/>
      <c r="HA54" s="843"/>
      <c r="HB54" s="843"/>
      <c r="HC54" s="843"/>
      <c r="HD54" s="843"/>
      <c r="HE54" s="843"/>
      <c r="HF54" s="843"/>
      <c r="HG54" s="843"/>
      <c r="HH54" s="843"/>
      <c r="HI54" s="843"/>
      <c r="HJ54" s="843"/>
      <c r="HK54" s="843"/>
      <c r="HL54" s="843"/>
      <c r="HM54" s="843"/>
      <c r="HN54" s="843"/>
      <c r="HO54" s="843"/>
      <c r="HP54" s="843"/>
      <c r="HQ54" s="843"/>
      <c r="HR54" s="843"/>
      <c r="HS54" s="843"/>
      <c r="HT54" s="843"/>
      <c r="HU54" s="843"/>
      <c r="HV54" s="843"/>
      <c r="HW54" s="843"/>
      <c r="HX54" s="843"/>
      <c r="HY54" s="843"/>
      <c r="HZ54" s="843"/>
      <c r="IA54" s="843"/>
      <c r="IB54" s="843"/>
      <c r="IC54" s="843"/>
      <c r="ID54" s="843"/>
      <c r="IE54" s="843"/>
      <c r="IF54" s="843"/>
      <c r="IG54" s="843"/>
      <c r="IH54" s="843"/>
      <c r="II54" s="843"/>
      <c r="IJ54" s="843"/>
      <c r="IK54" s="843"/>
      <c r="IL54" s="843"/>
      <c r="IM54" s="843"/>
      <c r="IN54" s="843"/>
      <c r="IO54" s="843"/>
      <c r="IP54" s="843"/>
      <c r="IQ54" s="843"/>
      <c r="IR54" s="843"/>
      <c r="IS54" s="843"/>
      <c r="IT54" s="843"/>
      <c r="IU54" s="843"/>
      <c r="IV54" s="843"/>
      <c r="IW54" s="843"/>
      <c r="IX54" s="843"/>
      <c r="IY54" s="843"/>
      <c r="IZ54" s="843"/>
      <c r="JA54" s="843"/>
      <c r="JB54" s="843"/>
      <c r="JC54" s="843"/>
      <c r="JD54" s="843"/>
      <c r="JE54" s="843"/>
      <c r="JF54" s="843"/>
      <c r="JG54" s="843"/>
      <c r="JH54" s="843"/>
      <c r="JI54" s="843"/>
      <c r="JJ54" s="843"/>
      <c r="JK54" s="843"/>
      <c r="JL54" s="843"/>
      <c r="JM54" s="843"/>
      <c r="JN54" s="843"/>
      <c r="JO54" s="843"/>
      <c r="JP54" s="843"/>
      <c r="JQ54" s="843"/>
      <c r="JR54" s="843"/>
      <c r="JS54" s="843"/>
      <c r="JT54" s="843"/>
      <c r="JU54" s="843"/>
      <c r="JV54" s="843"/>
      <c r="JW54" s="843"/>
      <c r="JX54" s="843"/>
      <c r="JY54" s="843"/>
      <c r="JZ54" s="843"/>
      <c r="KA54" s="843"/>
      <c r="KB54" s="843"/>
      <c r="KC54" s="843"/>
      <c r="KD54" s="843"/>
      <c r="KE54" s="843"/>
      <c r="KF54" s="843"/>
      <c r="KG54" s="843"/>
      <c r="KH54" s="843"/>
      <c r="KI54" s="843"/>
      <c r="KJ54" s="843"/>
      <c r="KK54" s="843"/>
      <c r="KL54" s="843"/>
      <c r="KM54" s="843"/>
      <c r="KN54" s="843"/>
      <c r="KO54" s="843"/>
      <c r="KP54" s="843"/>
      <c r="KQ54" s="843"/>
      <c r="KR54" s="843"/>
      <c r="KS54" s="843"/>
      <c r="KT54" s="843"/>
      <c r="KU54" s="843"/>
      <c r="KV54" s="843"/>
      <c r="KW54" s="843"/>
      <c r="KX54" s="843"/>
      <c r="KY54" s="843"/>
      <c r="KZ54" s="843"/>
      <c r="LA54" s="843"/>
      <c r="LB54" s="843"/>
      <c r="LC54" s="843"/>
      <c r="LD54" s="843"/>
      <c r="LE54" s="843"/>
      <c r="LF54" s="843"/>
      <c r="LG54" s="843"/>
      <c r="LH54" s="843"/>
      <c r="LI54" s="843"/>
      <c r="LJ54" s="843"/>
      <c r="LK54" s="843"/>
      <c r="LL54" s="843"/>
      <c r="LM54" s="843"/>
      <c r="LN54" s="843"/>
      <c r="LO54" s="843"/>
      <c r="LP54" s="843"/>
      <c r="LQ54" s="843"/>
      <c r="LR54" s="843"/>
      <c r="LS54" s="843"/>
      <c r="LT54" s="843"/>
      <c r="LU54" s="843"/>
      <c r="LV54" s="843"/>
      <c r="LW54" s="843"/>
      <c r="LX54" s="843"/>
      <c r="LY54" s="843"/>
      <c r="LZ54" s="843"/>
      <c r="MA54" s="843"/>
      <c r="MB54" s="843"/>
      <c r="MC54" s="843"/>
      <c r="MD54" s="843"/>
      <c r="ME54" s="843"/>
      <c r="MF54" s="843"/>
      <c r="MG54" s="843"/>
      <c r="MH54" s="843"/>
      <c r="MI54" s="843"/>
      <c r="MJ54" s="843"/>
      <c r="MK54" s="843"/>
      <c r="ML54" s="843"/>
      <c r="MM54" s="843"/>
      <c r="MN54" s="843"/>
      <c r="MO54" s="843"/>
      <c r="MP54" s="843"/>
      <c r="MQ54" s="843"/>
      <c r="MR54" s="843"/>
      <c r="MS54" s="843"/>
      <c r="MT54" s="843"/>
      <c r="MU54" s="843"/>
      <c r="MV54" s="843"/>
      <c r="MW54" s="843"/>
      <c r="MX54" s="843"/>
      <c r="MY54" s="843"/>
      <c r="MZ54" s="843"/>
      <c r="NA54" s="843"/>
      <c r="NB54" s="843"/>
      <c r="NC54" s="843"/>
      <c r="ND54" s="843"/>
      <c r="NE54" s="843"/>
      <c r="NF54" s="843"/>
      <c r="NG54" s="843"/>
      <c r="NH54" s="843"/>
      <c r="NI54" s="843"/>
      <c r="NJ54" s="843"/>
      <c r="NK54" s="843"/>
      <c r="NL54" s="843"/>
      <c r="NM54" s="843"/>
      <c r="NN54" s="843"/>
      <c r="NO54" s="843"/>
      <c r="NP54" s="843"/>
      <c r="NQ54" s="843"/>
      <c r="NR54" s="843"/>
      <c r="NS54" s="843"/>
      <c r="NT54" s="843"/>
      <c r="NU54" s="843"/>
      <c r="NV54" s="843"/>
      <c r="NW54" s="843"/>
      <c r="NX54" s="843"/>
      <c r="NY54" s="843"/>
      <c r="NZ54" s="843"/>
      <c r="OA54" s="843"/>
      <c r="OB54" s="843"/>
      <c r="OC54" s="843"/>
      <c r="OD54" s="843"/>
      <c r="OE54" s="843"/>
      <c r="OF54" s="843"/>
      <c r="OG54" s="843"/>
      <c r="OH54" s="843"/>
      <c r="OI54" s="843"/>
      <c r="OJ54" s="843"/>
      <c r="OK54" s="843"/>
      <c r="OL54" s="843"/>
      <c r="OM54" s="843"/>
      <c r="ON54" s="843"/>
      <c r="OO54" s="843"/>
      <c r="OP54" s="843"/>
      <c r="OQ54" s="843"/>
      <c r="OR54" s="843"/>
      <c r="OS54" s="843"/>
      <c r="OT54" s="843"/>
      <c r="OU54" s="843"/>
      <c r="OV54" s="843"/>
      <c r="OW54" s="843"/>
      <c r="OX54" s="843"/>
      <c r="OY54" s="843"/>
      <c r="OZ54" s="843"/>
      <c r="PA54" s="843"/>
      <c r="PB54" s="843"/>
      <c r="PC54" s="843"/>
      <c r="PD54" s="843"/>
      <c r="PE54" s="843"/>
      <c r="PF54" s="843"/>
      <c r="PG54" s="843"/>
      <c r="PH54" s="843"/>
      <c r="PI54" s="843"/>
      <c r="PJ54" s="843"/>
      <c r="PK54" s="843"/>
      <c r="PL54" s="843"/>
      <c r="PM54" s="843"/>
      <c r="PN54" s="843"/>
      <c r="PO54" s="843"/>
      <c r="PP54" s="843"/>
      <c r="PQ54" s="843"/>
      <c r="PR54" s="843"/>
      <c r="PS54" s="843"/>
      <c r="PT54" s="843"/>
      <c r="PU54" s="843"/>
      <c r="PV54" s="843"/>
      <c r="PW54" s="843"/>
      <c r="PX54" s="843"/>
      <c r="PY54" s="843"/>
      <c r="PZ54" s="843"/>
      <c r="QA54" s="843"/>
      <c r="QB54" s="843"/>
      <c r="QC54" s="843"/>
      <c r="QD54" s="843"/>
      <c r="QE54" s="843"/>
      <c r="QF54" s="843"/>
      <c r="QG54" s="843"/>
      <c r="QH54" s="843"/>
      <c r="QI54" s="843"/>
      <c r="QJ54" s="843"/>
      <c r="QK54" s="843"/>
      <c r="QL54" s="843"/>
      <c r="QM54" s="843"/>
      <c r="QN54" s="843"/>
      <c r="QO54" s="843"/>
      <c r="QP54" s="843"/>
      <c r="QQ54" s="843"/>
      <c r="QR54" s="843"/>
      <c r="QS54" s="843"/>
      <c r="QT54" s="843"/>
      <c r="QU54" s="843"/>
      <c r="QV54" s="843"/>
      <c r="QW54" s="843"/>
      <c r="QX54" s="843"/>
      <c r="QY54" s="843"/>
      <c r="QZ54" s="843"/>
      <c r="RA54" s="843"/>
      <c r="RB54" s="843"/>
      <c r="RC54" s="843"/>
      <c r="RD54" s="843"/>
      <c r="RE54" s="843"/>
      <c r="RF54" s="843"/>
      <c r="RG54" s="843"/>
      <c r="RH54" s="843"/>
      <c r="RI54" s="843"/>
      <c r="RJ54" s="843"/>
      <c r="RK54" s="843"/>
      <c r="RL54" s="843"/>
      <c r="RM54" s="843"/>
      <c r="RN54" s="843"/>
      <c r="RO54" s="843"/>
      <c r="RP54" s="843"/>
      <c r="RQ54" s="843"/>
      <c r="RR54" s="843"/>
      <c r="RS54" s="843"/>
      <c r="RT54" s="843"/>
      <c r="RU54" s="843"/>
      <c r="RV54" s="843"/>
      <c r="RW54" s="843"/>
      <c r="RX54" s="843"/>
      <c r="RY54" s="843"/>
      <c r="RZ54" s="843"/>
      <c r="SA54" s="843"/>
      <c r="SB54" s="843"/>
      <c r="SC54" s="843"/>
      <c r="SD54" s="843"/>
      <c r="SE54" s="843"/>
      <c r="SF54" s="843"/>
      <c r="SG54" s="843"/>
      <c r="SH54" s="843"/>
      <c r="SI54" s="843"/>
      <c r="SJ54" s="843"/>
      <c r="SK54" s="843"/>
      <c r="SL54" s="843"/>
      <c r="SM54" s="843"/>
      <c r="SN54" s="843"/>
      <c r="SO54" s="843"/>
      <c r="SP54" s="843"/>
      <c r="SQ54" s="843"/>
      <c r="SR54" s="843"/>
      <c r="SS54" s="843"/>
      <c r="ST54" s="843"/>
      <c r="SU54" s="843"/>
      <c r="SV54" s="843"/>
      <c r="SW54" s="843"/>
      <c r="SX54" s="843"/>
      <c r="SY54" s="843"/>
      <c r="SZ54" s="843"/>
      <c r="TA54" s="843"/>
      <c r="TB54" s="843"/>
      <c r="TC54" s="843"/>
      <c r="TD54" s="843"/>
      <c r="TE54" s="843"/>
      <c r="TF54" s="843"/>
      <c r="TG54" s="843"/>
      <c r="TH54" s="843"/>
      <c r="TI54" s="843"/>
      <c r="TJ54" s="843"/>
      <c r="TK54" s="843"/>
      <c r="TL54" s="843"/>
      <c r="TM54" s="843"/>
      <c r="TN54" s="843"/>
      <c r="TO54" s="843"/>
      <c r="TP54" s="843"/>
      <c r="TQ54" s="843"/>
      <c r="TR54" s="843"/>
      <c r="TS54" s="843"/>
      <c r="TT54" s="843"/>
      <c r="TU54" s="843"/>
      <c r="TV54" s="843"/>
      <c r="TW54" s="843"/>
      <c r="TX54" s="843"/>
      <c r="TY54" s="843"/>
      <c r="TZ54" s="843"/>
      <c r="UA54" s="843"/>
      <c r="UB54" s="843"/>
      <c r="UC54" s="843"/>
      <c r="UD54" s="843"/>
      <c r="UE54" s="843"/>
      <c r="UF54" s="843"/>
      <c r="UG54" s="843"/>
      <c r="UH54" s="843"/>
      <c r="UI54" s="843"/>
      <c r="UJ54" s="843"/>
      <c r="UK54" s="843"/>
      <c r="UL54" s="843"/>
      <c r="UM54" s="843"/>
      <c r="UN54" s="843"/>
      <c r="UO54" s="843"/>
      <c r="UP54" s="843"/>
      <c r="UQ54" s="843"/>
      <c r="UR54" s="843"/>
      <c r="US54" s="843"/>
      <c r="UT54" s="843"/>
      <c r="UU54" s="843"/>
      <c r="UV54" s="843"/>
      <c r="UW54" s="843"/>
      <c r="UX54" s="843"/>
      <c r="UY54" s="843"/>
      <c r="UZ54" s="843"/>
      <c r="VA54" s="843"/>
      <c r="VB54" s="843"/>
      <c r="VC54" s="843"/>
      <c r="VD54" s="843"/>
      <c r="VE54" s="843"/>
      <c r="VF54" s="843"/>
      <c r="VG54" s="843"/>
      <c r="VH54" s="843"/>
      <c r="VI54" s="843"/>
      <c r="VJ54" s="843"/>
      <c r="VK54" s="843"/>
      <c r="VL54" s="843"/>
      <c r="VM54" s="843"/>
      <c r="VN54" s="843"/>
      <c r="VO54" s="843"/>
      <c r="VP54" s="843"/>
      <c r="VQ54" s="843"/>
      <c r="VR54" s="843"/>
      <c r="VS54" s="843"/>
      <c r="VT54" s="843"/>
      <c r="VU54" s="843"/>
      <c r="VV54" s="843"/>
      <c r="VW54" s="843"/>
      <c r="VX54" s="843"/>
      <c r="VY54" s="843"/>
      <c r="VZ54" s="843"/>
      <c r="WA54" s="843"/>
      <c r="WB54" s="843"/>
      <c r="WC54" s="843"/>
      <c r="WD54" s="843"/>
      <c r="WE54" s="843"/>
      <c r="WF54" s="843"/>
      <c r="WG54" s="843"/>
      <c r="WH54" s="843"/>
      <c r="WI54" s="843"/>
      <c r="WJ54" s="843"/>
      <c r="WK54" s="843"/>
      <c r="WL54" s="843"/>
      <c r="WM54" s="843"/>
      <c r="WN54" s="843"/>
      <c r="WO54" s="843"/>
      <c r="WP54" s="843"/>
      <c r="WQ54" s="843"/>
      <c r="WR54" s="843"/>
      <c r="WS54" s="843"/>
      <c r="WT54" s="843"/>
      <c r="WU54" s="843"/>
      <c r="WV54" s="843"/>
      <c r="WW54" s="843"/>
      <c r="WX54" s="843"/>
      <c r="WY54" s="843"/>
      <c r="WZ54" s="843"/>
      <c r="XA54" s="843"/>
      <c r="XB54" s="843"/>
      <c r="XC54" s="843"/>
      <c r="XD54" s="843"/>
      <c r="XE54" s="843"/>
      <c r="XF54" s="843"/>
      <c r="XG54" s="843"/>
      <c r="XH54" s="843"/>
      <c r="XI54" s="843"/>
      <c r="XJ54" s="843"/>
      <c r="XK54" s="843"/>
      <c r="XL54" s="843"/>
      <c r="XM54" s="843"/>
      <c r="XN54" s="843"/>
      <c r="XO54" s="843"/>
      <c r="XP54" s="843"/>
      <c r="XQ54" s="843"/>
      <c r="XR54" s="843"/>
      <c r="XS54" s="843"/>
      <c r="XT54" s="843"/>
      <c r="XU54" s="843"/>
      <c r="XV54" s="843"/>
      <c r="XW54" s="843"/>
      <c r="XX54" s="843"/>
      <c r="XY54" s="843"/>
      <c r="XZ54" s="843"/>
      <c r="YA54" s="843"/>
      <c r="YB54" s="843"/>
      <c r="YC54" s="843"/>
      <c r="YD54" s="843"/>
      <c r="YE54" s="843"/>
      <c r="YF54" s="843"/>
      <c r="YG54" s="843"/>
      <c r="YH54" s="843"/>
      <c r="YI54" s="843"/>
      <c r="YJ54" s="843"/>
      <c r="YK54" s="843"/>
      <c r="YL54" s="843"/>
      <c r="YM54" s="843"/>
      <c r="YN54" s="843"/>
      <c r="YO54" s="843"/>
      <c r="YP54" s="843"/>
      <c r="YQ54" s="843"/>
      <c r="YR54" s="843"/>
      <c r="YS54" s="843"/>
      <c r="YT54" s="843"/>
      <c r="YU54" s="843"/>
      <c r="YV54" s="843"/>
      <c r="YW54" s="843"/>
      <c r="YX54" s="843"/>
      <c r="YY54" s="843"/>
      <c r="YZ54" s="843"/>
      <c r="ZA54" s="843"/>
      <c r="ZB54" s="843"/>
      <c r="ZC54" s="843"/>
      <c r="ZD54" s="843"/>
      <c r="ZE54" s="843"/>
      <c r="ZF54" s="843"/>
      <c r="ZG54" s="843"/>
      <c r="ZH54" s="843"/>
      <c r="ZI54" s="843"/>
      <c r="ZJ54" s="843"/>
      <c r="ZK54" s="843"/>
      <c r="ZL54" s="843"/>
      <c r="ZM54" s="843"/>
      <c r="ZN54" s="843"/>
      <c r="ZO54" s="843"/>
      <c r="ZP54" s="843"/>
      <c r="ZQ54" s="843"/>
      <c r="ZR54" s="843"/>
      <c r="ZS54" s="843"/>
      <c r="ZT54" s="843"/>
      <c r="ZU54" s="843"/>
      <c r="ZV54" s="843"/>
      <c r="ZW54" s="843"/>
      <c r="ZX54" s="843"/>
      <c r="ZY54" s="843"/>
      <c r="ZZ54" s="843"/>
      <c r="AAA54" s="843"/>
      <c r="AAB54" s="843"/>
      <c r="AAC54" s="843"/>
      <c r="AAD54" s="843"/>
      <c r="AAE54" s="843"/>
      <c r="AAF54" s="843"/>
      <c r="AAG54" s="843"/>
      <c r="AAH54" s="843"/>
      <c r="AAI54" s="843"/>
      <c r="AAJ54" s="843"/>
      <c r="AAK54" s="843"/>
      <c r="AAL54" s="843"/>
      <c r="AAM54" s="843"/>
      <c r="AAN54" s="843"/>
      <c r="AAO54" s="843"/>
      <c r="AAP54" s="843"/>
      <c r="AAQ54" s="843"/>
      <c r="AAR54" s="843"/>
      <c r="AAS54" s="843"/>
      <c r="AAT54" s="843"/>
      <c r="AAU54" s="843"/>
      <c r="AAV54" s="843"/>
      <c r="AAW54" s="843"/>
      <c r="AAX54" s="843"/>
      <c r="AAY54" s="843"/>
      <c r="AAZ54" s="843"/>
      <c r="ABA54" s="843"/>
      <c r="ABB54" s="843"/>
      <c r="ABC54" s="843"/>
      <c r="ABD54" s="843"/>
      <c r="ABE54" s="843"/>
      <c r="ABF54" s="843"/>
      <c r="ABG54" s="843"/>
      <c r="ABH54" s="843"/>
      <c r="ABI54" s="843"/>
      <c r="ABJ54" s="843"/>
      <c r="ABK54" s="843"/>
      <c r="ABL54" s="843"/>
      <c r="ABM54" s="843"/>
      <c r="ABN54" s="843"/>
      <c r="ABO54" s="843"/>
      <c r="ABP54" s="843"/>
      <c r="ABQ54" s="843"/>
      <c r="ABR54" s="843"/>
      <c r="ABS54" s="843"/>
      <c r="ABT54" s="843"/>
      <c r="ABU54" s="843"/>
      <c r="ABV54" s="843"/>
      <c r="ABW54" s="843"/>
      <c r="ABX54" s="843"/>
      <c r="ABY54" s="843"/>
      <c r="ABZ54" s="843"/>
      <c r="ACA54" s="843"/>
      <c r="ACB54" s="843"/>
      <c r="ACC54" s="843"/>
      <c r="ACD54" s="843"/>
      <c r="ACE54" s="843"/>
      <c r="ACF54" s="843"/>
      <c r="ACG54" s="843"/>
      <c r="ACH54" s="843"/>
      <c r="ACI54" s="843"/>
      <c r="ACJ54" s="843"/>
      <c r="ACK54" s="843"/>
      <c r="ACL54" s="843"/>
      <c r="ACM54" s="843"/>
      <c r="ACN54" s="843"/>
      <c r="ACO54" s="843"/>
      <c r="ACP54" s="843"/>
      <c r="ACQ54" s="843"/>
      <c r="ACR54" s="843"/>
      <c r="ACS54" s="843"/>
      <c r="ACT54" s="843"/>
      <c r="ACU54" s="843"/>
      <c r="ACV54" s="843"/>
      <c r="ACW54" s="843"/>
      <c r="ACX54" s="843"/>
      <c r="ACY54" s="843"/>
      <c r="ACZ54" s="843"/>
      <c r="ADA54" s="843"/>
      <c r="ADB54" s="843"/>
      <c r="ADC54" s="843"/>
      <c r="ADD54" s="843"/>
      <c r="ADE54" s="843"/>
      <c r="ADF54" s="843"/>
      <c r="ADG54" s="843"/>
      <c r="ADH54" s="843"/>
      <c r="ADI54" s="843"/>
      <c r="ADJ54" s="843"/>
      <c r="ADK54" s="843"/>
      <c r="ADL54" s="843"/>
      <c r="ADM54" s="843"/>
      <c r="ADN54" s="843"/>
      <c r="ADO54" s="843"/>
      <c r="ADP54" s="843"/>
      <c r="ADQ54" s="843"/>
      <c r="ADR54" s="843"/>
      <c r="ADS54" s="843"/>
      <c r="ADT54" s="843"/>
      <c r="ADU54" s="843"/>
      <c r="ADV54" s="843"/>
      <c r="ADW54" s="843"/>
      <c r="ADX54" s="843"/>
      <c r="ADY54" s="843"/>
      <c r="ADZ54" s="843"/>
      <c r="AEA54" s="843"/>
      <c r="AEB54" s="843"/>
      <c r="AEC54" s="843"/>
      <c r="AED54" s="843"/>
      <c r="AEE54" s="843"/>
      <c r="AEF54" s="843"/>
      <c r="AEG54" s="843"/>
      <c r="AEH54" s="843"/>
      <c r="AEI54" s="843"/>
      <c r="AEJ54" s="843"/>
      <c r="AEK54" s="843"/>
      <c r="AEL54" s="843"/>
      <c r="AEM54" s="843"/>
      <c r="AEN54" s="843"/>
      <c r="AEO54" s="843"/>
      <c r="AEP54" s="843"/>
      <c r="AEQ54" s="843"/>
      <c r="AER54" s="843"/>
      <c r="AES54" s="843"/>
      <c r="AET54" s="843"/>
      <c r="AEU54" s="843"/>
      <c r="AEV54" s="843"/>
      <c r="AEW54" s="843"/>
      <c r="AEX54" s="843"/>
      <c r="AEY54" s="843"/>
      <c r="AEZ54" s="843"/>
      <c r="AFA54" s="843"/>
      <c r="AFB54" s="843"/>
      <c r="AFC54" s="843"/>
      <c r="AFD54" s="843"/>
      <c r="AFE54" s="843"/>
      <c r="AFF54" s="843"/>
      <c r="AFG54" s="843"/>
      <c r="AFH54" s="843"/>
      <c r="AFI54" s="843"/>
      <c r="AFJ54" s="843"/>
      <c r="AFK54" s="843"/>
      <c r="AFL54" s="843"/>
      <c r="AFM54" s="843"/>
      <c r="AFN54" s="843"/>
      <c r="AFO54" s="843"/>
      <c r="AFP54" s="843"/>
      <c r="AFQ54" s="843"/>
      <c r="AFR54" s="843"/>
      <c r="AFS54" s="843"/>
      <c r="AFT54" s="843"/>
      <c r="AFU54" s="843"/>
      <c r="AFV54" s="843"/>
      <c r="AFW54" s="843"/>
      <c r="AFX54" s="843"/>
      <c r="AFY54" s="843"/>
      <c r="AFZ54" s="843"/>
      <c r="AGA54" s="843"/>
      <c r="AGB54" s="843"/>
      <c r="AGC54" s="843"/>
      <c r="AGD54" s="843"/>
      <c r="AGE54" s="843"/>
      <c r="AGF54" s="843"/>
      <c r="AGG54" s="843"/>
      <c r="AGH54" s="843"/>
      <c r="AGI54" s="843"/>
      <c r="AGJ54" s="843"/>
      <c r="AGK54" s="843"/>
      <c r="AGL54" s="843"/>
      <c r="AGM54" s="843"/>
      <c r="AGN54" s="843"/>
      <c r="AGO54" s="843"/>
      <c r="AGP54" s="843"/>
      <c r="AGQ54" s="843"/>
      <c r="AGR54" s="843"/>
      <c r="AGS54" s="843"/>
      <c r="AGT54" s="843"/>
      <c r="AGU54" s="843"/>
      <c r="AGV54" s="843"/>
      <c r="AGW54" s="843"/>
      <c r="AGX54" s="843"/>
      <c r="AGY54" s="843"/>
      <c r="AGZ54" s="843"/>
      <c r="AHA54" s="843"/>
      <c r="AHB54" s="843"/>
      <c r="AHC54" s="843"/>
      <c r="AHD54" s="843"/>
      <c r="AHE54" s="843"/>
      <c r="AHF54" s="843"/>
      <c r="AHG54" s="843"/>
      <c r="AHH54" s="843"/>
      <c r="AHI54" s="843"/>
      <c r="AHJ54" s="843"/>
      <c r="AHK54" s="843"/>
      <c r="AHL54" s="843"/>
      <c r="AHM54" s="843"/>
      <c r="AHN54" s="843"/>
      <c r="AHO54" s="843"/>
      <c r="AHP54" s="843"/>
      <c r="AHQ54" s="843"/>
      <c r="AHR54" s="843"/>
      <c r="AHS54" s="843"/>
      <c r="AHT54" s="843"/>
      <c r="AHU54" s="843"/>
      <c r="AHV54" s="843"/>
      <c r="AHW54" s="843"/>
      <c r="AHX54" s="843"/>
      <c r="AHY54" s="843"/>
      <c r="AHZ54" s="843"/>
      <c r="AIA54" s="843"/>
      <c r="AIB54" s="843"/>
      <c r="AIC54" s="843"/>
      <c r="AID54" s="843"/>
      <c r="AIE54" s="843"/>
      <c r="AIF54" s="843"/>
      <c r="AIG54" s="843"/>
      <c r="AIH54" s="843"/>
      <c r="AII54" s="843"/>
      <c r="AIJ54" s="843"/>
      <c r="AIK54" s="843"/>
      <c r="AIL54" s="843"/>
      <c r="AIM54" s="843"/>
      <c r="AIN54" s="843"/>
      <c r="AIO54" s="843"/>
      <c r="AIP54" s="843"/>
      <c r="AIQ54" s="843"/>
      <c r="AIR54" s="843"/>
      <c r="AIS54" s="843"/>
      <c r="AIT54" s="843"/>
      <c r="AIU54" s="843"/>
      <c r="AIV54" s="843"/>
      <c r="AIW54" s="843"/>
      <c r="AIX54" s="843"/>
      <c r="AIY54" s="843"/>
      <c r="AIZ54" s="843"/>
      <c r="AJA54" s="843"/>
      <c r="AJB54" s="843"/>
      <c r="AJC54" s="843"/>
      <c r="AJD54" s="843"/>
      <c r="AJE54" s="843"/>
      <c r="AJF54" s="843"/>
      <c r="AJG54" s="843"/>
      <c r="AJH54" s="843"/>
      <c r="AJI54" s="843"/>
      <c r="AJJ54" s="843"/>
      <c r="AJK54" s="843"/>
      <c r="AJL54" s="843"/>
      <c r="AJM54" s="843"/>
      <c r="AJN54" s="843"/>
      <c r="AJO54" s="843"/>
      <c r="AJP54" s="843"/>
      <c r="AJQ54" s="843"/>
      <c r="AJR54" s="843"/>
      <c r="AJS54" s="843"/>
      <c r="AJT54" s="843"/>
      <c r="AJU54" s="843"/>
      <c r="AJV54" s="843"/>
      <c r="AJW54" s="843"/>
      <c r="AJX54" s="843"/>
      <c r="AJY54" s="843"/>
      <c r="AJZ54" s="843"/>
      <c r="AKA54" s="843"/>
      <c r="AKB54" s="843"/>
      <c r="AKC54" s="843"/>
      <c r="AKD54" s="843"/>
      <c r="AKE54" s="843"/>
      <c r="AKF54" s="843"/>
      <c r="AKG54" s="843"/>
      <c r="AKH54" s="843"/>
      <c r="AKI54" s="843"/>
      <c r="AKJ54" s="843"/>
      <c r="AKK54" s="843"/>
      <c r="AKL54" s="843"/>
      <c r="AKM54" s="843"/>
      <c r="AKN54" s="843"/>
      <c r="AKO54" s="843"/>
      <c r="AKP54" s="843"/>
      <c r="AKQ54" s="843"/>
      <c r="AKR54" s="843"/>
      <c r="AKS54" s="843"/>
      <c r="AKT54" s="843"/>
      <c r="AKU54" s="843"/>
      <c r="AKV54" s="843"/>
      <c r="AKW54" s="843"/>
      <c r="AKX54" s="843"/>
      <c r="AKY54" s="843"/>
      <c r="AKZ54" s="843"/>
      <c r="ALA54" s="843"/>
      <c r="ALB54" s="843"/>
      <c r="ALC54" s="843"/>
      <c r="ALD54" s="843"/>
      <c r="ALE54" s="843"/>
      <c r="ALF54" s="843"/>
      <c r="ALG54" s="843"/>
      <c r="ALH54" s="843"/>
      <c r="ALI54" s="843"/>
      <c r="ALJ54" s="843"/>
      <c r="ALK54" s="843"/>
      <c r="ALL54" s="843"/>
      <c r="ALM54" s="843"/>
      <c r="ALN54" s="843"/>
      <c r="ALO54" s="843"/>
      <c r="ALP54" s="843"/>
      <c r="ALQ54" s="843"/>
      <c r="ALR54" s="843"/>
      <c r="ALS54" s="843"/>
      <c r="ALT54" s="843"/>
      <c r="ALU54" s="843"/>
      <c r="ALV54" s="843"/>
      <c r="ALW54" s="843"/>
      <c r="ALX54" s="843"/>
      <c r="ALY54" s="843"/>
      <c r="ALZ54" s="843"/>
      <c r="AMA54" s="843"/>
      <c r="AMB54" s="843"/>
      <c r="AMC54" s="843"/>
      <c r="AMD54" s="843"/>
      <c r="AME54" s="843"/>
      <c r="AMF54" s="843"/>
      <c r="AMG54" s="843"/>
      <c r="AMH54" s="843"/>
      <c r="AMI54" s="843"/>
      <c r="AMJ54" s="843"/>
      <c r="AMK54" s="843"/>
      <c r="AML54" s="843"/>
      <c r="AMM54" s="843"/>
      <c r="AMN54" s="843"/>
      <c r="AMO54" s="843"/>
      <c r="AMP54" s="843"/>
      <c r="AMQ54" s="843"/>
      <c r="AMR54" s="843"/>
      <c r="AMS54" s="843"/>
      <c r="AMT54" s="843"/>
      <c r="AMU54" s="843"/>
      <c r="AMV54" s="843"/>
      <c r="AMW54" s="843"/>
      <c r="AMX54" s="843"/>
      <c r="AMY54" s="843"/>
      <c r="AMZ54" s="843"/>
      <c r="ANA54" s="843"/>
      <c r="ANB54" s="843"/>
      <c r="ANC54" s="843"/>
      <c r="AND54" s="843"/>
      <c r="ANE54" s="843"/>
      <c r="ANF54" s="843"/>
      <c r="ANG54" s="843"/>
      <c r="ANH54" s="843"/>
      <c r="ANI54" s="843"/>
      <c r="ANJ54" s="843"/>
      <c r="ANK54" s="843"/>
      <c r="ANL54" s="843"/>
      <c r="ANM54" s="843"/>
      <c r="ANN54" s="843"/>
      <c r="ANO54" s="843"/>
      <c r="ANP54" s="843"/>
      <c r="ANQ54" s="843"/>
      <c r="ANR54" s="843"/>
      <c r="ANS54" s="843"/>
      <c r="ANT54" s="843"/>
      <c r="ANU54" s="843"/>
      <c r="ANV54" s="843"/>
      <c r="ANW54" s="843"/>
      <c r="ANX54" s="843"/>
      <c r="ANY54" s="843"/>
      <c r="ANZ54" s="843"/>
      <c r="AOA54" s="843"/>
      <c r="AOB54" s="843"/>
      <c r="AOC54" s="843"/>
      <c r="AOD54" s="843"/>
      <c r="AOE54" s="843"/>
      <c r="AOF54" s="843"/>
      <c r="AOG54" s="843"/>
      <c r="AOH54" s="843"/>
      <c r="AOI54" s="843"/>
      <c r="AOJ54" s="843"/>
      <c r="AOK54" s="843"/>
      <c r="AOL54" s="843"/>
      <c r="AOM54" s="843"/>
      <c r="AON54" s="843"/>
      <c r="AOO54" s="843"/>
      <c r="AOP54" s="843"/>
      <c r="AOQ54" s="843"/>
      <c r="AOR54" s="843"/>
      <c r="AOS54" s="843"/>
      <c r="AOT54" s="843"/>
      <c r="AOU54" s="843"/>
      <c r="AOV54" s="843"/>
      <c r="AOW54" s="843"/>
      <c r="AOX54" s="843"/>
      <c r="AOY54" s="843"/>
      <c r="AOZ54" s="843"/>
      <c r="APA54" s="843"/>
      <c r="APB54" s="843"/>
      <c r="APC54" s="843"/>
      <c r="APD54" s="843"/>
      <c r="APE54" s="843"/>
      <c r="APF54" s="843"/>
      <c r="APG54" s="843"/>
      <c r="APH54" s="843"/>
      <c r="API54" s="843"/>
      <c r="APJ54" s="843"/>
      <c r="APK54" s="843"/>
      <c r="APL54" s="843"/>
      <c r="APM54" s="843"/>
      <c r="APN54" s="843"/>
      <c r="APO54" s="843"/>
      <c r="APP54" s="843"/>
      <c r="APQ54" s="843"/>
      <c r="APR54" s="843"/>
      <c r="APS54" s="843"/>
      <c r="APT54" s="843"/>
      <c r="APU54" s="843"/>
      <c r="APV54" s="843"/>
      <c r="APW54" s="843"/>
      <c r="APX54" s="843"/>
      <c r="APY54" s="843"/>
      <c r="APZ54" s="843"/>
      <c r="AQA54" s="843"/>
      <c r="AQB54" s="843"/>
      <c r="AQC54" s="843"/>
      <c r="AQD54" s="843"/>
      <c r="AQE54" s="843"/>
      <c r="AQF54" s="843"/>
      <c r="AQG54" s="843"/>
      <c r="AQH54" s="843"/>
      <c r="AQI54" s="843"/>
      <c r="AQJ54" s="843"/>
      <c r="AQK54" s="843"/>
      <c r="AQL54" s="843"/>
      <c r="AQM54" s="843"/>
      <c r="AQN54" s="843"/>
      <c r="AQO54" s="843"/>
      <c r="AQP54" s="843"/>
      <c r="AQQ54" s="843"/>
      <c r="AQR54" s="843"/>
      <c r="AQS54" s="843"/>
      <c r="AQT54" s="843"/>
      <c r="AQU54" s="843"/>
      <c r="AQV54" s="843"/>
      <c r="AQW54" s="843"/>
      <c r="AQX54" s="843"/>
      <c r="AQY54" s="843"/>
      <c r="AQZ54" s="843"/>
      <c r="ARA54" s="843"/>
      <c r="ARB54" s="843"/>
      <c r="ARC54" s="843"/>
      <c r="ARD54" s="843"/>
      <c r="ARE54" s="843"/>
      <c r="ARF54" s="843"/>
      <c r="ARG54" s="843"/>
      <c r="ARH54" s="843"/>
      <c r="ARI54" s="843"/>
      <c r="ARJ54" s="843"/>
      <c r="ARK54" s="843"/>
      <c r="ARL54" s="843"/>
      <c r="ARM54" s="843"/>
      <c r="ARN54" s="843"/>
      <c r="ARO54" s="843"/>
      <c r="ARP54" s="843"/>
      <c r="ARQ54" s="843"/>
      <c r="ARR54" s="843"/>
      <c r="ARS54" s="843"/>
      <c r="ART54" s="843"/>
      <c r="ARU54" s="843"/>
      <c r="ARV54" s="843"/>
      <c r="ARW54" s="843"/>
      <c r="ARX54" s="843"/>
      <c r="ARY54" s="843"/>
      <c r="ARZ54" s="843"/>
      <c r="ASA54" s="843"/>
      <c r="ASB54" s="843"/>
      <c r="ASC54" s="843"/>
      <c r="ASD54" s="843"/>
      <c r="ASE54" s="843"/>
      <c r="ASF54" s="843"/>
      <c r="ASG54" s="843"/>
      <c r="ASH54" s="843"/>
      <c r="ASI54" s="843"/>
      <c r="ASJ54" s="843"/>
      <c r="ASK54" s="843"/>
      <c r="ASL54" s="843"/>
      <c r="ASM54" s="843"/>
      <c r="ASN54" s="843"/>
      <c r="ASO54" s="843"/>
      <c r="ASP54" s="843"/>
      <c r="ASQ54" s="843"/>
      <c r="ASR54" s="843"/>
      <c r="ASS54" s="843"/>
      <c r="AST54" s="843"/>
      <c r="ASU54" s="843"/>
      <c r="ASV54" s="843"/>
      <c r="ASW54" s="843"/>
      <c r="ASX54" s="843"/>
      <c r="ASY54" s="843"/>
      <c r="ASZ54" s="843"/>
      <c r="ATA54" s="843"/>
      <c r="ATB54" s="843"/>
      <c r="ATC54" s="843"/>
      <c r="ATD54" s="843"/>
      <c r="ATE54" s="843"/>
      <c r="ATF54" s="843"/>
      <c r="ATG54" s="843"/>
      <c r="ATH54" s="843"/>
      <c r="ATI54" s="843"/>
      <c r="ATJ54" s="843"/>
      <c r="ATK54" s="843"/>
      <c r="ATL54" s="843"/>
      <c r="ATM54" s="843"/>
      <c r="ATN54" s="843"/>
      <c r="ATO54" s="843"/>
      <c r="ATP54" s="843"/>
      <c r="ATQ54" s="843"/>
      <c r="ATR54" s="843"/>
      <c r="ATS54" s="843"/>
      <c r="ATT54" s="843"/>
      <c r="ATU54" s="843"/>
      <c r="ATV54" s="843"/>
      <c r="ATW54" s="843"/>
      <c r="ATX54" s="843"/>
      <c r="ATY54" s="843"/>
      <c r="ATZ54" s="843"/>
      <c r="AUA54" s="843"/>
      <c r="AUB54" s="843"/>
      <c r="AUC54" s="843"/>
      <c r="AUD54" s="843"/>
      <c r="AUE54" s="843"/>
      <c r="AUF54" s="843"/>
      <c r="AUG54" s="843"/>
      <c r="AUH54" s="843"/>
      <c r="AUI54" s="843"/>
      <c r="AUJ54" s="843"/>
      <c r="AUK54" s="843"/>
      <c r="AUL54" s="843"/>
      <c r="AUM54" s="843"/>
      <c r="AUN54" s="843"/>
      <c r="AUO54" s="843"/>
      <c r="AUP54" s="843"/>
      <c r="AUQ54" s="843"/>
      <c r="AUR54" s="843"/>
      <c r="AUS54" s="843"/>
      <c r="AUT54" s="843"/>
      <c r="AUU54" s="843"/>
      <c r="AUV54" s="843"/>
      <c r="AUW54" s="843"/>
      <c r="AUX54" s="843"/>
      <c r="AUY54" s="843"/>
      <c r="AUZ54" s="843"/>
      <c r="AVA54" s="843"/>
      <c r="AVB54" s="843"/>
      <c r="AVC54" s="843"/>
      <c r="AVD54" s="843"/>
      <c r="AVE54" s="843"/>
      <c r="AVF54" s="843"/>
      <c r="AVG54" s="843"/>
      <c r="AVH54" s="843"/>
      <c r="AVI54" s="843"/>
      <c r="AVJ54" s="843"/>
      <c r="AVK54" s="843"/>
      <c r="AVL54" s="843"/>
      <c r="AVM54" s="843"/>
      <c r="AVN54" s="843"/>
      <c r="AVO54" s="843"/>
      <c r="AVP54" s="843"/>
      <c r="AVQ54" s="843"/>
      <c r="AVR54" s="843"/>
      <c r="AVS54" s="843"/>
      <c r="AVT54" s="843"/>
      <c r="AVU54" s="843"/>
      <c r="AVV54" s="843"/>
      <c r="AVW54" s="843"/>
      <c r="AVX54" s="843"/>
      <c r="AVY54" s="843"/>
      <c r="AVZ54" s="843"/>
      <c r="AWA54" s="843"/>
      <c r="AWB54" s="843"/>
      <c r="AWC54" s="843"/>
      <c r="AWD54" s="843"/>
      <c r="AWE54" s="843"/>
      <c r="AWF54" s="843"/>
      <c r="AWG54" s="843"/>
      <c r="AWH54" s="843"/>
      <c r="AWI54" s="843"/>
      <c r="AWJ54" s="843"/>
      <c r="AWK54" s="843"/>
      <c r="AWL54" s="843"/>
      <c r="AWM54" s="843"/>
      <c r="AWN54" s="843"/>
      <c r="AWO54" s="843"/>
      <c r="AWP54" s="843"/>
      <c r="AWQ54" s="843"/>
      <c r="AWR54" s="843"/>
      <c r="AWS54" s="843"/>
      <c r="AWT54" s="843"/>
      <c r="AWU54" s="843"/>
      <c r="AWV54" s="843"/>
      <c r="AWW54" s="843"/>
      <c r="AWX54" s="843"/>
      <c r="AWY54" s="843"/>
      <c r="AWZ54" s="843"/>
      <c r="AXA54" s="843"/>
      <c r="AXB54" s="843"/>
      <c r="AXC54" s="843"/>
      <c r="AXD54" s="843"/>
      <c r="AXE54" s="843"/>
      <c r="AXF54" s="843"/>
      <c r="AXG54" s="843"/>
      <c r="AXH54" s="843"/>
      <c r="AXI54" s="843"/>
      <c r="AXJ54" s="843"/>
      <c r="AXK54" s="843"/>
      <c r="AXL54" s="843"/>
      <c r="AXM54" s="843"/>
      <c r="AXN54" s="843"/>
      <c r="AXO54" s="843"/>
      <c r="AXP54" s="843"/>
      <c r="AXQ54" s="843"/>
      <c r="AXR54" s="843"/>
      <c r="AXS54" s="843"/>
      <c r="AXT54" s="843"/>
      <c r="AXU54" s="843"/>
      <c r="AXV54" s="843"/>
      <c r="AXW54" s="843"/>
      <c r="AXX54" s="843"/>
      <c r="AXY54" s="843"/>
      <c r="AXZ54" s="843"/>
      <c r="AYA54" s="843"/>
      <c r="AYB54" s="843"/>
      <c r="AYC54" s="843"/>
      <c r="AYD54" s="843"/>
      <c r="AYE54" s="843"/>
      <c r="AYF54" s="843"/>
      <c r="AYG54" s="843"/>
      <c r="AYH54" s="843"/>
      <c r="AYI54" s="843"/>
      <c r="AYJ54" s="843"/>
      <c r="AYK54" s="843"/>
      <c r="AYL54" s="843"/>
      <c r="AYM54" s="843"/>
      <c r="AYN54" s="843"/>
      <c r="AYO54" s="843"/>
      <c r="AYP54" s="843"/>
      <c r="AYQ54" s="843"/>
      <c r="AYR54" s="843"/>
      <c r="AYS54" s="843"/>
    </row>
    <row r="55" spans="1:1345" s="706" customFormat="1" ht="15.75" hidden="1" customHeight="1">
      <c r="A55" s="707"/>
      <c r="B55" s="717"/>
      <c r="C55" s="718"/>
      <c r="D55" s="724"/>
      <c r="E55" s="745"/>
      <c r="F55" s="717"/>
      <c r="G55" s="717"/>
      <c r="H55" s="710">
        <f t="shared" si="19"/>
        <v>0</v>
      </c>
      <c r="I55" s="710">
        <f t="shared" si="6"/>
        <v>0</v>
      </c>
      <c r="J55" s="710">
        <f t="shared" si="23"/>
        <v>0</v>
      </c>
      <c r="K55" s="711">
        <f t="shared" si="24"/>
        <v>0</v>
      </c>
      <c r="L55" s="747"/>
      <c r="M55" s="747"/>
      <c r="N55" s="748"/>
      <c r="O55" s="747"/>
      <c r="P55" s="747"/>
      <c r="Q55" s="748"/>
      <c r="R55" s="747"/>
      <c r="S55" s="747"/>
      <c r="T55" s="748"/>
      <c r="U55" s="747"/>
      <c r="V55" s="747"/>
      <c r="W55" s="748"/>
      <c r="X55" s="747"/>
      <c r="Y55" s="747"/>
      <c r="Z55" s="748"/>
      <c r="AA55" s="747"/>
      <c r="AB55" s="747"/>
      <c r="AC55" s="748"/>
      <c r="AD55" s="747"/>
      <c r="AE55" s="747"/>
      <c r="AF55" s="748"/>
      <c r="AG55" s="747"/>
      <c r="AH55" s="747"/>
      <c r="AI55" s="748"/>
      <c r="AJ55" s="747"/>
      <c r="AK55" s="747"/>
      <c r="AL55" s="748"/>
      <c r="AM55" s="747"/>
      <c r="AN55" s="747"/>
      <c r="AO55" s="748"/>
      <c r="AP55" s="747"/>
      <c r="AQ55" s="747"/>
      <c r="AR55" s="748"/>
      <c r="AS55" s="747"/>
      <c r="AT55" s="747"/>
      <c r="AU55" s="748"/>
      <c r="AV55" s="747"/>
      <c r="AW55" s="747"/>
      <c r="AX55" s="748"/>
      <c r="AY55" s="747"/>
      <c r="AZ55" s="747"/>
      <c r="BA55" s="748"/>
      <c r="BB55" s="747"/>
      <c r="BC55" s="747"/>
      <c r="BD55" s="748"/>
      <c r="BE55" s="747"/>
      <c r="BF55" s="747"/>
      <c r="BG55" s="748"/>
      <c r="BH55" s="747"/>
      <c r="BI55" s="747"/>
      <c r="BJ55" s="748"/>
      <c r="BK55" s="747"/>
      <c r="BL55" s="747"/>
      <c r="BM55" s="748"/>
      <c r="BN55" s="747"/>
      <c r="BO55" s="747"/>
      <c r="BP55" s="748"/>
      <c r="BQ55" s="747"/>
      <c r="BR55" s="747"/>
      <c r="BS55" s="748"/>
      <c r="BT55" s="747"/>
      <c r="BU55" s="747"/>
      <c r="BV55" s="748"/>
      <c r="BW55" s="747"/>
      <c r="BX55" s="747"/>
      <c r="BY55" s="748"/>
      <c r="BZ55" s="747"/>
      <c r="CA55" s="747"/>
      <c r="CB55" s="748"/>
      <c r="CC55" s="747"/>
      <c r="CD55" s="747"/>
      <c r="CE55" s="748"/>
      <c r="CF55" s="747"/>
      <c r="CG55" s="747"/>
      <c r="CH55" s="748"/>
      <c r="CI55" s="747"/>
      <c r="CJ55" s="747"/>
      <c r="CK55" s="748"/>
      <c r="CL55" s="747"/>
      <c r="CM55" s="747"/>
      <c r="CN55" s="748"/>
      <c r="CO55" s="747"/>
      <c r="CP55" s="747"/>
      <c r="CQ55" s="748"/>
      <c r="CR55" s="747"/>
      <c r="CS55" s="747"/>
      <c r="CT55" s="748"/>
      <c r="CU55" s="747"/>
      <c r="CV55" s="747"/>
      <c r="CW55" s="748"/>
      <c r="CX55" s="747"/>
      <c r="CY55" s="747"/>
      <c r="CZ55" s="748"/>
      <c r="DA55" s="747"/>
      <c r="DB55" s="747"/>
      <c r="DC55" s="748"/>
      <c r="DD55" s="747"/>
      <c r="DE55" s="747"/>
      <c r="DF55" s="748"/>
      <c r="DG55" s="747"/>
      <c r="DH55" s="747"/>
      <c r="DI55" s="748"/>
      <c r="DJ55" s="747"/>
      <c r="DK55" s="747"/>
      <c r="DL55" s="748"/>
      <c r="DM55" s="747"/>
      <c r="DN55" s="747"/>
      <c r="DO55" s="748"/>
      <c r="DP55" s="747"/>
      <c r="DQ55" s="747"/>
      <c r="DR55" s="748"/>
      <c r="DS55" s="747"/>
      <c r="DT55" s="747"/>
      <c r="DU55" s="748"/>
      <c r="DV55" s="747"/>
      <c r="DW55" s="747"/>
      <c r="DX55" s="748"/>
      <c r="DY55" s="747"/>
      <c r="DZ55" s="747"/>
      <c r="EA55" s="748"/>
      <c r="EB55" s="747"/>
      <c r="EC55" s="747"/>
      <c r="ED55" s="748"/>
      <c r="EE55" s="747"/>
      <c r="EF55" s="747"/>
      <c r="EG55" s="748"/>
      <c r="EH55" s="747"/>
      <c r="EI55" s="747"/>
      <c r="EJ55" s="748"/>
      <c r="EK55" s="748"/>
      <c r="EL55" s="748"/>
      <c r="EM55" s="748"/>
      <c r="EN55" s="748"/>
      <c r="EO55" s="748"/>
      <c r="EP55" s="748"/>
      <c r="EQ55" s="747"/>
      <c r="ER55" s="747"/>
      <c r="ES55" s="748"/>
      <c r="ET55" s="747"/>
      <c r="EU55" s="747"/>
      <c r="EV55" s="748"/>
      <c r="EW55" s="747"/>
      <c r="EX55" s="747"/>
      <c r="EY55" s="748"/>
      <c r="EZ55" s="747"/>
      <c r="FA55" s="747"/>
      <c r="FB55" s="748"/>
      <c r="FC55" s="747"/>
      <c r="FD55" s="747"/>
      <c r="FE55" s="748"/>
      <c r="FF55" s="747"/>
      <c r="FG55" s="747"/>
      <c r="FH55" s="748"/>
      <c r="FI55" s="747"/>
      <c r="FJ55" s="747"/>
      <c r="FK55" s="748"/>
      <c r="FL55" s="747"/>
      <c r="FM55" s="747"/>
      <c r="FN55" s="748"/>
      <c r="FO55" s="747"/>
      <c r="FP55" s="747"/>
      <c r="FQ55" s="748"/>
      <c r="FR55" s="747"/>
      <c r="FS55" s="747"/>
      <c r="FT55" s="748"/>
      <c r="FU55" s="747"/>
      <c r="FV55" s="747"/>
      <c r="FW55" s="748"/>
      <c r="FX55" s="747"/>
      <c r="FY55" s="747"/>
      <c r="FZ55" s="748"/>
      <c r="GA55" s="710">
        <f t="shared" si="27"/>
        <v>0</v>
      </c>
      <c r="GB55" s="710">
        <f t="shared" si="22"/>
        <v>0</v>
      </c>
      <c r="GC55" s="748"/>
      <c r="GD55" s="705">
        <f t="shared" si="3"/>
        <v>0</v>
      </c>
      <c r="GE55" s="835"/>
      <c r="GF55" s="843"/>
      <c r="GG55" s="843"/>
      <c r="GH55" s="843"/>
      <c r="GI55" s="843"/>
      <c r="GJ55" s="843"/>
      <c r="GK55" s="843"/>
      <c r="GL55" s="843"/>
      <c r="GM55" s="843"/>
      <c r="GN55" s="843"/>
      <c r="GO55" s="843"/>
      <c r="GP55" s="843"/>
      <c r="GQ55" s="843"/>
      <c r="GR55" s="843"/>
      <c r="GS55" s="843"/>
      <c r="GT55" s="843"/>
      <c r="GU55" s="843"/>
      <c r="GV55" s="843"/>
      <c r="GW55" s="843"/>
      <c r="GX55" s="843"/>
      <c r="GY55" s="843"/>
      <c r="GZ55" s="843"/>
      <c r="HA55" s="843"/>
      <c r="HB55" s="843"/>
      <c r="HC55" s="843"/>
      <c r="HD55" s="843"/>
      <c r="HE55" s="843"/>
      <c r="HF55" s="843"/>
      <c r="HG55" s="843"/>
      <c r="HH55" s="843"/>
      <c r="HI55" s="843"/>
      <c r="HJ55" s="843"/>
      <c r="HK55" s="843"/>
      <c r="HL55" s="843"/>
      <c r="HM55" s="843"/>
      <c r="HN55" s="843"/>
      <c r="HO55" s="843"/>
      <c r="HP55" s="843"/>
      <c r="HQ55" s="843"/>
      <c r="HR55" s="843"/>
      <c r="HS55" s="843"/>
      <c r="HT55" s="843"/>
      <c r="HU55" s="843"/>
      <c r="HV55" s="843"/>
      <c r="HW55" s="843"/>
      <c r="HX55" s="843"/>
      <c r="HY55" s="843"/>
      <c r="HZ55" s="843"/>
      <c r="IA55" s="843"/>
      <c r="IB55" s="843"/>
      <c r="IC55" s="843"/>
      <c r="ID55" s="843"/>
      <c r="IE55" s="843"/>
      <c r="IF55" s="843"/>
      <c r="IG55" s="843"/>
      <c r="IH55" s="843"/>
      <c r="II55" s="843"/>
      <c r="IJ55" s="843"/>
      <c r="IK55" s="843"/>
      <c r="IL55" s="843"/>
      <c r="IM55" s="843"/>
      <c r="IN55" s="843"/>
      <c r="IO55" s="843"/>
      <c r="IP55" s="843"/>
      <c r="IQ55" s="843"/>
      <c r="IR55" s="843"/>
      <c r="IS55" s="843"/>
      <c r="IT55" s="843"/>
      <c r="IU55" s="843"/>
      <c r="IV55" s="843"/>
      <c r="IW55" s="843"/>
      <c r="IX55" s="843"/>
      <c r="IY55" s="843"/>
      <c r="IZ55" s="843"/>
      <c r="JA55" s="843"/>
      <c r="JB55" s="843"/>
      <c r="JC55" s="843"/>
      <c r="JD55" s="843"/>
      <c r="JE55" s="843"/>
      <c r="JF55" s="843"/>
      <c r="JG55" s="843"/>
      <c r="JH55" s="843"/>
      <c r="JI55" s="843"/>
      <c r="JJ55" s="843"/>
      <c r="JK55" s="843"/>
      <c r="JL55" s="843"/>
      <c r="JM55" s="843"/>
      <c r="JN55" s="843"/>
      <c r="JO55" s="843"/>
      <c r="JP55" s="843"/>
      <c r="JQ55" s="843"/>
      <c r="JR55" s="843"/>
      <c r="JS55" s="843"/>
      <c r="JT55" s="843"/>
      <c r="JU55" s="843"/>
      <c r="JV55" s="843"/>
      <c r="JW55" s="843"/>
      <c r="JX55" s="843"/>
      <c r="JY55" s="843"/>
      <c r="JZ55" s="843"/>
      <c r="KA55" s="843"/>
      <c r="KB55" s="843"/>
      <c r="KC55" s="843"/>
      <c r="KD55" s="843"/>
      <c r="KE55" s="843"/>
      <c r="KF55" s="843"/>
      <c r="KG55" s="843"/>
      <c r="KH55" s="843"/>
      <c r="KI55" s="843"/>
      <c r="KJ55" s="843"/>
      <c r="KK55" s="843"/>
      <c r="KL55" s="843"/>
      <c r="KM55" s="843"/>
      <c r="KN55" s="843"/>
      <c r="KO55" s="843"/>
      <c r="KP55" s="843"/>
      <c r="KQ55" s="843"/>
      <c r="KR55" s="843"/>
      <c r="KS55" s="843"/>
      <c r="KT55" s="843"/>
      <c r="KU55" s="843"/>
      <c r="KV55" s="843"/>
      <c r="KW55" s="843"/>
      <c r="KX55" s="843"/>
      <c r="KY55" s="843"/>
      <c r="KZ55" s="843"/>
      <c r="LA55" s="843"/>
      <c r="LB55" s="843"/>
      <c r="LC55" s="843"/>
      <c r="LD55" s="843"/>
      <c r="LE55" s="843"/>
      <c r="LF55" s="843"/>
      <c r="LG55" s="843"/>
      <c r="LH55" s="843"/>
      <c r="LI55" s="843"/>
      <c r="LJ55" s="843"/>
      <c r="LK55" s="843"/>
      <c r="LL55" s="843"/>
      <c r="LM55" s="843"/>
      <c r="LN55" s="843"/>
      <c r="LO55" s="843"/>
      <c r="LP55" s="843"/>
      <c r="LQ55" s="843"/>
      <c r="LR55" s="843"/>
      <c r="LS55" s="843"/>
      <c r="LT55" s="843"/>
      <c r="LU55" s="843"/>
      <c r="LV55" s="843"/>
      <c r="LW55" s="843"/>
      <c r="LX55" s="843"/>
      <c r="LY55" s="843"/>
      <c r="LZ55" s="843"/>
      <c r="MA55" s="843"/>
      <c r="MB55" s="843"/>
      <c r="MC55" s="843"/>
      <c r="MD55" s="843"/>
      <c r="ME55" s="843"/>
      <c r="MF55" s="843"/>
      <c r="MG55" s="843"/>
      <c r="MH55" s="843"/>
      <c r="MI55" s="843"/>
      <c r="MJ55" s="843"/>
      <c r="MK55" s="843"/>
      <c r="ML55" s="843"/>
      <c r="MM55" s="843"/>
      <c r="MN55" s="843"/>
      <c r="MO55" s="843"/>
      <c r="MP55" s="843"/>
      <c r="MQ55" s="843"/>
      <c r="MR55" s="843"/>
      <c r="MS55" s="843"/>
      <c r="MT55" s="843"/>
      <c r="MU55" s="843"/>
      <c r="MV55" s="843"/>
      <c r="MW55" s="843"/>
      <c r="MX55" s="843"/>
      <c r="MY55" s="843"/>
      <c r="MZ55" s="843"/>
      <c r="NA55" s="843"/>
      <c r="NB55" s="843"/>
      <c r="NC55" s="843"/>
      <c r="ND55" s="843"/>
      <c r="NE55" s="843"/>
      <c r="NF55" s="843"/>
      <c r="NG55" s="843"/>
      <c r="NH55" s="843"/>
      <c r="NI55" s="843"/>
      <c r="NJ55" s="843"/>
      <c r="NK55" s="843"/>
      <c r="NL55" s="843"/>
      <c r="NM55" s="843"/>
      <c r="NN55" s="843"/>
      <c r="NO55" s="843"/>
      <c r="NP55" s="843"/>
      <c r="NQ55" s="843"/>
      <c r="NR55" s="843"/>
      <c r="NS55" s="843"/>
      <c r="NT55" s="843"/>
      <c r="NU55" s="843"/>
      <c r="NV55" s="843"/>
      <c r="NW55" s="843"/>
      <c r="NX55" s="843"/>
      <c r="NY55" s="843"/>
      <c r="NZ55" s="843"/>
      <c r="OA55" s="843"/>
      <c r="OB55" s="843"/>
      <c r="OC55" s="843"/>
      <c r="OD55" s="843"/>
      <c r="OE55" s="843"/>
      <c r="OF55" s="843"/>
      <c r="OG55" s="843"/>
      <c r="OH55" s="843"/>
      <c r="OI55" s="843"/>
      <c r="OJ55" s="843"/>
      <c r="OK55" s="843"/>
      <c r="OL55" s="843"/>
      <c r="OM55" s="843"/>
      <c r="ON55" s="843"/>
      <c r="OO55" s="843"/>
      <c r="OP55" s="843"/>
      <c r="OQ55" s="843"/>
      <c r="OR55" s="843"/>
      <c r="OS55" s="843"/>
      <c r="OT55" s="843"/>
      <c r="OU55" s="843"/>
      <c r="OV55" s="843"/>
      <c r="OW55" s="843"/>
      <c r="OX55" s="843"/>
      <c r="OY55" s="843"/>
      <c r="OZ55" s="843"/>
      <c r="PA55" s="843"/>
      <c r="PB55" s="843"/>
      <c r="PC55" s="843"/>
      <c r="PD55" s="843"/>
      <c r="PE55" s="843"/>
      <c r="PF55" s="843"/>
      <c r="PG55" s="843"/>
      <c r="PH55" s="843"/>
      <c r="PI55" s="843"/>
      <c r="PJ55" s="843"/>
      <c r="PK55" s="843"/>
      <c r="PL55" s="843"/>
      <c r="PM55" s="843"/>
      <c r="PN55" s="843"/>
      <c r="PO55" s="843"/>
      <c r="PP55" s="843"/>
      <c r="PQ55" s="843"/>
      <c r="PR55" s="843"/>
      <c r="PS55" s="843"/>
      <c r="PT55" s="843"/>
      <c r="PU55" s="843"/>
      <c r="PV55" s="843"/>
      <c r="PW55" s="843"/>
      <c r="PX55" s="843"/>
      <c r="PY55" s="843"/>
      <c r="PZ55" s="843"/>
      <c r="QA55" s="843"/>
      <c r="QB55" s="843"/>
      <c r="QC55" s="843"/>
      <c r="QD55" s="843"/>
      <c r="QE55" s="843"/>
      <c r="QF55" s="843"/>
      <c r="QG55" s="843"/>
      <c r="QH55" s="843"/>
      <c r="QI55" s="843"/>
      <c r="QJ55" s="843"/>
      <c r="QK55" s="843"/>
      <c r="QL55" s="843"/>
      <c r="QM55" s="843"/>
      <c r="QN55" s="843"/>
      <c r="QO55" s="843"/>
      <c r="QP55" s="843"/>
      <c r="QQ55" s="843"/>
      <c r="QR55" s="843"/>
      <c r="QS55" s="843"/>
      <c r="QT55" s="843"/>
      <c r="QU55" s="843"/>
      <c r="QV55" s="843"/>
      <c r="QW55" s="843"/>
      <c r="QX55" s="843"/>
      <c r="QY55" s="843"/>
      <c r="QZ55" s="843"/>
      <c r="RA55" s="843"/>
      <c r="RB55" s="843"/>
      <c r="RC55" s="843"/>
      <c r="RD55" s="843"/>
      <c r="RE55" s="843"/>
      <c r="RF55" s="843"/>
      <c r="RG55" s="843"/>
      <c r="RH55" s="843"/>
      <c r="RI55" s="843"/>
      <c r="RJ55" s="843"/>
      <c r="RK55" s="843"/>
      <c r="RL55" s="843"/>
      <c r="RM55" s="843"/>
      <c r="RN55" s="843"/>
      <c r="RO55" s="843"/>
      <c r="RP55" s="843"/>
      <c r="RQ55" s="843"/>
      <c r="RR55" s="843"/>
      <c r="RS55" s="843"/>
      <c r="RT55" s="843"/>
      <c r="RU55" s="843"/>
      <c r="RV55" s="843"/>
      <c r="RW55" s="843"/>
      <c r="RX55" s="843"/>
      <c r="RY55" s="843"/>
      <c r="RZ55" s="843"/>
      <c r="SA55" s="843"/>
      <c r="SB55" s="843"/>
      <c r="SC55" s="843"/>
      <c r="SD55" s="843"/>
      <c r="SE55" s="843"/>
      <c r="SF55" s="843"/>
      <c r="SG55" s="843"/>
      <c r="SH55" s="843"/>
      <c r="SI55" s="843"/>
      <c r="SJ55" s="843"/>
      <c r="SK55" s="843"/>
      <c r="SL55" s="843"/>
      <c r="SM55" s="843"/>
      <c r="SN55" s="843"/>
      <c r="SO55" s="843"/>
      <c r="SP55" s="843"/>
      <c r="SQ55" s="843"/>
      <c r="SR55" s="843"/>
      <c r="SS55" s="843"/>
      <c r="ST55" s="843"/>
      <c r="SU55" s="843"/>
      <c r="SV55" s="843"/>
      <c r="SW55" s="843"/>
      <c r="SX55" s="843"/>
      <c r="SY55" s="843"/>
      <c r="SZ55" s="843"/>
      <c r="TA55" s="843"/>
      <c r="TB55" s="843"/>
      <c r="TC55" s="843"/>
      <c r="TD55" s="843"/>
      <c r="TE55" s="843"/>
      <c r="TF55" s="843"/>
      <c r="TG55" s="843"/>
      <c r="TH55" s="843"/>
      <c r="TI55" s="843"/>
      <c r="TJ55" s="843"/>
      <c r="TK55" s="843"/>
      <c r="TL55" s="843"/>
      <c r="TM55" s="843"/>
      <c r="TN55" s="843"/>
      <c r="TO55" s="843"/>
      <c r="TP55" s="843"/>
      <c r="TQ55" s="843"/>
      <c r="TR55" s="843"/>
      <c r="TS55" s="843"/>
      <c r="TT55" s="843"/>
      <c r="TU55" s="843"/>
      <c r="TV55" s="843"/>
      <c r="TW55" s="843"/>
      <c r="TX55" s="843"/>
      <c r="TY55" s="843"/>
      <c r="TZ55" s="843"/>
      <c r="UA55" s="843"/>
      <c r="UB55" s="843"/>
      <c r="UC55" s="843"/>
      <c r="UD55" s="843"/>
      <c r="UE55" s="843"/>
      <c r="UF55" s="843"/>
      <c r="UG55" s="843"/>
      <c r="UH55" s="843"/>
      <c r="UI55" s="843"/>
      <c r="UJ55" s="843"/>
      <c r="UK55" s="843"/>
      <c r="UL55" s="843"/>
      <c r="UM55" s="843"/>
      <c r="UN55" s="843"/>
      <c r="UO55" s="843"/>
      <c r="UP55" s="843"/>
      <c r="UQ55" s="843"/>
      <c r="UR55" s="843"/>
      <c r="US55" s="843"/>
      <c r="UT55" s="843"/>
      <c r="UU55" s="843"/>
      <c r="UV55" s="843"/>
      <c r="UW55" s="843"/>
      <c r="UX55" s="843"/>
      <c r="UY55" s="843"/>
      <c r="UZ55" s="843"/>
      <c r="VA55" s="843"/>
      <c r="VB55" s="843"/>
      <c r="VC55" s="843"/>
      <c r="VD55" s="843"/>
      <c r="VE55" s="843"/>
      <c r="VF55" s="843"/>
      <c r="VG55" s="843"/>
      <c r="VH55" s="843"/>
      <c r="VI55" s="843"/>
      <c r="VJ55" s="843"/>
      <c r="VK55" s="843"/>
      <c r="VL55" s="843"/>
      <c r="VM55" s="843"/>
      <c r="VN55" s="843"/>
      <c r="VO55" s="843"/>
      <c r="VP55" s="843"/>
      <c r="VQ55" s="843"/>
      <c r="VR55" s="843"/>
      <c r="VS55" s="843"/>
      <c r="VT55" s="843"/>
      <c r="VU55" s="843"/>
      <c r="VV55" s="843"/>
      <c r="VW55" s="843"/>
      <c r="VX55" s="843"/>
      <c r="VY55" s="843"/>
      <c r="VZ55" s="843"/>
      <c r="WA55" s="843"/>
      <c r="WB55" s="843"/>
      <c r="WC55" s="843"/>
      <c r="WD55" s="843"/>
      <c r="WE55" s="843"/>
      <c r="WF55" s="843"/>
      <c r="WG55" s="843"/>
      <c r="WH55" s="843"/>
      <c r="WI55" s="843"/>
      <c r="WJ55" s="843"/>
      <c r="WK55" s="843"/>
      <c r="WL55" s="843"/>
      <c r="WM55" s="843"/>
      <c r="WN55" s="843"/>
      <c r="WO55" s="843"/>
      <c r="WP55" s="843"/>
      <c r="WQ55" s="843"/>
      <c r="WR55" s="843"/>
      <c r="WS55" s="843"/>
      <c r="WT55" s="843"/>
      <c r="WU55" s="843"/>
      <c r="WV55" s="843"/>
      <c r="WW55" s="843"/>
      <c r="WX55" s="843"/>
      <c r="WY55" s="843"/>
      <c r="WZ55" s="843"/>
      <c r="XA55" s="843"/>
      <c r="XB55" s="843"/>
      <c r="XC55" s="843"/>
      <c r="XD55" s="843"/>
      <c r="XE55" s="843"/>
      <c r="XF55" s="843"/>
      <c r="XG55" s="843"/>
      <c r="XH55" s="843"/>
      <c r="XI55" s="843"/>
      <c r="XJ55" s="843"/>
      <c r="XK55" s="843"/>
      <c r="XL55" s="843"/>
      <c r="XM55" s="843"/>
      <c r="XN55" s="843"/>
      <c r="XO55" s="843"/>
      <c r="XP55" s="843"/>
      <c r="XQ55" s="843"/>
      <c r="XR55" s="843"/>
      <c r="XS55" s="843"/>
      <c r="XT55" s="843"/>
      <c r="XU55" s="843"/>
      <c r="XV55" s="843"/>
      <c r="XW55" s="843"/>
      <c r="XX55" s="843"/>
      <c r="XY55" s="843"/>
      <c r="XZ55" s="843"/>
      <c r="YA55" s="843"/>
      <c r="YB55" s="843"/>
      <c r="YC55" s="843"/>
      <c r="YD55" s="843"/>
      <c r="YE55" s="843"/>
      <c r="YF55" s="843"/>
      <c r="YG55" s="843"/>
      <c r="YH55" s="843"/>
      <c r="YI55" s="843"/>
      <c r="YJ55" s="843"/>
      <c r="YK55" s="843"/>
      <c r="YL55" s="843"/>
      <c r="YM55" s="843"/>
      <c r="YN55" s="843"/>
      <c r="YO55" s="843"/>
      <c r="YP55" s="843"/>
      <c r="YQ55" s="843"/>
      <c r="YR55" s="843"/>
      <c r="YS55" s="843"/>
      <c r="YT55" s="843"/>
      <c r="YU55" s="843"/>
      <c r="YV55" s="843"/>
      <c r="YW55" s="843"/>
      <c r="YX55" s="843"/>
      <c r="YY55" s="843"/>
      <c r="YZ55" s="843"/>
      <c r="ZA55" s="843"/>
      <c r="ZB55" s="843"/>
      <c r="ZC55" s="843"/>
      <c r="ZD55" s="843"/>
      <c r="ZE55" s="843"/>
      <c r="ZF55" s="843"/>
      <c r="ZG55" s="843"/>
      <c r="ZH55" s="843"/>
      <c r="ZI55" s="843"/>
      <c r="ZJ55" s="843"/>
      <c r="ZK55" s="843"/>
      <c r="ZL55" s="843"/>
      <c r="ZM55" s="843"/>
      <c r="ZN55" s="843"/>
      <c r="ZO55" s="843"/>
      <c r="ZP55" s="843"/>
      <c r="ZQ55" s="843"/>
      <c r="ZR55" s="843"/>
      <c r="ZS55" s="843"/>
      <c r="ZT55" s="843"/>
      <c r="ZU55" s="843"/>
      <c r="ZV55" s="843"/>
      <c r="ZW55" s="843"/>
      <c r="ZX55" s="843"/>
      <c r="ZY55" s="843"/>
      <c r="ZZ55" s="843"/>
      <c r="AAA55" s="843"/>
      <c r="AAB55" s="843"/>
      <c r="AAC55" s="843"/>
      <c r="AAD55" s="843"/>
      <c r="AAE55" s="843"/>
      <c r="AAF55" s="843"/>
      <c r="AAG55" s="843"/>
      <c r="AAH55" s="843"/>
      <c r="AAI55" s="843"/>
      <c r="AAJ55" s="843"/>
      <c r="AAK55" s="843"/>
      <c r="AAL55" s="843"/>
      <c r="AAM55" s="843"/>
      <c r="AAN55" s="843"/>
      <c r="AAO55" s="843"/>
      <c r="AAP55" s="843"/>
      <c r="AAQ55" s="843"/>
      <c r="AAR55" s="843"/>
      <c r="AAS55" s="843"/>
      <c r="AAT55" s="843"/>
      <c r="AAU55" s="843"/>
      <c r="AAV55" s="843"/>
      <c r="AAW55" s="843"/>
      <c r="AAX55" s="843"/>
      <c r="AAY55" s="843"/>
      <c r="AAZ55" s="843"/>
      <c r="ABA55" s="843"/>
      <c r="ABB55" s="843"/>
      <c r="ABC55" s="843"/>
      <c r="ABD55" s="843"/>
      <c r="ABE55" s="843"/>
      <c r="ABF55" s="843"/>
      <c r="ABG55" s="843"/>
      <c r="ABH55" s="843"/>
      <c r="ABI55" s="843"/>
      <c r="ABJ55" s="843"/>
      <c r="ABK55" s="843"/>
      <c r="ABL55" s="843"/>
      <c r="ABM55" s="843"/>
      <c r="ABN55" s="843"/>
      <c r="ABO55" s="843"/>
      <c r="ABP55" s="843"/>
      <c r="ABQ55" s="843"/>
      <c r="ABR55" s="843"/>
      <c r="ABS55" s="843"/>
      <c r="ABT55" s="843"/>
      <c r="ABU55" s="843"/>
      <c r="ABV55" s="843"/>
      <c r="ABW55" s="843"/>
      <c r="ABX55" s="843"/>
      <c r="ABY55" s="843"/>
      <c r="ABZ55" s="843"/>
      <c r="ACA55" s="843"/>
      <c r="ACB55" s="843"/>
      <c r="ACC55" s="843"/>
      <c r="ACD55" s="843"/>
      <c r="ACE55" s="843"/>
      <c r="ACF55" s="843"/>
      <c r="ACG55" s="843"/>
      <c r="ACH55" s="843"/>
      <c r="ACI55" s="843"/>
      <c r="ACJ55" s="843"/>
      <c r="ACK55" s="843"/>
      <c r="ACL55" s="843"/>
      <c r="ACM55" s="843"/>
      <c r="ACN55" s="843"/>
      <c r="ACO55" s="843"/>
      <c r="ACP55" s="843"/>
      <c r="ACQ55" s="843"/>
      <c r="ACR55" s="843"/>
      <c r="ACS55" s="843"/>
      <c r="ACT55" s="843"/>
      <c r="ACU55" s="843"/>
      <c r="ACV55" s="843"/>
      <c r="ACW55" s="843"/>
      <c r="ACX55" s="843"/>
      <c r="ACY55" s="843"/>
      <c r="ACZ55" s="843"/>
      <c r="ADA55" s="843"/>
      <c r="ADB55" s="843"/>
      <c r="ADC55" s="843"/>
      <c r="ADD55" s="843"/>
      <c r="ADE55" s="843"/>
      <c r="ADF55" s="843"/>
      <c r="ADG55" s="843"/>
      <c r="ADH55" s="843"/>
      <c r="ADI55" s="843"/>
      <c r="ADJ55" s="843"/>
      <c r="ADK55" s="843"/>
      <c r="ADL55" s="843"/>
      <c r="ADM55" s="843"/>
      <c r="ADN55" s="843"/>
      <c r="ADO55" s="843"/>
      <c r="ADP55" s="843"/>
      <c r="ADQ55" s="843"/>
      <c r="ADR55" s="843"/>
      <c r="ADS55" s="843"/>
      <c r="ADT55" s="843"/>
      <c r="ADU55" s="843"/>
      <c r="ADV55" s="843"/>
      <c r="ADW55" s="843"/>
      <c r="ADX55" s="843"/>
      <c r="ADY55" s="843"/>
      <c r="ADZ55" s="843"/>
      <c r="AEA55" s="843"/>
      <c r="AEB55" s="843"/>
      <c r="AEC55" s="843"/>
      <c r="AED55" s="843"/>
      <c r="AEE55" s="843"/>
      <c r="AEF55" s="843"/>
      <c r="AEG55" s="843"/>
      <c r="AEH55" s="843"/>
      <c r="AEI55" s="843"/>
      <c r="AEJ55" s="843"/>
      <c r="AEK55" s="843"/>
      <c r="AEL55" s="843"/>
      <c r="AEM55" s="843"/>
      <c r="AEN55" s="843"/>
      <c r="AEO55" s="843"/>
      <c r="AEP55" s="843"/>
      <c r="AEQ55" s="843"/>
      <c r="AER55" s="843"/>
      <c r="AES55" s="843"/>
      <c r="AET55" s="843"/>
      <c r="AEU55" s="843"/>
      <c r="AEV55" s="843"/>
      <c r="AEW55" s="843"/>
      <c r="AEX55" s="843"/>
      <c r="AEY55" s="843"/>
      <c r="AEZ55" s="843"/>
      <c r="AFA55" s="843"/>
      <c r="AFB55" s="843"/>
      <c r="AFC55" s="843"/>
      <c r="AFD55" s="843"/>
      <c r="AFE55" s="843"/>
      <c r="AFF55" s="843"/>
      <c r="AFG55" s="843"/>
      <c r="AFH55" s="843"/>
      <c r="AFI55" s="843"/>
      <c r="AFJ55" s="843"/>
      <c r="AFK55" s="843"/>
      <c r="AFL55" s="843"/>
      <c r="AFM55" s="843"/>
      <c r="AFN55" s="843"/>
      <c r="AFO55" s="843"/>
      <c r="AFP55" s="843"/>
      <c r="AFQ55" s="843"/>
      <c r="AFR55" s="843"/>
      <c r="AFS55" s="843"/>
      <c r="AFT55" s="843"/>
      <c r="AFU55" s="843"/>
      <c r="AFV55" s="843"/>
      <c r="AFW55" s="843"/>
      <c r="AFX55" s="843"/>
      <c r="AFY55" s="843"/>
      <c r="AFZ55" s="843"/>
      <c r="AGA55" s="843"/>
      <c r="AGB55" s="843"/>
      <c r="AGC55" s="843"/>
      <c r="AGD55" s="843"/>
      <c r="AGE55" s="843"/>
      <c r="AGF55" s="843"/>
      <c r="AGG55" s="843"/>
      <c r="AGH55" s="843"/>
      <c r="AGI55" s="843"/>
      <c r="AGJ55" s="843"/>
      <c r="AGK55" s="843"/>
      <c r="AGL55" s="843"/>
      <c r="AGM55" s="843"/>
      <c r="AGN55" s="843"/>
      <c r="AGO55" s="843"/>
      <c r="AGP55" s="843"/>
      <c r="AGQ55" s="843"/>
      <c r="AGR55" s="843"/>
      <c r="AGS55" s="843"/>
      <c r="AGT55" s="843"/>
      <c r="AGU55" s="843"/>
      <c r="AGV55" s="843"/>
      <c r="AGW55" s="843"/>
      <c r="AGX55" s="843"/>
      <c r="AGY55" s="843"/>
      <c r="AGZ55" s="843"/>
      <c r="AHA55" s="843"/>
      <c r="AHB55" s="843"/>
      <c r="AHC55" s="843"/>
      <c r="AHD55" s="843"/>
      <c r="AHE55" s="843"/>
      <c r="AHF55" s="843"/>
      <c r="AHG55" s="843"/>
      <c r="AHH55" s="843"/>
      <c r="AHI55" s="843"/>
      <c r="AHJ55" s="843"/>
      <c r="AHK55" s="843"/>
      <c r="AHL55" s="843"/>
      <c r="AHM55" s="843"/>
      <c r="AHN55" s="843"/>
      <c r="AHO55" s="843"/>
      <c r="AHP55" s="843"/>
      <c r="AHQ55" s="843"/>
      <c r="AHR55" s="843"/>
      <c r="AHS55" s="843"/>
      <c r="AHT55" s="843"/>
      <c r="AHU55" s="843"/>
      <c r="AHV55" s="843"/>
      <c r="AHW55" s="843"/>
      <c r="AHX55" s="843"/>
      <c r="AHY55" s="843"/>
      <c r="AHZ55" s="843"/>
      <c r="AIA55" s="843"/>
      <c r="AIB55" s="843"/>
      <c r="AIC55" s="843"/>
      <c r="AID55" s="843"/>
      <c r="AIE55" s="843"/>
      <c r="AIF55" s="843"/>
      <c r="AIG55" s="843"/>
      <c r="AIH55" s="843"/>
      <c r="AII55" s="843"/>
      <c r="AIJ55" s="843"/>
      <c r="AIK55" s="843"/>
      <c r="AIL55" s="843"/>
      <c r="AIM55" s="843"/>
      <c r="AIN55" s="843"/>
      <c r="AIO55" s="843"/>
      <c r="AIP55" s="843"/>
      <c r="AIQ55" s="843"/>
      <c r="AIR55" s="843"/>
      <c r="AIS55" s="843"/>
      <c r="AIT55" s="843"/>
      <c r="AIU55" s="843"/>
      <c r="AIV55" s="843"/>
      <c r="AIW55" s="843"/>
      <c r="AIX55" s="843"/>
      <c r="AIY55" s="843"/>
      <c r="AIZ55" s="843"/>
      <c r="AJA55" s="843"/>
      <c r="AJB55" s="843"/>
      <c r="AJC55" s="843"/>
      <c r="AJD55" s="843"/>
      <c r="AJE55" s="843"/>
      <c r="AJF55" s="843"/>
      <c r="AJG55" s="843"/>
      <c r="AJH55" s="843"/>
      <c r="AJI55" s="843"/>
      <c r="AJJ55" s="843"/>
      <c r="AJK55" s="843"/>
      <c r="AJL55" s="843"/>
      <c r="AJM55" s="843"/>
      <c r="AJN55" s="843"/>
      <c r="AJO55" s="843"/>
      <c r="AJP55" s="843"/>
      <c r="AJQ55" s="843"/>
      <c r="AJR55" s="843"/>
      <c r="AJS55" s="843"/>
      <c r="AJT55" s="843"/>
      <c r="AJU55" s="843"/>
      <c r="AJV55" s="843"/>
      <c r="AJW55" s="843"/>
      <c r="AJX55" s="843"/>
      <c r="AJY55" s="843"/>
      <c r="AJZ55" s="843"/>
      <c r="AKA55" s="843"/>
      <c r="AKB55" s="843"/>
      <c r="AKC55" s="843"/>
      <c r="AKD55" s="843"/>
      <c r="AKE55" s="843"/>
      <c r="AKF55" s="843"/>
      <c r="AKG55" s="843"/>
      <c r="AKH55" s="843"/>
      <c r="AKI55" s="843"/>
      <c r="AKJ55" s="843"/>
      <c r="AKK55" s="843"/>
      <c r="AKL55" s="843"/>
      <c r="AKM55" s="843"/>
      <c r="AKN55" s="843"/>
      <c r="AKO55" s="843"/>
      <c r="AKP55" s="843"/>
      <c r="AKQ55" s="843"/>
      <c r="AKR55" s="843"/>
      <c r="AKS55" s="843"/>
      <c r="AKT55" s="843"/>
      <c r="AKU55" s="843"/>
      <c r="AKV55" s="843"/>
      <c r="AKW55" s="843"/>
      <c r="AKX55" s="843"/>
      <c r="AKY55" s="843"/>
      <c r="AKZ55" s="843"/>
      <c r="ALA55" s="843"/>
      <c r="ALB55" s="843"/>
      <c r="ALC55" s="843"/>
      <c r="ALD55" s="843"/>
      <c r="ALE55" s="843"/>
      <c r="ALF55" s="843"/>
      <c r="ALG55" s="843"/>
      <c r="ALH55" s="843"/>
      <c r="ALI55" s="843"/>
      <c r="ALJ55" s="843"/>
      <c r="ALK55" s="843"/>
      <c r="ALL55" s="843"/>
      <c r="ALM55" s="843"/>
      <c r="ALN55" s="843"/>
      <c r="ALO55" s="843"/>
      <c r="ALP55" s="843"/>
      <c r="ALQ55" s="843"/>
      <c r="ALR55" s="843"/>
      <c r="ALS55" s="843"/>
      <c r="ALT55" s="843"/>
      <c r="ALU55" s="843"/>
      <c r="ALV55" s="843"/>
      <c r="ALW55" s="843"/>
      <c r="ALX55" s="843"/>
      <c r="ALY55" s="843"/>
      <c r="ALZ55" s="843"/>
      <c r="AMA55" s="843"/>
      <c r="AMB55" s="843"/>
      <c r="AMC55" s="843"/>
      <c r="AMD55" s="843"/>
      <c r="AME55" s="843"/>
      <c r="AMF55" s="843"/>
      <c r="AMG55" s="843"/>
      <c r="AMH55" s="843"/>
      <c r="AMI55" s="843"/>
      <c r="AMJ55" s="843"/>
      <c r="AMK55" s="843"/>
      <c r="AML55" s="843"/>
      <c r="AMM55" s="843"/>
      <c r="AMN55" s="843"/>
      <c r="AMO55" s="843"/>
      <c r="AMP55" s="843"/>
      <c r="AMQ55" s="843"/>
      <c r="AMR55" s="843"/>
      <c r="AMS55" s="843"/>
      <c r="AMT55" s="843"/>
      <c r="AMU55" s="843"/>
      <c r="AMV55" s="843"/>
      <c r="AMW55" s="843"/>
      <c r="AMX55" s="843"/>
      <c r="AMY55" s="843"/>
      <c r="AMZ55" s="843"/>
      <c r="ANA55" s="843"/>
      <c r="ANB55" s="843"/>
      <c r="ANC55" s="843"/>
      <c r="AND55" s="843"/>
      <c r="ANE55" s="843"/>
      <c r="ANF55" s="843"/>
      <c r="ANG55" s="843"/>
      <c r="ANH55" s="843"/>
      <c r="ANI55" s="843"/>
      <c r="ANJ55" s="843"/>
      <c r="ANK55" s="843"/>
      <c r="ANL55" s="843"/>
      <c r="ANM55" s="843"/>
      <c r="ANN55" s="843"/>
      <c r="ANO55" s="843"/>
      <c r="ANP55" s="843"/>
      <c r="ANQ55" s="843"/>
      <c r="ANR55" s="843"/>
      <c r="ANS55" s="843"/>
      <c r="ANT55" s="843"/>
      <c r="ANU55" s="843"/>
      <c r="ANV55" s="843"/>
      <c r="ANW55" s="843"/>
      <c r="ANX55" s="843"/>
      <c r="ANY55" s="843"/>
      <c r="ANZ55" s="843"/>
      <c r="AOA55" s="843"/>
      <c r="AOB55" s="843"/>
      <c r="AOC55" s="843"/>
      <c r="AOD55" s="843"/>
      <c r="AOE55" s="843"/>
      <c r="AOF55" s="843"/>
      <c r="AOG55" s="843"/>
      <c r="AOH55" s="843"/>
      <c r="AOI55" s="843"/>
      <c r="AOJ55" s="843"/>
      <c r="AOK55" s="843"/>
      <c r="AOL55" s="843"/>
      <c r="AOM55" s="843"/>
      <c r="AON55" s="843"/>
      <c r="AOO55" s="843"/>
      <c r="AOP55" s="843"/>
      <c r="AOQ55" s="843"/>
      <c r="AOR55" s="843"/>
      <c r="AOS55" s="843"/>
      <c r="AOT55" s="843"/>
      <c r="AOU55" s="843"/>
      <c r="AOV55" s="843"/>
      <c r="AOW55" s="843"/>
      <c r="AOX55" s="843"/>
      <c r="AOY55" s="843"/>
      <c r="AOZ55" s="843"/>
      <c r="APA55" s="843"/>
      <c r="APB55" s="843"/>
      <c r="APC55" s="843"/>
      <c r="APD55" s="843"/>
      <c r="APE55" s="843"/>
      <c r="APF55" s="843"/>
      <c r="APG55" s="843"/>
      <c r="APH55" s="843"/>
      <c r="API55" s="843"/>
      <c r="APJ55" s="843"/>
      <c r="APK55" s="843"/>
      <c r="APL55" s="843"/>
      <c r="APM55" s="843"/>
      <c r="APN55" s="843"/>
      <c r="APO55" s="843"/>
      <c r="APP55" s="843"/>
      <c r="APQ55" s="843"/>
      <c r="APR55" s="843"/>
      <c r="APS55" s="843"/>
      <c r="APT55" s="843"/>
      <c r="APU55" s="843"/>
      <c r="APV55" s="843"/>
      <c r="APW55" s="843"/>
      <c r="APX55" s="843"/>
      <c r="APY55" s="843"/>
      <c r="APZ55" s="843"/>
      <c r="AQA55" s="843"/>
      <c r="AQB55" s="843"/>
      <c r="AQC55" s="843"/>
      <c r="AQD55" s="843"/>
      <c r="AQE55" s="843"/>
      <c r="AQF55" s="843"/>
      <c r="AQG55" s="843"/>
      <c r="AQH55" s="843"/>
      <c r="AQI55" s="843"/>
      <c r="AQJ55" s="843"/>
      <c r="AQK55" s="843"/>
      <c r="AQL55" s="843"/>
      <c r="AQM55" s="843"/>
      <c r="AQN55" s="843"/>
      <c r="AQO55" s="843"/>
      <c r="AQP55" s="843"/>
      <c r="AQQ55" s="843"/>
      <c r="AQR55" s="843"/>
      <c r="AQS55" s="843"/>
      <c r="AQT55" s="843"/>
      <c r="AQU55" s="843"/>
      <c r="AQV55" s="843"/>
      <c r="AQW55" s="843"/>
      <c r="AQX55" s="843"/>
      <c r="AQY55" s="843"/>
      <c r="AQZ55" s="843"/>
      <c r="ARA55" s="843"/>
      <c r="ARB55" s="843"/>
      <c r="ARC55" s="843"/>
      <c r="ARD55" s="843"/>
      <c r="ARE55" s="843"/>
      <c r="ARF55" s="843"/>
      <c r="ARG55" s="843"/>
      <c r="ARH55" s="843"/>
      <c r="ARI55" s="843"/>
      <c r="ARJ55" s="843"/>
      <c r="ARK55" s="843"/>
      <c r="ARL55" s="843"/>
      <c r="ARM55" s="843"/>
      <c r="ARN55" s="843"/>
      <c r="ARO55" s="843"/>
      <c r="ARP55" s="843"/>
      <c r="ARQ55" s="843"/>
      <c r="ARR55" s="843"/>
      <c r="ARS55" s="843"/>
      <c r="ART55" s="843"/>
      <c r="ARU55" s="843"/>
      <c r="ARV55" s="843"/>
      <c r="ARW55" s="843"/>
      <c r="ARX55" s="843"/>
      <c r="ARY55" s="843"/>
      <c r="ARZ55" s="843"/>
      <c r="ASA55" s="843"/>
      <c r="ASB55" s="843"/>
      <c r="ASC55" s="843"/>
      <c r="ASD55" s="843"/>
      <c r="ASE55" s="843"/>
      <c r="ASF55" s="843"/>
      <c r="ASG55" s="843"/>
      <c r="ASH55" s="843"/>
      <c r="ASI55" s="843"/>
      <c r="ASJ55" s="843"/>
      <c r="ASK55" s="843"/>
      <c r="ASL55" s="843"/>
      <c r="ASM55" s="843"/>
      <c r="ASN55" s="843"/>
      <c r="ASO55" s="843"/>
      <c r="ASP55" s="843"/>
      <c r="ASQ55" s="843"/>
      <c r="ASR55" s="843"/>
      <c r="ASS55" s="843"/>
      <c r="AST55" s="843"/>
      <c r="ASU55" s="843"/>
      <c r="ASV55" s="843"/>
      <c r="ASW55" s="843"/>
      <c r="ASX55" s="843"/>
      <c r="ASY55" s="843"/>
      <c r="ASZ55" s="843"/>
      <c r="ATA55" s="843"/>
      <c r="ATB55" s="843"/>
      <c r="ATC55" s="843"/>
      <c r="ATD55" s="843"/>
      <c r="ATE55" s="843"/>
      <c r="ATF55" s="843"/>
      <c r="ATG55" s="843"/>
      <c r="ATH55" s="843"/>
      <c r="ATI55" s="843"/>
      <c r="ATJ55" s="843"/>
      <c r="ATK55" s="843"/>
      <c r="ATL55" s="843"/>
      <c r="ATM55" s="843"/>
      <c r="ATN55" s="843"/>
      <c r="ATO55" s="843"/>
      <c r="ATP55" s="843"/>
      <c r="ATQ55" s="843"/>
      <c r="ATR55" s="843"/>
      <c r="ATS55" s="843"/>
      <c r="ATT55" s="843"/>
      <c r="ATU55" s="843"/>
      <c r="ATV55" s="843"/>
      <c r="ATW55" s="843"/>
      <c r="ATX55" s="843"/>
      <c r="ATY55" s="843"/>
      <c r="ATZ55" s="843"/>
      <c r="AUA55" s="843"/>
      <c r="AUB55" s="843"/>
      <c r="AUC55" s="843"/>
      <c r="AUD55" s="843"/>
      <c r="AUE55" s="843"/>
      <c r="AUF55" s="843"/>
      <c r="AUG55" s="843"/>
      <c r="AUH55" s="843"/>
      <c r="AUI55" s="843"/>
      <c r="AUJ55" s="843"/>
      <c r="AUK55" s="843"/>
      <c r="AUL55" s="843"/>
      <c r="AUM55" s="843"/>
      <c r="AUN55" s="843"/>
      <c r="AUO55" s="843"/>
      <c r="AUP55" s="843"/>
      <c r="AUQ55" s="843"/>
      <c r="AUR55" s="843"/>
      <c r="AUS55" s="843"/>
      <c r="AUT55" s="843"/>
      <c r="AUU55" s="843"/>
      <c r="AUV55" s="843"/>
      <c r="AUW55" s="843"/>
      <c r="AUX55" s="843"/>
      <c r="AUY55" s="843"/>
      <c r="AUZ55" s="843"/>
      <c r="AVA55" s="843"/>
      <c r="AVB55" s="843"/>
      <c r="AVC55" s="843"/>
      <c r="AVD55" s="843"/>
      <c r="AVE55" s="843"/>
      <c r="AVF55" s="843"/>
      <c r="AVG55" s="843"/>
      <c r="AVH55" s="843"/>
      <c r="AVI55" s="843"/>
      <c r="AVJ55" s="843"/>
      <c r="AVK55" s="843"/>
      <c r="AVL55" s="843"/>
      <c r="AVM55" s="843"/>
      <c r="AVN55" s="843"/>
      <c r="AVO55" s="843"/>
      <c r="AVP55" s="843"/>
      <c r="AVQ55" s="843"/>
      <c r="AVR55" s="843"/>
      <c r="AVS55" s="843"/>
      <c r="AVT55" s="843"/>
      <c r="AVU55" s="843"/>
      <c r="AVV55" s="843"/>
      <c r="AVW55" s="843"/>
      <c r="AVX55" s="843"/>
      <c r="AVY55" s="843"/>
      <c r="AVZ55" s="843"/>
      <c r="AWA55" s="843"/>
      <c r="AWB55" s="843"/>
      <c r="AWC55" s="843"/>
      <c r="AWD55" s="843"/>
      <c r="AWE55" s="843"/>
      <c r="AWF55" s="843"/>
      <c r="AWG55" s="843"/>
      <c r="AWH55" s="843"/>
      <c r="AWI55" s="843"/>
      <c r="AWJ55" s="843"/>
      <c r="AWK55" s="843"/>
      <c r="AWL55" s="843"/>
      <c r="AWM55" s="843"/>
      <c r="AWN55" s="843"/>
      <c r="AWO55" s="843"/>
      <c r="AWP55" s="843"/>
      <c r="AWQ55" s="843"/>
      <c r="AWR55" s="843"/>
      <c r="AWS55" s="843"/>
      <c r="AWT55" s="843"/>
      <c r="AWU55" s="843"/>
      <c r="AWV55" s="843"/>
      <c r="AWW55" s="843"/>
      <c r="AWX55" s="843"/>
      <c r="AWY55" s="843"/>
      <c r="AWZ55" s="843"/>
      <c r="AXA55" s="843"/>
      <c r="AXB55" s="843"/>
      <c r="AXC55" s="843"/>
      <c r="AXD55" s="843"/>
      <c r="AXE55" s="843"/>
      <c r="AXF55" s="843"/>
      <c r="AXG55" s="843"/>
      <c r="AXH55" s="843"/>
      <c r="AXI55" s="843"/>
      <c r="AXJ55" s="843"/>
      <c r="AXK55" s="843"/>
      <c r="AXL55" s="843"/>
      <c r="AXM55" s="843"/>
      <c r="AXN55" s="843"/>
      <c r="AXO55" s="843"/>
      <c r="AXP55" s="843"/>
      <c r="AXQ55" s="843"/>
      <c r="AXR55" s="843"/>
      <c r="AXS55" s="843"/>
      <c r="AXT55" s="843"/>
      <c r="AXU55" s="843"/>
      <c r="AXV55" s="843"/>
      <c r="AXW55" s="843"/>
      <c r="AXX55" s="843"/>
      <c r="AXY55" s="843"/>
      <c r="AXZ55" s="843"/>
      <c r="AYA55" s="843"/>
      <c r="AYB55" s="843"/>
      <c r="AYC55" s="843"/>
      <c r="AYD55" s="843"/>
      <c r="AYE55" s="843"/>
      <c r="AYF55" s="843"/>
      <c r="AYG55" s="843"/>
      <c r="AYH55" s="843"/>
      <c r="AYI55" s="843"/>
      <c r="AYJ55" s="843"/>
      <c r="AYK55" s="843"/>
      <c r="AYL55" s="843"/>
      <c r="AYM55" s="843"/>
      <c r="AYN55" s="843"/>
      <c r="AYO55" s="843"/>
      <c r="AYP55" s="843"/>
      <c r="AYQ55" s="843"/>
      <c r="AYR55" s="843"/>
      <c r="AYS55" s="843"/>
    </row>
    <row r="56" spans="1:1345" s="706" customFormat="1" ht="15" customHeight="1">
      <c r="A56" s="707"/>
      <c r="B56" s="717"/>
      <c r="C56" s="718"/>
      <c r="D56" s="724"/>
      <c r="E56" s="709">
        <v>3</v>
      </c>
      <c r="F56" s="697" t="s">
        <v>48</v>
      </c>
      <c r="G56" s="708" t="s">
        <v>49</v>
      </c>
      <c r="H56" s="710">
        <f t="shared" si="19"/>
        <v>0</v>
      </c>
      <c r="I56" s="710">
        <f t="shared" si="6"/>
        <v>0</v>
      </c>
      <c r="J56" s="710">
        <f t="shared" si="23"/>
        <v>0</v>
      </c>
      <c r="K56" s="711">
        <f t="shared" si="24"/>
        <v>0</v>
      </c>
      <c r="L56" s="712"/>
      <c r="M56" s="712"/>
      <c r="N56" s="713"/>
      <c r="O56" s="712"/>
      <c r="P56" s="712"/>
      <c r="Q56" s="713"/>
      <c r="R56" s="712"/>
      <c r="S56" s="712"/>
      <c r="T56" s="713"/>
      <c r="U56" s="712"/>
      <c r="V56" s="712"/>
      <c r="W56" s="713"/>
      <c r="X56" s="712"/>
      <c r="Y56" s="712"/>
      <c r="Z56" s="713"/>
      <c r="AA56" s="712"/>
      <c r="AB56" s="712"/>
      <c r="AC56" s="713"/>
      <c r="AD56" s="712"/>
      <c r="AE56" s="712"/>
      <c r="AF56" s="713"/>
      <c r="AG56" s="712"/>
      <c r="AH56" s="712"/>
      <c r="AI56" s="713"/>
      <c r="AJ56" s="712"/>
      <c r="AK56" s="712"/>
      <c r="AL56" s="713"/>
      <c r="AM56" s="712"/>
      <c r="AN56" s="712"/>
      <c r="AO56" s="713"/>
      <c r="AP56" s="712"/>
      <c r="AQ56" s="712"/>
      <c r="AR56" s="713"/>
      <c r="AS56" s="712"/>
      <c r="AT56" s="712"/>
      <c r="AU56" s="713"/>
      <c r="AV56" s="712"/>
      <c r="AW56" s="712"/>
      <c r="AX56" s="713"/>
      <c r="AY56" s="712"/>
      <c r="AZ56" s="712"/>
      <c r="BA56" s="713"/>
      <c r="BB56" s="712"/>
      <c r="BC56" s="712"/>
      <c r="BD56" s="713"/>
      <c r="BE56" s="712"/>
      <c r="BF56" s="712"/>
      <c r="BG56" s="713"/>
      <c r="BH56" s="712"/>
      <c r="BI56" s="712"/>
      <c r="BJ56" s="713"/>
      <c r="BK56" s="712"/>
      <c r="BL56" s="712"/>
      <c r="BM56" s="713"/>
      <c r="BN56" s="712"/>
      <c r="BO56" s="712"/>
      <c r="BP56" s="713"/>
      <c r="BQ56" s="712"/>
      <c r="BR56" s="712"/>
      <c r="BS56" s="713"/>
      <c r="BT56" s="712"/>
      <c r="BU56" s="712"/>
      <c r="BV56" s="713"/>
      <c r="BW56" s="712"/>
      <c r="BX56" s="712"/>
      <c r="BY56" s="713"/>
      <c r="BZ56" s="712"/>
      <c r="CA56" s="712"/>
      <c r="CB56" s="713"/>
      <c r="CC56" s="712"/>
      <c r="CD56" s="712"/>
      <c r="CE56" s="713"/>
      <c r="CF56" s="712"/>
      <c r="CG56" s="712"/>
      <c r="CH56" s="713"/>
      <c r="CI56" s="712"/>
      <c r="CJ56" s="712"/>
      <c r="CK56" s="713"/>
      <c r="CL56" s="712"/>
      <c r="CM56" s="712"/>
      <c r="CN56" s="713"/>
      <c r="CO56" s="712"/>
      <c r="CP56" s="712"/>
      <c r="CQ56" s="713"/>
      <c r="CR56" s="712"/>
      <c r="CS56" s="712"/>
      <c r="CT56" s="713"/>
      <c r="CU56" s="712"/>
      <c r="CV56" s="712"/>
      <c r="CW56" s="713"/>
      <c r="CX56" s="712"/>
      <c r="CY56" s="712"/>
      <c r="CZ56" s="713"/>
      <c r="DA56" s="712"/>
      <c r="DB56" s="712"/>
      <c r="DC56" s="713"/>
      <c r="DD56" s="712"/>
      <c r="DE56" s="712"/>
      <c r="DF56" s="713"/>
      <c r="DG56" s="712"/>
      <c r="DH56" s="712"/>
      <c r="DI56" s="713"/>
      <c r="DJ56" s="712"/>
      <c r="DK56" s="712"/>
      <c r="DL56" s="713"/>
      <c r="DM56" s="712"/>
      <c r="DN56" s="712"/>
      <c r="DO56" s="713"/>
      <c r="DP56" s="712"/>
      <c r="DQ56" s="712"/>
      <c r="DR56" s="713"/>
      <c r="DS56" s="712"/>
      <c r="DT56" s="712"/>
      <c r="DU56" s="713"/>
      <c r="DV56" s="712"/>
      <c r="DW56" s="712"/>
      <c r="DX56" s="713"/>
      <c r="DY56" s="712"/>
      <c r="DZ56" s="712"/>
      <c r="EA56" s="713"/>
      <c r="EB56" s="712"/>
      <c r="EC56" s="712"/>
      <c r="ED56" s="713"/>
      <c r="EE56" s="712"/>
      <c r="EF56" s="712"/>
      <c r="EG56" s="713"/>
      <c r="EH56" s="712"/>
      <c r="EI56" s="712"/>
      <c r="EJ56" s="713"/>
      <c r="EK56" s="713"/>
      <c r="EL56" s="713"/>
      <c r="EM56" s="713"/>
      <c r="EN56" s="713"/>
      <c r="EO56" s="713"/>
      <c r="EP56" s="713"/>
      <c r="EQ56" s="712"/>
      <c r="ER56" s="712"/>
      <c r="ES56" s="713"/>
      <c r="ET56" s="712"/>
      <c r="EU56" s="712"/>
      <c r="EV56" s="713"/>
      <c r="EW56" s="712"/>
      <c r="EX56" s="712"/>
      <c r="EY56" s="713"/>
      <c r="EZ56" s="712"/>
      <c r="FA56" s="712"/>
      <c r="FB56" s="713"/>
      <c r="FC56" s="712"/>
      <c r="FD56" s="712"/>
      <c r="FE56" s="713"/>
      <c r="FF56" s="712"/>
      <c r="FG56" s="712"/>
      <c r="FH56" s="713"/>
      <c r="FI56" s="712"/>
      <c r="FJ56" s="712"/>
      <c r="FK56" s="713"/>
      <c r="FL56" s="712"/>
      <c r="FM56" s="712"/>
      <c r="FN56" s="713"/>
      <c r="FO56" s="712"/>
      <c r="FP56" s="712"/>
      <c r="FQ56" s="713"/>
      <c r="FR56" s="712"/>
      <c r="FS56" s="712"/>
      <c r="FT56" s="713"/>
      <c r="FU56" s="712"/>
      <c r="FV56" s="712"/>
      <c r="FW56" s="713"/>
      <c r="FX56" s="712"/>
      <c r="FY56" s="712"/>
      <c r="FZ56" s="713"/>
      <c r="GA56" s="710">
        <f t="shared" si="27"/>
        <v>0</v>
      </c>
      <c r="GB56" s="710">
        <f t="shared" si="22"/>
        <v>0</v>
      </c>
      <c r="GC56" s="713"/>
      <c r="GD56" s="705">
        <f t="shared" si="3"/>
        <v>0</v>
      </c>
      <c r="GE56" s="835"/>
      <c r="GF56" s="843"/>
      <c r="GG56" s="843"/>
      <c r="GH56" s="843"/>
      <c r="GI56" s="843"/>
      <c r="GJ56" s="843"/>
      <c r="GK56" s="843"/>
      <c r="GL56" s="843"/>
      <c r="GM56" s="843"/>
      <c r="GN56" s="843"/>
      <c r="GO56" s="843"/>
      <c r="GP56" s="843"/>
      <c r="GQ56" s="843"/>
      <c r="GR56" s="843"/>
      <c r="GS56" s="843"/>
      <c r="GT56" s="843"/>
      <c r="GU56" s="843"/>
      <c r="GV56" s="843"/>
      <c r="GW56" s="843"/>
      <c r="GX56" s="843"/>
      <c r="GY56" s="843"/>
      <c r="GZ56" s="843"/>
      <c r="HA56" s="843"/>
      <c r="HB56" s="843"/>
      <c r="HC56" s="843"/>
      <c r="HD56" s="843"/>
      <c r="HE56" s="843"/>
      <c r="HF56" s="843"/>
      <c r="HG56" s="843"/>
      <c r="HH56" s="843"/>
      <c r="HI56" s="843"/>
      <c r="HJ56" s="843"/>
      <c r="HK56" s="843"/>
      <c r="HL56" s="843"/>
      <c r="HM56" s="843"/>
      <c r="HN56" s="843"/>
      <c r="HO56" s="843"/>
      <c r="HP56" s="843"/>
      <c r="HQ56" s="843"/>
      <c r="HR56" s="843"/>
      <c r="HS56" s="843"/>
      <c r="HT56" s="843"/>
      <c r="HU56" s="843"/>
      <c r="HV56" s="843"/>
      <c r="HW56" s="843"/>
      <c r="HX56" s="843"/>
      <c r="HY56" s="843"/>
      <c r="HZ56" s="843"/>
      <c r="IA56" s="843"/>
      <c r="IB56" s="843"/>
      <c r="IC56" s="843"/>
      <c r="ID56" s="843"/>
      <c r="IE56" s="843"/>
      <c r="IF56" s="843"/>
      <c r="IG56" s="843"/>
      <c r="IH56" s="843"/>
      <c r="II56" s="843"/>
      <c r="IJ56" s="843"/>
      <c r="IK56" s="843"/>
      <c r="IL56" s="843"/>
      <c r="IM56" s="843"/>
      <c r="IN56" s="843"/>
      <c r="IO56" s="843"/>
      <c r="IP56" s="843"/>
      <c r="IQ56" s="843"/>
      <c r="IR56" s="843"/>
      <c r="IS56" s="843"/>
      <c r="IT56" s="843"/>
      <c r="IU56" s="843"/>
      <c r="IV56" s="843"/>
      <c r="IW56" s="843"/>
      <c r="IX56" s="843"/>
      <c r="IY56" s="843"/>
      <c r="IZ56" s="843"/>
      <c r="JA56" s="843"/>
      <c r="JB56" s="843"/>
      <c r="JC56" s="843"/>
      <c r="JD56" s="843"/>
      <c r="JE56" s="843"/>
      <c r="JF56" s="843"/>
      <c r="JG56" s="843"/>
      <c r="JH56" s="843"/>
      <c r="JI56" s="843"/>
      <c r="JJ56" s="843"/>
      <c r="JK56" s="843"/>
      <c r="JL56" s="843"/>
      <c r="JM56" s="843"/>
      <c r="JN56" s="843"/>
      <c r="JO56" s="843"/>
      <c r="JP56" s="843"/>
      <c r="JQ56" s="843"/>
      <c r="JR56" s="843"/>
      <c r="JS56" s="843"/>
      <c r="JT56" s="843"/>
      <c r="JU56" s="843"/>
      <c r="JV56" s="843"/>
      <c r="JW56" s="843"/>
      <c r="JX56" s="843"/>
      <c r="JY56" s="843"/>
      <c r="JZ56" s="843"/>
      <c r="KA56" s="843"/>
      <c r="KB56" s="843"/>
      <c r="KC56" s="843"/>
      <c r="KD56" s="843"/>
      <c r="KE56" s="843"/>
      <c r="KF56" s="843"/>
      <c r="KG56" s="843"/>
      <c r="KH56" s="843"/>
      <c r="KI56" s="843"/>
      <c r="KJ56" s="843"/>
      <c r="KK56" s="843"/>
      <c r="KL56" s="843"/>
      <c r="KM56" s="843"/>
      <c r="KN56" s="843"/>
      <c r="KO56" s="843"/>
      <c r="KP56" s="843"/>
      <c r="KQ56" s="843"/>
      <c r="KR56" s="843"/>
      <c r="KS56" s="843"/>
      <c r="KT56" s="843"/>
      <c r="KU56" s="843"/>
      <c r="KV56" s="843"/>
      <c r="KW56" s="843"/>
      <c r="KX56" s="843"/>
      <c r="KY56" s="843"/>
      <c r="KZ56" s="843"/>
      <c r="LA56" s="843"/>
      <c r="LB56" s="843"/>
      <c r="LC56" s="843"/>
      <c r="LD56" s="843"/>
      <c r="LE56" s="843"/>
      <c r="LF56" s="843"/>
      <c r="LG56" s="843"/>
      <c r="LH56" s="843"/>
      <c r="LI56" s="843"/>
      <c r="LJ56" s="843"/>
      <c r="LK56" s="843"/>
      <c r="LL56" s="843"/>
      <c r="LM56" s="843"/>
      <c r="LN56" s="843"/>
      <c r="LO56" s="843"/>
      <c r="LP56" s="843"/>
      <c r="LQ56" s="843"/>
      <c r="LR56" s="843"/>
      <c r="LS56" s="843"/>
      <c r="LT56" s="843"/>
      <c r="LU56" s="843"/>
      <c r="LV56" s="843"/>
      <c r="LW56" s="843"/>
      <c r="LX56" s="843"/>
      <c r="LY56" s="843"/>
      <c r="LZ56" s="843"/>
      <c r="MA56" s="843"/>
      <c r="MB56" s="843"/>
      <c r="MC56" s="843"/>
      <c r="MD56" s="843"/>
      <c r="ME56" s="843"/>
      <c r="MF56" s="843"/>
      <c r="MG56" s="843"/>
      <c r="MH56" s="843"/>
      <c r="MI56" s="843"/>
      <c r="MJ56" s="843"/>
      <c r="MK56" s="843"/>
      <c r="ML56" s="843"/>
      <c r="MM56" s="843"/>
      <c r="MN56" s="843"/>
      <c r="MO56" s="843"/>
      <c r="MP56" s="843"/>
      <c r="MQ56" s="843"/>
      <c r="MR56" s="843"/>
      <c r="MS56" s="843"/>
      <c r="MT56" s="843"/>
      <c r="MU56" s="843"/>
      <c r="MV56" s="843"/>
      <c r="MW56" s="843"/>
      <c r="MX56" s="843"/>
      <c r="MY56" s="843"/>
      <c r="MZ56" s="843"/>
      <c r="NA56" s="843"/>
      <c r="NB56" s="843"/>
      <c r="NC56" s="843"/>
      <c r="ND56" s="843"/>
      <c r="NE56" s="843"/>
      <c r="NF56" s="843"/>
      <c r="NG56" s="843"/>
      <c r="NH56" s="843"/>
      <c r="NI56" s="843"/>
      <c r="NJ56" s="843"/>
      <c r="NK56" s="843"/>
      <c r="NL56" s="843"/>
      <c r="NM56" s="843"/>
      <c r="NN56" s="843"/>
      <c r="NO56" s="843"/>
      <c r="NP56" s="843"/>
      <c r="NQ56" s="843"/>
      <c r="NR56" s="843"/>
      <c r="NS56" s="843"/>
      <c r="NT56" s="843"/>
      <c r="NU56" s="843"/>
      <c r="NV56" s="843"/>
      <c r="NW56" s="843"/>
      <c r="NX56" s="843"/>
      <c r="NY56" s="843"/>
      <c r="NZ56" s="843"/>
      <c r="OA56" s="843"/>
      <c r="OB56" s="843"/>
      <c r="OC56" s="843"/>
      <c r="OD56" s="843"/>
      <c r="OE56" s="843"/>
      <c r="OF56" s="843"/>
      <c r="OG56" s="843"/>
      <c r="OH56" s="843"/>
      <c r="OI56" s="843"/>
      <c r="OJ56" s="843"/>
      <c r="OK56" s="843"/>
      <c r="OL56" s="843"/>
      <c r="OM56" s="843"/>
      <c r="ON56" s="843"/>
      <c r="OO56" s="843"/>
      <c r="OP56" s="843"/>
      <c r="OQ56" s="843"/>
      <c r="OR56" s="843"/>
      <c r="OS56" s="843"/>
      <c r="OT56" s="843"/>
      <c r="OU56" s="843"/>
      <c r="OV56" s="843"/>
      <c r="OW56" s="843"/>
      <c r="OX56" s="843"/>
      <c r="OY56" s="843"/>
      <c r="OZ56" s="843"/>
      <c r="PA56" s="843"/>
      <c r="PB56" s="843"/>
      <c r="PC56" s="843"/>
      <c r="PD56" s="843"/>
      <c r="PE56" s="843"/>
      <c r="PF56" s="843"/>
      <c r="PG56" s="843"/>
      <c r="PH56" s="843"/>
      <c r="PI56" s="843"/>
      <c r="PJ56" s="843"/>
      <c r="PK56" s="843"/>
      <c r="PL56" s="843"/>
      <c r="PM56" s="843"/>
      <c r="PN56" s="843"/>
      <c r="PO56" s="843"/>
      <c r="PP56" s="843"/>
      <c r="PQ56" s="843"/>
      <c r="PR56" s="843"/>
      <c r="PS56" s="843"/>
      <c r="PT56" s="843"/>
      <c r="PU56" s="843"/>
      <c r="PV56" s="843"/>
      <c r="PW56" s="843"/>
      <c r="PX56" s="843"/>
      <c r="PY56" s="843"/>
      <c r="PZ56" s="843"/>
      <c r="QA56" s="843"/>
      <c r="QB56" s="843"/>
      <c r="QC56" s="843"/>
      <c r="QD56" s="843"/>
      <c r="QE56" s="843"/>
      <c r="QF56" s="843"/>
      <c r="QG56" s="843"/>
      <c r="QH56" s="843"/>
      <c r="QI56" s="843"/>
      <c r="QJ56" s="843"/>
      <c r="QK56" s="843"/>
      <c r="QL56" s="843"/>
      <c r="QM56" s="843"/>
      <c r="QN56" s="843"/>
      <c r="QO56" s="843"/>
      <c r="QP56" s="843"/>
      <c r="QQ56" s="843"/>
      <c r="QR56" s="843"/>
      <c r="QS56" s="843"/>
      <c r="QT56" s="843"/>
      <c r="QU56" s="843"/>
      <c r="QV56" s="843"/>
      <c r="QW56" s="843"/>
      <c r="QX56" s="843"/>
      <c r="QY56" s="843"/>
      <c r="QZ56" s="843"/>
      <c r="RA56" s="843"/>
      <c r="RB56" s="843"/>
      <c r="RC56" s="843"/>
      <c r="RD56" s="843"/>
      <c r="RE56" s="843"/>
      <c r="RF56" s="843"/>
      <c r="RG56" s="843"/>
      <c r="RH56" s="843"/>
      <c r="RI56" s="843"/>
      <c r="RJ56" s="843"/>
      <c r="RK56" s="843"/>
      <c r="RL56" s="843"/>
      <c r="RM56" s="843"/>
      <c r="RN56" s="843"/>
      <c r="RO56" s="843"/>
      <c r="RP56" s="843"/>
      <c r="RQ56" s="843"/>
      <c r="RR56" s="843"/>
      <c r="RS56" s="843"/>
      <c r="RT56" s="843"/>
      <c r="RU56" s="843"/>
      <c r="RV56" s="843"/>
      <c r="RW56" s="843"/>
      <c r="RX56" s="843"/>
      <c r="RY56" s="843"/>
      <c r="RZ56" s="843"/>
      <c r="SA56" s="843"/>
      <c r="SB56" s="843"/>
      <c r="SC56" s="843"/>
      <c r="SD56" s="843"/>
      <c r="SE56" s="843"/>
      <c r="SF56" s="843"/>
      <c r="SG56" s="843"/>
      <c r="SH56" s="843"/>
      <c r="SI56" s="843"/>
      <c r="SJ56" s="843"/>
      <c r="SK56" s="843"/>
      <c r="SL56" s="843"/>
      <c r="SM56" s="843"/>
      <c r="SN56" s="843"/>
      <c r="SO56" s="843"/>
      <c r="SP56" s="843"/>
      <c r="SQ56" s="843"/>
      <c r="SR56" s="843"/>
      <c r="SS56" s="843"/>
      <c r="ST56" s="843"/>
      <c r="SU56" s="843"/>
      <c r="SV56" s="843"/>
      <c r="SW56" s="843"/>
      <c r="SX56" s="843"/>
      <c r="SY56" s="843"/>
      <c r="SZ56" s="843"/>
      <c r="TA56" s="843"/>
      <c r="TB56" s="843"/>
      <c r="TC56" s="843"/>
      <c r="TD56" s="843"/>
      <c r="TE56" s="843"/>
      <c r="TF56" s="843"/>
      <c r="TG56" s="843"/>
      <c r="TH56" s="843"/>
      <c r="TI56" s="843"/>
      <c r="TJ56" s="843"/>
      <c r="TK56" s="843"/>
      <c r="TL56" s="843"/>
      <c r="TM56" s="843"/>
      <c r="TN56" s="843"/>
      <c r="TO56" s="843"/>
      <c r="TP56" s="843"/>
      <c r="TQ56" s="843"/>
      <c r="TR56" s="843"/>
      <c r="TS56" s="843"/>
      <c r="TT56" s="843"/>
      <c r="TU56" s="843"/>
      <c r="TV56" s="843"/>
      <c r="TW56" s="843"/>
      <c r="TX56" s="843"/>
      <c r="TY56" s="843"/>
      <c r="TZ56" s="843"/>
      <c r="UA56" s="843"/>
      <c r="UB56" s="843"/>
      <c r="UC56" s="843"/>
      <c r="UD56" s="843"/>
      <c r="UE56" s="843"/>
      <c r="UF56" s="843"/>
      <c r="UG56" s="843"/>
      <c r="UH56" s="843"/>
      <c r="UI56" s="843"/>
      <c r="UJ56" s="843"/>
      <c r="UK56" s="843"/>
      <c r="UL56" s="843"/>
      <c r="UM56" s="843"/>
      <c r="UN56" s="843"/>
      <c r="UO56" s="843"/>
      <c r="UP56" s="843"/>
      <c r="UQ56" s="843"/>
      <c r="UR56" s="843"/>
      <c r="US56" s="843"/>
      <c r="UT56" s="843"/>
      <c r="UU56" s="843"/>
      <c r="UV56" s="843"/>
      <c r="UW56" s="843"/>
      <c r="UX56" s="843"/>
      <c r="UY56" s="843"/>
      <c r="UZ56" s="843"/>
      <c r="VA56" s="843"/>
      <c r="VB56" s="843"/>
      <c r="VC56" s="843"/>
      <c r="VD56" s="843"/>
      <c r="VE56" s="843"/>
      <c r="VF56" s="843"/>
      <c r="VG56" s="843"/>
      <c r="VH56" s="843"/>
      <c r="VI56" s="843"/>
      <c r="VJ56" s="843"/>
      <c r="VK56" s="843"/>
      <c r="VL56" s="843"/>
      <c r="VM56" s="843"/>
      <c r="VN56" s="843"/>
      <c r="VO56" s="843"/>
      <c r="VP56" s="843"/>
      <c r="VQ56" s="843"/>
      <c r="VR56" s="843"/>
      <c r="VS56" s="843"/>
      <c r="VT56" s="843"/>
      <c r="VU56" s="843"/>
      <c r="VV56" s="843"/>
      <c r="VW56" s="843"/>
      <c r="VX56" s="843"/>
      <c r="VY56" s="843"/>
      <c r="VZ56" s="843"/>
      <c r="WA56" s="843"/>
      <c r="WB56" s="843"/>
      <c r="WC56" s="843"/>
      <c r="WD56" s="843"/>
      <c r="WE56" s="843"/>
      <c r="WF56" s="843"/>
      <c r="WG56" s="843"/>
      <c r="WH56" s="843"/>
      <c r="WI56" s="843"/>
      <c r="WJ56" s="843"/>
      <c r="WK56" s="843"/>
      <c r="WL56" s="843"/>
      <c r="WM56" s="843"/>
      <c r="WN56" s="843"/>
      <c r="WO56" s="843"/>
      <c r="WP56" s="843"/>
      <c r="WQ56" s="843"/>
      <c r="WR56" s="843"/>
      <c r="WS56" s="843"/>
      <c r="WT56" s="843"/>
      <c r="WU56" s="843"/>
      <c r="WV56" s="843"/>
      <c r="WW56" s="843"/>
      <c r="WX56" s="843"/>
      <c r="WY56" s="843"/>
      <c r="WZ56" s="843"/>
      <c r="XA56" s="843"/>
      <c r="XB56" s="843"/>
      <c r="XC56" s="843"/>
      <c r="XD56" s="843"/>
      <c r="XE56" s="843"/>
      <c r="XF56" s="843"/>
      <c r="XG56" s="843"/>
      <c r="XH56" s="843"/>
      <c r="XI56" s="843"/>
      <c r="XJ56" s="843"/>
      <c r="XK56" s="843"/>
      <c r="XL56" s="843"/>
      <c r="XM56" s="843"/>
      <c r="XN56" s="843"/>
      <c r="XO56" s="843"/>
      <c r="XP56" s="843"/>
      <c r="XQ56" s="843"/>
      <c r="XR56" s="843"/>
      <c r="XS56" s="843"/>
      <c r="XT56" s="843"/>
      <c r="XU56" s="843"/>
      <c r="XV56" s="843"/>
      <c r="XW56" s="843"/>
      <c r="XX56" s="843"/>
      <c r="XY56" s="843"/>
      <c r="XZ56" s="843"/>
      <c r="YA56" s="843"/>
      <c r="YB56" s="843"/>
      <c r="YC56" s="843"/>
      <c r="YD56" s="843"/>
      <c r="YE56" s="843"/>
      <c r="YF56" s="843"/>
      <c r="YG56" s="843"/>
      <c r="YH56" s="843"/>
      <c r="YI56" s="843"/>
      <c r="YJ56" s="843"/>
      <c r="YK56" s="843"/>
      <c r="YL56" s="843"/>
      <c r="YM56" s="843"/>
      <c r="YN56" s="843"/>
      <c r="YO56" s="843"/>
      <c r="YP56" s="843"/>
      <c r="YQ56" s="843"/>
      <c r="YR56" s="843"/>
      <c r="YS56" s="843"/>
      <c r="YT56" s="843"/>
      <c r="YU56" s="843"/>
      <c r="YV56" s="843"/>
      <c r="YW56" s="843"/>
      <c r="YX56" s="843"/>
      <c r="YY56" s="843"/>
      <c r="YZ56" s="843"/>
      <c r="ZA56" s="843"/>
      <c r="ZB56" s="843"/>
      <c r="ZC56" s="843"/>
      <c r="ZD56" s="843"/>
      <c r="ZE56" s="843"/>
      <c r="ZF56" s="843"/>
      <c r="ZG56" s="843"/>
      <c r="ZH56" s="843"/>
      <c r="ZI56" s="843"/>
      <c r="ZJ56" s="843"/>
      <c r="ZK56" s="843"/>
      <c r="ZL56" s="843"/>
      <c r="ZM56" s="843"/>
      <c r="ZN56" s="843"/>
      <c r="ZO56" s="843"/>
      <c r="ZP56" s="843"/>
      <c r="ZQ56" s="843"/>
      <c r="ZR56" s="843"/>
      <c r="ZS56" s="843"/>
      <c r="ZT56" s="843"/>
      <c r="ZU56" s="843"/>
      <c r="ZV56" s="843"/>
      <c r="ZW56" s="843"/>
      <c r="ZX56" s="843"/>
      <c r="ZY56" s="843"/>
      <c r="ZZ56" s="843"/>
      <c r="AAA56" s="843"/>
      <c r="AAB56" s="843"/>
      <c r="AAC56" s="843"/>
      <c r="AAD56" s="843"/>
      <c r="AAE56" s="843"/>
      <c r="AAF56" s="843"/>
      <c r="AAG56" s="843"/>
      <c r="AAH56" s="843"/>
      <c r="AAI56" s="843"/>
      <c r="AAJ56" s="843"/>
      <c r="AAK56" s="843"/>
      <c r="AAL56" s="843"/>
      <c r="AAM56" s="843"/>
      <c r="AAN56" s="843"/>
      <c r="AAO56" s="843"/>
      <c r="AAP56" s="843"/>
      <c r="AAQ56" s="843"/>
      <c r="AAR56" s="843"/>
      <c r="AAS56" s="843"/>
      <c r="AAT56" s="843"/>
      <c r="AAU56" s="843"/>
      <c r="AAV56" s="843"/>
      <c r="AAW56" s="843"/>
      <c r="AAX56" s="843"/>
      <c r="AAY56" s="843"/>
      <c r="AAZ56" s="843"/>
      <c r="ABA56" s="843"/>
      <c r="ABB56" s="843"/>
      <c r="ABC56" s="843"/>
      <c r="ABD56" s="843"/>
      <c r="ABE56" s="843"/>
      <c r="ABF56" s="843"/>
      <c r="ABG56" s="843"/>
      <c r="ABH56" s="843"/>
      <c r="ABI56" s="843"/>
      <c r="ABJ56" s="843"/>
      <c r="ABK56" s="843"/>
      <c r="ABL56" s="843"/>
      <c r="ABM56" s="843"/>
      <c r="ABN56" s="843"/>
      <c r="ABO56" s="843"/>
      <c r="ABP56" s="843"/>
      <c r="ABQ56" s="843"/>
      <c r="ABR56" s="843"/>
      <c r="ABS56" s="843"/>
      <c r="ABT56" s="843"/>
      <c r="ABU56" s="843"/>
      <c r="ABV56" s="843"/>
      <c r="ABW56" s="843"/>
      <c r="ABX56" s="843"/>
      <c r="ABY56" s="843"/>
      <c r="ABZ56" s="843"/>
      <c r="ACA56" s="843"/>
      <c r="ACB56" s="843"/>
      <c r="ACC56" s="843"/>
      <c r="ACD56" s="843"/>
      <c r="ACE56" s="843"/>
      <c r="ACF56" s="843"/>
      <c r="ACG56" s="843"/>
      <c r="ACH56" s="843"/>
      <c r="ACI56" s="843"/>
      <c r="ACJ56" s="843"/>
      <c r="ACK56" s="843"/>
      <c r="ACL56" s="843"/>
      <c r="ACM56" s="843"/>
      <c r="ACN56" s="843"/>
      <c r="ACO56" s="843"/>
      <c r="ACP56" s="843"/>
      <c r="ACQ56" s="843"/>
      <c r="ACR56" s="843"/>
      <c r="ACS56" s="843"/>
      <c r="ACT56" s="843"/>
      <c r="ACU56" s="843"/>
      <c r="ACV56" s="843"/>
      <c r="ACW56" s="843"/>
      <c r="ACX56" s="843"/>
      <c r="ACY56" s="843"/>
      <c r="ACZ56" s="843"/>
      <c r="ADA56" s="843"/>
      <c r="ADB56" s="843"/>
      <c r="ADC56" s="843"/>
      <c r="ADD56" s="843"/>
      <c r="ADE56" s="843"/>
      <c r="ADF56" s="843"/>
      <c r="ADG56" s="843"/>
      <c r="ADH56" s="843"/>
      <c r="ADI56" s="843"/>
      <c r="ADJ56" s="843"/>
      <c r="ADK56" s="843"/>
      <c r="ADL56" s="843"/>
      <c r="ADM56" s="843"/>
      <c r="ADN56" s="843"/>
      <c r="ADO56" s="843"/>
      <c r="ADP56" s="843"/>
      <c r="ADQ56" s="843"/>
      <c r="ADR56" s="843"/>
      <c r="ADS56" s="843"/>
      <c r="ADT56" s="843"/>
      <c r="ADU56" s="843"/>
      <c r="ADV56" s="843"/>
      <c r="ADW56" s="843"/>
      <c r="ADX56" s="843"/>
      <c r="ADY56" s="843"/>
      <c r="ADZ56" s="843"/>
      <c r="AEA56" s="843"/>
      <c r="AEB56" s="843"/>
      <c r="AEC56" s="843"/>
      <c r="AED56" s="843"/>
      <c r="AEE56" s="843"/>
      <c r="AEF56" s="843"/>
      <c r="AEG56" s="843"/>
      <c r="AEH56" s="843"/>
      <c r="AEI56" s="843"/>
      <c r="AEJ56" s="843"/>
      <c r="AEK56" s="843"/>
      <c r="AEL56" s="843"/>
      <c r="AEM56" s="843"/>
      <c r="AEN56" s="843"/>
      <c r="AEO56" s="843"/>
      <c r="AEP56" s="843"/>
      <c r="AEQ56" s="843"/>
      <c r="AER56" s="843"/>
      <c r="AES56" s="843"/>
      <c r="AET56" s="843"/>
      <c r="AEU56" s="843"/>
      <c r="AEV56" s="843"/>
      <c r="AEW56" s="843"/>
      <c r="AEX56" s="843"/>
      <c r="AEY56" s="843"/>
      <c r="AEZ56" s="843"/>
      <c r="AFA56" s="843"/>
      <c r="AFB56" s="843"/>
      <c r="AFC56" s="843"/>
      <c r="AFD56" s="843"/>
      <c r="AFE56" s="843"/>
      <c r="AFF56" s="843"/>
      <c r="AFG56" s="843"/>
      <c r="AFH56" s="843"/>
      <c r="AFI56" s="843"/>
      <c r="AFJ56" s="843"/>
      <c r="AFK56" s="843"/>
      <c r="AFL56" s="843"/>
      <c r="AFM56" s="843"/>
      <c r="AFN56" s="843"/>
      <c r="AFO56" s="843"/>
      <c r="AFP56" s="843"/>
      <c r="AFQ56" s="843"/>
      <c r="AFR56" s="843"/>
      <c r="AFS56" s="843"/>
      <c r="AFT56" s="843"/>
      <c r="AFU56" s="843"/>
      <c r="AFV56" s="843"/>
      <c r="AFW56" s="843"/>
      <c r="AFX56" s="843"/>
      <c r="AFY56" s="843"/>
      <c r="AFZ56" s="843"/>
      <c r="AGA56" s="843"/>
      <c r="AGB56" s="843"/>
      <c r="AGC56" s="843"/>
      <c r="AGD56" s="843"/>
      <c r="AGE56" s="843"/>
      <c r="AGF56" s="843"/>
      <c r="AGG56" s="843"/>
      <c r="AGH56" s="843"/>
      <c r="AGI56" s="843"/>
      <c r="AGJ56" s="843"/>
      <c r="AGK56" s="843"/>
      <c r="AGL56" s="843"/>
      <c r="AGM56" s="843"/>
      <c r="AGN56" s="843"/>
      <c r="AGO56" s="843"/>
      <c r="AGP56" s="843"/>
      <c r="AGQ56" s="843"/>
      <c r="AGR56" s="843"/>
      <c r="AGS56" s="843"/>
      <c r="AGT56" s="843"/>
      <c r="AGU56" s="843"/>
      <c r="AGV56" s="843"/>
      <c r="AGW56" s="843"/>
      <c r="AGX56" s="843"/>
      <c r="AGY56" s="843"/>
      <c r="AGZ56" s="843"/>
      <c r="AHA56" s="843"/>
      <c r="AHB56" s="843"/>
      <c r="AHC56" s="843"/>
      <c r="AHD56" s="843"/>
      <c r="AHE56" s="843"/>
      <c r="AHF56" s="843"/>
      <c r="AHG56" s="843"/>
      <c r="AHH56" s="843"/>
      <c r="AHI56" s="843"/>
      <c r="AHJ56" s="843"/>
      <c r="AHK56" s="843"/>
      <c r="AHL56" s="843"/>
      <c r="AHM56" s="843"/>
      <c r="AHN56" s="843"/>
      <c r="AHO56" s="843"/>
      <c r="AHP56" s="843"/>
      <c r="AHQ56" s="843"/>
      <c r="AHR56" s="843"/>
      <c r="AHS56" s="843"/>
      <c r="AHT56" s="843"/>
      <c r="AHU56" s="843"/>
      <c r="AHV56" s="843"/>
      <c r="AHW56" s="843"/>
      <c r="AHX56" s="843"/>
      <c r="AHY56" s="843"/>
      <c r="AHZ56" s="843"/>
      <c r="AIA56" s="843"/>
      <c r="AIB56" s="843"/>
      <c r="AIC56" s="843"/>
      <c r="AID56" s="843"/>
      <c r="AIE56" s="843"/>
      <c r="AIF56" s="843"/>
      <c r="AIG56" s="843"/>
      <c r="AIH56" s="843"/>
      <c r="AII56" s="843"/>
      <c r="AIJ56" s="843"/>
      <c r="AIK56" s="843"/>
      <c r="AIL56" s="843"/>
      <c r="AIM56" s="843"/>
      <c r="AIN56" s="843"/>
      <c r="AIO56" s="843"/>
      <c r="AIP56" s="843"/>
      <c r="AIQ56" s="843"/>
      <c r="AIR56" s="843"/>
      <c r="AIS56" s="843"/>
      <c r="AIT56" s="843"/>
      <c r="AIU56" s="843"/>
      <c r="AIV56" s="843"/>
      <c r="AIW56" s="843"/>
      <c r="AIX56" s="843"/>
      <c r="AIY56" s="843"/>
      <c r="AIZ56" s="843"/>
      <c r="AJA56" s="843"/>
      <c r="AJB56" s="843"/>
      <c r="AJC56" s="843"/>
      <c r="AJD56" s="843"/>
      <c r="AJE56" s="843"/>
      <c r="AJF56" s="843"/>
      <c r="AJG56" s="843"/>
      <c r="AJH56" s="843"/>
      <c r="AJI56" s="843"/>
      <c r="AJJ56" s="843"/>
      <c r="AJK56" s="843"/>
      <c r="AJL56" s="843"/>
      <c r="AJM56" s="843"/>
      <c r="AJN56" s="843"/>
      <c r="AJO56" s="843"/>
      <c r="AJP56" s="843"/>
      <c r="AJQ56" s="843"/>
      <c r="AJR56" s="843"/>
      <c r="AJS56" s="843"/>
      <c r="AJT56" s="843"/>
      <c r="AJU56" s="843"/>
      <c r="AJV56" s="843"/>
      <c r="AJW56" s="843"/>
      <c r="AJX56" s="843"/>
      <c r="AJY56" s="843"/>
      <c r="AJZ56" s="843"/>
      <c r="AKA56" s="843"/>
      <c r="AKB56" s="843"/>
      <c r="AKC56" s="843"/>
      <c r="AKD56" s="843"/>
      <c r="AKE56" s="843"/>
      <c r="AKF56" s="843"/>
      <c r="AKG56" s="843"/>
      <c r="AKH56" s="843"/>
      <c r="AKI56" s="843"/>
      <c r="AKJ56" s="843"/>
      <c r="AKK56" s="843"/>
      <c r="AKL56" s="843"/>
      <c r="AKM56" s="843"/>
      <c r="AKN56" s="843"/>
      <c r="AKO56" s="843"/>
      <c r="AKP56" s="843"/>
      <c r="AKQ56" s="843"/>
      <c r="AKR56" s="843"/>
      <c r="AKS56" s="843"/>
      <c r="AKT56" s="843"/>
      <c r="AKU56" s="843"/>
      <c r="AKV56" s="843"/>
      <c r="AKW56" s="843"/>
      <c r="AKX56" s="843"/>
      <c r="AKY56" s="843"/>
      <c r="AKZ56" s="843"/>
      <c r="ALA56" s="843"/>
      <c r="ALB56" s="843"/>
      <c r="ALC56" s="843"/>
      <c r="ALD56" s="843"/>
      <c r="ALE56" s="843"/>
      <c r="ALF56" s="843"/>
      <c r="ALG56" s="843"/>
      <c r="ALH56" s="843"/>
      <c r="ALI56" s="843"/>
      <c r="ALJ56" s="843"/>
      <c r="ALK56" s="843"/>
      <c r="ALL56" s="843"/>
      <c r="ALM56" s="843"/>
      <c r="ALN56" s="843"/>
      <c r="ALO56" s="843"/>
      <c r="ALP56" s="843"/>
      <c r="ALQ56" s="843"/>
      <c r="ALR56" s="843"/>
      <c r="ALS56" s="843"/>
      <c r="ALT56" s="843"/>
      <c r="ALU56" s="843"/>
      <c r="ALV56" s="843"/>
      <c r="ALW56" s="843"/>
      <c r="ALX56" s="843"/>
      <c r="ALY56" s="843"/>
      <c r="ALZ56" s="843"/>
      <c r="AMA56" s="843"/>
      <c r="AMB56" s="843"/>
      <c r="AMC56" s="843"/>
      <c r="AMD56" s="843"/>
      <c r="AME56" s="843"/>
      <c r="AMF56" s="843"/>
      <c r="AMG56" s="843"/>
      <c r="AMH56" s="843"/>
      <c r="AMI56" s="843"/>
      <c r="AMJ56" s="843"/>
      <c r="AMK56" s="843"/>
      <c r="AML56" s="843"/>
      <c r="AMM56" s="843"/>
      <c r="AMN56" s="843"/>
      <c r="AMO56" s="843"/>
      <c r="AMP56" s="843"/>
      <c r="AMQ56" s="843"/>
      <c r="AMR56" s="843"/>
      <c r="AMS56" s="843"/>
      <c r="AMT56" s="843"/>
      <c r="AMU56" s="843"/>
      <c r="AMV56" s="843"/>
      <c r="AMW56" s="843"/>
      <c r="AMX56" s="843"/>
      <c r="AMY56" s="843"/>
      <c r="AMZ56" s="843"/>
      <c r="ANA56" s="843"/>
      <c r="ANB56" s="843"/>
      <c r="ANC56" s="843"/>
      <c r="AND56" s="843"/>
      <c r="ANE56" s="843"/>
      <c r="ANF56" s="843"/>
      <c r="ANG56" s="843"/>
      <c r="ANH56" s="843"/>
      <c r="ANI56" s="843"/>
      <c r="ANJ56" s="843"/>
      <c r="ANK56" s="843"/>
      <c r="ANL56" s="843"/>
      <c r="ANM56" s="843"/>
      <c r="ANN56" s="843"/>
      <c r="ANO56" s="843"/>
      <c r="ANP56" s="843"/>
      <c r="ANQ56" s="843"/>
      <c r="ANR56" s="843"/>
      <c r="ANS56" s="843"/>
      <c r="ANT56" s="843"/>
      <c r="ANU56" s="843"/>
      <c r="ANV56" s="843"/>
      <c r="ANW56" s="843"/>
      <c r="ANX56" s="843"/>
      <c r="ANY56" s="843"/>
      <c r="ANZ56" s="843"/>
      <c r="AOA56" s="843"/>
      <c r="AOB56" s="843"/>
      <c r="AOC56" s="843"/>
      <c r="AOD56" s="843"/>
      <c r="AOE56" s="843"/>
      <c r="AOF56" s="843"/>
      <c r="AOG56" s="843"/>
      <c r="AOH56" s="843"/>
      <c r="AOI56" s="843"/>
      <c r="AOJ56" s="843"/>
      <c r="AOK56" s="843"/>
      <c r="AOL56" s="843"/>
      <c r="AOM56" s="843"/>
      <c r="AON56" s="843"/>
      <c r="AOO56" s="843"/>
      <c r="AOP56" s="843"/>
      <c r="AOQ56" s="843"/>
      <c r="AOR56" s="843"/>
      <c r="AOS56" s="843"/>
      <c r="AOT56" s="843"/>
      <c r="AOU56" s="843"/>
      <c r="AOV56" s="843"/>
      <c r="AOW56" s="843"/>
      <c r="AOX56" s="843"/>
      <c r="AOY56" s="843"/>
      <c r="AOZ56" s="843"/>
      <c r="APA56" s="843"/>
      <c r="APB56" s="843"/>
      <c r="APC56" s="843"/>
      <c r="APD56" s="843"/>
      <c r="APE56" s="843"/>
      <c r="APF56" s="843"/>
      <c r="APG56" s="843"/>
      <c r="APH56" s="843"/>
      <c r="API56" s="843"/>
      <c r="APJ56" s="843"/>
      <c r="APK56" s="843"/>
      <c r="APL56" s="843"/>
      <c r="APM56" s="843"/>
      <c r="APN56" s="843"/>
      <c r="APO56" s="843"/>
      <c r="APP56" s="843"/>
      <c r="APQ56" s="843"/>
      <c r="APR56" s="843"/>
      <c r="APS56" s="843"/>
      <c r="APT56" s="843"/>
      <c r="APU56" s="843"/>
      <c r="APV56" s="843"/>
      <c r="APW56" s="843"/>
      <c r="APX56" s="843"/>
      <c r="APY56" s="843"/>
      <c r="APZ56" s="843"/>
      <c r="AQA56" s="843"/>
      <c r="AQB56" s="843"/>
      <c r="AQC56" s="843"/>
      <c r="AQD56" s="843"/>
      <c r="AQE56" s="843"/>
      <c r="AQF56" s="843"/>
      <c r="AQG56" s="843"/>
      <c r="AQH56" s="843"/>
      <c r="AQI56" s="843"/>
      <c r="AQJ56" s="843"/>
      <c r="AQK56" s="843"/>
      <c r="AQL56" s="843"/>
      <c r="AQM56" s="843"/>
      <c r="AQN56" s="843"/>
      <c r="AQO56" s="843"/>
      <c r="AQP56" s="843"/>
      <c r="AQQ56" s="843"/>
      <c r="AQR56" s="843"/>
      <c r="AQS56" s="843"/>
      <c r="AQT56" s="843"/>
      <c r="AQU56" s="843"/>
      <c r="AQV56" s="843"/>
      <c r="AQW56" s="843"/>
      <c r="AQX56" s="843"/>
      <c r="AQY56" s="843"/>
      <c r="AQZ56" s="843"/>
      <c r="ARA56" s="843"/>
      <c r="ARB56" s="843"/>
      <c r="ARC56" s="843"/>
      <c r="ARD56" s="843"/>
      <c r="ARE56" s="843"/>
      <c r="ARF56" s="843"/>
      <c r="ARG56" s="843"/>
      <c r="ARH56" s="843"/>
      <c r="ARI56" s="843"/>
      <c r="ARJ56" s="843"/>
      <c r="ARK56" s="843"/>
      <c r="ARL56" s="843"/>
      <c r="ARM56" s="843"/>
      <c r="ARN56" s="843"/>
      <c r="ARO56" s="843"/>
      <c r="ARP56" s="843"/>
      <c r="ARQ56" s="843"/>
      <c r="ARR56" s="843"/>
      <c r="ARS56" s="843"/>
      <c r="ART56" s="843"/>
      <c r="ARU56" s="843"/>
      <c r="ARV56" s="843"/>
      <c r="ARW56" s="843"/>
      <c r="ARX56" s="843"/>
      <c r="ARY56" s="843"/>
      <c r="ARZ56" s="843"/>
      <c r="ASA56" s="843"/>
      <c r="ASB56" s="843"/>
      <c r="ASC56" s="843"/>
      <c r="ASD56" s="843"/>
      <c r="ASE56" s="843"/>
      <c r="ASF56" s="843"/>
      <c r="ASG56" s="843"/>
      <c r="ASH56" s="843"/>
      <c r="ASI56" s="843"/>
      <c r="ASJ56" s="843"/>
      <c r="ASK56" s="843"/>
      <c r="ASL56" s="843"/>
      <c r="ASM56" s="843"/>
      <c r="ASN56" s="843"/>
      <c r="ASO56" s="843"/>
      <c r="ASP56" s="843"/>
      <c r="ASQ56" s="843"/>
      <c r="ASR56" s="843"/>
      <c r="ASS56" s="843"/>
      <c r="AST56" s="843"/>
      <c r="ASU56" s="843"/>
      <c r="ASV56" s="843"/>
      <c r="ASW56" s="843"/>
      <c r="ASX56" s="843"/>
      <c r="ASY56" s="843"/>
      <c r="ASZ56" s="843"/>
      <c r="ATA56" s="843"/>
      <c r="ATB56" s="843"/>
      <c r="ATC56" s="843"/>
      <c r="ATD56" s="843"/>
      <c r="ATE56" s="843"/>
      <c r="ATF56" s="843"/>
      <c r="ATG56" s="843"/>
      <c r="ATH56" s="843"/>
      <c r="ATI56" s="843"/>
      <c r="ATJ56" s="843"/>
      <c r="ATK56" s="843"/>
      <c r="ATL56" s="843"/>
      <c r="ATM56" s="843"/>
      <c r="ATN56" s="843"/>
      <c r="ATO56" s="843"/>
      <c r="ATP56" s="843"/>
      <c r="ATQ56" s="843"/>
      <c r="ATR56" s="843"/>
      <c r="ATS56" s="843"/>
      <c r="ATT56" s="843"/>
      <c r="ATU56" s="843"/>
      <c r="ATV56" s="843"/>
      <c r="ATW56" s="843"/>
      <c r="ATX56" s="843"/>
      <c r="ATY56" s="843"/>
      <c r="ATZ56" s="843"/>
      <c r="AUA56" s="843"/>
      <c r="AUB56" s="843"/>
      <c r="AUC56" s="843"/>
      <c r="AUD56" s="843"/>
      <c r="AUE56" s="843"/>
      <c r="AUF56" s="843"/>
      <c r="AUG56" s="843"/>
      <c r="AUH56" s="843"/>
      <c r="AUI56" s="843"/>
      <c r="AUJ56" s="843"/>
      <c r="AUK56" s="843"/>
      <c r="AUL56" s="843"/>
      <c r="AUM56" s="843"/>
      <c r="AUN56" s="843"/>
      <c r="AUO56" s="843"/>
      <c r="AUP56" s="843"/>
      <c r="AUQ56" s="843"/>
      <c r="AUR56" s="843"/>
      <c r="AUS56" s="843"/>
      <c r="AUT56" s="843"/>
      <c r="AUU56" s="843"/>
      <c r="AUV56" s="843"/>
      <c r="AUW56" s="843"/>
      <c r="AUX56" s="843"/>
      <c r="AUY56" s="843"/>
      <c r="AUZ56" s="843"/>
      <c r="AVA56" s="843"/>
      <c r="AVB56" s="843"/>
      <c r="AVC56" s="843"/>
      <c r="AVD56" s="843"/>
      <c r="AVE56" s="843"/>
      <c r="AVF56" s="843"/>
      <c r="AVG56" s="843"/>
      <c r="AVH56" s="843"/>
      <c r="AVI56" s="843"/>
      <c r="AVJ56" s="843"/>
      <c r="AVK56" s="843"/>
      <c r="AVL56" s="843"/>
      <c r="AVM56" s="843"/>
      <c r="AVN56" s="843"/>
      <c r="AVO56" s="843"/>
      <c r="AVP56" s="843"/>
      <c r="AVQ56" s="843"/>
      <c r="AVR56" s="843"/>
      <c r="AVS56" s="843"/>
      <c r="AVT56" s="843"/>
      <c r="AVU56" s="843"/>
      <c r="AVV56" s="843"/>
      <c r="AVW56" s="843"/>
      <c r="AVX56" s="843"/>
      <c r="AVY56" s="843"/>
      <c r="AVZ56" s="843"/>
      <c r="AWA56" s="843"/>
      <c r="AWB56" s="843"/>
      <c r="AWC56" s="843"/>
      <c r="AWD56" s="843"/>
      <c r="AWE56" s="843"/>
      <c r="AWF56" s="843"/>
      <c r="AWG56" s="843"/>
      <c r="AWH56" s="843"/>
      <c r="AWI56" s="843"/>
      <c r="AWJ56" s="843"/>
      <c r="AWK56" s="843"/>
      <c r="AWL56" s="843"/>
      <c r="AWM56" s="843"/>
      <c r="AWN56" s="843"/>
      <c r="AWO56" s="843"/>
      <c r="AWP56" s="843"/>
      <c r="AWQ56" s="843"/>
      <c r="AWR56" s="843"/>
      <c r="AWS56" s="843"/>
      <c r="AWT56" s="843"/>
      <c r="AWU56" s="843"/>
      <c r="AWV56" s="843"/>
      <c r="AWW56" s="843"/>
      <c r="AWX56" s="843"/>
      <c r="AWY56" s="843"/>
      <c r="AWZ56" s="843"/>
      <c r="AXA56" s="843"/>
      <c r="AXB56" s="843"/>
      <c r="AXC56" s="843"/>
      <c r="AXD56" s="843"/>
      <c r="AXE56" s="843"/>
      <c r="AXF56" s="843"/>
      <c r="AXG56" s="843"/>
      <c r="AXH56" s="843"/>
      <c r="AXI56" s="843"/>
      <c r="AXJ56" s="843"/>
      <c r="AXK56" s="843"/>
      <c r="AXL56" s="843"/>
      <c r="AXM56" s="843"/>
      <c r="AXN56" s="843"/>
      <c r="AXO56" s="843"/>
      <c r="AXP56" s="843"/>
      <c r="AXQ56" s="843"/>
      <c r="AXR56" s="843"/>
      <c r="AXS56" s="843"/>
      <c r="AXT56" s="843"/>
      <c r="AXU56" s="843"/>
      <c r="AXV56" s="843"/>
      <c r="AXW56" s="843"/>
      <c r="AXX56" s="843"/>
      <c r="AXY56" s="843"/>
      <c r="AXZ56" s="843"/>
      <c r="AYA56" s="843"/>
      <c r="AYB56" s="843"/>
      <c r="AYC56" s="843"/>
      <c r="AYD56" s="843"/>
      <c r="AYE56" s="843"/>
      <c r="AYF56" s="843"/>
      <c r="AYG56" s="843"/>
      <c r="AYH56" s="843"/>
      <c r="AYI56" s="843"/>
      <c r="AYJ56" s="843"/>
      <c r="AYK56" s="843"/>
      <c r="AYL56" s="843"/>
      <c r="AYM56" s="843"/>
      <c r="AYN56" s="843"/>
      <c r="AYO56" s="843"/>
      <c r="AYP56" s="843"/>
      <c r="AYQ56" s="843"/>
      <c r="AYR56" s="843"/>
      <c r="AYS56" s="843"/>
    </row>
    <row r="57" spans="1:1345" s="706" customFormat="1" ht="15" customHeight="1">
      <c r="A57" s="707"/>
      <c r="B57" s="717"/>
      <c r="C57" s="718"/>
      <c r="D57" s="724">
        <v>2</v>
      </c>
      <c r="E57" s="708" t="s">
        <v>1001</v>
      </c>
      <c r="F57" s="746"/>
      <c r="G57" s="746" t="s">
        <v>51</v>
      </c>
      <c r="H57" s="710">
        <f t="shared" si="19"/>
        <v>15029</v>
      </c>
      <c r="I57" s="710">
        <f t="shared" si="6"/>
        <v>0</v>
      </c>
      <c r="J57" s="710">
        <f t="shared" si="23"/>
        <v>0</v>
      </c>
      <c r="K57" s="711">
        <f t="shared" si="24"/>
        <v>15029</v>
      </c>
      <c r="L57" s="742"/>
      <c r="M57" s="742"/>
      <c r="N57" s="743"/>
      <c r="O57" s="742"/>
      <c r="P57" s="742"/>
      <c r="Q57" s="743"/>
      <c r="R57" s="742"/>
      <c r="S57" s="742"/>
      <c r="T57" s="743"/>
      <c r="U57" s="742"/>
      <c r="V57" s="742"/>
      <c r="W57" s="743"/>
      <c r="X57" s="742"/>
      <c r="Y57" s="742"/>
      <c r="Z57" s="743"/>
      <c r="AA57" s="742"/>
      <c r="AB57" s="742"/>
      <c r="AC57" s="743"/>
      <c r="AD57" s="742"/>
      <c r="AE57" s="742"/>
      <c r="AF57" s="743"/>
      <c r="AG57" s="742"/>
      <c r="AH57" s="742"/>
      <c r="AI57" s="743"/>
      <c r="AJ57" s="742"/>
      <c r="AK57" s="742"/>
      <c r="AL57" s="743"/>
      <c r="AM57" s="742"/>
      <c r="AN57" s="742"/>
      <c r="AO57" s="743"/>
      <c r="AP57" s="742"/>
      <c r="AQ57" s="742"/>
      <c r="AR57" s="743"/>
      <c r="AS57" s="742"/>
      <c r="AT57" s="742"/>
      <c r="AU57" s="743"/>
      <c r="AV57" s="742"/>
      <c r="AW57" s="742"/>
      <c r="AX57" s="743"/>
      <c r="AY57" s="742"/>
      <c r="AZ57" s="742"/>
      <c r="BA57" s="743"/>
      <c r="BB57" s="742"/>
      <c r="BC57" s="742"/>
      <c r="BD57" s="743"/>
      <c r="BE57" s="742"/>
      <c r="BF57" s="742"/>
      <c r="BG57" s="743"/>
      <c r="BH57" s="742"/>
      <c r="BI57" s="742"/>
      <c r="BJ57" s="743"/>
      <c r="BK57" s="742"/>
      <c r="BL57" s="742"/>
      <c r="BM57" s="743"/>
      <c r="BN57" s="742"/>
      <c r="BO57" s="742"/>
      <c r="BP57" s="743"/>
      <c r="BQ57" s="742"/>
      <c r="BR57" s="742"/>
      <c r="BS57" s="743"/>
      <c r="BT57" s="742"/>
      <c r="BU57" s="742"/>
      <c r="BV57" s="743"/>
      <c r="BW57" s="742"/>
      <c r="BX57" s="742"/>
      <c r="BY57" s="743"/>
      <c r="BZ57" s="742"/>
      <c r="CA57" s="742"/>
      <c r="CB57" s="743"/>
      <c r="CC57" s="742"/>
      <c r="CD57" s="742"/>
      <c r="CE57" s="743"/>
      <c r="CF57" s="742"/>
      <c r="CG57" s="742"/>
      <c r="CH57" s="743"/>
      <c r="CI57" s="742"/>
      <c r="CJ57" s="742"/>
      <c r="CK57" s="743"/>
      <c r="CL57" s="742"/>
      <c r="CM57" s="742"/>
      <c r="CN57" s="743"/>
      <c r="CO57" s="742"/>
      <c r="CP57" s="742"/>
      <c r="CQ57" s="743"/>
      <c r="CR57" s="742"/>
      <c r="CS57" s="742"/>
      <c r="CT57" s="743"/>
      <c r="CU57" s="742"/>
      <c r="CV57" s="742"/>
      <c r="CW57" s="743"/>
      <c r="CX57" s="742"/>
      <c r="CY57" s="742"/>
      <c r="CZ57" s="743"/>
      <c r="DA57" s="742"/>
      <c r="DB57" s="742"/>
      <c r="DC57" s="743"/>
      <c r="DD57" s="742"/>
      <c r="DE57" s="742"/>
      <c r="DF57" s="743"/>
      <c r="DG57" s="742"/>
      <c r="DH57" s="742"/>
      <c r="DI57" s="743"/>
      <c r="DJ57" s="742"/>
      <c r="DK57" s="742"/>
      <c r="DL57" s="743"/>
      <c r="DM57" s="742"/>
      <c r="DN57" s="742"/>
      <c r="DO57" s="743"/>
      <c r="DP57" s="742"/>
      <c r="DQ57" s="742"/>
      <c r="DR57" s="743"/>
      <c r="DS57" s="742"/>
      <c r="DT57" s="742"/>
      <c r="DU57" s="743"/>
      <c r="DV57" s="742"/>
      <c r="DW57" s="742"/>
      <c r="DX57" s="743"/>
      <c r="DY57" s="742"/>
      <c r="DZ57" s="742"/>
      <c r="EA57" s="743"/>
      <c r="EB57" s="742"/>
      <c r="EC57" s="742"/>
      <c r="ED57" s="743"/>
      <c r="EE57" s="742"/>
      <c r="EF57" s="742"/>
      <c r="EG57" s="743"/>
      <c r="EH57" s="742"/>
      <c r="EI57" s="742"/>
      <c r="EJ57" s="743"/>
      <c r="EK57" s="743"/>
      <c r="EL57" s="743"/>
      <c r="EM57" s="743"/>
      <c r="EN57" s="743"/>
      <c r="EO57" s="743"/>
      <c r="EP57" s="743"/>
      <c r="EQ57" s="742"/>
      <c r="ER57" s="742"/>
      <c r="ES57" s="743"/>
      <c r="ET57" s="742"/>
      <c r="EU57" s="742"/>
      <c r="EV57" s="743"/>
      <c r="EW57" s="742"/>
      <c r="EX57" s="742"/>
      <c r="EY57" s="743"/>
      <c r="EZ57" s="742"/>
      <c r="FA57" s="742"/>
      <c r="FB57" s="743"/>
      <c r="FC57" s="742"/>
      <c r="FD57" s="742"/>
      <c r="FE57" s="743"/>
      <c r="FF57" s="742"/>
      <c r="FG57" s="742"/>
      <c r="FH57" s="743"/>
      <c r="FI57" s="742"/>
      <c r="FJ57" s="742"/>
      <c r="FK57" s="743"/>
      <c r="FL57" s="742">
        <v>15029</v>
      </c>
      <c r="FM57" s="742"/>
      <c r="FN57" s="743"/>
      <c r="FO57" s="742"/>
      <c r="FP57" s="742"/>
      <c r="FQ57" s="743"/>
      <c r="FR57" s="742"/>
      <c r="FS57" s="742"/>
      <c r="FT57" s="743"/>
      <c r="FU57" s="742"/>
      <c r="FV57" s="742"/>
      <c r="FW57" s="743"/>
      <c r="FX57" s="742"/>
      <c r="FY57" s="742"/>
      <c r="FZ57" s="743"/>
      <c r="GA57" s="710">
        <f>SUMIF($AM$5:$FX$5,"Kötelező feladatok",AM57:FX57)</f>
        <v>15029</v>
      </c>
      <c r="GB57" s="710">
        <f t="shared" si="22"/>
        <v>0</v>
      </c>
      <c r="GC57" s="743"/>
      <c r="GD57" s="705">
        <f t="shared" si="3"/>
        <v>15029</v>
      </c>
      <c r="GE57" s="835"/>
      <c r="GF57" s="843"/>
      <c r="GG57" s="843"/>
      <c r="GH57" s="843"/>
      <c r="GI57" s="843"/>
      <c r="GJ57" s="843"/>
      <c r="GK57" s="843"/>
      <c r="GL57" s="843"/>
      <c r="GM57" s="843"/>
      <c r="GN57" s="843"/>
      <c r="GO57" s="843"/>
      <c r="GP57" s="843"/>
      <c r="GQ57" s="843"/>
      <c r="GR57" s="843"/>
      <c r="GS57" s="843"/>
      <c r="GT57" s="843"/>
      <c r="GU57" s="843"/>
      <c r="GV57" s="843"/>
      <c r="GW57" s="843"/>
      <c r="GX57" s="843"/>
      <c r="GY57" s="843"/>
      <c r="GZ57" s="843"/>
      <c r="HA57" s="843"/>
      <c r="HB57" s="843"/>
      <c r="HC57" s="843"/>
      <c r="HD57" s="843"/>
      <c r="HE57" s="843"/>
      <c r="HF57" s="843"/>
      <c r="HG57" s="843"/>
      <c r="HH57" s="843"/>
      <c r="HI57" s="843"/>
      <c r="HJ57" s="843"/>
      <c r="HK57" s="843"/>
      <c r="HL57" s="843"/>
      <c r="HM57" s="843"/>
      <c r="HN57" s="843"/>
      <c r="HO57" s="843"/>
      <c r="HP57" s="843"/>
      <c r="HQ57" s="843"/>
      <c r="HR57" s="843"/>
      <c r="HS57" s="843"/>
      <c r="HT57" s="843"/>
      <c r="HU57" s="843"/>
      <c r="HV57" s="843"/>
      <c r="HW57" s="843"/>
      <c r="HX57" s="843"/>
      <c r="HY57" s="843"/>
      <c r="HZ57" s="843"/>
      <c r="IA57" s="843"/>
      <c r="IB57" s="843"/>
      <c r="IC57" s="843"/>
      <c r="ID57" s="843"/>
      <c r="IE57" s="843"/>
      <c r="IF57" s="843"/>
      <c r="IG57" s="843"/>
      <c r="IH57" s="843"/>
      <c r="II57" s="843"/>
      <c r="IJ57" s="843"/>
      <c r="IK57" s="843"/>
      <c r="IL57" s="843"/>
      <c r="IM57" s="843"/>
      <c r="IN57" s="843"/>
      <c r="IO57" s="843"/>
      <c r="IP57" s="843"/>
      <c r="IQ57" s="843"/>
      <c r="IR57" s="843"/>
      <c r="IS57" s="843"/>
      <c r="IT57" s="843"/>
      <c r="IU57" s="843"/>
      <c r="IV57" s="843"/>
      <c r="IW57" s="843"/>
      <c r="IX57" s="843"/>
      <c r="IY57" s="843"/>
      <c r="IZ57" s="843"/>
      <c r="JA57" s="843"/>
      <c r="JB57" s="843"/>
      <c r="JC57" s="843"/>
      <c r="JD57" s="843"/>
      <c r="JE57" s="843"/>
      <c r="JF57" s="843"/>
      <c r="JG57" s="843"/>
      <c r="JH57" s="843"/>
      <c r="JI57" s="843"/>
      <c r="JJ57" s="843"/>
      <c r="JK57" s="843"/>
      <c r="JL57" s="843"/>
      <c r="JM57" s="843"/>
      <c r="JN57" s="843"/>
      <c r="JO57" s="843"/>
      <c r="JP57" s="843"/>
      <c r="JQ57" s="843"/>
      <c r="JR57" s="843"/>
      <c r="JS57" s="843"/>
      <c r="JT57" s="843"/>
      <c r="JU57" s="843"/>
      <c r="JV57" s="843"/>
      <c r="JW57" s="843"/>
      <c r="JX57" s="843"/>
      <c r="JY57" s="843"/>
      <c r="JZ57" s="843"/>
      <c r="KA57" s="843"/>
      <c r="KB57" s="843"/>
      <c r="KC57" s="843"/>
      <c r="KD57" s="843"/>
      <c r="KE57" s="843"/>
      <c r="KF57" s="843"/>
      <c r="KG57" s="843"/>
      <c r="KH57" s="843"/>
      <c r="KI57" s="843"/>
      <c r="KJ57" s="843"/>
      <c r="KK57" s="843"/>
      <c r="KL57" s="843"/>
      <c r="KM57" s="843"/>
      <c r="KN57" s="843"/>
      <c r="KO57" s="843"/>
      <c r="KP57" s="843"/>
      <c r="KQ57" s="843"/>
      <c r="KR57" s="843"/>
      <c r="KS57" s="843"/>
      <c r="KT57" s="843"/>
      <c r="KU57" s="843"/>
      <c r="KV57" s="843"/>
      <c r="KW57" s="843"/>
      <c r="KX57" s="843"/>
      <c r="KY57" s="843"/>
      <c r="KZ57" s="843"/>
      <c r="LA57" s="843"/>
      <c r="LB57" s="843"/>
      <c r="LC57" s="843"/>
      <c r="LD57" s="843"/>
      <c r="LE57" s="843"/>
      <c r="LF57" s="843"/>
      <c r="LG57" s="843"/>
      <c r="LH57" s="843"/>
      <c r="LI57" s="843"/>
      <c r="LJ57" s="843"/>
      <c r="LK57" s="843"/>
      <c r="LL57" s="843"/>
      <c r="LM57" s="843"/>
      <c r="LN57" s="843"/>
      <c r="LO57" s="843"/>
      <c r="LP57" s="843"/>
      <c r="LQ57" s="843"/>
      <c r="LR57" s="843"/>
      <c r="LS57" s="843"/>
      <c r="LT57" s="843"/>
      <c r="LU57" s="843"/>
      <c r="LV57" s="843"/>
      <c r="LW57" s="843"/>
      <c r="LX57" s="843"/>
      <c r="LY57" s="843"/>
      <c r="LZ57" s="843"/>
      <c r="MA57" s="843"/>
      <c r="MB57" s="843"/>
      <c r="MC57" s="843"/>
      <c r="MD57" s="843"/>
      <c r="ME57" s="843"/>
      <c r="MF57" s="843"/>
      <c r="MG57" s="843"/>
      <c r="MH57" s="843"/>
      <c r="MI57" s="843"/>
      <c r="MJ57" s="843"/>
      <c r="MK57" s="843"/>
      <c r="ML57" s="843"/>
      <c r="MM57" s="843"/>
      <c r="MN57" s="843"/>
      <c r="MO57" s="843"/>
      <c r="MP57" s="843"/>
      <c r="MQ57" s="843"/>
      <c r="MR57" s="843"/>
      <c r="MS57" s="843"/>
      <c r="MT57" s="843"/>
      <c r="MU57" s="843"/>
      <c r="MV57" s="843"/>
      <c r="MW57" s="843"/>
      <c r="MX57" s="843"/>
      <c r="MY57" s="843"/>
      <c r="MZ57" s="843"/>
      <c r="NA57" s="843"/>
      <c r="NB57" s="843"/>
      <c r="NC57" s="843"/>
      <c r="ND57" s="843"/>
      <c r="NE57" s="843"/>
      <c r="NF57" s="843"/>
      <c r="NG57" s="843"/>
      <c r="NH57" s="843"/>
      <c r="NI57" s="843"/>
      <c r="NJ57" s="843"/>
      <c r="NK57" s="843"/>
      <c r="NL57" s="843"/>
      <c r="NM57" s="843"/>
      <c r="NN57" s="843"/>
      <c r="NO57" s="843"/>
      <c r="NP57" s="843"/>
      <c r="NQ57" s="843"/>
      <c r="NR57" s="843"/>
      <c r="NS57" s="843"/>
      <c r="NT57" s="843"/>
      <c r="NU57" s="843"/>
      <c r="NV57" s="843"/>
      <c r="NW57" s="843"/>
      <c r="NX57" s="843"/>
      <c r="NY57" s="843"/>
      <c r="NZ57" s="843"/>
      <c r="OA57" s="843"/>
      <c r="OB57" s="843"/>
      <c r="OC57" s="843"/>
      <c r="OD57" s="843"/>
      <c r="OE57" s="843"/>
      <c r="OF57" s="843"/>
      <c r="OG57" s="843"/>
      <c r="OH57" s="843"/>
      <c r="OI57" s="843"/>
      <c r="OJ57" s="843"/>
      <c r="OK57" s="843"/>
      <c r="OL57" s="843"/>
      <c r="OM57" s="843"/>
      <c r="ON57" s="843"/>
      <c r="OO57" s="843"/>
      <c r="OP57" s="843"/>
      <c r="OQ57" s="843"/>
      <c r="OR57" s="843"/>
      <c r="OS57" s="843"/>
      <c r="OT57" s="843"/>
      <c r="OU57" s="843"/>
      <c r="OV57" s="843"/>
      <c r="OW57" s="843"/>
      <c r="OX57" s="843"/>
      <c r="OY57" s="843"/>
      <c r="OZ57" s="843"/>
      <c r="PA57" s="843"/>
      <c r="PB57" s="843"/>
      <c r="PC57" s="843"/>
      <c r="PD57" s="843"/>
      <c r="PE57" s="843"/>
      <c r="PF57" s="843"/>
      <c r="PG57" s="843"/>
      <c r="PH57" s="843"/>
      <c r="PI57" s="843"/>
      <c r="PJ57" s="843"/>
      <c r="PK57" s="843"/>
      <c r="PL57" s="843"/>
      <c r="PM57" s="843"/>
      <c r="PN57" s="843"/>
      <c r="PO57" s="843"/>
      <c r="PP57" s="843"/>
      <c r="PQ57" s="843"/>
      <c r="PR57" s="843"/>
      <c r="PS57" s="843"/>
      <c r="PT57" s="843"/>
      <c r="PU57" s="843"/>
      <c r="PV57" s="843"/>
      <c r="PW57" s="843"/>
      <c r="PX57" s="843"/>
      <c r="PY57" s="843"/>
      <c r="PZ57" s="843"/>
      <c r="QA57" s="843"/>
      <c r="QB57" s="843"/>
      <c r="QC57" s="843"/>
      <c r="QD57" s="843"/>
      <c r="QE57" s="843"/>
      <c r="QF57" s="843"/>
      <c r="QG57" s="843"/>
      <c r="QH57" s="843"/>
      <c r="QI57" s="843"/>
      <c r="QJ57" s="843"/>
      <c r="QK57" s="843"/>
      <c r="QL57" s="843"/>
      <c r="QM57" s="843"/>
      <c r="QN57" s="843"/>
      <c r="QO57" s="843"/>
      <c r="QP57" s="843"/>
      <c r="QQ57" s="843"/>
      <c r="QR57" s="843"/>
      <c r="QS57" s="843"/>
      <c r="QT57" s="843"/>
      <c r="QU57" s="843"/>
      <c r="QV57" s="843"/>
      <c r="QW57" s="843"/>
      <c r="QX57" s="843"/>
      <c r="QY57" s="843"/>
      <c r="QZ57" s="843"/>
      <c r="RA57" s="843"/>
      <c r="RB57" s="843"/>
      <c r="RC57" s="843"/>
      <c r="RD57" s="843"/>
      <c r="RE57" s="843"/>
      <c r="RF57" s="843"/>
      <c r="RG57" s="843"/>
      <c r="RH57" s="843"/>
      <c r="RI57" s="843"/>
      <c r="RJ57" s="843"/>
      <c r="RK57" s="843"/>
      <c r="RL57" s="843"/>
      <c r="RM57" s="843"/>
      <c r="RN57" s="843"/>
      <c r="RO57" s="843"/>
      <c r="RP57" s="843"/>
      <c r="RQ57" s="843"/>
      <c r="RR57" s="843"/>
      <c r="RS57" s="843"/>
      <c r="RT57" s="843"/>
      <c r="RU57" s="843"/>
      <c r="RV57" s="843"/>
      <c r="RW57" s="843"/>
      <c r="RX57" s="843"/>
      <c r="RY57" s="843"/>
      <c r="RZ57" s="843"/>
      <c r="SA57" s="843"/>
      <c r="SB57" s="843"/>
      <c r="SC57" s="843"/>
      <c r="SD57" s="843"/>
      <c r="SE57" s="843"/>
      <c r="SF57" s="843"/>
      <c r="SG57" s="843"/>
      <c r="SH57" s="843"/>
      <c r="SI57" s="843"/>
      <c r="SJ57" s="843"/>
      <c r="SK57" s="843"/>
      <c r="SL57" s="843"/>
      <c r="SM57" s="843"/>
      <c r="SN57" s="843"/>
      <c r="SO57" s="843"/>
      <c r="SP57" s="843"/>
      <c r="SQ57" s="843"/>
      <c r="SR57" s="843"/>
      <c r="SS57" s="843"/>
      <c r="ST57" s="843"/>
      <c r="SU57" s="843"/>
      <c r="SV57" s="843"/>
      <c r="SW57" s="843"/>
      <c r="SX57" s="843"/>
      <c r="SY57" s="843"/>
      <c r="SZ57" s="843"/>
      <c r="TA57" s="843"/>
      <c r="TB57" s="843"/>
      <c r="TC57" s="843"/>
      <c r="TD57" s="843"/>
      <c r="TE57" s="843"/>
      <c r="TF57" s="843"/>
      <c r="TG57" s="843"/>
      <c r="TH57" s="843"/>
      <c r="TI57" s="843"/>
      <c r="TJ57" s="843"/>
      <c r="TK57" s="843"/>
      <c r="TL57" s="843"/>
      <c r="TM57" s="843"/>
      <c r="TN57" s="843"/>
      <c r="TO57" s="843"/>
      <c r="TP57" s="843"/>
      <c r="TQ57" s="843"/>
      <c r="TR57" s="843"/>
      <c r="TS57" s="843"/>
      <c r="TT57" s="843"/>
      <c r="TU57" s="843"/>
      <c r="TV57" s="843"/>
      <c r="TW57" s="843"/>
      <c r="TX57" s="843"/>
      <c r="TY57" s="843"/>
      <c r="TZ57" s="843"/>
      <c r="UA57" s="843"/>
      <c r="UB57" s="843"/>
      <c r="UC57" s="843"/>
      <c r="UD57" s="843"/>
      <c r="UE57" s="843"/>
      <c r="UF57" s="843"/>
      <c r="UG57" s="843"/>
      <c r="UH57" s="843"/>
      <c r="UI57" s="843"/>
      <c r="UJ57" s="843"/>
      <c r="UK57" s="843"/>
      <c r="UL57" s="843"/>
      <c r="UM57" s="843"/>
      <c r="UN57" s="843"/>
      <c r="UO57" s="843"/>
      <c r="UP57" s="843"/>
      <c r="UQ57" s="843"/>
      <c r="UR57" s="843"/>
      <c r="US57" s="843"/>
      <c r="UT57" s="843"/>
      <c r="UU57" s="843"/>
      <c r="UV57" s="843"/>
      <c r="UW57" s="843"/>
      <c r="UX57" s="843"/>
      <c r="UY57" s="843"/>
      <c r="UZ57" s="843"/>
      <c r="VA57" s="843"/>
      <c r="VB57" s="843"/>
      <c r="VC57" s="843"/>
      <c r="VD57" s="843"/>
      <c r="VE57" s="843"/>
      <c r="VF57" s="843"/>
      <c r="VG57" s="843"/>
      <c r="VH57" s="843"/>
      <c r="VI57" s="843"/>
      <c r="VJ57" s="843"/>
      <c r="VK57" s="843"/>
      <c r="VL57" s="843"/>
      <c r="VM57" s="843"/>
      <c r="VN57" s="843"/>
      <c r="VO57" s="843"/>
      <c r="VP57" s="843"/>
      <c r="VQ57" s="843"/>
      <c r="VR57" s="843"/>
      <c r="VS57" s="843"/>
      <c r="VT57" s="843"/>
      <c r="VU57" s="843"/>
      <c r="VV57" s="843"/>
      <c r="VW57" s="843"/>
      <c r="VX57" s="843"/>
      <c r="VY57" s="843"/>
      <c r="VZ57" s="843"/>
      <c r="WA57" s="843"/>
      <c r="WB57" s="843"/>
      <c r="WC57" s="843"/>
      <c r="WD57" s="843"/>
      <c r="WE57" s="843"/>
      <c r="WF57" s="843"/>
      <c r="WG57" s="843"/>
      <c r="WH57" s="843"/>
      <c r="WI57" s="843"/>
      <c r="WJ57" s="843"/>
      <c r="WK57" s="843"/>
      <c r="WL57" s="843"/>
      <c r="WM57" s="843"/>
      <c r="WN57" s="843"/>
      <c r="WO57" s="843"/>
      <c r="WP57" s="843"/>
      <c r="WQ57" s="843"/>
      <c r="WR57" s="843"/>
      <c r="WS57" s="843"/>
      <c r="WT57" s="843"/>
      <c r="WU57" s="843"/>
      <c r="WV57" s="843"/>
      <c r="WW57" s="843"/>
      <c r="WX57" s="843"/>
      <c r="WY57" s="843"/>
      <c r="WZ57" s="843"/>
      <c r="XA57" s="843"/>
      <c r="XB57" s="843"/>
      <c r="XC57" s="843"/>
      <c r="XD57" s="843"/>
      <c r="XE57" s="843"/>
      <c r="XF57" s="843"/>
      <c r="XG57" s="843"/>
      <c r="XH57" s="843"/>
      <c r="XI57" s="843"/>
      <c r="XJ57" s="843"/>
      <c r="XK57" s="843"/>
      <c r="XL57" s="843"/>
      <c r="XM57" s="843"/>
      <c r="XN57" s="843"/>
      <c r="XO57" s="843"/>
      <c r="XP57" s="843"/>
      <c r="XQ57" s="843"/>
      <c r="XR57" s="843"/>
      <c r="XS57" s="843"/>
      <c r="XT57" s="843"/>
      <c r="XU57" s="843"/>
      <c r="XV57" s="843"/>
      <c r="XW57" s="843"/>
      <c r="XX57" s="843"/>
      <c r="XY57" s="843"/>
      <c r="XZ57" s="843"/>
      <c r="YA57" s="843"/>
      <c r="YB57" s="843"/>
      <c r="YC57" s="843"/>
      <c r="YD57" s="843"/>
      <c r="YE57" s="843"/>
      <c r="YF57" s="843"/>
      <c r="YG57" s="843"/>
      <c r="YH57" s="843"/>
      <c r="YI57" s="843"/>
      <c r="YJ57" s="843"/>
      <c r="YK57" s="843"/>
      <c r="YL57" s="843"/>
      <c r="YM57" s="843"/>
      <c r="YN57" s="843"/>
      <c r="YO57" s="843"/>
      <c r="YP57" s="843"/>
      <c r="YQ57" s="843"/>
      <c r="YR57" s="843"/>
      <c r="YS57" s="843"/>
      <c r="YT57" s="843"/>
      <c r="YU57" s="843"/>
      <c r="YV57" s="843"/>
      <c r="YW57" s="843"/>
      <c r="YX57" s="843"/>
      <c r="YY57" s="843"/>
      <c r="YZ57" s="843"/>
      <c r="ZA57" s="843"/>
      <c r="ZB57" s="843"/>
      <c r="ZC57" s="843"/>
      <c r="ZD57" s="843"/>
      <c r="ZE57" s="843"/>
      <c r="ZF57" s="843"/>
      <c r="ZG57" s="843"/>
      <c r="ZH57" s="843"/>
      <c r="ZI57" s="843"/>
      <c r="ZJ57" s="843"/>
      <c r="ZK57" s="843"/>
      <c r="ZL57" s="843"/>
      <c r="ZM57" s="843"/>
      <c r="ZN57" s="843"/>
      <c r="ZO57" s="843"/>
      <c r="ZP57" s="843"/>
      <c r="ZQ57" s="843"/>
      <c r="ZR57" s="843"/>
      <c r="ZS57" s="843"/>
      <c r="ZT57" s="843"/>
      <c r="ZU57" s="843"/>
      <c r="ZV57" s="843"/>
      <c r="ZW57" s="843"/>
      <c r="ZX57" s="843"/>
      <c r="ZY57" s="843"/>
      <c r="ZZ57" s="843"/>
      <c r="AAA57" s="843"/>
      <c r="AAB57" s="843"/>
      <c r="AAC57" s="843"/>
      <c r="AAD57" s="843"/>
      <c r="AAE57" s="843"/>
      <c r="AAF57" s="843"/>
      <c r="AAG57" s="843"/>
      <c r="AAH57" s="843"/>
      <c r="AAI57" s="843"/>
      <c r="AAJ57" s="843"/>
      <c r="AAK57" s="843"/>
      <c r="AAL57" s="843"/>
      <c r="AAM57" s="843"/>
      <c r="AAN57" s="843"/>
      <c r="AAO57" s="843"/>
      <c r="AAP57" s="843"/>
      <c r="AAQ57" s="843"/>
      <c r="AAR57" s="843"/>
      <c r="AAS57" s="843"/>
      <c r="AAT57" s="843"/>
      <c r="AAU57" s="843"/>
      <c r="AAV57" s="843"/>
      <c r="AAW57" s="843"/>
      <c r="AAX57" s="843"/>
      <c r="AAY57" s="843"/>
      <c r="AAZ57" s="843"/>
      <c r="ABA57" s="843"/>
      <c r="ABB57" s="843"/>
      <c r="ABC57" s="843"/>
      <c r="ABD57" s="843"/>
      <c r="ABE57" s="843"/>
      <c r="ABF57" s="843"/>
      <c r="ABG57" s="843"/>
      <c r="ABH57" s="843"/>
      <c r="ABI57" s="843"/>
      <c r="ABJ57" s="843"/>
      <c r="ABK57" s="843"/>
      <c r="ABL57" s="843"/>
      <c r="ABM57" s="843"/>
      <c r="ABN57" s="843"/>
      <c r="ABO57" s="843"/>
      <c r="ABP57" s="843"/>
      <c r="ABQ57" s="843"/>
      <c r="ABR57" s="843"/>
      <c r="ABS57" s="843"/>
      <c r="ABT57" s="843"/>
      <c r="ABU57" s="843"/>
      <c r="ABV57" s="843"/>
      <c r="ABW57" s="843"/>
      <c r="ABX57" s="843"/>
      <c r="ABY57" s="843"/>
      <c r="ABZ57" s="843"/>
      <c r="ACA57" s="843"/>
      <c r="ACB57" s="843"/>
      <c r="ACC57" s="843"/>
      <c r="ACD57" s="843"/>
      <c r="ACE57" s="843"/>
      <c r="ACF57" s="843"/>
      <c r="ACG57" s="843"/>
      <c r="ACH57" s="843"/>
      <c r="ACI57" s="843"/>
      <c r="ACJ57" s="843"/>
      <c r="ACK57" s="843"/>
      <c r="ACL57" s="843"/>
      <c r="ACM57" s="843"/>
      <c r="ACN57" s="843"/>
      <c r="ACO57" s="843"/>
      <c r="ACP57" s="843"/>
      <c r="ACQ57" s="843"/>
      <c r="ACR57" s="843"/>
      <c r="ACS57" s="843"/>
      <c r="ACT57" s="843"/>
      <c r="ACU57" s="843"/>
      <c r="ACV57" s="843"/>
      <c r="ACW57" s="843"/>
      <c r="ACX57" s="843"/>
      <c r="ACY57" s="843"/>
      <c r="ACZ57" s="843"/>
      <c r="ADA57" s="843"/>
      <c r="ADB57" s="843"/>
      <c r="ADC57" s="843"/>
      <c r="ADD57" s="843"/>
      <c r="ADE57" s="843"/>
      <c r="ADF57" s="843"/>
      <c r="ADG57" s="843"/>
      <c r="ADH57" s="843"/>
      <c r="ADI57" s="843"/>
      <c r="ADJ57" s="843"/>
      <c r="ADK57" s="843"/>
      <c r="ADL57" s="843"/>
      <c r="ADM57" s="843"/>
      <c r="ADN57" s="843"/>
      <c r="ADO57" s="843"/>
      <c r="ADP57" s="843"/>
      <c r="ADQ57" s="843"/>
      <c r="ADR57" s="843"/>
      <c r="ADS57" s="843"/>
      <c r="ADT57" s="843"/>
      <c r="ADU57" s="843"/>
      <c r="ADV57" s="843"/>
      <c r="ADW57" s="843"/>
      <c r="ADX57" s="843"/>
      <c r="ADY57" s="843"/>
      <c r="ADZ57" s="843"/>
      <c r="AEA57" s="843"/>
      <c r="AEB57" s="843"/>
      <c r="AEC57" s="843"/>
      <c r="AED57" s="843"/>
      <c r="AEE57" s="843"/>
      <c r="AEF57" s="843"/>
      <c r="AEG57" s="843"/>
      <c r="AEH57" s="843"/>
      <c r="AEI57" s="843"/>
      <c r="AEJ57" s="843"/>
      <c r="AEK57" s="843"/>
      <c r="AEL57" s="843"/>
      <c r="AEM57" s="843"/>
      <c r="AEN57" s="843"/>
      <c r="AEO57" s="843"/>
      <c r="AEP57" s="843"/>
      <c r="AEQ57" s="843"/>
      <c r="AER57" s="843"/>
      <c r="AES57" s="843"/>
      <c r="AET57" s="843"/>
      <c r="AEU57" s="843"/>
      <c r="AEV57" s="843"/>
      <c r="AEW57" s="843"/>
      <c r="AEX57" s="843"/>
      <c r="AEY57" s="843"/>
      <c r="AEZ57" s="843"/>
      <c r="AFA57" s="843"/>
      <c r="AFB57" s="843"/>
      <c r="AFC57" s="843"/>
      <c r="AFD57" s="843"/>
      <c r="AFE57" s="843"/>
      <c r="AFF57" s="843"/>
      <c r="AFG57" s="843"/>
      <c r="AFH57" s="843"/>
      <c r="AFI57" s="843"/>
      <c r="AFJ57" s="843"/>
      <c r="AFK57" s="843"/>
      <c r="AFL57" s="843"/>
      <c r="AFM57" s="843"/>
      <c r="AFN57" s="843"/>
      <c r="AFO57" s="843"/>
      <c r="AFP57" s="843"/>
      <c r="AFQ57" s="843"/>
      <c r="AFR57" s="843"/>
      <c r="AFS57" s="843"/>
      <c r="AFT57" s="843"/>
      <c r="AFU57" s="843"/>
      <c r="AFV57" s="843"/>
      <c r="AFW57" s="843"/>
      <c r="AFX57" s="843"/>
      <c r="AFY57" s="843"/>
      <c r="AFZ57" s="843"/>
      <c r="AGA57" s="843"/>
      <c r="AGB57" s="843"/>
      <c r="AGC57" s="843"/>
      <c r="AGD57" s="843"/>
      <c r="AGE57" s="843"/>
      <c r="AGF57" s="843"/>
      <c r="AGG57" s="843"/>
      <c r="AGH57" s="843"/>
      <c r="AGI57" s="843"/>
      <c r="AGJ57" s="843"/>
      <c r="AGK57" s="843"/>
      <c r="AGL57" s="843"/>
      <c r="AGM57" s="843"/>
      <c r="AGN57" s="843"/>
      <c r="AGO57" s="843"/>
      <c r="AGP57" s="843"/>
      <c r="AGQ57" s="843"/>
      <c r="AGR57" s="843"/>
      <c r="AGS57" s="843"/>
      <c r="AGT57" s="843"/>
      <c r="AGU57" s="843"/>
      <c r="AGV57" s="843"/>
      <c r="AGW57" s="843"/>
      <c r="AGX57" s="843"/>
      <c r="AGY57" s="843"/>
      <c r="AGZ57" s="843"/>
      <c r="AHA57" s="843"/>
      <c r="AHB57" s="843"/>
      <c r="AHC57" s="843"/>
      <c r="AHD57" s="843"/>
      <c r="AHE57" s="843"/>
      <c r="AHF57" s="843"/>
      <c r="AHG57" s="843"/>
      <c r="AHH57" s="843"/>
      <c r="AHI57" s="843"/>
      <c r="AHJ57" s="843"/>
      <c r="AHK57" s="843"/>
      <c r="AHL57" s="843"/>
      <c r="AHM57" s="843"/>
      <c r="AHN57" s="843"/>
      <c r="AHO57" s="843"/>
      <c r="AHP57" s="843"/>
      <c r="AHQ57" s="843"/>
      <c r="AHR57" s="843"/>
      <c r="AHS57" s="843"/>
      <c r="AHT57" s="843"/>
      <c r="AHU57" s="843"/>
      <c r="AHV57" s="843"/>
      <c r="AHW57" s="843"/>
      <c r="AHX57" s="843"/>
      <c r="AHY57" s="843"/>
      <c r="AHZ57" s="843"/>
      <c r="AIA57" s="843"/>
      <c r="AIB57" s="843"/>
      <c r="AIC57" s="843"/>
      <c r="AID57" s="843"/>
      <c r="AIE57" s="843"/>
      <c r="AIF57" s="843"/>
      <c r="AIG57" s="843"/>
      <c r="AIH57" s="843"/>
      <c r="AII57" s="843"/>
      <c r="AIJ57" s="843"/>
      <c r="AIK57" s="843"/>
      <c r="AIL57" s="843"/>
      <c r="AIM57" s="843"/>
      <c r="AIN57" s="843"/>
      <c r="AIO57" s="843"/>
      <c r="AIP57" s="843"/>
      <c r="AIQ57" s="843"/>
      <c r="AIR57" s="843"/>
      <c r="AIS57" s="843"/>
      <c r="AIT57" s="843"/>
      <c r="AIU57" s="843"/>
      <c r="AIV57" s="843"/>
      <c r="AIW57" s="843"/>
      <c r="AIX57" s="843"/>
      <c r="AIY57" s="843"/>
      <c r="AIZ57" s="843"/>
      <c r="AJA57" s="843"/>
      <c r="AJB57" s="843"/>
      <c r="AJC57" s="843"/>
      <c r="AJD57" s="843"/>
      <c r="AJE57" s="843"/>
      <c r="AJF57" s="843"/>
      <c r="AJG57" s="843"/>
      <c r="AJH57" s="843"/>
      <c r="AJI57" s="843"/>
      <c r="AJJ57" s="843"/>
      <c r="AJK57" s="843"/>
      <c r="AJL57" s="843"/>
      <c r="AJM57" s="843"/>
      <c r="AJN57" s="843"/>
      <c r="AJO57" s="843"/>
      <c r="AJP57" s="843"/>
      <c r="AJQ57" s="843"/>
      <c r="AJR57" s="843"/>
      <c r="AJS57" s="843"/>
      <c r="AJT57" s="843"/>
      <c r="AJU57" s="843"/>
      <c r="AJV57" s="843"/>
      <c r="AJW57" s="843"/>
      <c r="AJX57" s="843"/>
      <c r="AJY57" s="843"/>
      <c r="AJZ57" s="843"/>
      <c r="AKA57" s="843"/>
      <c r="AKB57" s="843"/>
      <c r="AKC57" s="843"/>
      <c r="AKD57" s="843"/>
      <c r="AKE57" s="843"/>
      <c r="AKF57" s="843"/>
      <c r="AKG57" s="843"/>
      <c r="AKH57" s="843"/>
      <c r="AKI57" s="843"/>
      <c r="AKJ57" s="843"/>
      <c r="AKK57" s="843"/>
      <c r="AKL57" s="843"/>
      <c r="AKM57" s="843"/>
      <c r="AKN57" s="843"/>
      <c r="AKO57" s="843"/>
      <c r="AKP57" s="843"/>
      <c r="AKQ57" s="843"/>
      <c r="AKR57" s="843"/>
      <c r="AKS57" s="843"/>
      <c r="AKT57" s="843"/>
      <c r="AKU57" s="843"/>
      <c r="AKV57" s="843"/>
      <c r="AKW57" s="843"/>
      <c r="AKX57" s="843"/>
      <c r="AKY57" s="843"/>
      <c r="AKZ57" s="843"/>
      <c r="ALA57" s="843"/>
      <c r="ALB57" s="843"/>
      <c r="ALC57" s="843"/>
      <c r="ALD57" s="843"/>
      <c r="ALE57" s="843"/>
      <c r="ALF57" s="843"/>
      <c r="ALG57" s="843"/>
      <c r="ALH57" s="843"/>
      <c r="ALI57" s="843"/>
      <c r="ALJ57" s="843"/>
      <c r="ALK57" s="843"/>
      <c r="ALL57" s="843"/>
      <c r="ALM57" s="843"/>
      <c r="ALN57" s="843"/>
      <c r="ALO57" s="843"/>
      <c r="ALP57" s="843"/>
      <c r="ALQ57" s="843"/>
      <c r="ALR57" s="843"/>
      <c r="ALS57" s="843"/>
      <c r="ALT57" s="843"/>
      <c r="ALU57" s="843"/>
      <c r="ALV57" s="843"/>
      <c r="ALW57" s="843"/>
      <c r="ALX57" s="843"/>
      <c r="ALY57" s="843"/>
      <c r="ALZ57" s="843"/>
      <c r="AMA57" s="843"/>
      <c r="AMB57" s="843"/>
      <c r="AMC57" s="843"/>
      <c r="AMD57" s="843"/>
      <c r="AME57" s="843"/>
      <c r="AMF57" s="843"/>
      <c r="AMG57" s="843"/>
      <c r="AMH57" s="843"/>
      <c r="AMI57" s="843"/>
      <c r="AMJ57" s="843"/>
      <c r="AMK57" s="843"/>
      <c r="AML57" s="843"/>
      <c r="AMM57" s="843"/>
      <c r="AMN57" s="843"/>
      <c r="AMO57" s="843"/>
      <c r="AMP57" s="843"/>
      <c r="AMQ57" s="843"/>
      <c r="AMR57" s="843"/>
      <c r="AMS57" s="843"/>
      <c r="AMT57" s="843"/>
      <c r="AMU57" s="843"/>
      <c r="AMV57" s="843"/>
      <c r="AMW57" s="843"/>
      <c r="AMX57" s="843"/>
      <c r="AMY57" s="843"/>
      <c r="AMZ57" s="843"/>
      <c r="ANA57" s="843"/>
      <c r="ANB57" s="843"/>
      <c r="ANC57" s="843"/>
      <c r="AND57" s="843"/>
      <c r="ANE57" s="843"/>
      <c r="ANF57" s="843"/>
      <c r="ANG57" s="843"/>
      <c r="ANH57" s="843"/>
      <c r="ANI57" s="843"/>
      <c r="ANJ57" s="843"/>
      <c r="ANK57" s="843"/>
      <c r="ANL57" s="843"/>
      <c r="ANM57" s="843"/>
      <c r="ANN57" s="843"/>
      <c r="ANO57" s="843"/>
      <c r="ANP57" s="843"/>
      <c r="ANQ57" s="843"/>
      <c r="ANR57" s="843"/>
      <c r="ANS57" s="843"/>
      <c r="ANT57" s="843"/>
      <c r="ANU57" s="843"/>
      <c r="ANV57" s="843"/>
      <c r="ANW57" s="843"/>
      <c r="ANX57" s="843"/>
      <c r="ANY57" s="843"/>
      <c r="ANZ57" s="843"/>
      <c r="AOA57" s="843"/>
      <c r="AOB57" s="843"/>
      <c r="AOC57" s="843"/>
      <c r="AOD57" s="843"/>
      <c r="AOE57" s="843"/>
      <c r="AOF57" s="843"/>
      <c r="AOG57" s="843"/>
      <c r="AOH57" s="843"/>
      <c r="AOI57" s="843"/>
      <c r="AOJ57" s="843"/>
      <c r="AOK57" s="843"/>
      <c r="AOL57" s="843"/>
      <c r="AOM57" s="843"/>
      <c r="AON57" s="843"/>
      <c r="AOO57" s="843"/>
      <c r="AOP57" s="843"/>
      <c r="AOQ57" s="843"/>
      <c r="AOR57" s="843"/>
      <c r="AOS57" s="843"/>
      <c r="AOT57" s="843"/>
      <c r="AOU57" s="843"/>
      <c r="AOV57" s="843"/>
      <c r="AOW57" s="843"/>
      <c r="AOX57" s="843"/>
      <c r="AOY57" s="843"/>
      <c r="AOZ57" s="843"/>
      <c r="APA57" s="843"/>
      <c r="APB57" s="843"/>
      <c r="APC57" s="843"/>
      <c r="APD57" s="843"/>
      <c r="APE57" s="843"/>
      <c r="APF57" s="843"/>
      <c r="APG57" s="843"/>
      <c r="APH57" s="843"/>
      <c r="API57" s="843"/>
      <c r="APJ57" s="843"/>
      <c r="APK57" s="843"/>
      <c r="APL57" s="843"/>
      <c r="APM57" s="843"/>
      <c r="APN57" s="843"/>
      <c r="APO57" s="843"/>
      <c r="APP57" s="843"/>
      <c r="APQ57" s="843"/>
      <c r="APR57" s="843"/>
      <c r="APS57" s="843"/>
      <c r="APT57" s="843"/>
      <c r="APU57" s="843"/>
      <c r="APV57" s="843"/>
      <c r="APW57" s="843"/>
      <c r="APX57" s="843"/>
      <c r="APY57" s="843"/>
      <c r="APZ57" s="843"/>
      <c r="AQA57" s="843"/>
      <c r="AQB57" s="843"/>
      <c r="AQC57" s="843"/>
      <c r="AQD57" s="843"/>
      <c r="AQE57" s="843"/>
      <c r="AQF57" s="843"/>
      <c r="AQG57" s="843"/>
      <c r="AQH57" s="843"/>
      <c r="AQI57" s="843"/>
      <c r="AQJ57" s="843"/>
      <c r="AQK57" s="843"/>
      <c r="AQL57" s="843"/>
      <c r="AQM57" s="843"/>
      <c r="AQN57" s="843"/>
      <c r="AQO57" s="843"/>
      <c r="AQP57" s="843"/>
      <c r="AQQ57" s="843"/>
      <c r="AQR57" s="843"/>
      <c r="AQS57" s="843"/>
      <c r="AQT57" s="843"/>
      <c r="AQU57" s="843"/>
      <c r="AQV57" s="843"/>
      <c r="AQW57" s="843"/>
      <c r="AQX57" s="843"/>
      <c r="AQY57" s="843"/>
      <c r="AQZ57" s="843"/>
      <c r="ARA57" s="843"/>
      <c r="ARB57" s="843"/>
      <c r="ARC57" s="843"/>
      <c r="ARD57" s="843"/>
      <c r="ARE57" s="843"/>
      <c r="ARF57" s="843"/>
      <c r="ARG57" s="843"/>
      <c r="ARH57" s="843"/>
      <c r="ARI57" s="843"/>
      <c r="ARJ57" s="843"/>
      <c r="ARK57" s="843"/>
      <c r="ARL57" s="843"/>
      <c r="ARM57" s="843"/>
      <c r="ARN57" s="843"/>
      <c r="ARO57" s="843"/>
      <c r="ARP57" s="843"/>
      <c r="ARQ57" s="843"/>
      <c r="ARR57" s="843"/>
      <c r="ARS57" s="843"/>
      <c r="ART57" s="843"/>
      <c r="ARU57" s="843"/>
      <c r="ARV57" s="843"/>
      <c r="ARW57" s="843"/>
      <c r="ARX57" s="843"/>
      <c r="ARY57" s="843"/>
      <c r="ARZ57" s="843"/>
      <c r="ASA57" s="843"/>
      <c r="ASB57" s="843"/>
      <c r="ASC57" s="843"/>
      <c r="ASD57" s="843"/>
      <c r="ASE57" s="843"/>
      <c r="ASF57" s="843"/>
      <c r="ASG57" s="843"/>
      <c r="ASH57" s="843"/>
      <c r="ASI57" s="843"/>
      <c r="ASJ57" s="843"/>
      <c r="ASK57" s="843"/>
      <c r="ASL57" s="843"/>
      <c r="ASM57" s="843"/>
      <c r="ASN57" s="843"/>
      <c r="ASO57" s="843"/>
      <c r="ASP57" s="843"/>
      <c r="ASQ57" s="843"/>
      <c r="ASR57" s="843"/>
      <c r="ASS57" s="843"/>
      <c r="AST57" s="843"/>
      <c r="ASU57" s="843"/>
      <c r="ASV57" s="843"/>
      <c r="ASW57" s="843"/>
      <c r="ASX57" s="843"/>
      <c r="ASY57" s="843"/>
      <c r="ASZ57" s="843"/>
      <c r="ATA57" s="843"/>
      <c r="ATB57" s="843"/>
      <c r="ATC57" s="843"/>
      <c r="ATD57" s="843"/>
      <c r="ATE57" s="843"/>
      <c r="ATF57" s="843"/>
      <c r="ATG57" s="843"/>
      <c r="ATH57" s="843"/>
      <c r="ATI57" s="843"/>
      <c r="ATJ57" s="843"/>
      <c r="ATK57" s="843"/>
      <c r="ATL57" s="843"/>
      <c r="ATM57" s="843"/>
      <c r="ATN57" s="843"/>
      <c r="ATO57" s="843"/>
      <c r="ATP57" s="843"/>
      <c r="ATQ57" s="843"/>
      <c r="ATR57" s="843"/>
      <c r="ATS57" s="843"/>
      <c r="ATT57" s="843"/>
      <c r="ATU57" s="843"/>
      <c r="ATV57" s="843"/>
      <c r="ATW57" s="843"/>
      <c r="ATX57" s="843"/>
      <c r="ATY57" s="843"/>
      <c r="ATZ57" s="843"/>
      <c r="AUA57" s="843"/>
      <c r="AUB57" s="843"/>
      <c r="AUC57" s="843"/>
      <c r="AUD57" s="843"/>
      <c r="AUE57" s="843"/>
      <c r="AUF57" s="843"/>
      <c r="AUG57" s="843"/>
      <c r="AUH57" s="843"/>
      <c r="AUI57" s="843"/>
      <c r="AUJ57" s="843"/>
      <c r="AUK57" s="843"/>
      <c r="AUL57" s="843"/>
      <c r="AUM57" s="843"/>
      <c r="AUN57" s="843"/>
      <c r="AUO57" s="843"/>
      <c r="AUP57" s="843"/>
      <c r="AUQ57" s="843"/>
      <c r="AUR57" s="843"/>
      <c r="AUS57" s="843"/>
      <c r="AUT57" s="843"/>
      <c r="AUU57" s="843"/>
      <c r="AUV57" s="843"/>
      <c r="AUW57" s="843"/>
      <c r="AUX57" s="843"/>
      <c r="AUY57" s="843"/>
      <c r="AUZ57" s="843"/>
      <c r="AVA57" s="843"/>
      <c r="AVB57" s="843"/>
      <c r="AVC57" s="843"/>
      <c r="AVD57" s="843"/>
      <c r="AVE57" s="843"/>
      <c r="AVF57" s="843"/>
      <c r="AVG57" s="843"/>
      <c r="AVH57" s="843"/>
      <c r="AVI57" s="843"/>
      <c r="AVJ57" s="843"/>
      <c r="AVK57" s="843"/>
      <c r="AVL57" s="843"/>
      <c r="AVM57" s="843"/>
      <c r="AVN57" s="843"/>
      <c r="AVO57" s="843"/>
      <c r="AVP57" s="843"/>
      <c r="AVQ57" s="843"/>
      <c r="AVR57" s="843"/>
      <c r="AVS57" s="843"/>
      <c r="AVT57" s="843"/>
      <c r="AVU57" s="843"/>
      <c r="AVV57" s="843"/>
      <c r="AVW57" s="843"/>
      <c r="AVX57" s="843"/>
      <c r="AVY57" s="843"/>
      <c r="AVZ57" s="843"/>
      <c r="AWA57" s="843"/>
      <c r="AWB57" s="843"/>
      <c r="AWC57" s="843"/>
      <c r="AWD57" s="843"/>
      <c r="AWE57" s="843"/>
      <c r="AWF57" s="843"/>
      <c r="AWG57" s="843"/>
      <c r="AWH57" s="843"/>
      <c r="AWI57" s="843"/>
      <c r="AWJ57" s="843"/>
      <c r="AWK57" s="843"/>
      <c r="AWL57" s="843"/>
      <c r="AWM57" s="843"/>
      <c r="AWN57" s="843"/>
      <c r="AWO57" s="843"/>
      <c r="AWP57" s="843"/>
      <c r="AWQ57" s="843"/>
      <c r="AWR57" s="843"/>
      <c r="AWS57" s="843"/>
      <c r="AWT57" s="843"/>
      <c r="AWU57" s="843"/>
      <c r="AWV57" s="843"/>
      <c r="AWW57" s="843"/>
      <c r="AWX57" s="843"/>
      <c r="AWY57" s="843"/>
      <c r="AWZ57" s="843"/>
      <c r="AXA57" s="843"/>
      <c r="AXB57" s="843"/>
      <c r="AXC57" s="843"/>
      <c r="AXD57" s="843"/>
      <c r="AXE57" s="843"/>
      <c r="AXF57" s="843"/>
      <c r="AXG57" s="843"/>
      <c r="AXH57" s="843"/>
      <c r="AXI57" s="843"/>
      <c r="AXJ57" s="843"/>
      <c r="AXK57" s="843"/>
      <c r="AXL57" s="843"/>
      <c r="AXM57" s="843"/>
      <c r="AXN57" s="843"/>
      <c r="AXO57" s="843"/>
      <c r="AXP57" s="843"/>
      <c r="AXQ57" s="843"/>
      <c r="AXR57" s="843"/>
      <c r="AXS57" s="843"/>
      <c r="AXT57" s="843"/>
      <c r="AXU57" s="843"/>
      <c r="AXV57" s="843"/>
      <c r="AXW57" s="843"/>
      <c r="AXX57" s="843"/>
      <c r="AXY57" s="843"/>
      <c r="AXZ57" s="843"/>
      <c r="AYA57" s="843"/>
      <c r="AYB57" s="843"/>
      <c r="AYC57" s="843"/>
      <c r="AYD57" s="843"/>
      <c r="AYE57" s="843"/>
      <c r="AYF57" s="843"/>
      <c r="AYG57" s="843"/>
      <c r="AYH57" s="843"/>
      <c r="AYI57" s="843"/>
      <c r="AYJ57" s="843"/>
      <c r="AYK57" s="843"/>
      <c r="AYL57" s="843"/>
      <c r="AYM57" s="843"/>
      <c r="AYN57" s="843"/>
      <c r="AYO57" s="843"/>
      <c r="AYP57" s="843"/>
      <c r="AYQ57" s="843"/>
      <c r="AYR57" s="843"/>
      <c r="AYS57" s="843"/>
    </row>
    <row r="58" spans="1:1345" s="706" customFormat="1" ht="15" customHeight="1">
      <c r="A58" s="707"/>
      <c r="B58" s="717"/>
      <c r="C58" s="718"/>
      <c r="D58" s="724">
        <v>3</v>
      </c>
      <c r="E58" s="708" t="s">
        <v>52</v>
      </c>
      <c r="F58" s="746"/>
      <c r="G58" s="746" t="s">
        <v>53</v>
      </c>
      <c r="H58" s="710">
        <f t="shared" si="19"/>
        <v>195208</v>
      </c>
      <c r="I58" s="710">
        <f t="shared" si="6"/>
        <v>0</v>
      </c>
      <c r="J58" s="710">
        <f t="shared" si="23"/>
        <v>0</v>
      </c>
      <c r="K58" s="711">
        <f t="shared" si="24"/>
        <v>195208</v>
      </c>
      <c r="L58" s="742"/>
      <c r="M58" s="742"/>
      <c r="N58" s="743"/>
      <c r="O58" s="742"/>
      <c r="P58" s="742"/>
      <c r="Q58" s="743"/>
      <c r="R58" s="742"/>
      <c r="S58" s="742"/>
      <c r="T58" s="743"/>
      <c r="U58" s="742"/>
      <c r="V58" s="742"/>
      <c r="W58" s="743"/>
      <c r="X58" s="742"/>
      <c r="Y58" s="742"/>
      <c r="Z58" s="743"/>
      <c r="AA58" s="742"/>
      <c r="AB58" s="742"/>
      <c r="AC58" s="743"/>
      <c r="AD58" s="742"/>
      <c r="AE58" s="742"/>
      <c r="AF58" s="743"/>
      <c r="AG58" s="742"/>
      <c r="AH58" s="742"/>
      <c r="AI58" s="743"/>
      <c r="AJ58" s="742"/>
      <c r="AK58" s="742"/>
      <c r="AL58" s="743"/>
      <c r="AM58" s="742"/>
      <c r="AN58" s="742"/>
      <c r="AO58" s="743"/>
      <c r="AP58" s="742"/>
      <c r="AQ58" s="742"/>
      <c r="AR58" s="743"/>
      <c r="AS58" s="742"/>
      <c r="AT58" s="742"/>
      <c r="AU58" s="743"/>
      <c r="AV58" s="742"/>
      <c r="AW58" s="742"/>
      <c r="AX58" s="743"/>
      <c r="AY58" s="742"/>
      <c r="AZ58" s="742"/>
      <c r="BA58" s="743"/>
      <c r="BB58" s="742"/>
      <c r="BC58" s="742"/>
      <c r="BD58" s="743"/>
      <c r="BE58" s="742"/>
      <c r="BF58" s="742"/>
      <c r="BG58" s="743"/>
      <c r="BH58" s="742"/>
      <c r="BI58" s="742"/>
      <c r="BJ58" s="743"/>
      <c r="BK58" s="742"/>
      <c r="BL58" s="742"/>
      <c r="BM58" s="743"/>
      <c r="BN58" s="742"/>
      <c r="BO58" s="742"/>
      <c r="BP58" s="743"/>
      <c r="BQ58" s="742"/>
      <c r="BR58" s="742"/>
      <c r="BS58" s="743"/>
      <c r="BT58" s="742"/>
      <c r="BU58" s="742"/>
      <c r="BV58" s="743"/>
      <c r="BW58" s="742"/>
      <c r="BX58" s="742"/>
      <c r="BY58" s="743"/>
      <c r="BZ58" s="742"/>
      <c r="CA58" s="742"/>
      <c r="CB58" s="743"/>
      <c r="CC58" s="742"/>
      <c r="CD58" s="742"/>
      <c r="CE58" s="743"/>
      <c r="CF58" s="742"/>
      <c r="CG58" s="742"/>
      <c r="CH58" s="743"/>
      <c r="CI58" s="742"/>
      <c r="CJ58" s="742"/>
      <c r="CK58" s="743"/>
      <c r="CL58" s="742"/>
      <c r="CM58" s="742"/>
      <c r="CN58" s="743"/>
      <c r="CO58" s="742"/>
      <c r="CP58" s="742"/>
      <c r="CQ58" s="743"/>
      <c r="CR58" s="742"/>
      <c r="CS58" s="742"/>
      <c r="CT58" s="743"/>
      <c r="CU58" s="742"/>
      <c r="CV58" s="742"/>
      <c r="CW58" s="743"/>
      <c r="CX58" s="742"/>
      <c r="CY58" s="742"/>
      <c r="CZ58" s="743"/>
      <c r="DA58" s="742">
        <f>195209-1</f>
        <v>195208</v>
      </c>
      <c r="DB58" s="742"/>
      <c r="DC58" s="743"/>
      <c r="DD58" s="742"/>
      <c r="DE58" s="742"/>
      <c r="DF58" s="743"/>
      <c r="DG58" s="742"/>
      <c r="DH58" s="742"/>
      <c r="DI58" s="743"/>
      <c r="DJ58" s="742"/>
      <c r="DK58" s="742"/>
      <c r="DL58" s="743"/>
      <c r="DM58" s="742"/>
      <c r="DN58" s="742"/>
      <c r="DO58" s="743"/>
      <c r="DP58" s="742"/>
      <c r="DQ58" s="742"/>
      <c r="DR58" s="743"/>
      <c r="DS58" s="742"/>
      <c r="DT58" s="742"/>
      <c r="DU58" s="743"/>
      <c r="DV58" s="742"/>
      <c r="DW58" s="742"/>
      <c r="DX58" s="743"/>
      <c r="DY58" s="742"/>
      <c r="DZ58" s="742"/>
      <c r="EA58" s="743"/>
      <c r="EB58" s="742"/>
      <c r="EC58" s="742"/>
      <c r="ED58" s="743"/>
      <c r="EE58" s="742"/>
      <c r="EF58" s="742"/>
      <c r="EG58" s="743"/>
      <c r="EH58" s="742"/>
      <c r="EI58" s="742"/>
      <c r="EJ58" s="743"/>
      <c r="EK58" s="743"/>
      <c r="EL58" s="743"/>
      <c r="EM58" s="743"/>
      <c r="EN58" s="743"/>
      <c r="EO58" s="743"/>
      <c r="EP58" s="743"/>
      <c r="EQ58" s="742"/>
      <c r="ER58" s="742"/>
      <c r="ES58" s="743"/>
      <c r="ET58" s="742"/>
      <c r="EU58" s="742"/>
      <c r="EV58" s="743"/>
      <c r="EW58" s="742"/>
      <c r="EX58" s="742"/>
      <c r="EY58" s="743"/>
      <c r="EZ58" s="742"/>
      <c r="FA58" s="742"/>
      <c r="FB58" s="743"/>
      <c r="FC58" s="742"/>
      <c r="FD58" s="742"/>
      <c r="FE58" s="743"/>
      <c r="FF58" s="742"/>
      <c r="FG58" s="742"/>
      <c r="FH58" s="743"/>
      <c r="FI58" s="742"/>
      <c r="FJ58" s="742"/>
      <c r="FK58" s="743"/>
      <c r="FL58" s="742"/>
      <c r="FM58" s="742"/>
      <c r="FN58" s="743"/>
      <c r="FO58" s="742"/>
      <c r="FP58" s="742"/>
      <c r="FQ58" s="743"/>
      <c r="FR58" s="742"/>
      <c r="FS58" s="742"/>
      <c r="FT58" s="743"/>
      <c r="FU58" s="742"/>
      <c r="FV58" s="742"/>
      <c r="FW58" s="743"/>
      <c r="FX58" s="742"/>
      <c r="FY58" s="742"/>
      <c r="FZ58" s="743"/>
      <c r="GA58" s="710">
        <f>SUMIF($AM$5:$EY$5,"Kötelező feladatok",AM58:EY58)</f>
        <v>195208</v>
      </c>
      <c r="GB58" s="710">
        <f t="shared" si="22"/>
        <v>0</v>
      </c>
      <c r="GC58" s="743"/>
      <c r="GD58" s="705">
        <f t="shared" si="3"/>
        <v>195208</v>
      </c>
      <c r="GE58" s="835"/>
      <c r="GF58" s="843"/>
      <c r="GG58" s="843"/>
      <c r="GH58" s="843"/>
      <c r="GI58" s="843"/>
      <c r="GJ58" s="843"/>
      <c r="GK58" s="843"/>
      <c r="GL58" s="843"/>
      <c r="GM58" s="843"/>
      <c r="GN58" s="843"/>
      <c r="GO58" s="843"/>
      <c r="GP58" s="843"/>
      <c r="GQ58" s="843"/>
      <c r="GR58" s="843"/>
      <c r="GS58" s="843"/>
      <c r="GT58" s="843"/>
      <c r="GU58" s="843"/>
      <c r="GV58" s="843"/>
      <c r="GW58" s="843"/>
      <c r="GX58" s="843"/>
      <c r="GY58" s="843"/>
      <c r="GZ58" s="843"/>
      <c r="HA58" s="843"/>
      <c r="HB58" s="843"/>
      <c r="HC58" s="843"/>
      <c r="HD58" s="843"/>
      <c r="HE58" s="843"/>
      <c r="HF58" s="843"/>
      <c r="HG58" s="843"/>
      <c r="HH58" s="843"/>
      <c r="HI58" s="843"/>
      <c r="HJ58" s="843"/>
      <c r="HK58" s="843"/>
      <c r="HL58" s="843"/>
      <c r="HM58" s="843"/>
      <c r="HN58" s="843"/>
      <c r="HO58" s="843"/>
      <c r="HP58" s="843"/>
      <c r="HQ58" s="843"/>
      <c r="HR58" s="843"/>
      <c r="HS58" s="843"/>
      <c r="HT58" s="843"/>
      <c r="HU58" s="843"/>
      <c r="HV58" s="843"/>
      <c r="HW58" s="843"/>
      <c r="HX58" s="843"/>
      <c r="HY58" s="843"/>
      <c r="HZ58" s="843"/>
      <c r="IA58" s="843"/>
      <c r="IB58" s="843"/>
      <c r="IC58" s="843"/>
      <c r="ID58" s="843"/>
      <c r="IE58" s="843"/>
      <c r="IF58" s="843"/>
      <c r="IG58" s="843"/>
      <c r="IH58" s="843"/>
      <c r="II58" s="843"/>
      <c r="IJ58" s="843"/>
      <c r="IK58" s="843"/>
      <c r="IL58" s="843"/>
      <c r="IM58" s="843"/>
      <c r="IN58" s="843"/>
      <c r="IO58" s="843"/>
      <c r="IP58" s="843"/>
      <c r="IQ58" s="843"/>
      <c r="IR58" s="843"/>
      <c r="IS58" s="843"/>
      <c r="IT58" s="843"/>
      <c r="IU58" s="843"/>
      <c r="IV58" s="843"/>
      <c r="IW58" s="843"/>
      <c r="IX58" s="843"/>
      <c r="IY58" s="843"/>
      <c r="IZ58" s="843"/>
      <c r="JA58" s="843"/>
      <c r="JB58" s="843"/>
      <c r="JC58" s="843"/>
      <c r="JD58" s="843"/>
      <c r="JE58" s="843"/>
      <c r="JF58" s="843"/>
      <c r="JG58" s="843"/>
      <c r="JH58" s="843"/>
      <c r="JI58" s="843"/>
      <c r="JJ58" s="843"/>
      <c r="JK58" s="843"/>
      <c r="JL58" s="843"/>
      <c r="JM58" s="843"/>
      <c r="JN58" s="843"/>
      <c r="JO58" s="843"/>
      <c r="JP58" s="843"/>
      <c r="JQ58" s="843"/>
      <c r="JR58" s="843"/>
      <c r="JS58" s="843"/>
      <c r="JT58" s="843"/>
      <c r="JU58" s="843"/>
      <c r="JV58" s="843"/>
      <c r="JW58" s="843"/>
      <c r="JX58" s="843"/>
      <c r="JY58" s="843"/>
      <c r="JZ58" s="843"/>
      <c r="KA58" s="843"/>
      <c r="KB58" s="843"/>
      <c r="KC58" s="843"/>
      <c r="KD58" s="843"/>
      <c r="KE58" s="843"/>
      <c r="KF58" s="843"/>
      <c r="KG58" s="843"/>
      <c r="KH58" s="843"/>
      <c r="KI58" s="843"/>
      <c r="KJ58" s="843"/>
      <c r="KK58" s="843"/>
      <c r="KL58" s="843"/>
      <c r="KM58" s="843"/>
      <c r="KN58" s="843"/>
      <c r="KO58" s="843"/>
      <c r="KP58" s="843"/>
      <c r="KQ58" s="843"/>
      <c r="KR58" s="843"/>
      <c r="KS58" s="843"/>
      <c r="KT58" s="843"/>
      <c r="KU58" s="843"/>
      <c r="KV58" s="843"/>
      <c r="KW58" s="843"/>
      <c r="KX58" s="843"/>
      <c r="KY58" s="843"/>
      <c r="KZ58" s="843"/>
      <c r="LA58" s="843"/>
      <c r="LB58" s="843"/>
      <c r="LC58" s="843"/>
      <c r="LD58" s="843"/>
      <c r="LE58" s="843"/>
      <c r="LF58" s="843"/>
      <c r="LG58" s="843"/>
      <c r="LH58" s="843"/>
      <c r="LI58" s="843"/>
      <c r="LJ58" s="843"/>
      <c r="LK58" s="843"/>
      <c r="LL58" s="843"/>
      <c r="LM58" s="843"/>
      <c r="LN58" s="843"/>
      <c r="LO58" s="843"/>
      <c r="LP58" s="843"/>
      <c r="LQ58" s="843"/>
      <c r="LR58" s="843"/>
      <c r="LS58" s="843"/>
      <c r="LT58" s="843"/>
      <c r="LU58" s="843"/>
      <c r="LV58" s="843"/>
      <c r="LW58" s="843"/>
      <c r="LX58" s="843"/>
      <c r="LY58" s="843"/>
      <c r="LZ58" s="843"/>
      <c r="MA58" s="843"/>
      <c r="MB58" s="843"/>
      <c r="MC58" s="843"/>
      <c r="MD58" s="843"/>
      <c r="ME58" s="843"/>
      <c r="MF58" s="843"/>
      <c r="MG58" s="843"/>
      <c r="MH58" s="843"/>
      <c r="MI58" s="843"/>
      <c r="MJ58" s="843"/>
      <c r="MK58" s="843"/>
      <c r="ML58" s="843"/>
      <c r="MM58" s="843"/>
      <c r="MN58" s="843"/>
      <c r="MO58" s="843"/>
      <c r="MP58" s="843"/>
      <c r="MQ58" s="843"/>
      <c r="MR58" s="843"/>
      <c r="MS58" s="843"/>
      <c r="MT58" s="843"/>
      <c r="MU58" s="843"/>
      <c r="MV58" s="843"/>
      <c r="MW58" s="843"/>
      <c r="MX58" s="843"/>
      <c r="MY58" s="843"/>
      <c r="MZ58" s="843"/>
      <c r="NA58" s="843"/>
      <c r="NB58" s="843"/>
      <c r="NC58" s="843"/>
      <c r="ND58" s="843"/>
      <c r="NE58" s="843"/>
      <c r="NF58" s="843"/>
      <c r="NG58" s="843"/>
      <c r="NH58" s="843"/>
      <c r="NI58" s="843"/>
      <c r="NJ58" s="843"/>
      <c r="NK58" s="843"/>
      <c r="NL58" s="843"/>
      <c r="NM58" s="843"/>
      <c r="NN58" s="843"/>
      <c r="NO58" s="843"/>
      <c r="NP58" s="843"/>
      <c r="NQ58" s="843"/>
      <c r="NR58" s="843"/>
      <c r="NS58" s="843"/>
      <c r="NT58" s="843"/>
      <c r="NU58" s="843"/>
      <c r="NV58" s="843"/>
      <c r="NW58" s="843"/>
      <c r="NX58" s="843"/>
      <c r="NY58" s="843"/>
      <c r="NZ58" s="843"/>
      <c r="OA58" s="843"/>
      <c r="OB58" s="843"/>
      <c r="OC58" s="843"/>
      <c r="OD58" s="843"/>
      <c r="OE58" s="843"/>
      <c r="OF58" s="843"/>
      <c r="OG58" s="843"/>
      <c r="OH58" s="843"/>
      <c r="OI58" s="843"/>
      <c r="OJ58" s="843"/>
      <c r="OK58" s="843"/>
      <c r="OL58" s="843"/>
      <c r="OM58" s="843"/>
      <c r="ON58" s="843"/>
      <c r="OO58" s="843"/>
      <c r="OP58" s="843"/>
      <c r="OQ58" s="843"/>
      <c r="OR58" s="843"/>
      <c r="OS58" s="843"/>
      <c r="OT58" s="843"/>
      <c r="OU58" s="843"/>
      <c r="OV58" s="843"/>
      <c r="OW58" s="843"/>
      <c r="OX58" s="843"/>
      <c r="OY58" s="843"/>
      <c r="OZ58" s="843"/>
      <c r="PA58" s="843"/>
      <c r="PB58" s="843"/>
      <c r="PC58" s="843"/>
      <c r="PD58" s="843"/>
      <c r="PE58" s="843"/>
      <c r="PF58" s="843"/>
      <c r="PG58" s="843"/>
      <c r="PH58" s="843"/>
      <c r="PI58" s="843"/>
      <c r="PJ58" s="843"/>
      <c r="PK58" s="843"/>
      <c r="PL58" s="843"/>
      <c r="PM58" s="843"/>
      <c r="PN58" s="843"/>
      <c r="PO58" s="843"/>
      <c r="PP58" s="843"/>
      <c r="PQ58" s="843"/>
      <c r="PR58" s="843"/>
      <c r="PS58" s="843"/>
      <c r="PT58" s="843"/>
      <c r="PU58" s="843"/>
      <c r="PV58" s="843"/>
      <c r="PW58" s="843"/>
      <c r="PX58" s="843"/>
      <c r="PY58" s="843"/>
      <c r="PZ58" s="843"/>
      <c r="QA58" s="843"/>
      <c r="QB58" s="843"/>
      <c r="QC58" s="843"/>
      <c r="QD58" s="843"/>
      <c r="QE58" s="843"/>
      <c r="QF58" s="843"/>
      <c r="QG58" s="843"/>
      <c r="QH58" s="843"/>
      <c r="QI58" s="843"/>
      <c r="QJ58" s="843"/>
      <c r="QK58" s="843"/>
      <c r="QL58" s="843"/>
      <c r="QM58" s="843"/>
      <c r="QN58" s="843"/>
      <c r="QO58" s="843"/>
      <c r="QP58" s="843"/>
      <c r="QQ58" s="843"/>
      <c r="QR58" s="843"/>
      <c r="QS58" s="843"/>
      <c r="QT58" s="843"/>
      <c r="QU58" s="843"/>
      <c r="QV58" s="843"/>
      <c r="QW58" s="843"/>
      <c r="QX58" s="843"/>
      <c r="QY58" s="843"/>
      <c r="QZ58" s="843"/>
      <c r="RA58" s="843"/>
      <c r="RB58" s="843"/>
      <c r="RC58" s="843"/>
      <c r="RD58" s="843"/>
      <c r="RE58" s="843"/>
      <c r="RF58" s="843"/>
      <c r="RG58" s="843"/>
      <c r="RH58" s="843"/>
      <c r="RI58" s="843"/>
      <c r="RJ58" s="843"/>
      <c r="RK58" s="843"/>
      <c r="RL58" s="843"/>
      <c r="RM58" s="843"/>
      <c r="RN58" s="843"/>
      <c r="RO58" s="843"/>
      <c r="RP58" s="843"/>
      <c r="RQ58" s="843"/>
      <c r="RR58" s="843"/>
      <c r="RS58" s="843"/>
      <c r="RT58" s="843"/>
      <c r="RU58" s="843"/>
      <c r="RV58" s="843"/>
      <c r="RW58" s="843"/>
      <c r="RX58" s="843"/>
      <c r="RY58" s="843"/>
      <c r="RZ58" s="843"/>
      <c r="SA58" s="843"/>
      <c r="SB58" s="843"/>
      <c r="SC58" s="843"/>
      <c r="SD58" s="843"/>
      <c r="SE58" s="843"/>
      <c r="SF58" s="843"/>
      <c r="SG58" s="843"/>
      <c r="SH58" s="843"/>
      <c r="SI58" s="843"/>
      <c r="SJ58" s="843"/>
      <c r="SK58" s="843"/>
      <c r="SL58" s="843"/>
      <c r="SM58" s="843"/>
      <c r="SN58" s="843"/>
      <c r="SO58" s="843"/>
      <c r="SP58" s="843"/>
      <c r="SQ58" s="843"/>
      <c r="SR58" s="843"/>
      <c r="SS58" s="843"/>
      <c r="ST58" s="843"/>
      <c r="SU58" s="843"/>
      <c r="SV58" s="843"/>
      <c r="SW58" s="843"/>
      <c r="SX58" s="843"/>
      <c r="SY58" s="843"/>
      <c r="SZ58" s="843"/>
      <c r="TA58" s="843"/>
      <c r="TB58" s="843"/>
      <c r="TC58" s="843"/>
      <c r="TD58" s="843"/>
      <c r="TE58" s="843"/>
      <c r="TF58" s="843"/>
      <c r="TG58" s="843"/>
      <c r="TH58" s="843"/>
      <c r="TI58" s="843"/>
      <c r="TJ58" s="843"/>
      <c r="TK58" s="843"/>
      <c r="TL58" s="843"/>
      <c r="TM58" s="843"/>
      <c r="TN58" s="843"/>
      <c r="TO58" s="843"/>
      <c r="TP58" s="843"/>
      <c r="TQ58" s="843"/>
      <c r="TR58" s="843"/>
      <c r="TS58" s="843"/>
      <c r="TT58" s="843"/>
      <c r="TU58" s="843"/>
      <c r="TV58" s="843"/>
      <c r="TW58" s="843"/>
      <c r="TX58" s="843"/>
      <c r="TY58" s="843"/>
      <c r="TZ58" s="843"/>
      <c r="UA58" s="843"/>
      <c r="UB58" s="843"/>
      <c r="UC58" s="843"/>
      <c r="UD58" s="843"/>
      <c r="UE58" s="843"/>
      <c r="UF58" s="843"/>
      <c r="UG58" s="843"/>
      <c r="UH58" s="843"/>
      <c r="UI58" s="843"/>
      <c r="UJ58" s="843"/>
      <c r="UK58" s="843"/>
      <c r="UL58" s="843"/>
      <c r="UM58" s="843"/>
      <c r="UN58" s="843"/>
      <c r="UO58" s="843"/>
      <c r="UP58" s="843"/>
      <c r="UQ58" s="843"/>
      <c r="UR58" s="843"/>
      <c r="US58" s="843"/>
      <c r="UT58" s="843"/>
      <c r="UU58" s="843"/>
      <c r="UV58" s="843"/>
      <c r="UW58" s="843"/>
      <c r="UX58" s="843"/>
      <c r="UY58" s="843"/>
      <c r="UZ58" s="843"/>
      <c r="VA58" s="843"/>
      <c r="VB58" s="843"/>
      <c r="VC58" s="843"/>
      <c r="VD58" s="843"/>
      <c r="VE58" s="843"/>
      <c r="VF58" s="843"/>
      <c r="VG58" s="843"/>
      <c r="VH58" s="843"/>
      <c r="VI58" s="843"/>
      <c r="VJ58" s="843"/>
      <c r="VK58" s="843"/>
      <c r="VL58" s="843"/>
      <c r="VM58" s="843"/>
      <c r="VN58" s="843"/>
      <c r="VO58" s="843"/>
      <c r="VP58" s="843"/>
      <c r="VQ58" s="843"/>
      <c r="VR58" s="843"/>
      <c r="VS58" s="843"/>
      <c r="VT58" s="843"/>
      <c r="VU58" s="843"/>
      <c r="VV58" s="843"/>
      <c r="VW58" s="843"/>
      <c r="VX58" s="843"/>
      <c r="VY58" s="843"/>
      <c r="VZ58" s="843"/>
      <c r="WA58" s="843"/>
      <c r="WB58" s="843"/>
      <c r="WC58" s="843"/>
      <c r="WD58" s="843"/>
      <c r="WE58" s="843"/>
      <c r="WF58" s="843"/>
      <c r="WG58" s="843"/>
      <c r="WH58" s="843"/>
      <c r="WI58" s="843"/>
      <c r="WJ58" s="843"/>
      <c r="WK58" s="843"/>
      <c r="WL58" s="843"/>
      <c r="WM58" s="843"/>
      <c r="WN58" s="843"/>
      <c r="WO58" s="843"/>
      <c r="WP58" s="843"/>
      <c r="WQ58" s="843"/>
      <c r="WR58" s="843"/>
      <c r="WS58" s="843"/>
      <c r="WT58" s="843"/>
      <c r="WU58" s="843"/>
      <c r="WV58" s="843"/>
      <c r="WW58" s="843"/>
      <c r="WX58" s="843"/>
      <c r="WY58" s="843"/>
      <c r="WZ58" s="843"/>
      <c r="XA58" s="843"/>
      <c r="XB58" s="843"/>
      <c r="XC58" s="843"/>
      <c r="XD58" s="843"/>
      <c r="XE58" s="843"/>
      <c r="XF58" s="843"/>
      <c r="XG58" s="843"/>
      <c r="XH58" s="843"/>
      <c r="XI58" s="843"/>
      <c r="XJ58" s="843"/>
      <c r="XK58" s="843"/>
      <c r="XL58" s="843"/>
      <c r="XM58" s="843"/>
      <c r="XN58" s="843"/>
      <c r="XO58" s="843"/>
      <c r="XP58" s="843"/>
      <c r="XQ58" s="843"/>
      <c r="XR58" s="843"/>
      <c r="XS58" s="843"/>
      <c r="XT58" s="843"/>
      <c r="XU58" s="843"/>
      <c r="XV58" s="843"/>
      <c r="XW58" s="843"/>
      <c r="XX58" s="843"/>
      <c r="XY58" s="843"/>
      <c r="XZ58" s="843"/>
      <c r="YA58" s="843"/>
      <c r="YB58" s="843"/>
      <c r="YC58" s="843"/>
      <c r="YD58" s="843"/>
      <c r="YE58" s="843"/>
      <c r="YF58" s="843"/>
      <c r="YG58" s="843"/>
      <c r="YH58" s="843"/>
      <c r="YI58" s="843"/>
      <c r="YJ58" s="843"/>
      <c r="YK58" s="843"/>
      <c r="YL58" s="843"/>
      <c r="YM58" s="843"/>
      <c r="YN58" s="843"/>
      <c r="YO58" s="843"/>
      <c r="YP58" s="843"/>
      <c r="YQ58" s="843"/>
      <c r="YR58" s="843"/>
      <c r="YS58" s="843"/>
      <c r="YT58" s="843"/>
      <c r="YU58" s="843"/>
      <c r="YV58" s="843"/>
      <c r="YW58" s="843"/>
      <c r="YX58" s="843"/>
      <c r="YY58" s="843"/>
      <c r="YZ58" s="843"/>
      <c r="ZA58" s="843"/>
      <c r="ZB58" s="843"/>
      <c r="ZC58" s="843"/>
      <c r="ZD58" s="843"/>
      <c r="ZE58" s="843"/>
      <c r="ZF58" s="843"/>
      <c r="ZG58" s="843"/>
      <c r="ZH58" s="843"/>
      <c r="ZI58" s="843"/>
      <c r="ZJ58" s="843"/>
      <c r="ZK58" s="843"/>
      <c r="ZL58" s="843"/>
      <c r="ZM58" s="843"/>
      <c r="ZN58" s="843"/>
      <c r="ZO58" s="843"/>
      <c r="ZP58" s="843"/>
      <c r="ZQ58" s="843"/>
      <c r="ZR58" s="843"/>
      <c r="ZS58" s="843"/>
      <c r="ZT58" s="843"/>
      <c r="ZU58" s="843"/>
      <c r="ZV58" s="843"/>
      <c r="ZW58" s="843"/>
      <c r="ZX58" s="843"/>
      <c r="ZY58" s="843"/>
      <c r="ZZ58" s="843"/>
      <c r="AAA58" s="843"/>
      <c r="AAB58" s="843"/>
      <c r="AAC58" s="843"/>
      <c r="AAD58" s="843"/>
      <c r="AAE58" s="843"/>
      <c r="AAF58" s="843"/>
      <c r="AAG58" s="843"/>
      <c r="AAH58" s="843"/>
      <c r="AAI58" s="843"/>
      <c r="AAJ58" s="843"/>
      <c r="AAK58" s="843"/>
      <c r="AAL58" s="843"/>
      <c r="AAM58" s="843"/>
      <c r="AAN58" s="843"/>
      <c r="AAO58" s="843"/>
      <c r="AAP58" s="843"/>
      <c r="AAQ58" s="843"/>
      <c r="AAR58" s="843"/>
      <c r="AAS58" s="843"/>
      <c r="AAT58" s="843"/>
      <c r="AAU58" s="843"/>
      <c r="AAV58" s="843"/>
      <c r="AAW58" s="843"/>
      <c r="AAX58" s="843"/>
      <c r="AAY58" s="843"/>
      <c r="AAZ58" s="843"/>
      <c r="ABA58" s="843"/>
      <c r="ABB58" s="843"/>
      <c r="ABC58" s="843"/>
      <c r="ABD58" s="843"/>
      <c r="ABE58" s="843"/>
      <c r="ABF58" s="843"/>
      <c r="ABG58" s="843"/>
      <c r="ABH58" s="843"/>
      <c r="ABI58" s="843"/>
      <c r="ABJ58" s="843"/>
      <c r="ABK58" s="843"/>
      <c r="ABL58" s="843"/>
      <c r="ABM58" s="843"/>
      <c r="ABN58" s="843"/>
      <c r="ABO58" s="843"/>
      <c r="ABP58" s="843"/>
      <c r="ABQ58" s="843"/>
      <c r="ABR58" s="843"/>
      <c r="ABS58" s="843"/>
      <c r="ABT58" s="843"/>
      <c r="ABU58" s="843"/>
      <c r="ABV58" s="843"/>
      <c r="ABW58" s="843"/>
      <c r="ABX58" s="843"/>
      <c r="ABY58" s="843"/>
      <c r="ABZ58" s="843"/>
      <c r="ACA58" s="843"/>
      <c r="ACB58" s="843"/>
      <c r="ACC58" s="843"/>
      <c r="ACD58" s="843"/>
      <c r="ACE58" s="843"/>
      <c r="ACF58" s="843"/>
      <c r="ACG58" s="843"/>
      <c r="ACH58" s="843"/>
      <c r="ACI58" s="843"/>
      <c r="ACJ58" s="843"/>
      <c r="ACK58" s="843"/>
      <c r="ACL58" s="843"/>
      <c r="ACM58" s="843"/>
      <c r="ACN58" s="843"/>
      <c r="ACO58" s="843"/>
      <c r="ACP58" s="843"/>
      <c r="ACQ58" s="843"/>
      <c r="ACR58" s="843"/>
      <c r="ACS58" s="843"/>
      <c r="ACT58" s="843"/>
      <c r="ACU58" s="843"/>
      <c r="ACV58" s="843"/>
      <c r="ACW58" s="843"/>
      <c r="ACX58" s="843"/>
      <c r="ACY58" s="843"/>
      <c r="ACZ58" s="843"/>
      <c r="ADA58" s="843"/>
      <c r="ADB58" s="843"/>
      <c r="ADC58" s="843"/>
      <c r="ADD58" s="843"/>
      <c r="ADE58" s="843"/>
      <c r="ADF58" s="843"/>
      <c r="ADG58" s="843"/>
      <c r="ADH58" s="843"/>
      <c r="ADI58" s="843"/>
      <c r="ADJ58" s="843"/>
      <c r="ADK58" s="843"/>
      <c r="ADL58" s="843"/>
      <c r="ADM58" s="843"/>
      <c r="ADN58" s="843"/>
      <c r="ADO58" s="843"/>
      <c r="ADP58" s="843"/>
      <c r="ADQ58" s="843"/>
      <c r="ADR58" s="843"/>
      <c r="ADS58" s="843"/>
      <c r="ADT58" s="843"/>
      <c r="ADU58" s="843"/>
      <c r="ADV58" s="843"/>
      <c r="ADW58" s="843"/>
      <c r="ADX58" s="843"/>
      <c r="ADY58" s="843"/>
      <c r="ADZ58" s="843"/>
      <c r="AEA58" s="843"/>
      <c r="AEB58" s="843"/>
      <c r="AEC58" s="843"/>
      <c r="AED58" s="843"/>
      <c r="AEE58" s="843"/>
      <c r="AEF58" s="843"/>
      <c r="AEG58" s="843"/>
      <c r="AEH58" s="843"/>
      <c r="AEI58" s="843"/>
      <c r="AEJ58" s="843"/>
      <c r="AEK58" s="843"/>
      <c r="AEL58" s="843"/>
      <c r="AEM58" s="843"/>
      <c r="AEN58" s="843"/>
      <c r="AEO58" s="843"/>
      <c r="AEP58" s="843"/>
      <c r="AEQ58" s="843"/>
      <c r="AER58" s="843"/>
      <c r="AES58" s="843"/>
      <c r="AET58" s="843"/>
      <c r="AEU58" s="843"/>
      <c r="AEV58" s="843"/>
      <c r="AEW58" s="843"/>
      <c r="AEX58" s="843"/>
      <c r="AEY58" s="843"/>
      <c r="AEZ58" s="843"/>
      <c r="AFA58" s="843"/>
      <c r="AFB58" s="843"/>
      <c r="AFC58" s="843"/>
      <c r="AFD58" s="843"/>
      <c r="AFE58" s="843"/>
      <c r="AFF58" s="843"/>
      <c r="AFG58" s="843"/>
      <c r="AFH58" s="843"/>
      <c r="AFI58" s="843"/>
      <c r="AFJ58" s="843"/>
      <c r="AFK58" s="843"/>
      <c r="AFL58" s="843"/>
      <c r="AFM58" s="843"/>
      <c r="AFN58" s="843"/>
      <c r="AFO58" s="843"/>
      <c r="AFP58" s="843"/>
      <c r="AFQ58" s="843"/>
      <c r="AFR58" s="843"/>
      <c r="AFS58" s="843"/>
      <c r="AFT58" s="843"/>
      <c r="AFU58" s="843"/>
      <c r="AFV58" s="843"/>
      <c r="AFW58" s="843"/>
      <c r="AFX58" s="843"/>
      <c r="AFY58" s="843"/>
      <c r="AFZ58" s="843"/>
      <c r="AGA58" s="843"/>
      <c r="AGB58" s="843"/>
      <c r="AGC58" s="843"/>
      <c r="AGD58" s="843"/>
      <c r="AGE58" s="843"/>
      <c r="AGF58" s="843"/>
      <c r="AGG58" s="843"/>
      <c r="AGH58" s="843"/>
      <c r="AGI58" s="843"/>
      <c r="AGJ58" s="843"/>
      <c r="AGK58" s="843"/>
      <c r="AGL58" s="843"/>
      <c r="AGM58" s="843"/>
      <c r="AGN58" s="843"/>
      <c r="AGO58" s="843"/>
      <c r="AGP58" s="843"/>
      <c r="AGQ58" s="843"/>
      <c r="AGR58" s="843"/>
      <c r="AGS58" s="843"/>
      <c r="AGT58" s="843"/>
      <c r="AGU58" s="843"/>
      <c r="AGV58" s="843"/>
      <c r="AGW58" s="843"/>
      <c r="AGX58" s="843"/>
      <c r="AGY58" s="843"/>
      <c r="AGZ58" s="843"/>
      <c r="AHA58" s="843"/>
      <c r="AHB58" s="843"/>
      <c r="AHC58" s="843"/>
      <c r="AHD58" s="843"/>
      <c r="AHE58" s="843"/>
      <c r="AHF58" s="843"/>
      <c r="AHG58" s="843"/>
      <c r="AHH58" s="843"/>
      <c r="AHI58" s="843"/>
      <c r="AHJ58" s="843"/>
      <c r="AHK58" s="843"/>
      <c r="AHL58" s="843"/>
      <c r="AHM58" s="843"/>
      <c r="AHN58" s="843"/>
      <c r="AHO58" s="843"/>
      <c r="AHP58" s="843"/>
      <c r="AHQ58" s="843"/>
      <c r="AHR58" s="843"/>
      <c r="AHS58" s="843"/>
      <c r="AHT58" s="843"/>
      <c r="AHU58" s="843"/>
      <c r="AHV58" s="843"/>
      <c r="AHW58" s="843"/>
      <c r="AHX58" s="843"/>
      <c r="AHY58" s="843"/>
      <c r="AHZ58" s="843"/>
      <c r="AIA58" s="843"/>
      <c r="AIB58" s="843"/>
      <c r="AIC58" s="843"/>
      <c r="AID58" s="843"/>
      <c r="AIE58" s="843"/>
      <c r="AIF58" s="843"/>
      <c r="AIG58" s="843"/>
      <c r="AIH58" s="843"/>
      <c r="AII58" s="843"/>
      <c r="AIJ58" s="843"/>
      <c r="AIK58" s="843"/>
      <c r="AIL58" s="843"/>
      <c r="AIM58" s="843"/>
      <c r="AIN58" s="843"/>
      <c r="AIO58" s="843"/>
      <c r="AIP58" s="843"/>
      <c r="AIQ58" s="843"/>
      <c r="AIR58" s="843"/>
      <c r="AIS58" s="843"/>
      <c r="AIT58" s="843"/>
      <c r="AIU58" s="843"/>
      <c r="AIV58" s="843"/>
      <c r="AIW58" s="843"/>
      <c r="AIX58" s="843"/>
      <c r="AIY58" s="843"/>
      <c r="AIZ58" s="843"/>
      <c r="AJA58" s="843"/>
      <c r="AJB58" s="843"/>
      <c r="AJC58" s="843"/>
      <c r="AJD58" s="843"/>
      <c r="AJE58" s="843"/>
      <c r="AJF58" s="843"/>
      <c r="AJG58" s="843"/>
      <c r="AJH58" s="843"/>
      <c r="AJI58" s="843"/>
      <c r="AJJ58" s="843"/>
      <c r="AJK58" s="843"/>
      <c r="AJL58" s="843"/>
      <c r="AJM58" s="843"/>
      <c r="AJN58" s="843"/>
      <c r="AJO58" s="843"/>
      <c r="AJP58" s="843"/>
      <c r="AJQ58" s="843"/>
      <c r="AJR58" s="843"/>
      <c r="AJS58" s="843"/>
      <c r="AJT58" s="843"/>
      <c r="AJU58" s="843"/>
      <c r="AJV58" s="843"/>
      <c r="AJW58" s="843"/>
      <c r="AJX58" s="843"/>
      <c r="AJY58" s="843"/>
      <c r="AJZ58" s="843"/>
      <c r="AKA58" s="843"/>
      <c r="AKB58" s="843"/>
      <c r="AKC58" s="843"/>
      <c r="AKD58" s="843"/>
      <c r="AKE58" s="843"/>
      <c r="AKF58" s="843"/>
      <c r="AKG58" s="843"/>
      <c r="AKH58" s="843"/>
      <c r="AKI58" s="843"/>
      <c r="AKJ58" s="843"/>
      <c r="AKK58" s="843"/>
      <c r="AKL58" s="843"/>
      <c r="AKM58" s="843"/>
      <c r="AKN58" s="843"/>
      <c r="AKO58" s="843"/>
      <c r="AKP58" s="843"/>
      <c r="AKQ58" s="843"/>
      <c r="AKR58" s="843"/>
      <c r="AKS58" s="843"/>
      <c r="AKT58" s="843"/>
      <c r="AKU58" s="843"/>
      <c r="AKV58" s="843"/>
      <c r="AKW58" s="843"/>
      <c r="AKX58" s="843"/>
      <c r="AKY58" s="843"/>
      <c r="AKZ58" s="843"/>
      <c r="ALA58" s="843"/>
      <c r="ALB58" s="843"/>
      <c r="ALC58" s="843"/>
      <c r="ALD58" s="843"/>
      <c r="ALE58" s="843"/>
      <c r="ALF58" s="843"/>
      <c r="ALG58" s="843"/>
      <c r="ALH58" s="843"/>
      <c r="ALI58" s="843"/>
      <c r="ALJ58" s="843"/>
      <c r="ALK58" s="843"/>
      <c r="ALL58" s="843"/>
      <c r="ALM58" s="843"/>
      <c r="ALN58" s="843"/>
      <c r="ALO58" s="843"/>
      <c r="ALP58" s="843"/>
      <c r="ALQ58" s="843"/>
      <c r="ALR58" s="843"/>
      <c r="ALS58" s="843"/>
      <c r="ALT58" s="843"/>
      <c r="ALU58" s="843"/>
      <c r="ALV58" s="843"/>
      <c r="ALW58" s="843"/>
      <c r="ALX58" s="843"/>
      <c r="ALY58" s="843"/>
      <c r="ALZ58" s="843"/>
      <c r="AMA58" s="843"/>
      <c r="AMB58" s="843"/>
      <c r="AMC58" s="843"/>
      <c r="AMD58" s="843"/>
      <c r="AME58" s="843"/>
      <c r="AMF58" s="843"/>
      <c r="AMG58" s="843"/>
      <c r="AMH58" s="843"/>
      <c r="AMI58" s="843"/>
      <c r="AMJ58" s="843"/>
      <c r="AMK58" s="843"/>
      <c r="AML58" s="843"/>
      <c r="AMM58" s="843"/>
      <c r="AMN58" s="843"/>
      <c r="AMO58" s="843"/>
      <c r="AMP58" s="843"/>
      <c r="AMQ58" s="843"/>
      <c r="AMR58" s="843"/>
      <c r="AMS58" s="843"/>
      <c r="AMT58" s="843"/>
      <c r="AMU58" s="843"/>
      <c r="AMV58" s="843"/>
      <c r="AMW58" s="843"/>
      <c r="AMX58" s="843"/>
      <c r="AMY58" s="843"/>
      <c r="AMZ58" s="843"/>
      <c r="ANA58" s="843"/>
      <c r="ANB58" s="843"/>
      <c r="ANC58" s="843"/>
      <c r="AND58" s="843"/>
      <c r="ANE58" s="843"/>
      <c r="ANF58" s="843"/>
      <c r="ANG58" s="843"/>
      <c r="ANH58" s="843"/>
      <c r="ANI58" s="843"/>
      <c r="ANJ58" s="843"/>
      <c r="ANK58" s="843"/>
      <c r="ANL58" s="843"/>
      <c r="ANM58" s="843"/>
      <c r="ANN58" s="843"/>
      <c r="ANO58" s="843"/>
      <c r="ANP58" s="843"/>
      <c r="ANQ58" s="843"/>
      <c r="ANR58" s="843"/>
      <c r="ANS58" s="843"/>
      <c r="ANT58" s="843"/>
      <c r="ANU58" s="843"/>
      <c r="ANV58" s="843"/>
      <c r="ANW58" s="843"/>
      <c r="ANX58" s="843"/>
      <c r="ANY58" s="843"/>
      <c r="ANZ58" s="843"/>
      <c r="AOA58" s="843"/>
      <c r="AOB58" s="843"/>
      <c r="AOC58" s="843"/>
      <c r="AOD58" s="843"/>
      <c r="AOE58" s="843"/>
      <c r="AOF58" s="843"/>
      <c r="AOG58" s="843"/>
      <c r="AOH58" s="843"/>
      <c r="AOI58" s="843"/>
      <c r="AOJ58" s="843"/>
      <c r="AOK58" s="843"/>
      <c r="AOL58" s="843"/>
      <c r="AOM58" s="843"/>
      <c r="AON58" s="843"/>
      <c r="AOO58" s="843"/>
      <c r="AOP58" s="843"/>
      <c r="AOQ58" s="843"/>
      <c r="AOR58" s="843"/>
      <c r="AOS58" s="843"/>
      <c r="AOT58" s="843"/>
      <c r="AOU58" s="843"/>
      <c r="AOV58" s="843"/>
      <c r="AOW58" s="843"/>
      <c r="AOX58" s="843"/>
      <c r="AOY58" s="843"/>
      <c r="AOZ58" s="843"/>
      <c r="APA58" s="843"/>
      <c r="APB58" s="843"/>
      <c r="APC58" s="843"/>
      <c r="APD58" s="843"/>
      <c r="APE58" s="843"/>
      <c r="APF58" s="843"/>
      <c r="APG58" s="843"/>
      <c r="APH58" s="843"/>
      <c r="API58" s="843"/>
      <c r="APJ58" s="843"/>
      <c r="APK58" s="843"/>
      <c r="APL58" s="843"/>
      <c r="APM58" s="843"/>
      <c r="APN58" s="843"/>
      <c r="APO58" s="843"/>
      <c r="APP58" s="843"/>
      <c r="APQ58" s="843"/>
      <c r="APR58" s="843"/>
      <c r="APS58" s="843"/>
      <c r="APT58" s="843"/>
      <c r="APU58" s="843"/>
      <c r="APV58" s="843"/>
      <c r="APW58" s="843"/>
      <c r="APX58" s="843"/>
      <c r="APY58" s="843"/>
      <c r="APZ58" s="843"/>
      <c r="AQA58" s="843"/>
      <c r="AQB58" s="843"/>
      <c r="AQC58" s="843"/>
      <c r="AQD58" s="843"/>
      <c r="AQE58" s="843"/>
      <c r="AQF58" s="843"/>
      <c r="AQG58" s="843"/>
      <c r="AQH58" s="843"/>
      <c r="AQI58" s="843"/>
      <c r="AQJ58" s="843"/>
      <c r="AQK58" s="843"/>
      <c r="AQL58" s="843"/>
      <c r="AQM58" s="843"/>
      <c r="AQN58" s="843"/>
      <c r="AQO58" s="843"/>
      <c r="AQP58" s="843"/>
      <c r="AQQ58" s="843"/>
      <c r="AQR58" s="843"/>
      <c r="AQS58" s="843"/>
      <c r="AQT58" s="843"/>
      <c r="AQU58" s="843"/>
      <c r="AQV58" s="843"/>
      <c r="AQW58" s="843"/>
      <c r="AQX58" s="843"/>
      <c r="AQY58" s="843"/>
      <c r="AQZ58" s="843"/>
      <c r="ARA58" s="843"/>
      <c r="ARB58" s="843"/>
      <c r="ARC58" s="843"/>
      <c r="ARD58" s="843"/>
      <c r="ARE58" s="843"/>
      <c r="ARF58" s="843"/>
      <c r="ARG58" s="843"/>
      <c r="ARH58" s="843"/>
      <c r="ARI58" s="843"/>
      <c r="ARJ58" s="843"/>
      <c r="ARK58" s="843"/>
      <c r="ARL58" s="843"/>
      <c r="ARM58" s="843"/>
      <c r="ARN58" s="843"/>
      <c r="ARO58" s="843"/>
      <c r="ARP58" s="843"/>
      <c r="ARQ58" s="843"/>
      <c r="ARR58" s="843"/>
      <c r="ARS58" s="843"/>
      <c r="ART58" s="843"/>
      <c r="ARU58" s="843"/>
      <c r="ARV58" s="843"/>
      <c r="ARW58" s="843"/>
      <c r="ARX58" s="843"/>
      <c r="ARY58" s="843"/>
      <c r="ARZ58" s="843"/>
      <c r="ASA58" s="843"/>
      <c r="ASB58" s="843"/>
      <c r="ASC58" s="843"/>
      <c r="ASD58" s="843"/>
      <c r="ASE58" s="843"/>
      <c r="ASF58" s="843"/>
      <c r="ASG58" s="843"/>
      <c r="ASH58" s="843"/>
      <c r="ASI58" s="843"/>
      <c r="ASJ58" s="843"/>
      <c r="ASK58" s="843"/>
      <c r="ASL58" s="843"/>
      <c r="ASM58" s="843"/>
      <c r="ASN58" s="843"/>
      <c r="ASO58" s="843"/>
      <c r="ASP58" s="843"/>
      <c r="ASQ58" s="843"/>
      <c r="ASR58" s="843"/>
      <c r="ASS58" s="843"/>
      <c r="AST58" s="843"/>
      <c r="ASU58" s="843"/>
      <c r="ASV58" s="843"/>
      <c r="ASW58" s="843"/>
      <c r="ASX58" s="843"/>
      <c r="ASY58" s="843"/>
      <c r="ASZ58" s="843"/>
      <c r="ATA58" s="843"/>
      <c r="ATB58" s="843"/>
      <c r="ATC58" s="843"/>
      <c r="ATD58" s="843"/>
      <c r="ATE58" s="843"/>
      <c r="ATF58" s="843"/>
      <c r="ATG58" s="843"/>
      <c r="ATH58" s="843"/>
      <c r="ATI58" s="843"/>
      <c r="ATJ58" s="843"/>
      <c r="ATK58" s="843"/>
      <c r="ATL58" s="843"/>
      <c r="ATM58" s="843"/>
      <c r="ATN58" s="843"/>
      <c r="ATO58" s="843"/>
      <c r="ATP58" s="843"/>
      <c r="ATQ58" s="843"/>
      <c r="ATR58" s="843"/>
      <c r="ATS58" s="843"/>
      <c r="ATT58" s="843"/>
      <c r="ATU58" s="843"/>
      <c r="ATV58" s="843"/>
      <c r="ATW58" s="843"/>
      <c r="ATX58" s="843"/>
      <c r="ATY58" s="843"/>
      <c r="ATZ58" s="843"/>
      <c r="AUA58" s="843"/>
      <c r="AUB58" s="843"/>
      <c r="AUC58" s="843"/>
      <c r="AUD58" s="843"/>
      <c r="AUE58" s="843"/>
      <c r="AUF58" s="843"/>
      <c r="AUG58" s="843"/>
      <c r="AUH58" s="843"/>
      <c r="AUI58" s="843"/>
      <c r="AUJ58" s="843"/>
      <c r="AUK58" s="843"/>
      <c r="AUL58" s="843"/>
      <c r="AUM58" s="843"/>
      <c r="AUN58" s="843"/>
      <c r="AUO58" s="843"/>
      <c r="AUP58" s="843"/>
      <c r="AUQ58" s="843"/>
      <c r="AUR58" s="843"/>
      <c r="AUS58" s="843"/>
      <c r="AUT58" s="843"/>
      <c r="AUU58" s="843"/>
      <c r="AUV58" s="843"/>
      <c r="AUW58" s="843"/>
      <c r="AUX58" s="843"/>
      <c r="AUY58" s="843"/>
      <c r="AUZ58" s="843"/>
      <c r="AVA58" s="843"/>
      <c r="AVB58" s="843"/>
      <c r="AVC58" s="843"/>
      <c r="AVD58" s="843"/>
      <c r="AVE58" s="843"/>
      <c r="AVF58" s="843"/>
      <c r="AVG58" s="843"/>
      <c r="AVH58" s="843"/>
      <c r="AVI58" s="843"/>
      <c r="AVJ58" s="843"/>
      <c r="AVK58" s="843"/>
      <c r="AVL58" s="843"/>
      <c r="AVM58" s="843"/>
      <c r="AVN58" s="843"/>
      <c r="AVO58" s="843"/>
      <c r="AVP58" s="843"/>
      <c r="AVQ58" s="843"/>
      <c r="AVR58" s="843"/>
      <c r="AVS58" s="843"/>
      <c r="AVT58" s="843"/>
      <c r="AVU58" s="843"/>
      <c r="AVV58" s="843"/>
      <c r="AVW58" s="843"/>
      <c r="AVX58" s="843"/>
      <c r="AVY58" s="843"/>
      <c r="AVZ58" s="843"/>
      <c r="AWA58" s="843"/>
      <c r="AWB58" s="843"/>
      <c r="AWC58" s="843"/>
      <c r="AWD58" s="843"/>
      <c r="AWE58" s="843"/>
      <c r="AWF58" s="843"/>
      <c r="AWG58" s="843"/>
      <c r="AWH58" s="843"/>
      <c r="AWI58" s="843"/>
      <c r="AWJ58" s="843"/>
      <c r="AWK58" s="843"/>
      <c r="AWL58" s="843"/>
      <c r="AWM58" s="843"/>
      <c r="AWN58" s="843"/>
      <c r="AWO58" s="843"/>
      <c r="AWP58" s="843"/>
      <c r="AWQ58" s="843"/>
      <c r="AWR58" s="843"/>
      <c r="AWS58" s="843"/>
      <c r="AWT58" s="843"/>
      <c r="AWU58" s="843"/>
      <c r="AWV58" s="843"/>
      <c r="AWW58" s="843"/>
      <c r="AWX58" s="843"/>
      <c r="AWY58" s="843"/>
      <c r="AWZ58" s="843"/>
      <c r="AXA58" s="843"/>
      <c r="AXB58" s="843"/>
      <c r="AXC58" s="843"/>
      <c r="AXD58" s="843"/>
      <c r="AXE58" s="843"/>
      <c r="AXF58" s="843"/>
      <c r="AXG58" s="843"/>
      <c r="AXH58" s="843"/>
      <c r="AXI58" s="843"/>
      <c r="AXJ58" s="843"/>
      <c r="AXK58" s="843"/>
      <c r="AXL58" s="843"/>
      <c r="AXM58" s="843"/>
      <c r="AXN58" s="843"/>
      <c r="AXO58" s="843"/>
      <c r="AXP58" s="843"/>
      <c r="AXQ58" s="843"/>
      <c r="AXR58" s="843"/>
      <c r="AXS58" s="843"/>
      <c r="AXT58" s="843"/>
      <c r="AXU58" s="843"/>
      <c r="AXV58" s="843"/>
      <c r="AXW58" s="843"/>
      <c r="AXX58" s="843"/>
      <c r="AXY58" s="843"/>
      <c r="AXZ58" s="843"/>
      <c r="AYA58" s="843"/>
      <c r="AYB58" s="843"/>
      <c r="AYC58" s="843"/>
      <c r="AYD58" s="843"/>
      <c r="AYE58" s="843"/>
      <c r="AYF58" s="843"/>
      <c r="AYG58" s="843"/>
      <c r="AYH58" s="843"/>
      <c r="AYI58" s="843"/>
      <c r="AYJ58" s="843"/>
      <c r="AYK58" s="843"/>
      <c r="AYL58" s="843"/>
      <c r="AYM58" s="843"/>
      <c r="AYN58" s="843"/>
      <c r="AYO58" s="843"/>
      <c r="AYP58" s="843"/>
      <c r="AYQ58" s="843"/>
      <c r="AYR58" s="843"/>
      <c r="AYS58" s="843"/>
    </row>
    <row r="59" spans="1:1345" s="706" customFormat="1" ht="15" customHeight="1">
      <c r="A59" s="707"/>
      <c r="B59" s="717"/>
      <c r="C59" s="718"/>
      <c r="D59" s="724">
        <v>4</v>
      </c>
      <c r="E59" s="708" t="s">
        <v>54</v>
      </c>
      <c r="F59" s="746"/>
      <c r="G59" s="746" t="s">
        <v>55</v>
      </c>
      <c r="H59" s="710">
        <f t="shared" si="19"/>
        <v>100000</v>
      </c>
      <c r="I59" s="710">
        <f t="shared" si="6"/>
        <v>0</v>
      </c>
      <c r="J59" s="710">
        <f t="shared" si="23"/>
        <v>0</v>
      </c>
      <c r="K59" s="711">
        <f t="shared" si="24"/>
        <v>100000</v>
      </c>
      <c r="L59" s="742"/>
      <c r="M59" s="742"/>
      <c r="N59" s="743"/>
      <c r="O59" s="742"/>
      <c r="P59" s="742"/>
      <c r="Q59" s="743"/>
      <c r="R59" s="742"/>
      <c r="S59" s="742"/>
      <c r="T59" s="743"/>
      <c r="U59" s="742"/>
      <c r="V59" s="742"/>
      <c r="W59" s="743"/>
      <c r="X59" s="742"/>
      <c r="Y59" s="742"/>
      <c r="Z59" s="743"/>
      <c r="AA59" s="742"/>
      <c r="AB59" s="742"/>
      <c r="AC59" s="743"/>
      <c r="AD59" s="742"/>
      <c r="AE59" s="742"/>
      <c r="AF59" s="743"/>
      <c r="AG59" s="742"/>
      <c r="AH59" s="742"/>
      <c r="AI59" s="743"/>
      <c r="AJ59" s="742"/>
      <c r="AK59" s="742"/>
      <c r="AL59" s="743"/>
      <c r="AM59" s="742"/>
      <c r="AN59" s="742"/>
      <c r="AO59" s="743"/>
      <c r="AP59" s="742"/>
      <c r="AQ59" s="742"/>
      <c r="AR59" s="743"/>
      <c r="AS59" s="742"/>
      <c r="AT59" s="742"/>
      <c r="AU59" s="743"/>
      <c r="AV59" s="742"/>
      <c r="AW59" s="742"/>
      <c r="AX59" s="743"/>
      <c r="AY59" s="742"/>
      <c r="AZ59" s="742"/>
      <c r="BA59" s="743"/>
      <c r="BB59" s="742"/>
      <c r="BC59" s="742"/>
      <c r="BD59" s="743"/>
      <c r="BE59" s="742"/>
      <c r="BF59" s="742"/>
      <c r="BG59" s="743"/>
      <c r="BH59" s="742"/>
      <c r="BI59" s="742"/>
      <c r="BJ59" s="743"/>
      <c r="BK59" s="742"/>
      <c r="BL59" s="742"/>
      <c r="BM59" s="743"/>
      <c r="BN59" s="742"/>
      <c r="BO59" s="742"/>
      <c r="BP59" s="743"/>
      <c r="BQ59" s="742"/>
      <c r="BR59" s="742"/>
      <c r="BS59" s="743"/>
      <c r="BT59" s="742"/>
      <c r="BU59" s="742"/>
      <c r="BV59" s="743"/>
      <c r="BW59" s="742"/>
      <c r="BX59" s="742"/>
      <c r="BY59" s="743"/>
      <c r="BZ59" s="742"/>
      <c r="CA59" s="742"/>
      <c r="CB59" s="743"/>
      <c r="CC59" s="742"/>
      <c r="CD59" s="742"/>
      <c r="CE59" s="743"/>
      <c r="CF59" s="742"/>
      <c r="CG59" s="742"/>
      <c r="CH59" s="743"/>
      <c r="CI59" s="742"/>
      <c r="CJ59" s="742"/>
      <c r="CK59" s="743"/>
      <c r="CL59" s="742"/>
      <c r="CM59" s="742"/>
      <c r="CN59" s="743"/>
      <c r="CO59" s="742"/>
      <c r="CP59" s="742"/>
      <c r="CQ59" s="743"/>
      <c r="CR59" s="742"/>
      <c r="CS59" s="742"/>
      <c r="CT59" s="743"/>
      <c r="CU59" s="742"/>
      <c r="CV59" s="742"/>
      <c r="CW59" s="743"/>
      <c r="CX59" s="742">
        <v>100000</v>
      </c>
      <c r="CY59" s="742"/>
      <c r="CZ59" s="743"/>
      <c r="DA59" s="742"/>
      <c r="DB59" s="742"/>
      <c r="DC59" s="743"/>
      <c r="DD59" s="742"/>
      <c r="DE59" s="742"/>
      <c r="DF59" s="743"/>
      <c r="DG59" s="742"/>
      <c r="DH59" s="742"/>
      <c r="DI59" s="743"/>
      <c r="DJ59" s="742"/>
      <c r="DK59" s="742"/>
      <c r="DL59" s="743"/>
      <c r="DM59" s="742"/>
      <c r="DN59" s="742"/>
      <c r="DO59" s="743"/>
      <c r="DP59" s="742"/>
      <c r="DQ59" s="742"/>
      <c r="DR59" s="743"/>
      <c r="DS59" s="742"/>
      <c r="DT59" s="742"/>
      <c r="DU59" s="743"/>
      <c r="DV59" s="742"/>
      <c r="DW59" s="742"/>
      <c r="DX59" s="743"/>
      <c r="DY59" s="742"/>
      <c r="DZ59" s="742"/>
      <c r="EA59" s="743"/>
      <c r="EB59" s="742"/>
      <c r="EC59" s="742"/>
      <c r="ED59" s="743"/>
      <c r="EE59" s="742"/>
      <c r="EF59" s="742"/>
      <c r="EG59" s="743"/>
      <c r="EH59" s="742"/>
      <c r="EI59" s="742"/>
      <c r="EJ59" s="743"/>
      <c r="EK59" s="743"/>
      <c r="EL59" s="743"/>
      <c r="EM59" s="743"/>
      <c r="EN59" s="743"/>
      <c r="EO59" s="743"/>
      <c r="EP59" s="743"/>
      <c r="EQ59" s="742"/>
      <c r="ER59" s="742"/>
      <c r="ES59" s="743"/>
      <c r="ET59" s="742"/>
      <c r="EU59" s="742"/>
      <c r="EV59" s="743"/>
      <c r="EW59" s="742"/>
      <c r="EX59" s="742"/>
      <c r="EY59" s="743"/>
      <c r="EZ59" s="742"/>
      <c r="FA59" s="742"/>
      <c r="FB59" s="743"/>
      <c r="FC59" s="742"/>
      <c r="FD59" s="742"/>
      <c r="FE59" s="743"/>
      <c r="FF59" s="742"/>
      <c r="FG59" s="742"/>
      <c r="FH59" s="743"/>
      <c r="FI59" s="742"/>
      <c r="FJ59" s="742"/>
      <c r="FK59" s="743"/>
      <c r="FL59" s="742"/>
      <c r="FM59" s="742"/>
      <c r="FN59" s="743"/>
      <c r="FO59" s="742"/>
      <c r="FP59" s="742"/>
      <c r="FQ59" s="743"/>
      <c r="FR59" s="742"/>
      <c r="FS59" s="742"/>
      <c r="FT59" s="743"/>
      <c r="FU59" s="742"/>
      <c r="FV59" s="742"/>
      <c r="FW59" s="743"/>
      <c r="FX59" s="742"/>
      <c r="FY59" s="742"/>
      <c r="FZ59" s="743"/>
      <c r="GA59" s="710">
        <f>SUMIF($AM$5:$EY$5,"Kötelező feladatok",AM59:EY59)</f>
        <v>100000</v>
      </c>
      <c r="GB59" s="710">
        <f t="shared" si="22"/>
        <v>0</v>
      </c>
      <c r="GC59" s="743"/>
      <c r="GD59" s="705">
        <f t="shared" si="3"/>
        <v>100000</v>
      </c>
      <c r="GE59" s="835"/>
      <c r="GF59" s="843"/>
      <c r="GG59" s="843"/>
      <c r="GH59" s="843"/>
      <c r="GI59" s="843"/>
      <c r="GJ59" s="843"/>
      <c r="GK59" s="843"/>
      <c r="GL59" s="843"/>
      <c r="GM59" s="843"/>
      <c r="GN59" s="843"/>
      <c r="GO59" s="843"/>
      <c r="GP59" s="843"/>
      <c r="GQ59" s="843"/>
      <c r="GR59" s="843"/>
      <c r="GS59" s="843"/>
      <c r="GT59" s="843"/>
      <c r="GU59" s="843"/>
      <c r="GV59" s="843"/>
      <c r="GW59" s="843"/>
      <c r="GX59" s="843"/>
      <c r="GY59" s="843"/>
      <c r="GZ59" s="843"/>
      <c r="HA59" s="843"/>
      <c r="HB59" s="843"/>
      <c r="HC59" s="843"/>
      <c r="HD59" s="843"/>
      <c r="HE59" s="843"/>
      <c r="HF59" s="843"/>
      <c r="HG59" s="843"/>
      <c r="HH59" s="843"/>
      <c r="HI59" s="843"/>
      <c r="HJ59" s="843"/>
      <c r="HK59" s="843"/>
      <c r="HL59" s="843"/>
      <c r="HM59" s="843"/>
      <c r="HN59" s="843"/>
      <c r="HO59" s="843"/>
      <c r="HP59" s="843"/>
      <c r="HQ59" s="843"/>
      <c r="HR59" s="843"/>
      <c r="HS59" s="843"/>
      <c r="HT59" s="843"/>
      <c r="HU59" s="843"/>
      <c r="HV59" s="843"/>
      <c r="HW59" s="843"/>
      <c r="HX59" s="843"/>
      <c r="HY59" s="843"/>
      <c r="HZ59" s="843"/>
      <c r="IA59" s="843"/>
      <c r="IB59" s="843"/>
      <c r="IC59" s="843"/>
      <c r="ID59" s="843"/>
      <c r="IE59" s="843"/>
      <c r="IF59" s="843"/>
      <c r="IG59" s="843"/>
      <c r="IH59" s="843"/>
      <c r="II59" s="843"/>
      <c r="IJ59" s="843"/>
      <c r="IK59" s="843"/>
      <c r="IL59" s="843"/>
      <c r="IM59" s="843"/>
      <c r="IN59" s="843"/>
      <c r="IO59" s="843"/>
      <c r="IP59" s="843"/>
      <c r="IQ59" s="843"/>
      <c r="IR59" s="843"/>
      <c r="IS59" s="843"/>
      <c r="IT59" s="843"/>
      <c r="IU59" s="843"/>
      <c r="IV59" s="843"/>
      <c r="IW59" s="843"/>
      <c r="IX59" s="843"/>
      <c r="IY59" s="843"/>
      <c r="IZ59" s="843"/>
      <c r="JA59" s="843"/>
      <c r="JB59" s="843"/>
      <c r="JC59" s="843"/>
      <c r="JD59" s="843"/>
      <c r="JE59" s="843"/>
      <c r="JF59" s="843"/>
      <c r="JG59" s="843"/>
      <c r="JH59" s="843"/>
      <c r="JI59" s="843"/>
      <c r="JJ59" s="843"/>
      <c r="JK59" s="843"/>
      <c r="JL59" s="843"/>
      <c r="JM59" s="843"/>
      <c r="JN59" s="843"/>
      <c r="JO59" s="843"/>
      <c r="JP59" s="843"/>
      <c r="JQ59" s="843"/>
      <c r="JR59" s="843"/>
      <c r="JS59" s="843"/>
      <c r="JT59" s="843"/>
      <c r="JU59" s="843"/>
      <c r="JV59" s="843"/>
      <c r="JW59" s="843"/>
      <c r="JX59" s="843"/>
      <c r="JY59" s="843"/>
      <c r="JZ59" s="843"/>
      <c r="KA59" s="843"/>
      <c r="KB59" s="843"/>
      <c r="KC59" s="843"/>
      <c r="KD59" s="843"/>
      <c r="KE59" s="843"/>
      <c r="KF59" s="843"/>
      <c r="KG59" s="843"/>
      <c r="KH59" s="843"/>
      <c r="KI59" s="843"/>
      <c r="KJ59" s="843"/>
      <c r="KK59" s="843"/>
      <c r="KL59" s="843"/>
      <c r="KM59" s="843"/>
      <c r="KN59" s="843"/>
      <c r="KO59" s="843"/>
      <c r="KP59" s="843"/>
      <c r="KQ59" s="843"/>
      <c r="KR59" s="843"/>
      <c r="KS59" s="843"/>
      <c r="KT59" s="843"/>
      <c r="KU59" s="843"/>
      <c r="KV59" s="843"/>
      <c r="KW59" s="843"/>
      <c r="KX59" s="843"/>
      <c r="KY59" s="843"/>
      <c r="KZ59" s="843"/>
      <c r="LA59" s="843"/>
      <c r="LB59" s="843"/>
      <c r="LC59" s="843"/>
      <c r="LD59" s="843"/>
      <c r="LE59" s="843"/>
      <c r="LF59" s="843"/>
      <c r="LG59" s="843"/>
      <c r="LH59" s="843"/>
      <c r="LI59" s="843"/>
      <c r="LJ59" s="843"/>
      <c r="LK59" s="843"/>
      <c r="LL59" s="843"/>
      <c r="LM59" s="843"/>
      <c r="LN59" s="843"/>
      <c r="LO59" s="843"/>
      <c r="LP59" s="843"/>
      <c r="LQ59" s="843"/>
      <c r="LR59" s="843"/>
      <c r="LS59" s="843"/>
      <c r="LT59" s="843"/>
      <c r="LU59" s="843"/>
      <c r="LV59" s="843"/>
      <c r="LW59" s="843"/>
      <c r="LX59" s="843"/>
      <c r="LY59" s="843"/>
      <c r="LZ59" s="843"/>
      <c r="MA59" s="843"/>
      <c r="MB59" s="843"/>
      <c r="MC59" s="843"/>
      <c r="MD59" s="843"/>
      <c r="ME59" s="843"/>
      <c r="MF59" s="843"/>
      <c r="MG59" s="843"/>
      <c r="MH59" s="843"/>
      <c r="MI59" s="843"/>
      <c r="MJ59" s="843"/>
      <c r="MK59" s="843"/>
      <c r="ML59" s="843"/>
      <c r="MM59" s="843"/>
      <c r="MN59" s="843"/>
      <c r="MO59" s="843"/>
      <c r="MP59" s="843"/>
      <c r="MQ59" s="843"/>
      <c r="MR59" s="843"/>
      <c r="MS59" s="843"/>
      <c r="MT59" s="843"/>
      <c r="MU59" s="843"/>
      <c r="MV59" s="843"/>
      <c r="MW59" s="843"/>
      <c r="MX59" s="843"/>
      <c r="MY59" s="843"/>
      <c r="MZ59" s="843"/>
      <c r="NA59" s="843"/>
      <c r="NB59" s="843"/>
      <c r="NC59" s="843"/>
      <c r="ND59" s="843"/>
      <c r="NE59" s="843"/>
      <c r="NF59" s="843"/>
      <c r="NG59" s="843"/>
      <c r="NH59" s="843"/>
      <c r="NI59" s="843"/>
      <c r="NJ59" s="843"/>
      <c r="NK59" s="843"/>
      <c r="NL59" s="843"/>
      <c r="NM59" s="843"/>
      <c r="NN59" s="843"/>
      <c r="NO59" s="843"/>
      <c r="NP59" s="843"/>
      <c r="NQ59" s="843"/>
      <c r="NR59" s="843"/>
      <c r="NS59" s="843"/>
      <c r="NT59" s="843"/>
      <c r="NU59" s="843"/>
      <c r="NV59" s="843"/>
      <c r="NW59" s="843"/>
      <c r="NX59" s="843"/>
      <c r="NY59" s="843"/>
      <c r="NZ59" s="843"/>
      <c r="OA59" s="843"/>
      <c r="OB59" s="843"/>
      <c r="OC59" s="843"/>
      <c r="OD59" s="843"/>
      <c r="OE59" s="843"/>
      <c r="OF59" s="843"/>
      <c r="OG59" s="843"/>
      <c r="OH59" s="843"/>
      <c r="OI59" s="843"/>
      <c r="OJ59" s="843"/>
      <c r="OK59" s="843"/>
      <c r="OL59" s="843"/>
      <c r="OM59" s="843"/>
      <c r="ON59" s="843"/>
      <c r="OO59" s="843"/>
      <c r="OP59" s="843"/>
      <c r="OQ59" s="843"/>
      <c r="OR59" s="843"/>
      <c r="OS59" s="843"/>
      <c r="OT59" s="843"/>
      <c r="OU59" s="843"/>
      <c r="OV59" s="843"/>
      <c r="OW59" s="843"/>
      <c r="OX59" s="843"/>
      <c r="OY59" s="843"/>
      <c r="OZ59" s="843"/>
      <c r="PA59" s="843"/>
      <c r="PB59" s="843"/>
      <c r="PC59" s="843"/>
      <c r="PD59" s="843"/>
      <c r="PE59" s="843"/>
      <c r="PF59" s="843"/>
      <c r="PG59" s="843"/>
      <c r="PH59" s="843"/>
      <c r="PI59" s="843"/>
      <c r="PJ59" s="843"/>
      <c r="PK59" s="843"/>
      <c r="PL59" s="843"/>
      <c r="PM59" s="843"/>
      <c r="PN59" s="843"/>
      <c r="PO59" s="843"/>
      <c r="PP59" s="843"/>
      <c r="PQ59" s="843"/>
      <c r="PR59" s="843"/>
      <c r="PS59" s="843"/>
      <c r="PT59" s="843"/>
      <c r="PU59" s="843"/>
      <c r="PV59" s="843"/>
      <c r="PW59" s="843"/>
      <c r="PX59" s="843"/>
      <c r="PY59" s="843"/>
      <c r="PZ59" s="843"/>
      <c r="QA59" s="843"/>
      <c r="QB59" s="843"/>
      <c r="QC59" s="843"/>
      <c r="QD59" s="843"/>
      <c r="QE59" s="843"/>
      <c r="QF59" s="843"/>
      <c r="QG59" s="843"/>
      <c r="QH59" s="843"/>
      <c r="QI59" s="843"/>
      <c r="QJ59" s="843"/>
      <c r="QK59" s="843"/>
      <c r="QL59" s="843"/>
      <c r="QM59" s="843"/>
      <c r="QN59" s="843"/>
      <c r="QO59" s="843"/>
      <c r="QP59" s="843"/>
      <c r="QQ59" s="843"/>
      <c r="QR59" s="843"/>
      <c r="QS59" s="843"/>
      <c r="QT59" s="843"/>
      <c r="QU59" s="843"/>
      <c r="QV59" s="843"/>
      <c r="QW59" s="843"/>
      <c r="QX59" s="843"/>
      <c r="QY59" s="843"/>
      <c r="QZ59" s="843"/>
      <c r="RA59" s="843"/>
      <c r="RB59" s="843"/>
      <c r="RC59" s="843"/>
      <c r="RD59" s="843"/>
      <c r="RE59" s="843"/>
      <c r="RF59" s="843"/>
      <c r="RG59" s="843"/>
      <c r="RH59" s="843"/>
      <c r="RI59" s="843"/>
      <c r="RJ59" s="843"/>
      <c r="RK59" s="843"/>
      <c r="RL59" s="843"/>
      <c r="RM59" s="843"/>
      <c r="RN59" s="843"/>
      <c r="RO59" s="843"/>
      <c r="RP59" s="843"/>
      <c r="RQ59" s="843"/>
      <c r="RR59" s="843"/>
      <c r="RS59" s="843"/>
      <c r="RT59" s="843"/>
      <c r="RU59" s="843"/>
      <c r="RV59" s="843"/>
      <c r="RW59" s="843"/>
      <c r="RX59" s="843"/>
      <c r="RY59" s="843"/>
      <c r="RZ59" s="843"/>
      <c r="SA59" s="843"/>
      <c r="SB59" s="843"/>
      <c r="SC59" s="843"/>
      <c r="SD59" s="843"/>
      <c r="SE59" s="843"/>
      <c r="SF59" s="843"/>
      <c r="SG59" s="843"/>
      <c r="SH59" s="843"/>
      <c r="SI59" s="843"/>
      <c r="SJ59" s="843"/>
      <c r="SK59" s="843"/>
      <c r="SL59" s="843"/>
      <c r="SM59" s="843"/>
      <c r="SN59" s="843"/>
      <c r="SO59" s="843"/>
      <c r="SP59" s="843"/>
      <c r="SQ59" s="843"/>
      <c r="SR59" s="843"/>
      <c r="SS59" s="843"/>
      <c r="ST59" s="843"/>
      <c r="SU59" s="843"/>
      <c r="SV59" s="843"/>
      <c r="SW59" s="843"/>
      <c r="SX59" s="843"/>
      <c r="SY59" s="843"/>
      <c r="SZ59" s="843"/>
      <c r="TA59" s="843"/>
      <c r="TB59" s="843"/>
      <c r="TC59" s="843"/>
      <c r="TD59" s="843"/>
      <c r="TE59" s="843"/>
      <c r="TF59" s="843"/>
      <c r="TG59" s="843"/>
      <c r="TH59" s="843"/>
      <c r="TI59" s="843"/>
      <c r="TJ59" s="843"/>
      <c r="TK59" s="843"/>
      <c r="TL59" s="843"/>
      <c r="TM59" s="843"/>
      <c r="TN59" s="843"/>
      <c r="TO59" s="843"/>
      <c r="TP59" s="843"/>
      <c r="TQ59" s="843"/>
      <c r="TR59" s="843"/>
      <c r="TS59" s="843"/>
      <c r="TT59" s="843"/>
      <c r="TU59" s="843"/>
      <c r="TV59" s="843"/>
      <c r="TW59" s="843"/>
      <c r="TX59" s="843"/>
      <c r="TY59" s="843"/>
      <c r="TZ59" s="843"/>
      <c r="UA59" s="843"/>
      <c r="UB59" s="843"/>
      <c r="UC59" s="843"/>
      <c r="UD59" s="843"/>
      <c r="UE59" s="843"/>
      <c r="UF59" s="843"/>
      <c r="UG59" s="843"/>
      <c r="UH59" s="843"/>
      <c r="UI59" s="843"/>
      <c r="UJ59" s="843"/>
      <c r="UK59" s="843"/>
      <c r="UL59" s="843"/>
      <c r="UM59" s="843"/>
      <c r="UN59" s="843"/>
      <c r="UO59" s="843"/>
      <c r="UP59" s="843"/>
      <c r="UQ59" s="843"/>
      <c r="UR59" s="843"/>
      <c r="US59" s="843"/>
      <c r="UT59" s="843"/>
      <c r="UU59" s="843"/>
      <c r="UV59" s="843"/>
      <c r="UW59" s="843"/>
      <c r="UX59" s="843"/>
      <c r="UY59" s="843"/>
      <c r="UZ59" s="843"/>
      <c r="VA59" s="843"/>
      <c r="VB59" s="843"/>
      <c r="VC59" s="843"/>
      <c r="VD59" s="843"/>
      <c r="VE59" s="843"/>
      <c r="VF59" s="843"/>
      <c r="VG59" s="843"/>
      <c r="VH59" s="843"/>
      <c r="VI59" s="843"/>
      <c r="VJ59" s="843"/>
      <c r="VK59" s="843"/>
      <c r="VL59" s="843"/>
      <c r="VM59" s="843"/>
      <c r="VN59" s="843"/>
      <c r="VO59" s="843"/>
      <c r="VP59" s="843"/>
      <c r="VQ59" s="843"/>
      <c r="VR59" s="843"/>
      <c r="VS59" s="843"/>
      <c r="VT59" s="843"/>
      <c r="VU59" s="843"/>
      <c r="VV59" s="843"/>
      <c r="VW59" s="843"/>
      <c r="VX59" s="843"/>
      <c r="VY59" s="843"/>
      <c r="VZ59" s="843"/>
      <c r="WA59" s="843"/>
      <c r="WB59" s="843"/>
      <c r="WC59" s="843"/>
      <c r="WD59" s="843"/>
      <c r="WE59" s="843"/>
      <c r="WF59" s="843"/>
      <c r="WG59" s="843"/>
      <c r="WH59" s="843"/>
      <c r="WI59" s="843"/>
      <c r="WJ59" s="843"/>
      <c r="WK59" s="843"/>
      <c r="WL59" s="843"/>
      <c r="WM59" s="843"/>
      <c r="WN59" s="843"/>
      <c r="WO59" s="843"/>
      <c r="WP59" s="843"/>
      <c r="WQ59" s="843"/>
      <c r="WR59" s="843"/>
      <c r="WS59" s="843"/>
      <c r="WT59" s="843"/>
      <c r="WU59" s="843"/>
      <c r="WV59" s="843"/>
      <c r="WW59" s="843"/>
      <c r="WX59" s="843"/>
      <c r="WY59" s="843"/>
      <c r="WZ59" s="843"/>
      <c r="XA59" s="843"/>
      <c r="XB59" s="843"/>
      <c r="XC59" s="843"/>
      <c r="XD59" s="843"/>
      <c r="XE59" s="843"/>
      <c r="XF59" s="843"/>
      <c r="XG59" s="843"/>
      <c r="XH59" s="843"/>
      <c r="XI59" s="843"/>
      <c r="XJ59" s="843"/>
      <c r="XK59" s="843"/>
      <c r="XL59" s="843"/>
      <c r="XM59" s="843"/>
      <c r="XN59" s="843"/>
      <c r="XO59" s="843"/>
      <c r="XP59" s="843"/>
      <c r="XQ59" s="843"/>
      <c r="XR59" s="843"/>
      <c r="XS59" s="843"/>
      <c r="XT59" s="843"/>
      <c r="XU59" s="843"/>
      <c r="XV59" s="843"/>
      <c r="XW59" s="843"/>
      <c r="XX59" s="843"/>
      <c r="XY59" s="843"/>
      <c r="XZ59" s="843"/>
      <c r="YA59" s="843"/>
      <c r="YB59" s="843"/>
      <c r="YC59" s="843"/>
      <c r="YD59" s="843"/>
      <c r="YE59" s="843"/>
      <c r="YF59" s="843"/>
      <c r="YG59" s="843"/>
      <c r="YH59" s="843"/>
      <c r="YI59" s="843"/>
      <c r="YJ59" s="843"/>
      <c r="YK59" s="843"/>
      <c r="YL59" s="843"/>
      <c r="YM59" s="843"/>
      <c r="YN59" s="843"/>
      <c r="YO59" s="843"/>
      <c r="YP59" s="843"/>
      <c r="YQ59" s="843"/>
      <c r="YR59" s="843"/>
      <c r="YS59" s="843"/>
      <c r="YT59" s="843"/>
      <c r="YU59" s="843"/>
      <c r="YV59" s="843"/>
      <c r="YW59" s="843"/>
      <c r="YX59" s="843"/>
      <c r="YY59" s="843"/>
      <c r="YZ59" s="843"/>
      <c r="ZA59" s="843"/>
      <c r="ZB59" s="843"/>
      <c r="ZC59" s="843"/>
      <c r="ZD59" s="843"/>
      <c r="ZE59" s="843"/>
      <c r="ZF59" s="843"/>
      <c r="ZG59" s="843"/>
      <c r="ZH59" s="843"/>
      <c r="ZI59" s="843"/>
      <c r="ZJ59" s="843"/>
      <c r="ZK59" s="843"/>
      <c r="ZL59" s="843"/>
      <c r="ZM59" s="843"/>
      <c r="ZN59" s="843"/>
      <c r="ZO59" s="843"/>
      <c r="ZP59" s="843"/>
      <c r="ZQ59" s="843"/>
      <c r="ZR59" s="843"/>
      <c r="ZS59" s="843"/>
      <c r="ZT59" s="843"/>
      <c r="ZU59" s="843"/>
      <c r="ZV59" s="843"/>
      <c r="ZW59" s="843"/>
      <c r="ZX59" s="843"/>
      <c r="ZY59" s="843"/>
      <c r="ZZ59" s="843"/>
      <c r="AAA59" s="843"/>
      <c r="AAB59" s="843"/>
      <c r="AAC59" s="843"/>
      <c r="AAD59" s="843"/>
      <c r="AAE59" s="843"/>
      <c r="AAF59" s="843"/>
      <c r="AAG59" s="843"/>
      <c r="AAH59" s="843"/>
      <c r="AAI59" s="843"/>
      <c r="AAJ59" s="843"/>
      <c r="AAK59" s="843"/>
      <c r="AAL59" s="843"/>
      <c r="AAM59" s="843"/>
      <c r="AAN59" s="843"/>
      <c r="AAO59" s="843"/>
      <c r="AAP59" s="843"/>
      <c r="AAQ59" s="843"/>
      <c r="AAR59" s="843"/>
      <c r="AAS59" s="843"/>
      <c r="AAT59" s="843"/>
      <c r="AAU59" s="843"/>
      <c r="AAV59" s="843"/>
      <c r="AAW59" s="843"/>
      <c r="AAX59" s="843"/>
      <c r="AAY59" s="843"/>
      <c r="AAZ59" s="843"/>
      <c r="ABA59" s="843"/>
      <c r="ABB59" s="843"/>
      <c r="ABC59" s="843"/>
      <c r="ABD59" s="843"/>
      <c r="ABE59" s="843"/>
      <c r="ABF59" s="843"/>
      <c r="ABG59" s="843"/>
      <c r="ABH59" s="843"/>
      <c r="ABI59" s="843"/>
      <c r="ABJ59" s="843"/>
      <c r="ABK59" s="843"/>
      <c r="ABL59" s="843"/>
      <c r="ABM59" s="843"/>
      <c r="ABN59" s="843"/>
      <c r="ABO59" s="843"/>
      <c r="ABP59" s="843"/>
      <c r="ABQ59" s="843"/>
      <c r="ABR59" s="843"/>
      <c r="ABS59" s="843"/>
      <c r="ABT59" s="843"/>
      <c r="ABU59" s="843"/>
      <c r="ABV59" s="843"/>
      <c r="ABW59" s="843"/>
      <c r="ABX59" s="843"/>
      <c r="ABY59" s="843"/>
      <c r="ABZ59" s="843"/>
      <c r="ACA59" s="843"/>
      <c r="ACB59" s="843"/>
      <c r="ACC59" s="843"/>
      <c r="ACD59" s="843"/>
      <c r="ACE59" s="843"/>
      <c r="ACF59" s="843"/>
      <c r="ACG59" s="843"/>
      <c r="ACH59" s="843"/>
      <c r="ACI59" s="843"/>
      <c r="ACJ59" s="843"/>
      <c r="ACK59" s="843"/>
      <c r="ACL59" s="843"/>
      <c r="ACM59" s="843"/>
      <c r="ACN59" s="843"/>
      <c r="ACO59" s="843"/>
      <c r="ACP59" s="843"/>
      <c r="ACQ59" s="843"/>
      <c r="ACR59" s="843"/>
      <c r="ACS59" s="843"/>
      <c r="ACT59" s="843"/>
      <c r="ACU59" s="843"/>
      <c r="ACV59" s="843"/>
      <c r="ACW59" s="843"/>
      <c r="ACX59" s="843"/>
      <c r="ACY59" s="843"/>
      <c r="ACZ59" s="843"/>
      <c r="ADA59" s="843"/>
      <c r="ADB59" s="843"/>
      <c r="ADC59" s="843"/>
      <c r="ADD59" s="843"/>
      <c r="ADE59" s="843"/>
      <c r="ADF59" s="843"/>
      <c r="ADG59" s="843"/>
      <c r="ADH59" s="843"/>
      <c r="ADI59" s="843"/>
      <c r="ADJ59" s="843"/>
      <c r="ADK59" s="843"/>
      <c r="ADL59" s="843"/>
      <c r="ADM59" s="843"/>
      <c r="ADN59" s="843"/>
      <c r="ADO59" s="843"/>
      <c r="ADP59" s="843"/>
      <c r="ADQ59" s="843"/>
      <c r="ADR59" s="843"/>
      <c r="ADS59" s="843"/>
      <c r="ADT59" s="843"/>
      <c r="ADU59" s="843"/>
      <c r="ADV59" s="843"/>
      <c r="ADW59" s="843"/>
      <c r="ADX59" s="843"/>
      <c r="ADY59" s="843"/>
      <c r="ADZ59" s="843"/>
      <c r="AEA59" s="843"/>
      <c r="AEB59" s="843"/>
      <c r="AEC59" s="843"/>
      <c r="AED59" s="843"/>
      <c r="AEE59" s="843"/>
      <c r="AEF59" s="843"/>
      <c r="AEG59" s="843"/>
      <c r="AEH59" s="843"/>
      <c r="AEI59" s="843"/>
      <c r="AEJ59" s="843"/>
      <c r="AEK59" s="843"/>
      <c r="AEL59" s="843"/>
      <c r="AEM59" s="843"/>
      <c r="AEN59" s="843"/>
      <c r="AEO59" s="843"/>
      <c r="AEP59" s="843"/>
      <c r="AEQ59" s="843"/>
      <c r="AER59" s="843"/>
      <c r="AES59" s="843"/>
      <c r="AET59" s="843"/>
      <c r="AEU59" s="843"/>
      <c r="AEV59" s="843"/>
      <c r="AEW59" s="843"/>
      <c r="AEX59" s="843"/>
      <c r="AEY59" s="843"/>
      <c r="AEZ59" s="843"/>
      <c r="AFA59" s="843"/>
      <c r="AFB59" s="843"/>
      <c r="AFC59" s="843"/>
      <c r="AFD59" s="843"/>
      <c r="AFE59" s="843"/>
      <c r="AFF59" s="843"/>
      <c r="AFG59" s="843"/>
      <c r="AFH59" s="843"/>
      <c r="AFI59" s="843"/>
      <c r="AFJ59" s="843"/>
      <c r="AFK59" s="843"/>
      <c r="AFL59" s="843"/>
      <c r="AFM59" s="843"/>
      <c r="AFN59" s="843"/>
      <c r="AFO59" s="843"/>
      <c r="AFP59" s="843"/>
      <c r="AFQ59" s="843"/>
      <c r="AFR59" s="843"/>
      <c r="AFS59" s="843"/>
      <c r="AFT59" s="843"/>
      <c r="AFU59" s="843"/>
      <c r="AFV59" s="843"/>
      <c r="AFW59" s="843"/>
      <c r="AFX59" s="843"/>
      <c r="AFY59" s="843"/>
      <c r="AFZ59" s="843"/>
      <c r="AGA59" s="843"/>
      <c r="AGB59" s="843"/>
      <c r="AGC59" s="843"/>
      <c r="AGD59" s="843"/>
      <c r="AGE59" s="843"/>
      <c r="AGF59" s="843"/>
      <c r="AGG59" s="843"/>
      <c r="AGH59" s="843"/>
      <c r="AGI59" s="843"/>
      <c r="AGJ59" s="843"/>
      <c r="AGK59" s="843"/>
      <c r="AGL59" s="843"/>
      <c r="AGM59" s="843"/>
      <c r="AGN59" s="843"/>
      <c r="AGO59" s="843"/>
      <c r="AGP59" s="843"/>
      <c r="AGQ59" s="843"/>
      <c r="AGR59" s="843"/>
      <c r="AGS59" s="843"/>
      <c r="AGT59" s="843"/>
      <c r="AGU59" s="843"/>
      <c r="AGV59" s="843"/>
      <c r="AGW59" s="843"/>
      <c r="AGX59" s="843"/>
      <c r="AGY59" s="843"/>
      <c r="AGZ59" s="843"/>
      <c r="AHA59" s="843"/>
      <c r="AHB59" s="843"/>
      <c r="AHC59" s="843"/>
      <c r="AHD59" s="843"/>
      <c r="AHE59" s="843"/>
      <c r="AHF59" s="843"/>
      <c r="AHG59" s="843"/>
      <c r="AHH59" s="843"/>
      <c r="AHI59" s="843"/>
      <c r="AHJ59" s="843"/>
      <c r="AHK59" s="843"/>
      <c r="AHL59" s="843"/>
      <c r="AHM59" s="843"/>
      <c r="AHN59" s="843"/>
      <c r="AHO59" s="843"/>
      <c r="AHP59" s="843"/>
      <c r="AHQ59" s="843"/>
      <c r="AHR59" s="843"/>
      <c r="AHS59" s="843"/>
      <c r="AHT59" s="843"/>
      <c r="AHU59" s="843"/>
      <c r="AHV59" s="843"/>
      <c r="AHW59" s="843"/>
      <c r="AHX59" s="843"/>
      <c r="AHY59" s="843"/>
      <c r="AHZ59" s="843"/>
      <c r="AIA59" s="843"/>
      <c r="AIB59" s="843"/>
      <c r="AIC59" s="843"/>
      <c r="AID59" s="843"/>
      <c r="AIE59" s="843"/>
      <c r="AIF59" s="843"/>
      <c r="AIG59" s="843"/>
      <c r="AIH59" s="843"/>
      <c r="AII59" s="843"/>
      <c r="AIJ59" s="843"/>
      <c r="AIK59" s="843"/>
      <c r="AIL59" s="843"/>
      <c r="AIM59" s="843"/>
      <c r="AIN59" s="843"/>
      <c r="AIO59" s="843"/>
      <c r="AIP59" s="843"/>
      <c r="AIQ59" s="843"/>
      <c r="AIR59" s="843"/>
      <c r="AIS59" s="843"/>
      <c r="AIT59" s="843"/>
      <c r="AIU59" s="843"/>
      <c r="AIV59" s="843"/>
      <c r="AIW59" s="843"/>
      <c r="AIX59" s="843"/>
      <c r="AIY59" s="843"/>
      <c r="AIZ59" s="843"/>
      <c r="AJA59" s="843"/>
      <c r="AJB59" s="843"/>
      <c r="AJC59" s="843"/>
      <c r="AJD59" s="843"/>
      <c r="AJE59" s="843"/>
      <c r="AJF59" s="843"/>
      <c r="AJG59" s="843"/>
      <c r="AJH59" s="843"/>
      <c r="AJI59" s="843"/>
      <c r="AJJ59" s="843"/>
      <c r="AJK59" s="843"/>
      <c r="AJL59" s="843"/>
      <c r="AJM59" s="843"/>
      <c r="AJN59" s="843"/>
      <c r="AJO59" s="843"/>
      <c r="AJP59" s="843"/>
      <c r="AJQ59" s="843"/>
      <c r="AJR59" s="843"/>
      <c r="AJS59" s="843"/>
      <c r="AJT59" s="843"/>
      <c r="AJU59" s="843"/>
      <c r="AJV59" s="843"/>
      <c r="AJW59" s="843"/>
      <c r="AJX59" s="843"/>
      <c r="AJY59" s="843"/>
      <c r="AJZ59" s="843"/>
      <c r="AKA59" s="843"/>
      <c r="AKB59" s="843"/>
      <c r="AKC59" s="843"/>
      <c r="AKD59" s="843"/>
      <c r="AKE59" s="843"/>
      <c r="AKF59" s="843"/>
      <c r="AKG59" s="843"/>
      <c r="AKH59" s="843"/>
      <c r="AKI59" s="843"/>
      <c r="AKJ59" s="843"/>
      <c r="AKK59" s="843"/>
      <c r="AKL59" s="843"/>
      <c r="AKM59" s="843"/>
      <c r="AKN59" s="843"/>
      <c r="AKO59" s="843"/>
      <c r="AKP59" s="843"/>
      <c r="AKQ59" s="843"/>
      <c r="AKR59" s="843"/>
      <c r="AKS59" s="843"/>
      <c r="AKT59" s="843"/>
      <c r="AKU59" s="843"/>
      <c r="AKV59" s="843"/>
      <c r="AKW59" s="843"/>
      <c r="AKX59" s="843"/>
      <c r="AKY59" s="843"/>
      <c r="AKZ59" s="843"/>
      <c r="ALA59" s="843"/>
      <c r="ALB59" s="843"/>
      <c r="ALC59" s="843"/>
      <c r="ALD59" s="843"/>
      <c r="ALE59" s="843"/>
      <c r="ALF59" s="843"/>
      <c r="ALG59" s="843"/>
      <c r="ALH59" s="843"/>
      <c r="ALI59" s="843"/>
      <c r="ALJ59" s="843"/>
      <c r="ALK59" s="843"/>
      <c r="ALL59" s="843"/>
      <c r="ALM59" s="843"/>
      <c r="ALN59" s="843"/>
      <c r="ALO59" s="843"/>
      <c r="ALP59" s="843"/>
      <c r="ALQ59" s="843"/>
      <c r="ALR59" s="843"/>
      <c r="ALS59" s="843"/>
      <c r="ALT59" s="843"/>
      <c r="ALU59" s="843"/>
      <c r="ALV59" s="843"/>
      <c r="ALW59" s="843"/>
      <c r="ALX59" s="843"/>
      <c r="ALY59" s="843"/>
      <c r="ALZ59" s="843"/>
      <c r="AMA59" s="843"/>
      <c r="AMB59" s="843"/>
      <c r="AMC59" s="843"/>
      <c r="AMD59" s="843"/>
      <c r="AME59" s="843"/>
      <c r="AMF59" s="843"/>
      <c r="AMG59" s="843"/>
      <c r="AMH59" s="843"/>
      <c r="AMI59" s="843"/>
      <c r="AMJ59" s="843"/>
      <c r="AMK59" s="843"/>
      <c r="AML59" s="843"/>
      <c r="AMM59" s="843"/>
      <c r="AMN59" s="843"/>
      <c r="AMO59" s="843"/>
      <c r="AMP59" s="843"/>
      <c r="AMQ59" s="843"/>
      <c r="AMR59" s="843"/>
      <c r="AMS59" s="843"/>
      <c r="AMT59" s="843"/>
      <c r="AMU59" s="843"/>
      <c r="AMV59" s="843"/>
      <c r="AMW59" s="843"/>
      <c r="AMX59" s="843"/>
      <c r="AMY59" s="843"/>
      <c r="AMZ59" s="843"/>
      <c r="ANA59" s="843"/>
      <c r="ANB59" s="843"/>
      <c r="ANC59" s="843"/>
      <c r="AND59" s="843"/>
      <c r="ANE59" s="843"/>
      <c r="ANF59" s="843"/>
      <c r="ANG59" s="843"/>
      <c r="ANH59" s="843"/>
      <c r="ANI59" s="843"/>
      <c r="ANJ59" s="843"/>
      <c r="ANK59" s="843"/>
      <c r="ANL59" s="843"/>
      <c r="ANM59" s="843"/>
      <c r="ANN59" s="843"/>
      <c r="ANO59" s="843"/>
      <c r="ANP59" s="843"/>
      <c r="ANQ59" s="843"/>
      <c r="ANR59" s="843"/>
      <c r="ANS59" s="843"/>
      <c r="ANT59" s="843"/>
      <c r="ANU59" s="843"/>
      <c r="ANV59" s="843"/>
      <c r="ANW59" s="843"/>
      <c r="ANX59" s="843"/>
      <c r="ANY59" s="843"/>
      <c r="ANZ59" s="843"/>
      <c r="AOA59" s="843"/>
      <c r="AOB59" s="843"/>
      <c r="AOC59" s="843"/>
      <c r="AOD59" s="843"/>
      <c r="AOE59" s="843"/>
      <c r="AOF59" s="843"/>
      <c r="AOG59" s="843"/>
      <c r="AOH59" s="843"/>
      <c r="AOI59" s="843"/>
      <c r="AOJ59" s="843"/>
      <c r="AOK59" s="843"/>
      <c r="AOL59" s="843"/>
      <c r="AOM59" s="843"/>
      <c r="AON59" s="843"/>
      <c r="AOO59" s="843"/>
      <c r="AOP59" s="843"/>
      <c r="AOQ59" s="843"/>
      <c r="AOR59" s="843"/>
      <c r="AOS59" s="843"/>
      <c r="AOT59" s="843"/>
      <c r="AOU59" s="843"/>
      <c r="AOV59" s="843"/>
      <c r="AOW59" s="843"/>
      <c r="AOX59" s="843"/>
      <c r="AOY59" s="843"/>
      <c r="AOZ59" s="843"/>
      <c r="APA59" s="843"/>
      <c r="APB59" s="843"/>
      <c r="APC59" s="843"/>
      <c r="APD59" s="843"/>
      <c r="APE59" s="843"/>
      <c r="APF59" s="843"/>
      <c r="APG59" s="843"/>
      <c r="APH59" s="843"/>
      <c r="API59" s="843"/>
      <c r="APJ59" s="843"/>
      <c r="APK59" s="843"/>
      <c r="APL59" s="843"/>
      <c r="APM59" s="843"/>
      <c r="APN59" s="843"/>
      <c r="APO59" s="843"/>
      <c r="APP59" s="843"/>
      <c r="APQ59" s="843"/>
      <c r="APR59" s="843"/>
      <c r="APS59" s="843"/>
      <c r="APT59" s="843"/>
      <c r="APU59" s="843"/>
      <c r="APV59" s="843"/>
      <c r="APW59" s="843"/>
      <c r="APX59" s="843"/>
      <c r="APY59" s="843"/>
      <c r="APZ59" s="843"/>
      <c r="AQA59" s="843"/>
      <c r="AQB59" s="843"/>
      <c r="AQC59" s="843"/>
      <c r="AQD59" s="843"/>
      <c r="AQE59" s="843"/>
      <c r="AQF59" s="843"/>
      <c r="AQG59" s="843"/>
      <c r="AQH59" s="843"/>
      <c r="AQI59" s="843"/>
      <c r="AQJ59" s="843"/>
      <c r="AQK59" s="843"/>
      <c r="AQL59" s="843"/>
      <c r="AQM59" s="843"/>
      <c r="AQN59" s="843"/>
      <c r="AQO59" s="843"/>
      <c r="AQP59" s="843"/>
      <c r="AQQ59" s="843"/>
      <c r="AQR59" s="843"/>
      <c r="AQS59" s="843"/>
      <c r="AQT59" s="843"/>
      <c r="AQU59" s="843"/>
      <c r="AQV59" s="843"/>
      <c r="AQW59" s="843"/>
      <c r="AQX59" s="843"/>
      <c r="AQY59" s="843"/>
      <c r="AQZ59" s="843"/>
      <c r="ARA59" s="843"/>
      <c r="ARB59" s="843"/>
      <c r="ARC59" s="843"/>
      <c r="ARD59" s="843"/>
      <c r="ARE59" s="843"/>
      <c r="ARF59" s="843"/>
      <c r="ARG59" s="843"/>
      <c r="ARH59" s="843"/>
      <c r="ARI59" s="843"/>
      <c r="ARJ59" s="843"/>
      <c r="ARK59" s="843"/>
      <c r="ARL59" s="843"/>
      <c r="ARM59" s="843"/>
      <c r="ARN59" s="843"/>
      <c r="ARO59" s="843"/>
      <c r="ARP59" s="843"/>
      <c r="ARQ59" s="843"/>
      <c r="ARR59" s="843"/>
      <c r="ARS59" s="843"/>
      <c r="ART59" s="843"/>
      <c r="ARU59" s="843"/>
      <c r="ARV59" s="843"/>
      <c r="ARW59" s="843"/>
      <c r="ARX59" s="843"/>
      <c r="ARY59" s="843"/>
      <c r="ARZ59" s="843"/>
      <c r="ASA59" s="843"/>
      <c r="ASB59" s="843"/>
      <c r="ASC59" s="843"/>
      <c r="ASD59" s="843"/>
      <c r="ASE59" s="843"/>
      <c r="ASF59" s="843"/>
      <c r="ASG59" s="843"/>
      <c r="ASH59" s="843"/>
      <c r="ASI59" s="843"/>
      <c r="ASJ59" s="843"/>
      <c r="ASK59" s="843"/>
      <c r="ASL59" s="843"/>
      <c r="ASM59" s="843"/>
      <c r="ASN59" s="843"/>
      <c r="ASO59" s="843"/>
      <c r="ASP59" s="843"/>
      <c r="ASQ59" s="843"/>
      <c r="ASR59" s="843"/>
      <c r="ASS59" s="843"/>
      <c r="AST59" s="843"/>
      <c r="ASU59" s="843"/>
      <c r="ASV59" s="843"/>
      <c r="ASW59" s="843"/>
      <c r="ASX59" s="843"/>
      <c r="ASY59" s="843"/>
      <c r="ASZ59" s="843"/>
      <c r="ATA59" s="843"/>
      <c r="ATB59" s="843"/>
      <c r="ATC59" s="843"/>
      <c r="ATD59" s="843"/>
      <c r="ATE59" s="843"/>
      <c r="ATF59" s="843"/>
      <c r="ATG59" s="843"/>
      <c r="ATH59" s="843"/>
      <c r="ATI59" s="843"/>
      <c r="ATJ59" s="843"/>
      <c r="ATK59" s="843"/>
      <c r="ATL59" s="843"/>
      <c r="ATM59" s="843"/>
      <c r="ATN59" s="843"/>
      <c r="ATO59" s="843"/>
      <c r="ATP59" s="843"/>
      <c r="ATQ59" s="843"/>
      <c r="ATR59" s="843"/>
      <c r="ATS59" s="843"/>
      <c r="ATT59" s="843"/>
      <c r="ATU59" s="843"/>
      <c r="ATV59" s="843"/>
      <c r="ATW59" s="843"/>
      <c r="ATX59" s="843"/>
      <c r="ATY59" s="843"/>
      <c r="ATZ59" s="843"/>
      <c r="AUA59" s="843"/>
      <c r="AUB59" s="843"/>
      <c r="AUC59" s="843"/>
      <c r="AUD59" s="843"/>
      <c r="AUE59" s="843"/>
      <c r="AUF59" s="843"/>
      <c r="AUG59" s="843"/>
      <c r="AUH59" s="843"/>
      <c r="AUI59" s="843"/>
      <c r="AUJ59" s="843"/>
      <c r="AUK59" s="843"/>
      <c r="AUL59" s="843"/>
      <c r="AUM59" s="843"/>
      <c r="AUN59" s="843"/>
      <c r="AUO59" s="843"/>
      <c r="AUP59" s="843"/>
      <c r="AUQ59" s="843"/>
      <c r="AUR59" s="843"/>
      <c r="AUS59" s="843"/>
      <c r="AUT59" s="843"/>
      <c r="AUU59" s="843"/>
      <c r="AUV59" s="843"/>
      <c r="AUW59" s="843"/>
      <c r="AUX59" s="843"/>
      <c r="AUY59" s="843"/>
      <c r="AUZ59" s="843"/>
      <c r="AVA59" s="843"/>
      <c r="AVB59" s="843"/>
      <c r="AVC59" s="843"/>
      <c r="AVD59" s="843"/>
      <c r="AVE59" s="843"/>
      <c r="AVF59" s="843"/>
      <c r="AVG59" s="843"/>
      <c r="AVH59" s="843"/>
      <c r="AVI59" s="843"/>
      <c r="AVJ59" s="843"/>
      <c r="AVK59" s="843"/>
      <c r="AVL59" s="843"/>
      <c r="AVM59" s="843"/>
      <c r="AVN59" s="843"/>
      <c r="AVO59" s="843"/>
      <c r="AVP59" s="843"/>
      <c r="AVQ59" s="843"/>
      <c r="AVR59" s="843"/>
      <c r="AVS59" s="843"/>
      <c r="AVT59" s="843"/>
      <c r="AVU59" s="843"/>
      <c r="AVV59" s="843"/>
      <c r="AVW59" s="843"/>
      <c r="AVX59" s="843"/>
      <c r="AVY59" s="843"/>
      <c r="AVZ59" s="843"/>
      <c r="AWA59" s="843"/>
      <c r="AWB59" s="843"/>
      <c r="AWC59" s="843"/>
      <c r="AWD59" s="843"/>
      <c r="AWE59" s="843"/>
      <c r="AWF59" s="843"/>
      <c r="AWG59" s="843"/>
      <c r="AWH59" s="843"/>
      <c r="AWI59" s="843"/>
      <c r="AWJ59" s="843"/>
      <c r="AWK59" s="843"/>
      <c r="AWL59" s="843"/>
      <c r="AWM59" s="843"/>
      <c r="AWN59" s="843"/>
      <c r="AWO59" s="843"/>
      <c r="AWP59" s="843"/>
      <c r="AWQ59" s="843"/>
      <c r="AWR59" s="843"/>
      <c r="AWS59" s="843"/>
      <c r="AWT59" s="843"/>
      <c r="AWU59" s="843"/>
      <c r="AWV59" s="843"/>
      <c r="AWW59" s="843"/>
      <c r="AWX59" s="843"/>
      <c r="AWY59" s="843"/>
      <c r="AWZ59" s="843"/>
      <c r="AXA59" s="843"/>
      <c r="AXB59" s="843"/>
      <c r="AXC59" s="843"/>
      <c r="AXD59" s="843"/>
      <c r="AXE59" s="843"/>
      <c r="AXF59" s="843"/>
      <c r="AXG59" s="843"/>
      <c r="AXH59" s="843"/>
      <c r="AXI59" s="843"/>
      <c r="AXJ59" s="843"/>
      <c r="AXK59" s="843"/>
      <c r="AXL59" s="843"/>
      <c r="AXM59" s="843"/>
      <c r="AXN59" s="843"/>
      <c r="AXO59" s="843"/>
      <c r="AXP59" s="843"/>
      <c r="AXQ59" s="843"/>
      <c r="AXR59" s="843"/>
      <c r="AXS59" s="843"/>
      <c r="AXT59" s="843"/>
      <c r="AXU59" s="843"/>
      <c r="AXV59" s="843"/>
      <c r="AXW59" s="843"/>
      <c r="AXX59" s="843"/>
      <c r="AXY59" s="843"/>
      <c r="AXZ59" s="843"/>
      <c r="AYA59" s="843"/>
      <c r="AYB59" s="843"/>
      <c r="AYC59" s="843"/>
      <c r="AYD59" s="843"/>
      <c r="AYE59" s="843"/>
      <c r="AYF59" s="843"/>
      <c r="AYG59" s="843"/>
      <c r="AYH59" s="843"/>
      <c r="AYI59" s="843"/>
      <c r="AYJ59" s="843"/>
      <c r="AYK59" s="843"/>
      <c r="AYL59" s="843"/>
      <c r="AYM59" s="843"/>
      <c r="AYN59" s="843"/>
      <c r="AYO59" s="843"/>
      <c r="AYP59" s="843"/>
      <c r="AYQ59" s="843"/>
      <c r="AYR59" s="843"/>
      <c r="AYS59" s="843"/>
    </row>
    <row r="60" spans="1:1345" s="706" customFormat="1" ht="15" customHeight="1">
      <c r="A60" s="707"/>
      <c r="B60" s="717"/>
      <c r="C60" s="749">
        <v>2</v>
      </c>
      <c r="D60" s="699" t="s">
        <v>56</v>
      </c>
      <c r="E60" s="739"/>
      <c r="F60" s="739"/>
      <c r="G60" s="739" t="s">
        <v>57</v>
      </c>
      <c r="H60" s="702">
        <f t="shared" si="19"/>
        <v>0</v>
      </c>
      <c r="I60" s="702">
        <f t="shared" si="6"/>
        <v>0</v>
      </c>
      <c r="J60" s="702">
        <f t="shared" si="23"/>
        <v>0</v>
      </c>
      <c r="K60" s="703">
        <f t="shared" si="24"/>
        <v>0</v>
      </c>
      <c r="L60" s="740"/>
      <c r="M60" s="740"/>
      <c r="N60" s="741"/>
      <c r="O60" s="740"/>
      <c r="P60" s="740"/>
      <c r="Q60" s="741"/>
      <c r="R60" s="740"/>
      <c r="S60" s="740"/>
      <c r="T60" s="741"/>
      <c r="U60" s="740"/>
      <c r="V60" s="740"/>
      <c r="W60" s="741"/>
      <c r="X60" s="740"/>
      <c r="Y60" s="740"/>
      <c r="Z60" s="741"/>
      <c r="AA60" s="740"/>
      <c r="AB60" s="740"/>
      <c r="AC60" s="741"/>
      <c r="AD60" s="740"/>
      <c r="AE60" s="740"/>
      <c r="AF60" s="741"/>
      <c r="AG60" s="740"/>
      <c r="AH60" s="740"/>
      <c r="AI60" s="741"/>
      <c r="AJ60" s="702">
        <f>AD60+AA60+X60</f>
        <v>0</v>
      </c>
      <c r="AK60" s="740"/>
      <c r="AL60" s="741"/>
      <c r="AM60" s="740"/>
      <c r="AN60" s="740"/>
      <c r="AO60" s="741"/>
      <c r="AP60" s="740"/>
      <c r="AQ60" s="740"/>
      <c r="AR60" s="741"/>
      <c r="AS60" s="740"/>
      <c r="AT60" s="740"/>
      <c r="AU60" s="741"/>
      <c r="AV60" s="740"/>
      <c r="AW60" s="740"/>
      <c r="AX60" s="741"/>
      <c r="AY60" s="740"/>
      <c r="AZ60" s="740"/>
      <c r="BA60" s="741"/>
      <c r="BB60" s="740"/>
      <c r="BC60" s="740"/>
      <c r="BD60" s="741"/>
      <c r="BE60" s="740"/>
      <c r="BF60" s="740"/>
      <c r="BG60" s="741"/>
      <c r="BH60" s="740"/>
      <c r="BI60" s="740"/>
      <c r="BJ60" s="741"/>
      <c r="BK60" s="740"/>
      <c r="BL60" s="740"/>
      <c r="BM60" s="741"/>
      <c r="BN60" s="740"/>
      <c r="BO60" s="740"/>
      <c r="BP60" s="741"/>
      <c r="BQ60" s="740"/>
      <c r="BR60" s="740"/>
      <c r="BS60" s="741"/>
      <c r="BT60" s="740"/>
      <c r="BU60" s="740"/>
      <c r="BV60" s="741"/>
      <c r="BW60" s="740"/>
      <c r="BX60" s="740"/>
      <c r="BY60" s="741"/>
      <c r="BZ60" s="740"/>
      <c r="CA60" s="740"/>
      <c r="CB60" s="741"/>
      <c r="CC60" s="740"/>
      <c r="CD60" s="740"/>
      <c r="CE60" s="741"/>
      <c r="CF60" s="740"/>
      <c r="CG60" s="740"/>
      <c r="CH60" s="741"/>
      <c r="CI60" s="740"/>
      <c r="CJ60" s="740"/>
      <c r="CK60" s="741"/>
      <c r="CL60" s="740"/>
      <c r="CM60" s="740"/>
      <c r="CN60" s="741"/>
      <c r="CO60" s="740"/>
      <c r="CP60" s="740"/>
      <c r="CQ60" s="741"/>
      <c r="CR60" s="740"/>
      <c r="CS60" s="740"/>
      <c r="CT60" s="741"/>
      <c r="CU60" s="740"/>
      <c r="CV60" s="740"/>
      <c r="CW60" s="741"/>
      <c r="CX60" s="740"/>
      <c r="CY60" s="740"/>
      <c r="CZ60" s="741"/>
      <c r="DA60" s="740"/>
      <c r="DB60" s="740"/>
      <c r="DC60" s="741"/>
      <c r="DD60" s="740"/>
      <c r="DE60" s="740"/>
      <c r="DF60" s="741"/>
      <c r="DG60" s="740"/>
      <c r="DH60" s="740"/>
      <c r="DI60" s="741"/>
      <c r="DJ60" s="740"/>
      <c r="DK60" s="740"/>
      <c r="DL60" s="741"/>
      <c r="DM60" s="740"/>
      <c r="DN60" s="740"/>
      <c r="DO60" s="741"/>
      <c r="DP60" s="740"/>
      <c r="DQ60" s="740"/>
      <c r="DR60" s="741"/>
      <c r="DS60" s="740"/>
      <c r="DT60" s="740"/>
      <c r="DU60" s="741"/>
      <c r="DV60" s="740"/>
      <c r="DW60" s="740"/>
      <c r="DX60" s="741"/>
      <c r="DY60" s="740"/>
      <c r="DZ60" s="740"/>
      <c r="EA60" s="741"/>
      <c r="EB60" s="740"/>
      <c r="EC60" s="740"/>
      <c r="ED60" s="741"/>
      <c r="EE60" s="740"/>
      <c r="EF60" s="740"/>
      <c r="EG60" s="741"/>
      <c r="EH60" s="740"/>
      <c r="EI60" s="740"/>
      <c r="EJ60" s="741"/>
      <c r="EK60" s="741"/>
      <c r="EL60" s="741"/>
      <c r="EM60" s="741"/>
      <c r="EN60" s="741"/>
      <c r="EO60" s="741"/>
      <c r="EP60" s="741"/>
      <c r="EQ60" s="740"/>
      <c r="ER60" s="740"/>
      <c r="ES60" s="741"/>
      <c r="ET60" s="740"/>
      <c r="EU60" s="740"/>
      <c r="EV60" s="741"/>
      <c r="EW60" s="740"/>
      <c r="EX60" s="740"/>
      <c r="EY60" s="741"/>
      <c r="EZ60" s="740"/>
      <c r="FA60" s="740"/>
      <c r="FB60" s="741"/>
      <c r="FC60" s="740"/>
      <c r="FD60" s="740"/>
      <c r="FE60" s="741"/>
      <c r="FF60" s="740"/>
      <c r="FG60" s="740"/>
      <c r="FH60" s="741"/>
      <c r="FI60" s="740"/>
      <c r="FJ60" s="740"/>
      <c r="FK60" s="741"/>
      <c r="FL60" s="740"/>
      <c r="FM60" s="740"/>
      <c r="FN60" s="741"/>
      <c r="FO60" s="740"/>
      <c r="FP60" s="740"/>
      <c r="FQ60" s="741"/>
      <c r="FR60" s="740"/>
      <c r="FS60" s="740"/>
      <c r="FT60" s="741"/>
      <c r="FU60" s="740"/>
      <c r="FV60" s="740"/>
      <c r="FW60" s="741"/>
      <c r="FX60" s="740"/>
      <c r="FY60" s="740"/>
      <c r="FZ60" s="741"/>
      <c r="GA60" s="702">
        <f>SUMIF($AM$5:$EY$5,"Kötelező feladatok",AM60:EY60)</f>
        <v>0</v>
      </c>
      <c r="GB60" s="702">
        <f t="shared" si="22"/>
        <v>0</v>
      </c>
      <c r="GC60" s="741"/>
      <c r="GD60" s="705">
        <f t="shared" si="3"/>
        <v>0</v>
      </c>
      <c r="GE60" s="835"/>
      <c r="GF60" s="843"/>
      <c r="GG60" s="843"/>
      <c r="GH60" s="843"/>
      <c r="GI60" s="843"/>
      <c r="GJ60" s="843"/>
      <c r="GK60" s="843"/>
      <c r="GL60" s="843"/>
      <c r="GM60" s="843"/>
      <c r="GN60" s="843"/>
      <c r="GO60" s="843"/>
      <c r="GP60" s="843"/>
      <c r="GQ60" s="843"/>
      <c r="GR60" s="843"/>
      <c r="GS60" s="843"/>
      <c r="GT60" s="843"/>
      <c r="GU60" s="843"/>
      <c r="GV60" s="843"/>
      <c r="GW60" s="843"/>
      <c r="GX60" s="843"/>
      <c r="GY60" s="843"/>
      <c r="GZ60" s="843"/>
      <c r="HA60" s="843"/>
      <c r="HB60" s="843"/>
      <c r="HC60" s="843"/>
      <c r="HD60" s="843"/>
      <c r="HE60" s="843"/>
      <c r="HF60" s="843"/>
      <c r="HG60" s="843"/>
      <c r="HH60" s="843"/>
      <c r="HI60" s="843"/>
      <c r="HJ60" s="843"/>
      <c r="HK60" s="843"/>
      <c r="HL60" s="843"/>
      <c r="HM60" s="843"/>
      <c r="HN60" s="843"/>
      <c r="HO60" s="843"/>
      <c r="HP60" s="843"/>
      <c r="HQ60" s="843"/>
      <c r="HR60" s="843"/>
      <c r="HS60" s="843"/>
      <c r="HT60" s="843"/>
      <c r="HU60" s="843"/>
      <c r="HV60" s="843"/>
      <c r="HW60" s="843"/>
      <c r="HX60" s="843"/>
      <c r="HY60" s="843"/>
      <c r="HZ60" s="843"/>
      <c r="IA60" s="843"/>
      <c r="IB60" s="843"/>
      <c r="IC60" s="843"/>
      <c r="ID60" s="843"/>
      <c r="IE60" s="843"/>
      <c r="IF60" s="843"/>
      <c r="IG60" s="843"/>
      <c r="IH60" s="843"/>
      <c r="II60" s="843"/>
      <c r="IJ60" s="843"/>
      <c r="IK60" s="843"/>
      <c r="IL60" s="843"/>
      <c r="IM60" s="843"/>
      <c r="IN60" s="843"/>
      <c r="IO60" s="843"/>
      <c r="IP60" s="843"/>
      <c r="IQ60" s="843"/>
      <c r="IR60" s="843"/>
      <c r="IS60" s="843"/>
      <c r="IT60" s="843"/>
      <c r="IU60" s="843"/>
      <c r="IV60" s="843"/>
      <c r="IW60" s="843"/>
      <c r="IX60" s="843"/>
      <c r="IY60" s="843"/>
      <c r="IZ60" s="843"/>
      <c r="JA60" s="843"/>
      <c r="JB60" s="843"/>
      <c r="JC60" s="843"/>
      <c r="JD60" s="843"/>
      <c r="JE60" s="843"/>
      <c r="JF60" s="843"/>
      <c r="JG60" s="843"/>
      <c r="JH60" s="843"/>
      <c r="JI60" s="843"/>
      <c r="JJ60" s="843"/>
      <c r="JK60" s="843"/>
      <c r="JL60" s="843"/>
      <c r="JM60" s="843"/>
      <c r="JN60" s="843"/>
      <c r="JO60" s="843"/>
      <c r="JP60" s="843"/>
      <c r="JQ60" s="843"/>
      <c r="JR60" s="843"/>
      <c r="JS60" s="843"/>
      <c r="JT60" s="843"/>
      <c r="JU60" s="843"/>
      <c r="JV60" s="843"/>
      <c r="JW60" s="843"/>
      <c r="JX60" s="843"/>
      <c r="JY60" s="843"/>
      <c r="JZ60" s="843"/>
      <c r="KA60" s="843"/>
      <c r="KB60" s="843"/>
      <c r="KC60" s="843"/>
      <c r="KD60" s="843"/>
      <c r="KE60" s="843"/>
      <c r="KF60" s="843"/>
      <c r="KG60" s="843"/>
      <c r="KH60" s="843"/>
      <c r="KI60" s="843"/>
      <c r="KJ60" s="843"/>
      <c r="KK60" s="843"/>
      <c r="KL60" s="843"/>
      <c r="KM60" s="843"/>
      <c r="KN60" s="843"/>
      <c r="KO60" s="843"/>
      <c r="KP60" s="843"/>
      <c r="KQ60" s="843"/>
      <c r="KR60" s="843"/>
      <c r="KS60" s="843"/>
      <c r="KT60" s="843"/>
      <c r="KU60" s="843"/>
      <c r="KV60" s="843"/>
      <c r="KW60" s="843"/>
      <c r="KX60" s="843"/>
      <c r="KY60" s="843"/>
      <c r="KZ60" s="843"/>
      <c r="LA60" s="843"/>
      <c r="LB60" s="843"/>
      <c r="LC60" s="843"/>
      <c r="LD60" s="843"/>
      <c r="LE60" s="843"/>
      <c r="LF60" s="843"/>
      <c r="LG60" s="843"/>
      <c r="LH60" s="843"/>
      <c r="LI60" s="843"/>
      <c r="LJ60" s="843"/>
      <c r="LK60" s="843"/>
      <c r="LL60" s="843"/>
      <c r="LM60" s="843"/>
      <c r="LN60" s="843"/>
      <c r="LO60" s="843"/>
      <c r="LP60" s="843"/>
      <c r="LQ60" s="843"/>
      <c r="LR60" s="843"/>
      <c r="LS60" s="843"/>
      <c r="LT60" s="843"/>
      <c r="LU60" s="843"/>
      <c r="LV60" s="843"/>
      <c r="LW60" s="843"/>
      <c r="LX60" s="843"/>
      <c r="LY60" s="843"/>
      <c r="LZ60" s="843"/>
      <c r="MA60" s="843"/>
      <c r="MB60" s="843"/>
      <c r="MC60" s="843"/>
      <c r="MD60" s="843"/>
      <c r="ME60" s="843"/>
      <c r="MF60" s="843"/>
      <c r="MG60" s="843"/>
      <c r="MH60" s="843"/>
      <c r="MI60" s="843"/>
      <c r="MJ60" s="843"/>
      <c r="MK60" s="843"/>
      <c r="ML60" s="843"/>
      <c r="MM60" s="843"/>
      <c r="MN60" s="843"/>
      <c r="MO60" s="843"/>
      <c r="MP60" s="843"/>
      <c r="MQ60" s="843"/>
      <c r="MR60" s="843"/>
      <c r="MS60" s="843"/>
      <c r="MT60" s="843"/>
      <c r="MU60" s="843"/>
      <c r="MV60" s="843"/>
      <c r="MW60" s="843"/>
      <c r="MX60" s="843"/>
      <c r="MY60" s="843"/>
      <c r="MZ60" s="843"/>
      <c r="NA60" s="843"/>
      <c r="NB60" s="843"/>
      <c r="NC60" s="843"/>
      <c r="ND60" s="843"/>
      <c r="NE60" s="843"/>
      <c r="NF60" s="843"/>
      <c r="NG60" s="843"/>
      <c r="NH60" s="843"/>
      <c r="NI60" s="843"/>
      <c r="NJ60" s="843"/>
      <c r="NK60" s="843"/>
      <c r="NL60" s="843"/>
      <c r="NM60" s="843"/>
      <c r="NN60" s="843"/>
      <c r="NO60" s="843"/>
      <c r="NP60" s="843"/>
      <c r="NQ60" s="843"/>
      <c r="NR60" s="843"/>
      <c r="NS60" s="843"/>
      <c r="NT60" s="843"/>
      <c r="NU60" s="843"/>
      <c r="NV60" s="843"/>
      <c r="NW60" s="843"/>
      <c r="NX60" s="843"/>
      <c r="NY60" s="843"/>
      <c r="NZ60" s="843"/>
      <c r="OA60" s="843"/>
      <c r="OB60" s="843"/>
      <c r="OC60" s="843"/>
      <c r="OD60" s="843"/>
      <c r="OE60" s="843"/>
      <c r="OF60" s="843"/>
      <c r="OG60" s="843"/>
      <c r="OH60" s="843"/>
      <c r="OI60" s="843"/>
      <c r="OJ60" s="843"/>
      <c r="OK60" s="843"/>
      <c r="OL60" s="843"/>
      <c r="OM60" s="843"/>
      <c r="ON60" s="843"/>
      <c r="OO60" s="843"/>
      <c r="OP60" s="843"/>
      <c r="OQ60" s="843"/>
      <c r="OR60" s="843"/>
      <c r="OS60" s="843"/>
      <c r="OT60" s="843"/>
      <c r="OU60" s="843"/>
      <c r="OV60" s="843"/>
      <c r="OW60" s="843"/>
      <c r="OX60" s="843"/>
      <c r="OY60" s="843"/>
      <c r="OZ60" s="843"/>
      <c r="PA60" s="843"/>
      <c r="PB60" s="843"/>
      <c r="PC60" s="843"/>
      <c r="PD60" s="843"/>
      <c r="PE60" s="843"/>
      <c r="PF60" s="843"/>
      <c r="PG60" s="843"/>
      <c r="PH60" s="843"/>
      <c r="PI60" s="843"/>
      <c r="PJ60" s="843"/>
      <c r="PK60" s="843"/>
      <c r="PL60" s="843"/>
      <c r="PM60" s="843"/>
      <c r="PN60" s="843"/>
      <c r="PO60" s="843"/>
      <c r="PP60" s="843"/>
      <c r="PQ60" s="843"/>
      <c r="PR60" s="843"/>
      <c r="PS60" s="843"/>
      <c r="PT60" s="843"/>
      <c r="PU60" s="843"/>
      <c r="PV60" s="843"/>
      <c r="PW60" s="843"/>
      <c r="PX60" s="843"/>
      <c r="PY60" s="843"/>
      <c r="PZ60" s="843"/>
      <c r="QA60" s="843"/>
      <c r="QB60" s="843"/>
      <c r="QC60" s="843"/>
      <c r="QD60" s="843"/>
      <c r="QE60" s="843"/>
      <c r="QF60" s="843"/>
      <c r="QG60" s="843"/>
      <c r="QH60" s="843"/>
      <c r="QI60" s="843"/>
      <c r="QJ60" s="843"/>
      <c r="QK60" s="843"/>
      <c r="QL60" s="843"/>
      <c r="QM60" s="843"/>
      <c r="QN60" s="843"/>
      <c r="QO60" s="843"/>
      <c r="QP60" s="843"/>
      <c r="QQ60" s="843"/>
      <c r="QR60" s="843"/>
      <c r="QS60" s="843"/>
      <c r="QT60" s="843"/>
      <c r="QU60" s="843"/>
      <c r="QV60" s="843"/>
      <c r="QW60" s="843"/>
      <c r="QX60" s="843"/>
      <c r="QY60" s="843"/>
      <c r="QZ60" s="843"/>
      <c r="RA60" s="843"/>
      <c r="RB60" s="843"/>
      <c r="RC60" s="843"/>
      <c r="RD60" s="843"/>
      <c r="RE60" s="843"/>
      <c r="RF60" s="843"/>
      <c r="RG60" s="843"/>
      <c r="RH60" s="843"/>
      <c r="RI60" s="843"/>
      <c r="RJ60" s="843"/>
      <c r="RK60" s="843"/>
      <c r="RL60" s="843"/>
      <c r="RM60" s="843"/>
      <c r="RN60" s="843"/>
      <c r="RO60" s="843"/>
      <c r="RP60" s="843"/>
      <c r="RQ60" s="843"/>
      <c r="RR60" s="843"/>
      <c r="RS60" s="843"/>
      <c r="RT60" s="843"/>
      <c r="RU60" s="843"/>
      <c r="RV60" s="843"/>
      <c r="RW60" s="843"/>
      <c r="RX60" s="843"/>
      <c r="RY60" s="843"/>
      <c r="RZ60" s="843"/>
      <c r="SA60" s="843"/>
      <c r="SB60" s="843"/>
      <c r="SC60" s="843"/>
      <c r="SD60" s="843"/>
      <c r="SE60" s="843"/>
      <c r="SF60" s="843"/>
      <c r="SG60" s="843"/>
      <c r="SH60" s="843"/>
      <c r="SI60" s="843"/>
      <c r="SJ60" s="843"/>
      <c r="SK60" s="843"/>
      <c r="SL60" s="843"/>
      <c r="SM60" s="843"/>
      <c r="SN60" s="843"/>
      <c r="SO60" s="843"/>
      <c r="SP60" s="843"/>
      <c r="SQ60" s="843"/>
      <c r="SR60" s="843"/>
      <c r="SS60" s="843"/>
      <c r="ST60" s="843"/>
      <c r="SU60" s="843"/>
      <c r="SV60" s="843"/>
      <c r="SW60" s="843"/>
      <c r="SX60" s="843"/>
      <c r="SY60" s="843"/>
      <c r="SZ60" s="843"/>
      <c r="TA60" s="843"/>
      <c r="TB60" s="843"/>
      <c r="TC60" s="843"/>
      <c r="TD60" s="843"/>
      <c r="TE60" s="843"/>
      <c r="TF60" s="843"/>
      <c r="TG60" s="843"/>
      <c r="TH60" s="843"/>
      <c r="TI60" s="843"/>
      <c r="TJ60" s="843"/>
      <c r="TK60" s="843"/>
      <c r="TL60" s="843"/>
      <c r="TM60" s="843"/>
      <c r="TN60" s="843"/>
      <c r="TO60" s="843"/>
      <c r="TP60" s="843"/>
      <c r="TQ60" s="843"/>
      <c r="TR60" s="843"/>
      <c r="TS60" s="843"/>
      <c r="TT60" s="843"/>
      <c r="TU60" s="843"/>
      <c r="TV60" s="843"/>
      <c r="TW60" s="843"/>
      <c r="TX60" s="843"/>
      <c r="TY60" s="843"/>
      <c r="TZ60" s="843"/>
      <c r="UA60" s="843"/>
      <c r="UB60" s="843"/>
      <c r="UC60" s="843"/>
      <c r="UD60" s="843"/>
      <c r="UE60" s="843"/>
      <c r="UF60" s="843"/>
      <c r="UG60" s="843"/>
      <c r="UH60" s="843"/>
      <c r="UI60" s="843"/>
      <c r="UJ60" s="843"/>
      <c r="UK60" s="843"/>
      <c r="UL60" s="843"/>
      <c r="UM60" s="843"/>
      <c r="UN60" s="843"/>
      <c r="UO60" s="843"/>
      <c r="UP60" s="843"/>
      <c r="UQ60" s="843"/>
      <c r="UR60" s="843"/>
      <c r="US60" s="843"/>
      <c r="UT60" s="843"/>
      <c r="UU60" s="843"/>
      <c r="UV60" s="843"/>
      <c r="UW60" s="843"/>
      <c r="UX60" s="843"/>
      <c r="UY60" s="843"/>
      <c r="UZ60" s="843"/>
      <c r="VA60" s="843"/>
      <c r="VB60" s="843"/>
      <c r="VC60" s="843"/>
      <c r="VD60" s="843"/>
      <c r="VE60" s="843"/>
      <c r="VF60" s="843"/>
      <c r="VG60" s="843"/>
      <c r="VH60" s="843"/>
      <c r="VI60" s="843"/>
      <c r="VJ60" s="843"/>
      <c r="VK60" s="843"/>
      <c r="VL60" s="843"/>
      <c r="VM60" s="843"/>
      <c r="VN60" s="843"/>
      <c r="VO60" s="843"/>
      <c r="VP60" s="843"/>
      <c r="VQ60" s="843"/>
      <c r="VR60" s="843"/>
      <c r="VS60" s="843"/>
      <c r="VT60" s="843"/>
      <c r="VU60" s="843"/>
      <c r="VV60" s="843"/>
      <c r="VW60" s="843"/>
      <c r="VX60" s="843"/>
      <c r="VY60" s="843"/>
      <c r="VZ60" s="843"/>
      <c r="WA60" s="843"/>
      <c r="WB60" s="843"/>
      <c r="WC60" s="843"/>
      <c r="WD60" s="843"/>
      <c r="WE60" s="843"/>
      <c r="WF60" s="843"/>
      <c r="WG60" s="843"/>
      <c r="WH60" s="843"/>
      <c r="WI60" s="843"/>
      <c r="WJ60" s="843"/>
      <c r="WK60" s="843"/>
      <c r="WL60" s="843"/>
      <c r="WM60" s="843"/>
      <c r="WN60" s="843"/>
      <c r="WO60" s="843"/>
      <c r="WP60" s="843"/>
      <c r="WQ60" s="843"/>
      <c r="WR60" s="843"/>
      <c r="WS60" s="843"/>
      <c r="WT60" s="843"/>
      <c r="WU60" s="843"/>
      <c r="WV60" s="843"/>
      <c r="WW60" s="843"/>
      <c r="WX60" s="843"/>
      <c r="WY60" s="843"/>
      <c r="WZ60" s="843"/>
      <c r="XA60" s="843"/>
      <c r="XB60" s="843"/>
      <c r="XC60" s="843"/>
      <c r="XD60" s="843"/>
      <c r="XE60" s="843"/>
      <c r="XF60" s="843"/>
      <c r="XG60" s="843"/>
      <c r="XH60" s="843"/>
      <c r="XI60" s="843"/>
      <c r="XJ60" s="843"/>
      <c r="XK60" s="843"/>
      <c r="XL60" s="843"/>
      <c r="XM60" s="843"/>
      <c r="XN60" s="843"/>
      <c r="XO60" s="843"/>
      <c r="XP60" s="843"/>
      <c r="XQ60" s="843"/>
      <c r="XR60" s="843"/>
      <c r="XS60" s="843"/>
      <c r="XT60" s="843"/>
      <c r="XU60" s="843"/>
      <c r="XV60" s="843"/>
      <c r="XW60" s="843"/>
      <c r="XX60" s="843"/>
      <c r="XY60" s="843"/>
      <c r="XZ60" s="843"/>
      <c r="YA60" s="843"/>
      <c r="YB60" s="843"/>
      <c r="YC60" s="843"/>
      <c r="YD60" s="843"/>
      <c r="YE60" s="843"/>
      <c r="YF60" s="843"/>
      <c r="YG60" s="843"/>
      <c r="YH60" s="843"/>
      <c r="YI60" s="843"/>
      <c r="YJ60" s="843"/>
      <c r="YK60" s="843"/>
      <c r="YL60" s="843"/>
      <c r="YM60" s="843"/>
      <c r="YN60" s="843"/>
      <c r="YO60" s="843"/>
      <c r="YP60" s="843"/>
      <c r="YQ60" s="843"/>
      <c r="YR60" s="843"/>
      <c r="YS60" s="843"/>
      <c r="YT60" s="843"/>
      <c r="YU60" s="843"/>
      <c r="YV60" s="843"/>
      <c r="YW60" s="843"/>
      <c r="YX60" s="843"/>
      <c r="YY60" s="843"/>
      <c r="YZ60" s="843"/>
      <c r="ZA60" s="843"/>
      <c r="ZB60" s="843"/>
      <c r="ZC60" s="843"/>
      <c r="ZD60" s="843"/>
      <c r="ZE60" s="843"/>
      <c r="ZF60" s="843"/>
      <c r="ZG60" s="843"/>
      <c r="ZH60" s="843"/>
      <c r="ZI60" s="843"/>
      <c r="ZJ60" s="843"/>
      <c r="ZK60" s="843"/>
      <c r="ZL60" s="843"/>
      <c r="ZM60" s="843"/>
      <c r="ZN60" s="843"/>
      <c r="ZO60" s="843"/>
      <c r="ZP60" s="843"/>
      <c r="ZQ60" s="843"/>
      <c r="ZR60" s="843"/>
      <c r="ZS60" s="843"/>
      <c r="ZT60" s="843"/>
      <c r="ZU60" s="843"/>
      <c r="ZV60" s="843"/>
      <c r="ZW60" s="843"/>
      <c r="ZX60" s="843"/>
      <c r="ZY60" s="843"/>
      <c r="ZZ60" s="843"/>
      <c r="AAA60" s="843"/>
      <c r="AAB60" s="843"/>
      <c r="AAC60" s="843"/>
      <c r="AAD60" s="843"/>
      <c r="AAE60" s="843"/>
      <c r="AAF60" s="843"/>
      <c r="AAG60" s="843"/>
      <c r="AAH60" s="843"/>
      <c r="AAI60" s="843"/>
      <c r="AAJ60" s="843"/>
      <c r="AAK60" s="843"/>
      <c r="AAL60" s="843"/>
      <c r="AAM60" s="843"/>
      <c r="AAN60" s="843"/>
      <c r="AAO60" s="843"/>
      <c r="AAP60" s="843"/>
      <c r="AAQ60" s="843"/>
      <c r="AAR60" s="843"/>
      <c r="AAS60" s="843"/>
      <c r="AAT60" s="843"/>
      <c r="AAU60" s="843"/>
      <c r="AAV60" s="843"/>
      <c r="AAW60" s="843"/>
      <c r="AAX60" s="843"/>
      <c r="AAY60" s="843"/>
      <c r="AAZ60" s="843"/>
      <c r="ABA60" s="843"/>
      <c r="ABB60" s="843"/>
      <c r="ABC60" s="843"/>
      <c r="ABD60" s="843"/>
      <c r="ABE60" s="843"/>
      <c r="ABF60" s="843"/>
      <c r="ABG60" s="843"/>
      <c r="ABH60" s="843"/>
      <c r="ABI60" s="843"/>
      <c r="ABJ60" s="843"/>
      <c r="ABK60" s="843"/>
      <c r="ABL60" s="843"/>
      <c r="ABM60" s="843"/>
      <c r="ABN60" s="843"/>
      <c r="ABO60" s="843"/>
      <c r="ABP60" s="843"/>
      <c r="ABQ60" s="843"/>
      <c r="ABR60" s="843"/>
      <c r="ABS60" s="843"/>
      <c r="ABT60" s="843"/>
      <c r="ABU60" s="843"/>
      <c r="ABV60" s="843"/>
      <c r="ABW60" s="843"/>
      <c r="ABX60" s="843"/>
      <c r="ABY60" s="843"/>
      <c r="ABZ60" s="843"/>
      <c r="ACA60" s="843"/>
      <c r="ACB60" s="843"/>
      <c r="ACC60" s="843"/>
      <c r="ACD60" s="843"/>
      <c r="ACE60" s="843"/>
      <c r="ACF60" s="843"/>
      <c r="ACG60" s="843"/>
      <c r="ACH60" s="843"/>
      <c r="ACI60" s="843"/>
      <c r="ACJ60" s="843"/>
      <c r="ACK60" s="843"/>
      <c r="ACL60" s="843"/>
      <c r="ACM60" s="843"/>
      <c r="ACN60" s="843"/>
      <c r="ACO60" s="843"/>
      <c r="ACP60" s="843"/>
      <c r="ACQ60" s="843"/>
      <c r="ACR60" s="843"/>
      <c r="ACS60" s="843"/>
      <c r="ACT60" s="843"/>
      <c r="ACU60" s="843"/>
      <c r="ACV60" s="843"/>
      <c r="ACW60" s="843"/>
      <c r="ACX60" s="843"/>
      <c r="ACY60" s="843"/>
      <c r="ACZ60" s="843"/>
      <c r="ADA60" s="843"/>
      <c r="ADB60" s="843"/>
      <c r="ADC60" s="843"/>
      <c r="ADD60" s="843"/>
      <c r="ADE60" s="843"/>
      <c r="ADF60" s="843"/>
      <c r="ADG60" s="843"/>
      <c r="ADH60" s="843"/>
      <c r="ADI60" s="843"/>
      <c r="ADJ60" s="843"/>
      <c r="ADK60" s="843"/>
      <c r="ADL60" s="843"/>
      <c r="ADM60" s="843"/>
      <c r="ADN60" s="843"/>
      <c r="ADO60" s="843"/>
      <c r="ADP60" s="843"/>
      <c r="ADQ60" s="843"/>
      <c r="ADR60" s="843"/>
      <c r="ADS60" s="843"/>
      <c r="ADT60" s="843"/>
      <c r="ADU60" s="843"/>
      <c r="ADV60" s="843"/>
      <c r="ADW60" s="843"/>
      <c r="ADX60" s="843"/>
      <c r="ADY60" s="843"/>
      <c r="ADZ60" s="843"/>
      <c r="AEA60" s="843"/>
      <c r="AEB60" s="843"/>
      <c r="AEC60" s="843"/>
      <c r="AED60" s="843"/>
      <c r="AEE60" s="843"/>
      <c r="AEF60" s="843"/>
      <c r="AEG60" s="843"/>
      <c r="AEH60" s="843"/>
      <c r="AEI60" s="843"/>
      <c r="AEJ60" s="843"/>
      <c r="AEK60" s="843"/>
      <c r="AEL60" s="843"/>
      <c r="AEM60" s="843"/>
      <c r="AEN60" s="843"/>
      <c r="AEO60" s="843"/>
      <c r="AEP60" s="843"/>
      <c r="AEQ60" s="843"/>
      <c r="AER60" s="843"/>
      <c r="AES60" s="843"/>
      <c r="AET60" s="843"/>
      <c r="AEU60" s="843"/>
      <c r="AEV60" s="843"/>
      <c r="AEW60" s="843"/>
      <c r="AEX60" s="843"/>
      <c r="AEY60" s="843"/>
      <c r="AEZ60" s="843"/>
      <c r="AFA60" s="843"/>
      <c r="AFB60" s="843"/>
      <c r="AFC60" s="843"/>
      <c r="AFD60" s="843"/>
      <c r="AFE60" s="843"/>
      <c r="AFF60" s="843"/>
      <c r="AFG60" s="843"/>
      <c r="AFH60" s="843"/>
      <c r="AFI60" s="843"/>
      <c r="AFJ60" s="843"/>
      <c r="AFK60" s="843"/>
      <c r="AFL60" s="843"/>
      <c r="AFM60" s="843"/>
      <c r="AFN60" s="843"/>
      <c r="AFO60" s="843"/>
      <c r="AFP60" s="843"/>
      <c r="AFQ60" s="843"/>
      <c r="AFR60" s="843"/>
      <c r="AFS60" s="843"/>
      <c r="AFT60" s="843"/>
      <c r="AFU60" s="843"/>
      <c r="AFV60" s="843"/>
      <c r="AFW60" s="843"/>
      <c r="AFX60" s="843"/>
      <c r="AFY60" s="843"/>
      <c r="AFZ60" s="843"/>
      <c r="AGA60" s="843"/>
      <c r="AGB60" s="843"/>
      <c r="AGC60" s="843"/>
      <c r="AGD60" s="843"/>
      <c r="AGE60" s="843"/>
      <c r="AGF60" s="843"/>
      <c r="AGG60" s="843"/>
      <c r="AGH60" s="843"/>
      <c r="AGI60" s="843"/>
      <c r="AGJ60" s="843"/>
      <c r="AGK60" s="843"/>
      <c r="AGL60" s="843"/>
      <c r="AGM60" s="843"/>
      <c r="AGN60" s="843"/>
      <c r="AGO60" s="843"/>
      <c r="AGP60" s="843"/>
      <c r="AGQ60" s="843"/>
      <c r="AGR60" s="843"/>
      <c r="AGS60" s="843"/>
      <c r="AGT60" s="843"/>
      <c r="AGU60" s="843"/>
      <c r="AGV60" s="843"/>
      <c r="AGW60" s="843"/>
      <c r="AGX60" s="843"/>
      <c r="AGY60" s="843"/>
      <c r="AGZ60" s="843"/>
      <c r="AHA60" s="843"/>
      <c r="AHB60" s="843"/>
      <c r="AHC60" s="843"/>
      <c r="AHD60" s="843"/>
      <c r="AHE60" s="843"/>
      <c r="AHF60" s="843"/>
      <c r="AHG60" s="843"/>
      <c r="AHH60" s="843"/>
      <c r="AHI60" s="843"/>
      <c r="AHJ60" s="843"/>
      <c r="AHK60" s="843"/>
      <c r="AHL60" s="843"/>
      <c r="AHM60" s="843"/>
      <c r="AHN60" s="843"/>
      <c r="AHO60" s="843"/>
      <c r="AHP60" s="843"/>
      <c r="AHQ60" s="843"/>
      <c r="AHR60" s="843"/>
      <c r="AHS60" s="843"/>
      <c r="AHT60" s="843"/>
      <c r="AHU60" s="843"/>
      <c r="AHV60" s="843"/>
      <c r="AHW60" s="843"/>
      <c r="AHX60" s="843"/>
      <c r="AHY60" s="843"/>
      <c r="AHZ60" s="843"/>
      <c r="AIA60" s="843"/>
      <c r="AIB60" s="843"/>
      <c r="AIC60" s="843"/>
      <c r="AID60" s="843"/>
      <c r="AIE60" s="843"/>
      <c r="AIF60" s="843"/>
      <c r="AIG60" s="843"/>
      <c r="AIH60" s="843"/>
      <c r="AII60" s="843"/>
      <c r="AIJ60" s="843"/>
      <c r="AIK60" s="843"/>
      <c r="AIL60" s="843"/>
      <c r="AIM60" s="843"/>
      <c r="AIN60" s="843"/>
      <c r="AIO60" s="843"/>
      <c r="AIP60" s="843"/>
      <c r="AIQ60" s="843"/>
      <c r="AIR60" s="843"/>
      <c r="AIS60" s="843"/>
      <c r="AIT60" s="843"/>
      <c r="AIU60" s="843"/>
      <c r="AIV60" s="843"/>
      <c r="AIW60" s="843"/>
      <c r="AIX60" s="843"/>
      <c r="AIY60" s="843"/>
      <c r="AIZ60" s="843"/>
      <c r="AJA60" s="843"/>
      <c r="AJB60" s="843"/>
      <c r="AJC60" s="843"/>
      <c r="AJD60" s="843"/>
      <c r="AJE60" s="843"/>
      <c r="AJF60" s="843"/>
      <c r="AJG60" s="843"/>
      <c r="AJH60" s="843"/>
      <c r="AJI60" s="843"/>
      <c r="AJJ60" s="843"/>
      <c r="AJK60" s="843"/>
      <c r="AJL60" s="843"/>
      <c r="AJM60" s="843"/>
      <c r="AJN60" s="843"/>
      <c r="AJO60" s="843"/>
      <c r="AJP60" s="843"/>
      <c r="AJQ60" s="843"/>
      <c r="AJR60" s="843"/>
      <c r="AJS60" s="843"/>
      <c r="AJT60" s="843"/>
      <c r="AJU60" s="843"/>
      <c r="AJV60" s="843"/>
      <c r="AJW60" s="843"/>
      <c r="AJX60" s="843"/>
      <c r="AJY60" s="843"/>
      <c r="AJZ60" s="843"/>
      <c r="AKA60" s="843"/>
      <c r="AKB60" s="843"/>
      <c r="AKC60" s="843"/>
      <c r="AKD60" s="843"/>
      <c r="AKE60" s="843"/>
      <c r="AKF60" s="843"/>
      <c r="AKG60" s="843"/>
      <c r="AKH60" s="843"/>
      <c r="AKI60" s="843"/>
      <c r="AKJ60" s="843"/>
      <c r="AKK60" s="843"/>
      <c r="AKL60" s="843"/>
      <c r="AKM60" s="843"/>
      <c r="AKN60" s="843"/>
      <c r="AKO60" s="843"/>
      <c r="AKP60" s="843"/>
      <c r="AKQ60" s="843"/>
      <c r="AKR60" s="843"/>
      <c r="AKS60" s="843"/>
      <c r="AKT60" s="843"/>
      <c r="AKU60" s="843"/>
      <c r="AKV60" s="843"/>
      <c r="AKW60" s="843"/>
      <c r="AKX60" s="843"/>
      <c r="AKY60" s="843"/>
      <c r="AKZ60" s="843"/>
      <c r="ALA60" s="843"/>
      <c r="ALB60" s="843"/>
      <c r="ALC60" s="843"/>
      <c r="ALD60" s="843"/>
      <c r="ALE60" s="843"/>
      <c r="ALF60" s="843"/>
      <c r="ALG60" s="843"/>
      <c r="ALH60" s="843"/>
      <c r="ALI60" s="843"/>
      <c r="ALJ60" s="843"/>
      <c r="ALK60" s="843"/>
      <c r="ALL60" s="843"/>
      <c r="ALM60" s="843"/>
      <c r="ALN60" s="843"/>
      <c r="ALO60" s="843"/>
      <c r="ALP60" s="843"/>
      <c r="ALQ60" s="843"/>
      <c r="ALR60" s="843"/>
      <c r="ALS60" s="843"/>
      <c r="ALT60" s="843"/>
      <c r="ALU60" s="843"/>
      <c r="ALV60" s="843"/>
      <c r="ALW60" s="843"/>
      <c r="ALX60" s="843"/>
      <c r="ALY60" s="843"/>
      <c r="ALZ60" s="843"/>
      <c r="AMA60" s="843"/>
      <c r="AMB60" s="843"/>
      <c r="AMC60" s="843"/>
      <c r="AMD60" s="843"/>
      <c r="AME60" s="843"/>
      <c r="AMF60" s="843"/>
      <c r="AMG60" s="843"/>
      <c r="AMH60" s="843"/>
      <c r="AMI60" s="843"/>
      <c r="AMJ60" s="843"/>
      <c r="AMK60" s="843"/>
      <c r="AML60" s="843"/>
      <c r="AMM60" s="843"/>
      <c r="AMN60" s="843"/>
      <c r="AMO60" s="843"/>
      <c r="AMP60" s="843"/>
      <c r="AMQ60" s="843"/>
      <c r="AMR60" s="843"/>
      <c r="AMS60" s="843"/>
      <c r="AMT60" s="843"/>
      <c r="AMU60" s="843"/>
      <c r="AMV60" s="843"/>
      <c r="AMW60" s="843"/>
      <c r="AMX60" s="843"/>
      <c r="AMY60" s="843"/>
      <c r="AMZ60" s="843"/>
      <c r="ANA60" s="843"/>
      <c r="ANB60" s="843"/>
      <c r="ANC60" s="843"/>
      <c r="AND60" s="843"/>
      <c r="ANE60" s="843"/>
      <c r="ANF60" s="843"/>
      <c r="ANG60" s="843"/>
      <c r="ANH60" s="843"/>
      <c r="ANI60" s="843"/>
      <c r="ANJ60" s="843"/>
      <c r="ANK60" s="843"/>
      <c r="ANL60" s="843"/>
      <c r="ANM60" s="843"/>
      <c r="ANN60" s="843"/>
      <c r="ANO60" s="843"/>
      <c r="ANP60" s="843"/>
      <c r="ANQ60" s="843"/>
      <c r="ANR60" s="843"/>
      <c r="ANS60" s="843"/>
      <c r="ANT60" s="843"/>
      <c r="ANU60" s="843"/>
      <c r="ANV60" s="843"/>
      <c r="ANW60" s="843"/>
      <c r="ANX60" s="843"/>
      <c r="ANY60" s="843"/>
      <c r="ANZ60" s="843"/>
      <c r="AOA60" s="843"/>
      <c r="AOB60" s="843"/>
      <c r="AOC60" s="843"/>
      <c r="AOD60" s="843"/>
      <c r="AOE60" s="843"/>
      <c r="AOF60" s="843"/>
      <c r="AOG60" s="843"/>
      <c r="AOH60" s="843"/>
      <c r="AOI60" s="843"/>
      <c r="AOJ60" s="843"/>
      <c r="AOK60" s="843"/>
      <c r="AOL60" s="843"/>
      <c r="AOM60" s="843"/>
      <c r="AON60" s="843"/>
      <c r="AOO60" s="843"/>
      <c r="AOP60" s="843"/>
      <c r="AOQ60" s="843"/>
      <c r="AOR60" s="843"/>
      <c r="AOS60" s="843"/>
      <c r="AOT60" s="843"/>
      <c r="AOU60" s="843"/>
      <c r="AOV60" s="843"/>
      <c r="AOW60" s="843"/>
      <c r="AOX60" s="843"/>
      <c r="AOY60" s="843"/>
      <c r="AOZ60" s="843"/>
      <c r="APA60" s="843"/>
      <c r="APB60" s="843"/>
      <c r="APC60" s="843"/>
      <c r="APD60" s="843"/>
      <c r="APE60" s="843"/>
      <c r="APF60" s="843"/>
      <c r="APG60" s="843"/>
      <c r="APH60" s="843"/>
      <c r="API60" s="843"/>
      <c r="APJ60" s="843"/>
      <c r="APK60" s="843"/>
      <c r="APL60" s="843"/>
      <c r="APM60" s="843"/>
      <c r="APN60" s="843"/>
      <c r="APO60" s="843"/>
      <c r="APP60" s="843"/>
      <c r="APQ60" s="843"/>
      <c r="APR60" s="843"/>
      <c r="APS60" s="843"/>
      <c r="APT60" s="843"/>
      <c r="APU60" s="843"/>
      <c r="APV60" s="843"/>
      <c r="APW60" s="843"/>
      <c r="APX60" s="843"/>
      <c r="APY60" s="843"/>
      <c r="APZ60" s="843"/>
      <c r="AQA60" s="843"/>
      <c r="AQB60" s="843"/>
      <c r="AQC60" s="843"/>
      <c r="AQD60" s="843"/>
      <c r="AQE60" s="843"/>
      <c r="AQF60" s="843"/>
      <c r="AQG60" s="843"/>
      <c r="AQH60" s="843"/>
      <c r="AQI60" s="843"/>
      <c r="AQJ60" s="843"/>
      <c r="AQK60" s="843"/>
      <c r="AQL60" s="843"/>
      <c r="AQM60" s="843"/>
      <c r="AQN60" s="843"/>
      <c r="AQO60" s="843"/>
      <c r="AQP60" s="843"/>
      <c r="AQQ60" s="843"/>
      <c r="AQR60" s="843"/>
      <c r="AQS60" s="843"/>
      <c r="AQT60" s="843"/>
      <c r="AQU60" s="843"/>
      <c r="AQV60" s="843"/>
      <c r="AQW60" s="843"/>
      <c r="AQX60" s="843"/>
      <c r="AQY60" s="843"/>
      <c r="AQZ60" s="843"/>
      <c r="ARA60" s="843"/>
      <c r="ARB60" s="843"/>
      <c r="ARC60" s="843"/>
      <c r="ARD60" s="843"/>
      <c r="ARE60" s="843"/>
      <c r="ARF60" s="843"/>
      <c r="ARG60" s="843"/>
      <c r="ARH60" s="843"/>
      <c r="ARI60" s="843"/>
      <c r="ARJ60" s="843"/>
      <c r="ARK60" s="843"/>
      <c r="ARL60" s="843"/>
      <c r="ARM60" s="843"/>
      <c r="ARN60" s="843"/>
      <c r="ARO60" s="843"/>
      <c r="ARP60" s="843"/>
      <c r="ARQ60" s="843"/>
      <c r="ARR60" s="843"/>
      <c r="ARS60" s="843"/>
      <c r="ART60" s="843"/>
      <c r="ARU60" s="843"/>
      <c r="ARV60" s="843"/>
      <c r="ARW60" s="843"/>
      <c r="ARX60" s="843"/>
      <c r="ARY60" s="843"/>
      <c r="ARZ60" s="843"/>
      <c r="ASA60" s="843"/>
      <c r="ASB60" s="843"/>
      <c r="ASC60" s="843"/>
      <c r="ASD60" s="843"/>
      <c r="ASE60" s="843"/>
      <c r="ASF60" s="843"/>
      <c r="ASG60" s="843"/>
      <c r="ASH60" s="843"/>
      <c r="ASI60" s="843"/>
      <c r="ASJ60" s="843"/>
      <c r="ASK60" s="843"/>
      <c r="ASL60" s="843"/>
      <c r="ASM60" s="843"/>
      <c r="ASN60" s="843"/>
      <c r="ASO60" s="843"/>
      <c r="ASP60" s="843"/>
      <c r="ASQ60" s="843"/>
      <c r="ASR60" s="843"/>
      <c r="ASS60" s="843"/>
      <c r="AST60" s="843"/>
      <c r="ASU60" s="843"/>
      <c r="ASV60" s="843"/>
      <c r="ASW60" s="843"/>
      <c r="ASX60" s="843"/>
      <c r="ASY60" s="843"/>
      <c r="ASZ60" s="843"/>
      <c r="ATA60" s="843"/>
      <c r="ATB60" s="843"/>
      <c r="ATC60" s="843"/>
      <c r="ATD60" s="843"/>
      <c r="ATE60" s="843"/>
      <c r="ATF60" s="843"/>
      <c r="ATG60" s="843"/>
      <c r="ATH60" s="843"/>
      <c r="ATI60" s="843"/>
      <c r="ATJ60" s="843"/>
      <c r="ATK60" s="843"/>
      <c r="ATL60" s="843"/>
      <c r="ATM60" s="843"/>
      <c r="ATN60" s="843"/>
      <c r="ATO60" s="843"/>
      <c r="ATP60" s="843"/>
      <c r="ATQ60" s="843"/>
      <c r="ATR60" s="843"/>
      <c r="ATS60" s="843"/>
      <c r="ATT60" s="843"/>
      <c r="ATU60" s="843"/>
      <c r="ATV60" s="843"/>
      <c r="ATW60" s="843"/>
      <c r="ATX60" s="843"/>
      <c r="ATY60" s="843"/>
      <c r="ATZ60" s="843"/>
      <c r="AUA60" s="843"/>
      <c r="AUB60" s="843"/>
      <c r="AUC60" s="843"/>
      <c r="AUD60" s="843"/>
      <c r="AUE60" s="843"/>
      <c r="AUF60" s="843"/>
      <c r="AUG60" s="843"/>
      <c r="AUH60" s="843"/>
      <c r="AUI60" s="843"/>
      <c r="AUJ60" s="843"/>
      <c r="AUK60" s="843"/>
      <c r="AUL60" s="843"/>
      <c r="AUM60" s="843"/>
      <c r="AUN60" s="843"/>
      <c r="AUO60" s="843"/>
      <c r="AUP60" s="843"/>
      <c r="AUQ60" s="843"/>
      <c r="AUR60" s="843"/>
      <c r="AUS60" s="843"/>
      <c r="AUT60" s="843"/>
      <c r="AUU60" s="843"/>
      <c r="AUV60" s="843"/>
      <c r="AUW60" s="843"/>
      <c r="AUX60" s="843"/>
      <c r="AUY60" s="843"/>
      <c r="AUZ60" s="843"/>
      <c r="AVA60" s="843"/>
      <c r="AVB60" s="843"/>
      <c r="AVC60" s="843"/>
      <c r="AVD60" s="843"/>
      <c r="AVE60" s="843"/>
      <c r="AVF60" s="843"/>
      <c r="AVG60" s="843"/>
      <c r="AVH60" s="843"/>
      <c r="AVI60" s="843"/>
      <c r="AVJ60" s="843"/>
      <c r="AVK60" s="843"/>
      <c r="AVL60" s="843"/>
      <c r="AVM60" s="843"/>
      <c r="AVN60" s="843"/>
      <c r="AVO60" s="843"/>
      <c r="AVP60" s="843"/>
      <c r="AVQ60" s="843"/>
      <c r="AVR60" s="843"/>
      <c r="AVS60" s="843"/>
      <c r="AVT60" s="843"/>
      <c r="AVU60" s="843"/>
      <c r="AVV60" s="843"/>
      <c r="AVW60" s="843"/>
      <c r="AVX60" s="843"/>
      <c r="AVY60" s="843"/>
      <c r="AVZ60" s="843"/>
      <c r="AWA60" s="843"/>
      <c r="AWB60" s="843"/>
      <c r="AWC60" s="843"/>
      <c r="AWD60" s="843"/>
      <c r="AWE60" s="843"/>
      <c r="AWF60" s="843"/>
      <c r="AWG60" s="843"/>
      <c r="AWH60" s="843"/>
      <c r="AWI60" s="843"/>
      <c r="AWJ60" s="843"/>
      <c r="AWK60" s="843"/>
      <c r="AWL60" s="843"/>
      <c r="AWM60" s="843"/>
      <c r="AWN60" s="843"/>
      <c r="AWO60" s="843"/>
      <c r="AWP60" s="843"/>
      <c r="AWQ60" s="843"/>
      <c r="AWR60" s="843"/>
      <c r="AWS60" s="843"/>
      <c r="AWT60" s="843"/>
      <c r="AWU60" s="843"/>
      <c r="AWV60" s="843"/>
      <c r="AWW60" s="843"/>
      <c r="AWX60" s="843"/>
      <c r="AWY60" s="843"/>
      <c r="AWZ60" s="843"/>
      <c r="AXA60" s="843"/>
      <c r="AXB60" s="843"/>
      <c r="AXC60" s="843"/>
      <c r="AXD60" s="843"/>
      <c r="AXE60" s="843"/>
      <c r="AXF60" s="843"/>
      <c r="AXG60" s="843"/>
      <c r="AXH60" s="843"/>
      <c r="AXI60" s="843"/>
      <c r="AXJ60" s="843"/>
      <c r="AXK60" s="843"/>
      <c r="AXL60" s="843"/>
      <c r="AXM60" s="843"/>
      <c r="AXN60" s="843"/>
      <c r="AXO60" s="843"/>
      <c r="AXP60" s="843"/>
      <c r="AXQ60" s="843"/>
      <c r="AXR60" s="843"/>
      <c r="AXS60" s="843"/>
      <c r="AXT60" s="843"/>
      <c r="AXU60" s="843"/>
      <c r="AXV60" s="843"/>
      <c r="AXW60" s="843"/>
      <c r="AXX60" s="843"/>
      <c r="AXY60" s="843"/>
      <c r="AXZ60" s="843"/>
      <c r="AYA60" s="843"/>
      <c r="AYB60" s="843"/>
      <c r="AYC60" s="843"/>
      <c r="AYD60" s="843"/>
      <c r="AYE60" s="843"/>
      <c r="AYF60" s="843"/>
      <c r="AYG60" s="843"/>
      <c r="AYH60" s="843"/>
      <c r="AYI60" s="843"/>
      <c r="AYJ60" s="843"/>
      <c r="AYK60" s="843"/>
      <c r="AYL60" s="843"/>
      <c r="AYM60" s="843"/>
      <c r="AYN60" s="843"/>
      <c r="AYO60" s="843"/>
      <c r="AYP60" s="843"/>
      <c r="AYQ60" s="843"/>
      <c r="AYR60" s="843"/>
      <c r="AYS60" s="843"/>
    </row>
    <row r="61" spans="1:1345" s="706" customFormat="1" ht="15" customHeight="1">
      <c r="A61" s="707"/>
      <c r="B61" s="717"/>
      <c r="C61" s="749">
        <v>3</v>
      </c>
      <c r="D61" s="1226" t="s">
        <v>58</v>
      </c>
      <c r="E61" s="1227"/>
      <c r="F61" s="1228"/>
      <c r="G61" s="739" t="s">
        <v>59</v>
      </c>
      <c r="H61" s="702">
        <f t="shared" si="19"/>
        <v>0</v>
      </c>
      <c r="I61" s="702">
        <f t="shared" si="6"/>
        <v>0</v>
      </c>
      <c r="J61" s="702">
        <f t="shared" si="23"/>
        <v>0</v>
      </c>
      <c r="K61" s="703">
        <f t="shared" si="24"/>
        <v>0</v>
      </c>
      <c r="L61" s="740"/>
      <c r="M61" s="740"/>
      <c r="N61" s="741"/>
      <c r="O61" s="740"/>
      <c r="P61" s="740"/>
      <c r="Q61" s="741"/>
      <c r="R61" s="740"/>
      <c r="S61" s="740"/>
      <c r="T61" s="741"/>
      <c r="U61" s="740"/>
      <c r="V61" s="740"/>
      <c r="W61" s="741"/>
      <c r="X61" s="740"/>
      <c r="Y61" s="740"/>
      <c r="Z61" s="741"/>
      <c r="AA61" s="740"/>
      <c r="AB61" s="740"/>
      <c r="AC61" s="741"/>
      <c r="AD61" s="740"/>
      <c r="AE61" s="740"/>
      <c r="AF61" s="741"/>
      <c r="AG61" s="740"/>
      <c r="AH61" s="740"/>
      <c r="AI61" s="741"/>
      <c r="AJ61" s="702">
        <f>AD61+AA61+X61</f>
        <v>0</v>
      </c>
      <c r="AK61" s="740"/>
      <c r="AL61" s="741"/>
      <c r="AM61" s="740"/>
      <c r="AN61" s="740"/>
      <c r="AO61" s="741"/>
      <c r="AP61" s="740"/>
      <c r="AQ61" s="740"/>
      <c r="AR61" s="741"/>
      <c r="AS61" s="740"/>
      <c r="AT61" s="740"/>
      <c r="AU61" s="741"/>
      <c r="AV61" s="740"/>
      <c r="AW61" s="740"/>
      <c r="AX61" s="741"/>
      <c r="AY61" s="740"/>
      <c r="AZ61" s="740"/>
      <c r="BA61" s="741"/>
      <c r="BB61" s="740"/>
      <c r="BC61" s="740"/>
      <c r="BD61" s="741"/>
      <c r="BE61" s="740"/>
      <c r="BF61" s="740"/>
      <c r="BG61" s="741"/>
      <c r="BH61" s="740"/>
      <c r="BI61" s="740"/>
      <c r="BJ61" s="741"/>
      <c r="BK61" s="740"/>
      <c r="BL61" s="740"/>
      <c r="BM61" s="741"/>
      <c r="BN61" s="740"/>
      <c r="BO61" s="740"/>
      <c r="BP61" s="741"/>
      <c r="BQ61" s="740"/>
      <c r="BR61" s="740"/>
      <c r="BS61" s="741"/>
      <c r="BT61" s="740"/>
      <c r="BU61" s="740"/>
      <c r="BV61" s="741"/>
      <c r="BW61" s="740"/>
      <c r="BX61" s="740"/>
      <c r="BY61" s="741"/>
      <c r="BZ61" s="740"/>
      <c r="CA61" s="740"/>
      <c r="CB61" s="741"/>
      <c r="CC61" s="740"/>
      <c r="CD61" s="740"/>
      <c r="CE61" s="741"/>
      <c r="CF61" s="740"/>
      <c r="CG61" s="740"/>
      <c r="CH61" s="741"/>
      <c r="CI61" s="740"/>
      <c r="CJ61" s="740"/>
      <c r="CK61" s="741"/>
      <c r="CL61" s="740"/>
      <c r="CM61" s="740"/>
      <c r="CN61" s="741"/>
      <c r="CO61" s="740"/>
      <c r="CP61" s="740"/>
      <c r="CQ61" s="741"/>
      <c r="CR61" s="740"/>
      <c r="CS61" s="740"/>
      <c r="CT61" s="741"/>
      <c r="CU61" s="740"/>
      <c r="CV61" s="740"/>
      <c r="CW61" s="741"/>
      <c r="CX61" s="740"/>
      <c r="CY61" s="740"/>
      <c r="CZ61" s="741"/>
      <c r="DA61" s="740"/>
      <c r="DB61" s="740"/>
      <c r="DC61" s="741"/>
      <c r="DD61" s="740"/>
      <c r="DE61" s="740"/>
      <c r="DF61" s="741"/>
      <c r="DG61" s="740"/>
      <c r="DH61" s="740"/>
      <c r="DI61" s="741"/>
      <c r="DJ61" s="740"/>
      <c r="DK61" s="740"/>
      <c r="DL61" s="741"/>
      <c r="DM61" s="740"/>
      <c r="DN61" s="740"/>
      <c r="DO61" s="741"/>
      <c r="DP61" s="740"/>
      <c r="DQ61" s="740"/>
      <c r="DR61" s="741"/>
      <c r="DS61" s="740"/>
      <c r="DT61" s="740"/>
      <c r="DU61" s="741"/>
      <c r="DV61" s="740"/>
      <c r="DW61" s="740"/>
      <c r="DX61" s="741"/>
      <c r="DY61" s="740"/>
      <c r="DZ61" s="740"/>
      <c r="EA61" s="741"/>
      <c r="EB61" s="740"/>
      <c r="EC61" s="740"/>
      <c r="ED61" s="741"/>
      <c r="EE61" s="740"/>
      <c r="EF61" s="740"/>
      <c r="EG61" s="741"/>
      <c r="EH61" s="740"/>
      <c r="EI61" s="740"/>
      <c r="EJ61" s="741"/>
      <c r="EK61" s="741"/>
      <c r="EL61" s="741"/>
      <c r="EM61" s="741"/>
      <c r="EN61" s="741"/>
      <c r="EO61" s="741"/>
      <c r="EP61" s="741"/>
      <c r="EQ61" s="740"/>
      <c r="ER61" s="740"/>
      <c r="ES61" s="741"/>
      <c r="ET61" s="740"/>
      <c r="EU61" s="740"/>
      <c r="EV61" s="741"/>
      <c r="EW61" s="740"/>
      <c r="EX61" s="740"/>
      <c r="EY61" s="741"/>
      <c r="EZ61" s="740"/>
      <c r="FA61" s="740"/>
      <c r="FB61" s="741"/>
      <c r="FC61" s="740"/>
      <c r="FD61" s="740"/>
      <c r="FE61" s="741"/>
      <c r="FF61" s="740"/>
      <c r="FG61" s="740"/>
      <c r="FH61" s="741"/>
      <c r="FI61" s="740"/>
      <c r="FJ61" s="740"/>
      <c r="FK61" s="741"/>
      <c r="FL61" s="740"/>
      <c r="FM61" s="740"/>
      <c r="FN61" s="741"/>
      <c r="FO61" s="740"/>
      <c r="FP61" s="740"/>
      <c r="FQ61" s="741"/>
      <c r="FR61" s="740"/>
      <c r="FS61" s="740"/>
      <c r="FT61" s="741"/>
      <c r="FU61" s="740"/>
      <c r="FV61" s="740"/>
      <c r="FW61" s="741"/>
      <c r="FX61" s="740"/>
      <c r="FY61" s="740"/>
      <c r="FZ61" s="741"/>
      <c r="GA61" s="702">
        <f>SUMIF($AM$5:$EY$5,"Kötelező feladatok",AM61:EY61)</f>
        <v>0</v>
      </c>
      <c r="GB61" s="702">
        <f t="shared" si="22"/>
        <v>0</v>
      </c>
      <c r="GC61" s="741"/>
      <c r="GD61" s="705">
        <f t="shared" si="3"/>
        <v>0</v>
      </c>
      <c r="GE61" s="835"/>
      <c r="GF61" s="843"/>
      <c r="GG61" s="843"/>
      <c r="GH61" s="843"/>
      <c r="GI61" s="843"/>
      <c r="GJ61" s="843"/>
      <c r="GK61" s="843"/>
      <c r="GL61" s="843"/>
      <c r="GM61" s="843"/>
      <c r="GN61" s="843"/>
      <c r="GO61" s="843"/>
      <c r="GP61" s="843"/>
      <c r="GQ61" s="843"/>
      <c r="GR61" s="843"/>
      <c r="GS61" s="843"/>
      <c r="GT61" s="843"/>
      <c r="GU61" s="843"/>
      <c r="GV61" s="843"/>
      <c r="GW61" s="843"/>
      <c r="GX61" s="843"/>
      <c r="GY61" s="843"/>
      <c r="GZ61" s="843"/>
      <c r="HA61" s="843"/>
      <c r="HB61" s="843"/>
      <c r="HC61" s="843"/>
      <c r="HD61" s="843"/>
      <c r="HE61" s="843"/>
      <c r="HF61" s="843"/>
      <c r="HG61" s="843"/>
      <c r="HH61" s="843"/>
      <c r="HI61" s="843"/>
      <c r="HJ61" s="843"/>
      <c r="HK61" s="843"/>
      <c r="HL61" s="843"/>
      <c r="HM61" s="843"/>
      <c r="HN61" s="843"/>
      <c r="HO61" s="843"/>
      <c r="HP61" s="843"/>
      <c r="HQ61" s="843"/>
      <c r="HR61" s="843"/>
      <c r="HS61" s="843"/>
      <c r="HT61" s="843"/>
      <c r="HU61" s="843"/>
      <c r="HV61" s="843"/>
      <c r="HW61" s="843"/>
      <c r="HX61" s="843"/>
      <c r="HY61" s="843"/>
      <c r="HZ61" s="843"/>
      <c r="IA61" s="843"/>
      <c r="IB61" s="843"/>
      <c r="IC61" s="843"/>
      <c r="ID61" s="843"/>
      <c r="IE61" s="843"/>
      <c r="IF61" s="843"/>
      <c r="IG61" s="843"/>
      <c r="IH61" s="843"/>
      <c r="II61" s="843"/>
      <c r="IJ61" s="843"/>
      <c r="IK61" s="843"/>
      <c r="IL61" s="843"/>
      <c r="IM61" s="843"/>
      <c r="IN61" s="843"/>
      <c r="IO61" s="843"/>
      <c r="IP61" s="843"/>
      <c r="IQ61" s="843"/>
      <c r="IR61" s="843"/>
      <c r="IS61" s="843"/>
      <c r="IT61" s="843"/>
      <c r="IU61" s="843"/>
      <c r="IV61" s="843"/>
      <c r="IW61" s="843"/>
      <c r="IX61" s="843"/>
      <c r="IY61" s="843"/>
      <c r="IZ61" s="843"/>
      <c r="JA61" s="843"/>
      <c r="JB61" s="843"/>
      <c r="JC61" s="843"/>
      <c r="JD61" s="843"/>
      <c r="JE61" s="843"/>
      <c r="JF61" s="843"/>
      <c r="JG61" s="843"/>
      <c r="JH61" s="843"/>
      <c r="JI61" s="843"/>
      <c r="JJ61" s="843"/>
      <c r="JK61" s="843"/>
      <c r="JL61" s="843"/>
      <c r="JM61" s="843"/>
      <c r="JN61" s="843"/>
      <c r="JO61" s="843"/>
      <c r="JP61" s="843"/>
      <c r="JQ61" s="843"/>
      <c r="JR61" s="843"/>
      <c r="JS61" s="843"/>
      <c r="JT61" s="843"/>
      <c r="JU61" s="843"/>
      <c r="JV61" s="843"/>
      <c r="JW61" s="843"/>
      <c r="JX61" s="843"/>
      <c r="JY61" s="843"/>
      <c r="JZ61" s="843"/>
      <c r="KA61" s="843"/>
      <c r="KB61" s="843"/>
      <c r="KC61" s="843"/>
      <c r="KD61" s="843"/>
      <c r="KE61" s="843"/>
      <c r="KF61" s="843"/>
      <c r="KG61" s="843"/>
      <c r="KH61" s="843"/>
      <c r="KI61" s="843"/>
      <c r="KJ61" s="843"/>
      <c r="KK61" s="843"/>
      <c r="KL61" s="843"/>
      <c r="KM61" s="843"/>
      <c r="KN61" s="843"/>
      <c r="KO61" s="843"/>
      <c r="KP61" s="843"/>
      <c r="KQ61" s="843"/>
      <c r="KR61" s="843"/>
      <c r="KS61" s="843"/>
      <c r="KT61" s="843"/>
      <c r="KU61" s="843"/>
      <c r="KV61" s="843"/>
      <c r="KW61" s="843"/>
      <c r="KX61" s="843"/>
      <c r="KY61" s="843"/>
      <c r="KZ61" s="843"/>
      <c r="LA61" s="843"/>
      <c r="LB61" s="843"/>
      <c r="LC61" s="843"/>
      <c r="LD61" s="843"/>
      <c r="LE61" s="843"/>
      <c r="LF61" s="843"/>
      <c r="LG61" s="843"/>
      <c r="LH61" s="843"/>
      <c r="LI61" s="843"/>
      <c r="LJ61" s="843"/>
      <c r="LK61" s="843"/>
      <c r="LL61" s="843"/>
      <c r="LM61" s="843"/>
      <c r="LN61" s="843"/>
      <c r="LO61" s="843"/>
      <c r="LP61" s="843"/>
      <c r="LQ61" s="843"/>
      <c r="LR61" s="843"/>
      <c r="LS61" s="843"/>
      <c r="LT61" s="843"/>
      <c r="LU61" s="843"/>
      <c r="LV61" s="843"/>
      <c r="LW61" s="843"/>
      <c r="LX61" s="843"/>
      <c r="LY61" s="843"/>
      <c r="LZ61" s="843"/>
      <c r="MA61" s="843"/>
      <c r="MB61" s="843"/>
      <c r="MC61" s="843"/>
      <c r="MD61" s="843"/>
      <c r="ME61" s="843"/>
      <c r="MF61" s="843"/>
      <c r="MG61" s="843"/>
      <c r="MH61" s="843"/>
      <c r="MI61" s="843"/>
      <c r="MJ61" s="843"/>
      <c r="MK61" s="843"/>
      <c r="ML61" s="843"/>
      <c r="MM61" s="843"/>
      <c r="MN61" s="843"/>
      <c r="MO61" s="843"/>
      <c r="MP61" s="843"/>
      <c r="MQ61" s="843"/>
      <c r="MR61" s="843"/>
      <c r="MS61" s="843"/>
      <c r="MT61" s="843"/>
      <c r="MU61" s="843"/>
      <c r="MV61" s="843"/>
      <c r="MW61" s="843"/>
      <c r="MX61" s="843"/>
      <c r="MY61" s="843"/>
      <c r="MZ61" s="843"/>
      <c r="NA61" s="843"/>
      <c r="NB61" s="843"/>
      <c r="NC61" s="843"/>
      <c r="ND61" s="843"/>
      <c r="NE61" s="843"/>
      <c r="NF61" s="843"/>
      <c r="NG61" s="843"/>
      <c r="NH61" s="843"/>
      <c r="NI61" s="843"/>
      <c r="NJ61" s="843"/>
      <c r="NK61" s="843"/>
      <c r="NL61" s="843"/>
      <c r="NM61" s="843"/>
      <c r="NN61" s="843"/>
      <c r="NO61" s="843"/>
      <c r="NP61" s="843"/>
      <c r="NQ61" s="843"/>
      <c r="NR61" s="843"/>
      <c r="NS61" s="843"/>
      <c r="NT61" s="843"/>
      <c r="NU61" s="843"/>
      <c r="NV61" s="843"/>
      <c r="NW61" s="843"/>
      <c r="NX61" s="843"/>
      <c r="NY61" s="843"/>
      <c r="NZ61" s="843"/>
      <c r="OA61" s="843"/>
      <c r="OB61" s="843"/>
      <c r="OC61" s="843"/>
      <c r="OD61" s="843"/>
      <c r="OE61" s="843"/>
      <c r="OF61" s="843"/>
      <c r="OG61" s="843"/>
      <c r="OH61" s="843"/>
      <c r="OI61" s="843"/>
      <c r="OJ61" s="843"/>
      <c r="OK61" s="843"/>
      <c r="OL61" s="843"/>
      <c r="OM61" s="843"/>
      <c r="ON61" s="843"/>
      <c r="OO61" s="843"/>
      <c r="OP61" s="843"/>
      <c r="OQ61" s="843"/>
      <c r="OR61" s="843"/>
      <c r="OS61" s="843"/>
      <c r="OT61" s="843"/>
      <c r="OU61" s="843"/>
      <c r="OV61" s="843"/>
      <c r="OW61" s="843"/>
      <c r="OX61" s="843"/>
      <c r="OY61" s="843"/>
      <c r="OZ61" s="843"/>
      <c r="PA61" s="843"/>
      <c r="PB61" s="843"/>
      <c r="PC61" s="843"/>
      <c r="PD61" s="843"/>
      <c r="PE61" s="843"/>
      <c r="PF61" s="843"/>
      <c r="PG61" s="843"/>
      <c r="PH61" s="843"/>
      <c r="PI61" s="843"/>
      <c r="PJ61" s="843"/>
      <c r="PK61" s="843"/>
      <c r="PL61" s="843"/>
      <c r="PM61" s="843"/>
      <c r="PN61" s="843"/>
      <c r="PO61" s="843"/>
      <c r="PP61" s="843"/>
      <c r="PQ61" s="843"/>
      <c r="PR61" s="843"/>
      <c r="PS61" s="843"/>
      <c r="PT61" s="843"/>
      <c r="PU61" s="843"/>
      <c r="PV61" s="843"/>
      <c r="PW61" s="843"/>
      <c r="PX61" s="843"/>
      <c r="PY61" s="843"/>
      <c r="PZ61" s="843"/>
      <c r="QA61" s="843"/>
      <c r="QB61" s="843"/>
      <c r="QC61" s="843"/>
      <c r="QD61" s="843"/>
      <c r="QE61" s="843"/>
      <c r="QF61" s="843"/>
      <c r="QG61" s="843"/>
      <c r="QH61" s="843"/>
      <c r="QI61" s="843"/>
      <c r="QJ61" s="843"/>
      <c r="QK61" s="843"/>
      <c r="QL61" s="843"/>
      <c r="QM61" s="843"/>
      <c r="QN61" s="843"/>
      <c r="QO61" s="843"/>
      <c r="QP61" s="843"/>
      <c r="QQ61" s="843"/>
      <c r="QR61" s="843"/>
      <c r="QS61" s="843"/>
      <c r="QT61" s="843"/>
      <c r="QU61" s="843"/>
      <c r="QV61" s="843"/>
      <c r="QW61" s="843"/>
      <c r="QX61" s="843"/>
      <c r="QY61" s="843"/>
      <c r="QZ61" s="843"/>
      <c r="RA61" s="843"/>
      <c r="RB61" s="843"/>
      <c r="RC61" s="843"/>
      <c r="RD61" s="843"/>
      <c r="RE61" s="843"/>
      <c r="RF61" s="843"/>
      <c r="RG61" s="843"/>
      <c r="RH61" s="843"/>
      <c r="RI61" s="843"/>
      <c r="RJ61" s="843"/>
      <c r="RK61" s="843"/>
      <c r="RL61" s="843"/>
      <c r="RM61" s="843"/>
      <c r="RN61" s="843"/>
      <c r="RO61" s="843"/>
      <c r="RP61" s="843"/>
      <c r="RQ61" s="843"/>
      <c r="RR61" s="843"/>
      <c r="RS61" s="843"/>
      <c r="RT61" s="843"/>
      <c r="RU61" s="843"/>
      <c r="RV61" s="843"/>
      <c r="RW61" s="843"/>
      <c r="RX61" s="843"/>
      <c r="RY61" s="843"/>
      <c r="RZ61" s="843"/>
      <c r="SA61" s="843"/>
      <c r="SB61" s="843"/>
      <c r="SC61" s="843"/>
      <c r="SD61" s="843"/>
      <c r="SE61" s="843"/>
      <c r="SF61" s="843"/>
      <c r="SG61" s="843"/>
      <c r="SH61" s="843"/>
      <c r="SI61" s="843"/>
      <c r="SJ61" s="843"/>
      <c r="SK61" s="843"/>
      <c r="SL61" s="843"/>
      <c r="SM61" s="843"/>
      <c r="SN61" s="843"/>
      <c r="SO61" s="843"/>
      <c r="SP61" s="843"/>
      <c r="SQ61" s="843"/>
      <c r="SR61" s="843"/>
      <c r="SS61" s="843"/>
      <c r="ST61" s="843"/>
      <c r="SU61" s="843"/>
      <c r="SV61" s="843"/>
      <c r="SW61" s="843"/>
      <c r="SX61" s="843"/>
      <c r="SY61" s="843"/>
      <c r="SZ61" s="843"/>
      <c r="TA61" s="843"/>
      <c r="TB61" s="843"/>
      <c r="TC61" s="843"/>
      <c r="TD61" s="843"/>
      <c r="TE61" s="843"/>
      <c r="TF61" s="843"/>
      <c r="TG61" s="843"/>
      <c r="TH61" s="843"/>
      <c r="TI61" s="843"/>
      <c r="TJ61" s="843"/>
      <c r="TK61" s="843"/>
      <c r="TL61" s="843"/>
      <c r="TM61" s="843"/>
      <c r="TN61" s="843"/>
      <c r="TO61" s="843"/>
      <c r="TP61" s="843"/>
      <c r="TQ61" s="843"/>
      <c r="TR61" s="843"/>
      <c r="TS61" s="843"/>
      <c r="TT61" s="843"/>
      <c r="TU61" s="843"/>
      <c r="TV61" s="843"/>
      <c r="TW61" s="843"/>
      <c r="TX61" s="843"/>
      <c r="TY61" s="843"/>
      <c r="TZ61" s="843"/>
      <c r="UA61" s="843"/>
      <c r="UB61" s="843"/>
      <c r="UC61" s="843"/>
      <c r="UD61" s="843"/>
      <c r="UE61" s="843"/>
      <c r="UF61" s="843"/>
      <c r="UG61" s="843"/>
      <c r="UH61" s="843"/>
      <c r="UI61" s="843"/>
      <c r="UJ61" s="843"/>
      <c r="UK61" s="843"/>
      <c r="UL61" s="843"/>
      <c r="UM61" s="843"/>
      <c r="UN61" s="843"/>
      <c r="UO61" s="843"/>
      <c r="UP61" s="843"/>
      <c r="UQ61" s="843"/>
      <c r="UR61" s="843"/>
      <c r="US61" s="843"/>
      <c r="UT61" s="843"/>
      <c r="UU61" s="843"/>
      <c r="UV61" s="843"/>
      <c r="UW61" s="843"/>
      <c r="UX61" s="843"/>
      <c r="UY61" s="843"/>
      <c r="UZ61" s="843"/>
      <c r="VA61" s="843"/>
      <c r="VB61" s="843"/>
      <c r="VC61" s="843"/>
      <c r="VD61" s="843"/>
      <c r="VE61" s="843"/>
      <c r="VF61" s="843"/>
      <c r="VG61" s="843"/>
      <c r="VH61" s="843"/>
      <c r="VI61" s="843"/>
      <c r="VJ61" s="843"/>
      <c r="VK61" s="843"/>
      <c r="VL61" s="843"/>
      <c r="VM61" s="843"/>
      <c r="VN61" s="843"/>
      <c r="VO61" s="843"/>
      <c r="VP61" s="843"/>
      <c r="VQ61" s="843"/>
      <c r="VR61" s="843"/>
      <c r="VS61" s="843"/>
      <c r="VT61" s="843"/>
      <c r="VU61" s="843"/>
      <c r="VV61" s="843"/>
      <c r="VW61" s="843"/>
      <c r="VX61" s="843"/>
      <c r="VY61" s="843"/>
      <c r="VZ61" s="843"/>
      <c r="WA61" s="843"/>
      <c r="WB61" s="843"/>
      <c r="WC61" s="843"/>
      <c r="WD61" s="843"/>
      <c r="WE61" s="843"/>
      <c r="WF61" s="843"/>
      <c r="WG61" s="843"/>
      <c r="WH61" s="843"/>
      <c r="WI61" s="843"/>
      <c r="WJ61" s="843"/>
      <c r="WK61" s="843"/>
      <c r="WL61" s="843"/>
      <c r="WM61" s="843"/>
      <c r="WN61" s="843"/>
      <c r="WO61" s="843"/>
      <c r="WP61" s="843"/>
      <c r="WQ61" s="843"/>
      <c r="WR61" s="843"/>
      <c r="WS61" s="843"/>
      <c r="WT61" s="843"/>
      <c r="WU61" s="843"/>
      <c r="WV61" s="843"/>
      <c r="WW61" s="843"/>
      <c r="WX61" s="843"/>
      <c r="WY61" s="843"/>
      <c r="WZ61" s="843"/>
      <c r="XA61" s="843"/>
      <c r="XB61" s="843"/>
      <c r="XC61" s="843"/>
      <c r="XD61" s="843"/>
      <c r="XE61" s="843"/>
      <c r="XF61" s="843"/>
      <c r="XG61" s="843"/>
      <c r="XH61" s="843"/>
      <c r="XI61" s="843"/>
      <c r="XJ61" s="843"/>
      <c r="XK61" s="843"/>
      <c r="XL61" s="843"/>
      <c r="XM61" s="843"/>
      <c r="XN61" s="843"/>
      <c r="XO61" s="843"/>
      <c r="XP61" s="843"/>
      <c r="XQ61" s="843"/>
      <c r="XR61" s="843"/>
      <c r="XS61" s="843"/>
      <c r="XT61" s="843"/>
      <c r="XU61" s="843"/>
      <c r="XV61" s="843"/>
      <c r="XW61" s="843"/>
      <c r="XX61" s="843"/>
      <c r="XY61" s="843"/>
      <c r="XZ61" s="843"/>
      <c r="YA61" s="843"/>
      <c r="YB61" s="843"/>
      <c r="YC61" s="843"/>
      <c r="YD61" s="843"/>
      <c r="YE61" s="843"/>
      <c r="YF61" s="843"/>
      <c r="YG61" s="843"/>
      <c r="YH61" s="843"/>
      <c r="YI61" s="843"/>
      <c r="YJ61" s="843"/>
      <c r="YK61" s="843"/>
      <c r="YL61" s="843"/>
      <c r="YM61" s="843"/>
      <c r="YN61" s="843"/>
      <c r="YO61" s="843"/>
      <c r="YP61" s="843"/>
      <c r="YQ61" s="843"/>
      <c r="YR61" s="843"/>
      <c r="YS61" s="843"/>
      <c r="YT61" s="843"/>
      <c r="YU61" s="843"/>
      <c r="YV61" s="843"/>
      <c r="YW61" s="843"/>
      <c r="YX61" s="843"/>
      <c r="YY61" s="843"/>
      <c r="YZ61" s="843"/>
      <c r="ZA61" s="843"/>
      <c r="ZB61" s="843"/>
      <c r="ZC61" s="843"/>
      <c r="ZD61" s="843"/>
      <c r="ZE61" s="843"/>
      <c r="ZF61" s="843"/>
      <c r="ZG61" s="843"/>
      <c r="ZH61" s="843"/>
      <c r="ZI61" s="843"/>
      <c r="ZJ61" s="843"/>
      <c r="ZK61" s="843"/>
      <c r="ZL61" s="843"/>
      <c r="ZM61" s="843"/>
      <c r="ZN61" s="843"/>
      <c r="ZO61" s="843"/>
      <c r="ZP61" s="843"/>
      <c r="ZQ61" s="843"/>
      <c r="ZR61" s="843"/>
      <c r="ZS61" s="843"/>
      <c r="ZT61" s="843"/>
      <c r="ZU61" s="843"/>
      <c r="ZV61" s="843"/>
      <c r="ZW61" s="843"/>
      <c r="ZX61" s="843"/>
      <c r="ZY61" s="843"/>
      <c r="ZZ61" s="843"/>
      <c r="AAA61" s="843"/>
      <c r="AAB61" s="843"/>
      <c r="AAC61" s="843"/>
      <c r="AAD61" s="843"/>
      <c r="AAE61" s="843"/>
      <c r="AAF61" s="843"/>
      <c r="AAG61" s="843"/>
      <c r="AAH61" s="843"/>
      <c r="AAI61" s="843"/>
      <c r="AAJ61" s="843"/>
      <c r="AAK61" s="843"/>
      <c r="AAL61" s="843"/>
      <c r="AAM61" s="843"/>
      <c r="AAN61" s="843"/>
      <c r="AAO61" s="843"/>
      <c r="AAP61" s="843"/>
      <c r="AAQ61" s="843"/>
      <c r="AAR61" s="843"/>
      <c r="AAS61" s="843"/>
      <c r="AAT61" s="843"/>
      <c r="AAU61" s="843"/>
      <c r="AAV61" s="843"/>
      <c r="AAW61" s="843"/>
      <c r="AAX61" s="843"/>
      <c r="AAY61" s="843"/>
      <c r="AAZ61" s="843"/>
      <c r="ABA61" s="843"/>
      <c r="ABB61" s="843"/>
      <c r="ABC61" s="843"/>
      <c r="ABD61" s="843"/>
      <c r="ABE61" s="843"/>
      <c r="ABF61" s="843"/>
      <c r="ABG61" s="843"/>
      <c r="ABH61" s="843"/>
      <c r="ABI61" s="843"/>
      <c r="ABJ61" s="843"/>
      <c r="ABK61" s="843"/>
      <c r="ABL61" s="843"/>
      <c r="ABM61" s="843"/>
      <c r="ABN61" s="843"/>
      <c r="ABO61" s="843"/>
      <c r="ABP61" s="843"/>
      <c r="ABQ61" s="843"/>
      <c r="ABR61" s="843"/>
      <c r="ABS61" s="843"/>
      <c r="ABT61" s="843"/>
      <c r="ABU61" s="843"/>
      <c r="ABV61" s="843"/>
      <c r="ABW61" s="843"/>
      <c r="ABX61" s="843"/>
      <c r="ABY61" s="843"/>
      <c r="ABZ61" s="843"/>
      <c r="ACA61" s="843"/>
      <c r="ACB61" s="843"/>
      <c r="ACC61" s="843"/>
      <c r="ACD61" s="843"/>
      <c r="ACE61" s="843"/>
      <c r="ACF61" s="843"/>
      <c r="ACG61" s="843"/>
      <c r="ACH61" s="843"/>
      <c r="ACI61" s="843"/>
      <c r="ACJ61" s="843"/>
      <c r="ACK61" s="843"/>
      <c r="ACL61" s="843"/>
      <c r="ACM61" s="843"/>
      <c r="ACN61" s="843"/>
      <c r="ACO61" s="843"/>
      <c r="ACP61" s="843"/>
      <c r="ACQ61" s="843"/>
      <c r="ACR61" s="843"/>
      <c r="ACS61" s="843"/>
      <c r="ACT61" s="843"/>
      <c r="ACU61" s="843"/>
      <c r="ACV61" s="843"/>
      <c r="ACW61" s="843"/>
      <c r="ACX61" s="843"/>
      <c r="ACY61" s="843"/>
      <c r="ACZ61" s="843"/>
      <c r="ADA61" s="843"/>
      <c r="ADB61" s="843"/>
      <c r="ADC61" s="843"/>
      <c r="ADD61" s="843"/>
      <c r="ADE61" s="843"/>
      <c r="ADF61" s="843"/>
      <c r="ADG61" s="843"/>
      <c r="ADH61" s="843"/>
      <c r="ADI61" s="843"/>
      <c r="ADJ61" s="843"/>
      <c r="ADK61" s="843"/>
      <c r="ADL61" s="843"/>
      <c r="ADM61" s="843"/>
      <c r="ADN61" s="843"/>
      <c r="ADO61" s="843"/>
      <c r="ADP61" s="843"/>
      <c r="ADQ61" s="843"/>
      <c r="ADR61" s="843"/>
      <c r="ADS61" s="843"/>
      <c r="ADT61" s="843"/>
      <c r="ADU61" s="843"/>
      <c r="ADV61" s="843"/>
      <c r="ADW61" s="843"/>
      <c r="ADX61" s="843"/>
      <c r="ADY61" s="843"/>
      <c r="ADZ61" s="843"/>
      <c r="AEA61" s="843"/>
      <c r="AEB61" s="843"/>
      <c r="AEC61" s="843"/>
      <c r="AED61" s="843"/>
      <c r="AEE61" s="843"/>
      <c r="AEF61" s="843"/>
      <c r="AEG61" s="843"/>
      <c r="AEH61" s="843"/>
      <c r="AEI61" s="843"/>
      <c r="AEJ61" s="843"/>
      <c r="AEK61" s="843"/>
      <c r="AEL61" s="843"/>
      <c r="AEM61" s="843"/>
      <c r="AEN61" s="843"/>
      <c r="AEO61" s="843"/>
      <c r="AEP61" s="843"/>
      <c r="AEQ61" s="843"/>
      <c r="AER61" s="843"/>
      <c r="AES61" s="843"/>
      <c r="AET61" s="843"/>
      <c r="AEU61" s="843"/>
      <c r="AEV61" s="843"/>
      <c r="AEW61" s="843"/>
      <c r="AEX61" s="843"/>
      <c r="AEY61" s="843"/>
      <c r="AEZ61" s="843"/>
      <c r="AFA61" s="843"/>
      <c r="AFB61" s="843"/>
      <c r="AFC61" s="843"/>
      <c r="AFD61" s="843"/>
      <c r="AFE61" s="843"/>
      <c r="AFF61" s="843"/>
      <c r="AFG61" s="843"/>
      <c r="AFH61" s="843"/>
      <c r="AFI61" s="843"/>
      <c r="AFJ61" s="843"/>
      <c r="AFK61" s="843"/>
      <c r="AFL61" s="843"/>
      <c r="AFM61" s="843"/>
      <c r="AFN61" s="843"/>
      <c r="AFO61" s="843"/>
      <c r="AFP61" s="843"/>
      <c r="AFQ61" s="843"/>
      <c r="AFR61" s="843"/>
      <c r="AFS61" s="843"/>
      <c r="AFT61" s="843"/>
      <c r="AFU61" s="843"/>
      <c r="AFV61" s="843"/>
      <c r="AFW61" s="843"/>
      <c r="AFX61" s="843"/>
      <c r="AFY61" s="843"/>
      <c r="AFZ61" s="843"/>
      <c r="AGA61" s="843"/>
      <c r="AGB61" s="843"/>
      <c r="AGC61" s="843"/>
      <c r="AGD61" s="843"/>
      <c r="AGE61" s="843"/>
      <c r="AGF61" s="843"/>
      <c r="AGG61" s="843"/>
      <c r="AGH61" s="843"/>
      <c r="AGI61" s="843"/>
      <c r="AGJ61" s="843"/>
      <c r="AGK61" s="843"/>
      <c r="AGL61" s="843"/>
      <c r="AGM61" s="843"/>
      <c r="AGN61" s="843"/>
      <c r="AGO61" s="843"/>
      <c r="AGP61" s="843"/>
      <c r="AGQ61" s="843"/>
      <c r="AGR61" s="843"/>
      <c r="AGS61" s="843"/>
      <c r="AGT61" s="843"/>
      <c r="AGU61" s="843"/>
      <c r="AGV61" s="843"/>
      <c r="AGW61" s="843"/>
      <c r="AGX61" s="843"/>
      <c r="AGY61" s="843"/>
      <c r="AGZ61" s="843"/>
      <c r="AHA61" s="843"/>
      <c r="AHB61" s="843"/>
      <c r="AHC61" s="843"/>
      <c r="AHD61" s="843"/>
      <c r="AHE61" s="843"/>
      <c r="AHF61" s="843"/>
      <c r="AHG61" s="843"/>
      <c r="AHH61" s="843"/>
      <c r="AHI61" s="843"/>
      <c r="AHJ61" s="843"/>
      <c r="AHK61" s="843"/>
      <c r="AHL61" s="843"/>
      <c r="AHM61" s="843"/>
      <c r="AHN61" s="843"/>
      <c r="AHO61" s="843"/>
      <c r="AHP61" s="843"/>
      <c r="AHQ61" s="843"/>
      <c r="AHR61" s="843"/>
      <c r="AHS61" s="843"/>
      <c r="AHT61" s="843"/>
      <c r="AHU61" s="843"/>
      <c r="AHV61" s="843"/>
      <c r="AHW61" s="843"/>
      <c r="AHX61" s="843"/>
      <c r="AHY61" s="843"/>
      <c r="AHZ61" s="843"/>
      <c r="AIA61" s="843"/>
      <c r="AIB61" s="843"/>
      <c r="AIC61" s="843"/>
      <c r="AID61" s="843"/>
      <c r="AIE61" s="843"/>
      <c r="AIF61" s="843"/>
      <c r="AIG61" s="843"/>
      <c r="AIH61" s="843"/>
      <c r="AII61" s="843"/>
      <c r="AIJ61" s="843"/>
      <c r="AIK61" s="843"/>
      <c r="AIL61" s="843"/>
      <c r="AIM61" s="843"/>
      <c r="AIN61" s="843"/>
      <c r="AIO61" s="843"/>
      <c r="AIP61" s="843"/>
      <c r="AIQ61" s="843"/>
      <c r="AIR61" s="843"/>
      <c r="AIS61" s="843"/>
      <c r="AIT61" s="843"/>
      <c r="AIU61" s="843"/>
      <c r="AIV61" s="843"/>
      <c r="AIW61" s="843"/>
      <c r="AIX61" s="843"/>
      <c r="AIY61" s="843"/>
      <c r="AIZ61" s="843"/>
      <c r="AJA61" s="843"/>
      <c r="AJB61" s="843"/>
      <c r="AJC61" s="843"/>
      <c r="AJD61" s="843"/>
      <c r="AJE61" s="843"/>
      <c r="AJF61" s="843"/>
      <c r="AJG61" s="843"/>
      <c r="AJH61" s="843"/>
      <c r="AJI61" s="843"/>
      <c r="AJJ61" s="843"/>
      <c r="AJK61" s="843"/>
      <c r="AJL61" s="843"/>
      <c r="AJM61" s="843"/>
      <c r="AJN61" s="843"/>
      <c r="AJO61" s="843"/>
      <c r="AJP61" s="843"/>
      <c r="AJQ61" s="843"/>
      <c r="AJR61" s="843"/>
      <c r="AJS61" s="843"/>
      <c r="AJT61" s="843"/>
      <c r="AJU61" s="843"/>
      <c r="AJV61" s="843"/>
      <c r="AJW61" s="843"/>
      <c r="AJX61" s="843"/>
      <c r="AJY61" s="843"/>
      <c r="AJZ61" s="843"/>
      <c r="AKA61" s="843"/>
      <c r="AKB61" s="843"/>
      <c r="AKC61" s="843"/>
      <c r="AKD61" s="843"/>
      <c r="AKE61" s="843"/>
      <c r="AKF61" s="843"/>
      <c r="AKG61" s="843"/>
      <c r="AKH61" s="843"/>
      <c r="AKI61" s="843"/>
      <c r="AKJ61" s="843"/>
      <c r="AKK61" s="843"/>
      <c r="AKL61" s="843"/>
      <c r="AKM61" s="843"/>
      <c r="AKN61" s="843"/>
      <c r="AKO61" s="843"/>
      <c r="AKP61" s="843"/>
      <c r="AKQ61" s="843"/>
      <c r="AKR61" s="843"/>
      <c r="AKS61" s="843"/>
      <c r="AKT61" s="843"/>
      <c r="AKU61" s="843"/>
      <c r="AKV61" s="843"/>
      <c r="AKW61" s="843"/>
      <c r="AKX61" s="843"/>
      <c r="AKY61" s="843"/>
      <c r="AKZ61" s="843"/>
      <c r="ALA61" s="843"/>
      <c r="ALB61" s="843"/>
      <c r="ALC61" s="843"/>
      <c r="ALD61" s="843"/>
      <c r="ALE61" s="843"/>
      <c r="ALF61" s="843"/>
      <c r="ALG61" s="843"/>
      <c r="ALH61" s="843"/>
      <c r="ALI61" s="843"/>
      <c r="ALJ61" s="843"/>
      <c r="ALK61" s="843"/>
      <c r="ALL61" s="843"/>
      <c r="ALM61" s="843"/>
      <c r="ALN61" s="843"/>
      <c r="ALO61" s="843"/>
      <c r="ALP61" s="843"/>
      <c r="ALQ61" s="843"/>
      <c r="ALR61" s="843"/>
      <c r="ALS61" s="843"/>
      <c r="ALT61" s="843"/>
      <c r="ALU61" s="843"/>
      <c r="ALV61" s="843"/>
      <c r="ALW61" s="843"/>
      <c r="ALX61" s="843"/>
      <c r="ALY61" s="843"/>
      <c r="ALZ61" s="843"/>
      <c r="AMA61" s="843"/>
      <c r="AMB61" s="843"/>
      <c r="AMC61" s="843"/>
      <c r="AMD61" s="843"/>
      <c r="AME61" s="843"/>
      <c r="AMF61" s="843"/>
      <c r="AMG61" s="843"/>
      <c r="AMH61" s="843"/>
      <c r="AMI61" s="843"/>
      <c r="AMJ61" s="843"/>
      <c r="AMK61" s="843"/>
      <c r="AML61" s="843"/>
      <c r="AMM61" s="843"/>
      <c r="AMN61" s="843"/>
      <c r="AMO61" s="843"/>
      <c r="AMP61" s="843"/>
      <c r="AMQ61" s="843"/>
      <c r="AMR61" s="843"/>
      <c r="AMS61" s="843"/>
      <c r="AMT61" s="843"/>
      <c r="AMU61" s="843"/>
      <c r="AMV61" s="843"/>
      <c r="AMW61" s="843"/>
      <c r="AMX61" s="843"/>
      <c r="AMY61" s="843"/>
      <c r="AMZ61" s="843"/>
      <c r="ANA61" s="843"/>
      <c r="ANB61" s="843"/>
      <c r="ANC61" s="843"/>
      <c r="AND61" s="843"/>
      <c r="ANE61" s="843"/>
      <c r="ANF61" s="843"/>
      <c r="ANG61" s="843"/>
      <c r="ANH61" s="843"/>
      <c r="ANI61" s="843"/>
      <c r="ANJ61" s="843"/>
      <c r="ANK61" s="843"/>
      <c r="ANL61" s="843"/>
      <c r="ANM61" s="843"/>
      <c r="ANN61" s="843"/>
      <c r="ANO61" s="843"/>
      <c r="ANP61" s="843"/>
      <c r="ANQ61" s="843"/>
      <c r="ANR61" s="843"/>
      <c r="ANS61" s="843"/>
      <c r="ANT61" s="843"/>
      <c r="ANU61" s="843"/>
      <c r="ANV61" s="843"/>
      <c r="ANW61" s="843"/>
      <c r="ANX61" s="843"/>
      <c r="ANY61" s="843"/>
      <c r="ANZ61" s="843"/>
      <c r="AOA61" s="843"/>
      <c r="AOB61" s="843"/>
      <c r="AOC61" s="843"/>
      <c r="AOD61" s="843"/>
      <c r="AOE61" s="843"/>
      <c r="AOF61" s="843"/>
      <c r="AOG61" s="843"/>
      <c r="AOH61" s="843"/>
      <c r="AOI61" s="843"/>
      <c r="AOJ61" s="843"/>
      <c r="AOK61" s="843"/>
      <c r="AOL61" s="843"/>
      <c r="AOM61" s="843"/>
      <c r="AON61" s="843"/>
      <c r="AOO61" s="843"/>
      <c r="AOP61" s="843"/>
      <c r="AOQ61" s="843"/>
      <c r="AOR61" s="843"/>
      <c r="AOS61" s="843"/>
      <c r="AOT61" s="843"/>
      <c r="AOU61" s="843"/>
      <c r="AOV61" s="843"/>
      <c r="AOW61" s="843"/>
      <c r="AOX61" s="843"/>
      <c r="AOY61" s="843"/>
      <c r="AOZ61" s="843"/>
      <c r="APA61" s="843"/>
      <c r="APB61" s="843"/>
      <c r="APC61" s="843"/>
      <c r="APD61" s="843"/>
      <c r="APE61" s="843"/>
      <c r="APF61" s="843"/>
      <c r="APG61" s="843"/>
      <c r="APH61" s="843"/>
      <c r="API61" s="843"/>
      <c r="APJ61" s="843"/>
      <c r="APK61" s="843"/>
      <c r="APL61" s="843"/>
      <c r="APM61" s="843"/>
      <c r="APN61" s="843"/>
      <c r="APO61" s="843"/>
      <c r="APP61" s="843"/>
      <c r="APQ61" s="843"/>
      <c r="APR61" s="843"/>
      <c r="APS61" s="843"/>
      <c r="APT61" s="843"/>
      <c r="APU61" s="843"/>
      <c r="APV61" s="843"/>
      <c r="APW61" s="843"/>
      <c r="APX61" s="843"/>
      <c r="APY61" s="843"/>
      <c r="APZ61" s="843"/>
      <c r="AQA61" s="843"/>
      <c r="AQB61" s="843"/>
      <c r="AQC61" s="843"/>
      <c r="AQD61" s="843"/>
      <c r="AQE61" s="843"/>
      <c r="AQF61" s="843"/>
      <c r="AQG61" s="843"/>
      <c r="AQH61" s="843"/>
      <c r="AQI61" s="843"/>
      <c r="AQJ61" s="843"/>
      <c r="AQK61" s="843"/>
      <c r="AQL61" s="843"/>
      <c r="AQM61" s="843"/>
      <c r="AQN61" s="843"/>
      <c r="AQO61" s="843"/>
      <c r="AQP61" s="843"/>
      <c r="AQQ61" s="843"/>
      <c r="AQR61" s="843"/>
      <c r="AQS61" s="843"/>
      <c r="AQT61" s="843"/>
      <c r="AQU61" s="843"/>
      <c r="AQV61" s="843"/>
      <c r="AQW61" s="843"/>
      <c r="AQX61" s="843"/>
      <c r="AQY61" s="843"/>
      <c r="AQZ61" s="843"/>
      <c r="ARA61" s="843"/>
      <c r="ARB61" s="843"/>
      <c r="ARC61" s="843"/>
      <c r="ARD61" s="843"/>
      <c r="ARE61" s="843"/>
      <c r="ARF61" s="843"/>
      <c r="ARG61" s="843"/>
      <c r="ARH61" s="843"/>
      <c r="ARI61" s="843"/>
      <c r="ARJ61" s="843"/>
      <c r="ARK61" s="843"/>
      <c r="ARL61" s="843"/>
      <c r="ARM61" s="843"/>
      <c r="ARN61" s="843"/>
      <c r="ARO61" s="843"/>
      <c r="ARP61" s="843"/>
      <c r="ARQ61" s="843"/>
      <c r="ARR61" s="843"/>
      <c r="ARS61" s="843"/>
      <c r="ART61" s="843"/>
      <c r="ARU61" s="843"/>
      <c r="ARV61" s="843"/>
      <c r="ARW61" s="843"/>
      <c r="ARX61" s="843"/>
      <c r="ARY61" s="843"/>
      <c r="ARZ61" s="843"/>
      <c r="ASA61" s="843"/>
      <c r="ASB61" s="843"/>
      <c r="ASC61" s="843"/>
      <c r="ASD61" s="843"/>
      <c r="ASE61" s="843"/>
      <c r="ASF61" s="843"/>
      <c r="ASG61" s="843"/>
      <c r="ASH61" s="843"/>
      <c r="ASI61" s="843"/>
      <c r="ASJ61" s="843"/>
      <c r="ASK61" s="843"/>
      <c r="ASL61" s="843"/>
      <c r="ASM61" s="843"/>
      <c r="ASN61" s="843"/>
      <c r="ASO61" s="843"/>
      <c r="ASP61" s="843"/>
      <c r="ASQ61" s="843"/>
      <c r="ASR61" s="843"/>
      <c r="ASS61" s="843"/>
      <c r="AST61" s="843"/>
      <c r="ASU61" s="843"/>
      <c r="ASV61" s="843"/>
      <c r="ASW61" s="843"/>
      <c r="ASX61" s="843"/>
      <c r="ASY61" s="843"/>
      <c r="ASZ61" s="843"/>
      <c r="ATA61" s="843"/>
      <c r="ATB61" s="843"/>
      <c r="ATC61" s="843"/>
      <c r="ATD61" s="843"/>
      <c r="ATE61" s="843"/>
      <c r="ATF61" s="843"/>
      <c r="ATG61" s="843"/>
      <c r="ATH61" s="843"/>
      <c r="ATI61" s="843"/>
      <c r="ATJ61" s="843"/>
      <c r="ATK61" s="843"/>
      <c r="ATL61" s="843"/>
      <c r="ATM61" s="843"/>
      <c r="ATN61" s="843"/>
      <c r="ATO61" s="843"/>
      <c r="ATP61" s="843"/>
      <c r="ATQ61" s="843"/>
      <c r="ATR61" s="843"/>
      <c r="ATS61" s="843"/>
      <c r="ATT61" s="843"/>
      <c r="ATU61" s="843"/>
      <c r="ATV61" s="843"/>
      <c r="ATW61" s="843"/>
      <c r="ATX61" s="843"/>
      <c r="ATY61" s="843"/>
      <c r="ATZ61" s="843"/>
      <c r="AUA61" s="843"/>
      <c r="AUB61" s="843"/>
      <c r="AUC61" s="843"/>
      <c r="AUD61" s="843"/>
      <c r="AUE61" s="843"/>
      <c r="AUF61" s="843"/>
      <c r="AUG61" s="843"/>
      <c r="AUH61" s="843"/>
      <c r="AUI61" s="843"/>
      <c r="AUJ61" s="843"/>
      <c r="AUK61" s="843"/>
      <c r="AUL61" s="843"/>
      <c r="AUM61" s="843"/>
      <c r="AUN61" s="843"/>
      <c r="AUO61" s="843"/>
      <c r="AUP61" s="843"/>
      <c r="AUQ61" s="843"/>
      <c r="AUR61" s="843"/>
      <c r="AUS61" s="843"/>
      <c r="AUT61" s="843"/>
      <c r="AUU61" s="843"/>
      <c r="AUV61" s="843"/>
      <c r="AUW61" s="843"/>
      <c r="AUX61" s="843"/>
      <c r="AUY61" s="843"/>
      <c r="AUZ61" s="843"/>
      <c r="AVA61" s="843"/>
      <c r="AVB61" s="843"/>
      <c r="AVC61" s="843"/>
      <c r="AVD61" s="843"/>
      <c r="AVE61" s="843"/>
      <c r="AVF61" s="843"/>
      <c r="AVG61" s="843"/>
      <c r="AVH61" s="843"/>
      <c r="AVI61" s="843"/>
      <c r="AVJ61" s="843"/>
      <c r="AVK61" s="843"/>
      <c r="AVL61" s="843"/>
      <c r="AVM61" s="843"/>
      <c r="AVN61" s="843"/>
      <c r="AVO61" s="843"/>
      <c r="AVP61" s="843"/>
      <c r="AVQ61" s="843"/>
      <c r="AVR61" s="843"/>
      <c r="AVS61" s="843"/>
      <c r="AVT61" s="843"/>
      <c r="AVU61" s="843"/>
      <c r="AVV61" s="843"/>
      <c r="AVW61" s="843"/>
      <c r="AVX61" s="843"/>
      <c r="AVY61" s="843"/>
      <c r="AVZ61" s="843"/>
      <c r="AWA61" s="843"/>
      <c r="AWB61" s="843"/>
      <c r="AWC61" s="843"/>
      <c r="AWD61" s="843"/>
      <c r="AWE61" s="843"/>
      <c r="AWF61" s="843"/>
      <c r="AWG61" s="843"/>
      <c r="AWH61" s="843"/>
      <c r="AWI61" s="843"/>
      <c r="AWJ61" s="843"/>
      <c r="AWK61" s="843"/>
      <c r="AWL61" s="843"/>
      <c r="AWM61" s="843"/>
      <c r="AWN61" s="843"/>
      <c r="AWO61" s="843"/>
      <c r="AWP61" s="843"/>
      <c r="AWQ61" s="843"/>
      <c r="AWR61" s="843"/>
      <c r="AWS61" s="843"/>
      <c r="AWT61" s="843"/>
      <c r="AWU61" s="843"/>
      <c r="AWV61" s="843"/>
      <c r="AWW61" s="843"/>
      <c r="AWX61" s="843"/>
      <c r="AWY61" s="843"/>
      <c r="AWZ61" s="843"/>
      <c r="AXA61" s="843"/>
      <c r="AXB61" s="843"/>
      <c r="AXC61" s="843"/>
      <c r="AXD61" s="843"/>
      <c r="AXE61" s="843"/>
      <c r="AXF61" s="843"/>
      <c r="AXG61" s="843"/>
      <c r="AXH61" s="843"/>
      <c r="AXI61" s="843"/>
      <c r="AXJ61" s="843"/>
      <c r="AXK61" s="843"/>
      <c r="AXL61" s="843"/>
      <c r="AXM61" s="843"/>
      <c r="AXN61" s="843"/>
      <c r="AXO61" s="843"/>
      <c r="AXP61" s="843"/>
      <c r="AXQ61" s="843"/>
      <c r="AXR61" s="843"/>
      <c r="AXS61" s="843"/>
      <c r="AXT61" s="843"/>
      <c r="AXU61" s="843"/>
      <c r="AXV61" s="843"/>
      <c r="AXW61" s="843"/>
      <c r="AXX61" s="843"/>
      <c r="AXY61" s="843"/>
      <c r="AXZ61" s="843"/>
      <c r="AYA61" s="843"/>
      <c r="AYB61" s="843"/>
      <c r="AYC61" s="843"/>
      <c r="AYD61" s="843"/>
      <c r="AYE61" s="843"/>
      <c r="AYF61" s="843"/>
      <c r="AYG61" s="843"/>
      <c r="AYH61" s="843"/>
      <c r="AYI61" s="843"/>
      <c r="AYJ61" s="843"/>
      <c r="AYK61" s="843"/>
      <c r="AYL61" s="843"/>
      <c r="AYM61" s="843"/>
      <c r="AYN61" s="843"/>
      <c r="AYO61" s="843"/>
      <c r="AYP61" s="843"/>
      <c r="AYQ61" s="843"/>
      <c r="AYR61" s="843"/>
      <c r="AYS61" s="843"/>
    </row>
    <row r="62" spans="1:1345" s="687" customFormat="1" ht="27" customHeight="1">
      <c r="A62" s="1229" t="s">
        <v>60</v>
      </c>
      <c r="B62" s="1230"/>
      <c r="C62" s="1230"/>
      <c r="D62" s="1230"/>
      <c r="E62" s="1230"/>
      <c r="F62" s="1230"/>
      <c r="G62" s="1231"/>
      <c r="H62" s="731">
        <f>SUMIF($L$5:$GC$5,"Kötelező feladatok",L62:GC62)-U62-AJ62-GA62</f>
        <v>1931874</v>
      </c>
      <c r="I62" s="731">
        <f>SUMIF($L$5:$FZ$5,"Önként vállalt feladatok",L62:FZ62)</f>
        <v>30766</v>
      </c>
      <c r="J62" s="731">
        <f t="shared" si="23"/>
        <v>0</v>
      </c>
      <c r="K62" s="750">
        <f>SUM(H62:J62)</f>
        <v>1962640</v>
      </c>
      <c r="L62" s="751">
        <f>L41+L42</f>
        <v>136288</v>
      </c>
      <c r="M62" s="751">
        <f>M41+M42</f>
        <v>0</v>
      </c>
      <c r="N62" s="752"/>
      <c r="O62" s="751">
        <f>O41+O42</f>
        <v>9845</v>
      </c>
      <c r="P62" s="751">
        <f>P41+P42</f>
        <v>0</v>
      </c>
      <c r="Q62" s="752"/>
      <c r="R62" s="751">
        <f>R41+R42</f>
        <v>1720</v>
      </c>
      <c r="S62" s="751">
        <f>S41+S42</f>
        <v>0</v>
      </c>
      <c r="T62" s="752"/>
      <c r="U62" s="751">
        <f>U41+U42</f>
        <v>147853</v>
      </c>
      <c r="V62" s="751">
        <f>V41+V42</f>
        <v>0</v>
      </c>
      <c r="W62" s="752"/>
      <c r="X62" s="751">
        <f>X41+X42</f>
        <v>8985</v>
      </c>
      <c r="Y62" s="751">
        <f>Y41+Y42</f>
        <v>0</v>
      </c>
      <c r="Z62" s="752"/>
      <c r="AA62" s="751">
        <f>AA41+AA42</f>
        <v>36629</v>
      </c>
      <c r="AB62" s="751">
        <f>AB41+AB42</f>
        <v>0</v>
      </c>
      <c r="AC62" s="752"/>
      <c r="AD62" s="751">
        <f>AD41+AD42</f>
        <v>18728</v>
      </c>
      <c r="AE62" s="751">
        <f>AE41+AE42</f>
        <v>0</v>
      </c>
      <c r="AF62" s="752"/>
      <c r="AG62" s="751">
        <f>AG41+AG42</f>
        <v>199</v>
      </c>
      <c r="AH62" s="751">
        <f>AH41+AH42</f>
        <v>0</v>
      </c>
      <c r="AI62" s="752"/>
      <c r="AJ62" s="751">
        <f>AJ41+AJ42</f>
        <v>64541</v>
      </c>
      <c r="AK62" s="751">
        <f>AK41+AK42</f>
        <v>0</v>
      </c>
      <c r="AL62" s="752"/>
      <c r="AM62" s="751">
        <f>AM41+AM42</f>
        <v>2451</v>
      </c>
      <c r="AN62" s="751">
        <f>AN41+AN42</f>
        <v>0</v>
      </c>
      <c r="AO62" s="752"/>
      <c r="AP62" s="751">
        <f>AP41+AP42</f>
        <v>2400</v>
      </c>
      <c r="AQ62" s="751">
        <f>AQ41+AQ42</f>
        <v>0</v>
      </c>
      <c r="AR62" s="752"/>
      <c r="AS62" s="751">
        <f>AS41+AS42</f>
        <v>19600</v>
      </c>
      <c r="AT62" s="751">
        <f>AT41+AT42</f>
        <v>0</v>
      </c>
      <c r="AU62" s="752"/>
      <c r="AV62" s="751">
        <f>AV41+AV42</f>
        <v>10989</v>
      </c>
      <c r="AW62" s="751">
        <f>AW41+AW42</f>
        <v>0</v>
      </c>
      <c r="AX62" s="752"/>
      <c r="AY62" s="751">
        <f>AY41+AY42</f>
        <v>0</v>
      </c>
      <c r="AZ62" s="751">
        <f>AZ41+AZ42</f>
        <v>1118</v>
      </c>
      <c r="BA62" s="752"/>
      <c r="BB62" s="751">
        <f>BB41+BB42</f>
        <v>2400</v>
      </c>
      <c r="BC62" s="751">
        <f>BC41+BC42</f>
        <v>0</v>
      </c>
      <c r="BD62" s="752"/>
      <c r="BE62" s="751">
        <f>BE41+BE42</f>
        <v>540</v>
      </c>
      <c r="BF62" s="751">
        <f>BF41+BF42</f>
        <v>0</v>
      </c>
      <c r="BG62" s="752"/>
      <c r="BH62" s="751">
        <f>BH41+BH42</f>
        <v>8426</v>
      </c>
      <c r="BI62" s="751">
        <f>BI41+BI42</f>
        <v>0</v>
      </c>
      <c r="BJ62" s="752"/>
      <c r="BK62" s="751">
        <f>BK41+BK42</f>
        <v>50291</v>
      </c>
      <c r="BL62" s="751">
        <f>BL41+BL42</f>
        <v>0</v>
      </c>
      <c r="BM62" s="752"/>
      <c r="BN62" s="751">
        <f>BN41+BN42</f>
        <v>9037</v>
      </c>
      <c r="BO62" s="751">
        <f>BO41+BO42</f>
        <v>0</v>
      </c>
      <c r="BP62" s="752"/>
      <c r="BQ62" s="751">
        <f>BQ41+BQ42</f>
        <v>0</v>
      </c>
      <c r="BR62" s="751">
        <f>BR41+BR42</f>
        <v>0</v>
      </c>
      <c r="BS62" s="752"/>
      <c r="BT62" s="751">
        <f>BT41+BT42</f>
        <v>33473</v>
      </c>
      <c r="BU62" s="751">
        <f>BU41+BU42</f>
        <v>0</v>
      </c>
      <c r="BV62" s="752"/>
      <c r="BW62" s="751">
        <f>BW41+BW42</f>
        <v>24717</v>
      </c>
      <c r="BX62" s="751">
        <f>BX41+BX42</f>
        <v>0</v>
      </c>
      <c r="BY62" s="752"/>
      <c r="BZ62" s="751">
        <f>BZ41+BZ42</f>
        <v>37</v>
      </c>
      <c r="CA62" s="751">
        <f>CA41+CA42</f>
        <v>0</v>
      </c>
      <c r="CB62" s="752"/>
      <c r="CC62" s="751">
        <f>CC41+CC42</f>
        <v>0</v>
      </c>
      <c r="CD62" s="751">
        <f>CD41+CD42</f>
        <v>0</v>
      </c>
      <c r="CE62" s="752"/>
      <c r="CF62" s="751">
        <f>CF41+CF42</f>
        <v>400504</v>
      </c>
      <c r="CG62" s="751">
        <f>CG41+CG42</f>
        <v>0</v>
      </c>
      <c r="CH62" s="752"/>
      <c r="CI62" s="751">
        <f>CI41+CI42</f>
        <v>3709</v>
      </c>
      <c r="CJ62" s="751">
        <f>CJ41+CJ42</f>
        <v>0</v>
      </c>
      <c r="CK62" s="752"/>
      <c r="CL62" s="751">
        <f>CL41+CL42</f>
        <v>371693</v>
      </c>
      <c r="CM62" s="751">
        <f>CM41+CM42</f>
        <v>0</v>
      </c>
      <c r="CN62" s="752"/>
      <c r="CO62" s="751">
        <f>CO41+CO42</f>
        <v>30422</v>
      </c>
      <c r="CP62" s="751">
        <f>CP41+CP42</f>
        <v>0</v>
      </c>
      <c r="CQ62" s="752"/>
      <c r="CR62" s="751">
        <f>CR41+CR42</f>
        <v>87762</v>
      </c>
      <c r="CS62" s="751">
        <f>CS41+CS42</f>
        <v>0</v>
      </c>
      <c r="CT62" s="752"/>
      <c r="CU62" s="751">
        <f>CU41+CU42</f>
        <v>0</v>
      </c>
      <c r="CV62" s="751">
        <f>CV41+CV42</f>
        <v>20979</v>
      </c>
      <c r="CW62" s="752"/>
      <c r="CX62" s="751">
        <f>CX41+CX42</f>
        <v>100000</v>
      </c>
      <c r="CY62" s="751">
        <f>CY41+CY42</f>
        <v>0</v>
      </c>
      <c r="CZ62" s="752"/>
      <c r="DA62" s="751">
        <f>DA41+DA42</f>
        <v>315638</v>
      </c>
      <c r="DB62" s="751">
        <f>DB41+DB42</f>
        <v>0</v>
      </c>
      <c r="DC62" s="752"/>
      <c r="DD62" s="751">
        <f>DD41+DD42</f>
        <v>2877</v>
      </c>
      <c r="DE62" s="751">
        <f>DE41+DE42</f>
        <v>0</v>
      </c>
      <c r="DF62" s="752"/>
      <c r="DG62" s="751">
        <f>DG41+DG42</f>
        <v>6101</v>
      </c>
      <c r="DH62" s="751">
        <f>DH41+DH42</f>
        <v>0</v>
      </c>
      <c r="DI62" s="752"/>
      <c r="DJ62" s="751">
        <f>DJ41+DJ42</f>
        <v>6574</v>
      </c>
      <c r="DK62" s="751">
        <f>DK41+DK42</f>
        <v>0</v>
      </c>
      <c r="DL62" s="752"/>
      <c r="DM62" s="751">
        <f>DM41+DM42</f>
        <v>0</v>
      </c>
      <c r="DN62" s="751">
        <f>DN41+DN42</f>
        <v>0</v>
      </c>
      <c r="DO62" s="752"/>
      <c r="DP62" s="751">
        <f>DP41+DP42</f>
        <v>0</v>
      </c>
      <c r="DQ62" s="751">
        <f>DQ41+DQ42</f>
        <v>0</v>
      </c>
      <c r="DR62" s="752"/>
      <c r="DS62" s="751">
        <f>DS41+DS42</f>
        <v>62728</v>
      </c>
      <c r="DT62" s="751">
        <f>DT41+DT42</f>
        <v>0</v>
      </c>
      <c r="DU62" s="752"/>
      <c r="DV62" s="751">
        <f>DV41+DV42</f>
        <v>0</v>
      </c>
      <c r="DW62" s="751">
        <f>DW41+DW42</f>
        <v>0</v>
      </c>
      <c r="DX62" s="752"/>
      <c r="DY62" s="751">
        <f>DY41+DY42</f>
        <v>17425</v>
      </c>
      <c r="DZ62" s="751">
        <f>DZ41+DZ42</f>
        <v>0</v>
      </c>
      <c r="EA62" s="752"/>
      <c r="EB62" s="751">
        <f>EB41+EB42</f>
        <v>1580</v>
      </c>
      <c r="EC62" s="751">
        <f>EC41+EC42</f>
        <v>0</v>
      </c>
      <c r="ED62" s="752"/>
      <c r="EE62" s="751">
        <f t="shared" ref="EE62:EL62" si="28">EE41+EE42</f>
        <v>0</v>
      </c>
      <c r="EF62" s="751">
        <f t="shared" si="28"/>
        <v>0</v>
      </c>
      <c r="EG62" s="751">
        <f t="shared" si="28"/>
        <v>0</v>
      </c>
      <c r="EH62" s="751">
        <f t="shared" si="28"/>
        <v>23614</v>
      </c>
      <c r="EI62" s="751">
        <f t="shared" si="28"/>
        <v>0</v>
      </c>
      <c r="EJ62" s="751">
        <f t="shared" si="28"/>
        <v>0</v>
      </c>
      <c r="EK62" s="751">
        <f t="shared" si="28"/>
        <v>0</v>
      </c>
      <c r="EL62" s="751">
        <f t="shared" si="28"/>
        <v>0</v>
      </c>
      <c r="EM62" s="752"/>
      <c r="EN62" s="751">
        <f>EN41+EN42</f>
        <v>3984</v>
      </c>
      <c r="EO62" s="751">
        <f>EO41+EO42</f>
        <v>0</v>
      </c>
      <c r="EP62" s="752"/>
      <c r="EQ62" s="751">
        <f>EQ41+EQ42</f>
        <v>0</v>
      </c>
      <c r="ER62" s="751">
        <f>ER41+ER42</f>
        <v>0</v>
      </c>
      <c r="ES62" s="752"/>
      <c r="ET62" s="751">
        <f>ET41+ET42</f>
        <v>0</v>
      </c>
      <c r="EU62" s="751">
        <f>EU41+EU42</f>
        <v>3968</v>
      </c>
      <c r="EV62" s="752"/>
      <c r="EW62" s="751">
        <f>EW41+EW42</f>
        <v>0</v>
      </c>
      <c r="EX62" s="751">
        <f>EX41+EX42</f>
        <v>0</v>
      </c>
      <c r="EY62" s="752"/>
      <c r="EZ62" s="751">
        <f>EZ41+EZ42</f>
        <v>0</v>
      </c>
      <c r="FA62" s="751">
        <f>FA41+FA42</f>
        <v>4177</v>
      </c>
      <c r="FB62" s="752"/>
      <c r="FC62" s="751">
        <f>FC41+FC42</f>
        <v>326</v>
      </c>
      <c r="FD62" s="751">
        <f>FD41+FD42</f>
        <v>0</v>
      </c>
      <c r="FE62" s="752"/>
      <c r="FF62" s="751">
        <f>FF41+FF42</f>
        <v>59143</v>
      </c>
      <c r="FG62" s="751">
        <f>FG41+FG42</f>
        <v>0</v>
      </c>
      <c r="FH62" s="752"/>
      <c r="FI62" s="751">
        <f>FI41+FI42</f>
        <v>0</v>
      </c>
      <c r="FJ62" s="751">
        <f>FJ41+FJ42</f>
        <v>9</v>
      </c>
      <c r="FK62" s="752"/>
      <c r="FL62" s="751">
        <f>FL41+FL42</f>
        <v>18754</v>
      </c>
      <c r="FM62" s="751">
        <f>FM41+FM42</f>
        <v>0</v>
      </c>
      <c r="FN62" s="752"/>
      <c r="FO62" s="751">
        <f>FO41+FO42</f>
        <v>40408</v>
      </c>
      <c r="FP62" s="751">
        <f>FP41+FP42</f>
        <v>0</v>
      </c>
      <c r="FQ62" s="752"/>
      <c r="FR62" s="751">
        <f>FR41+FR42</f>
        <v>0</v>
      </c>
      <c r="FS62" s="751">
        <f>FS41+FS42</f>
        <v>515</v>
      </c>
      <c r="FT62" s="752"/>
      <c r="FU62" s="751">
        <f>FU41+FU42</f>
        <v>826</v>
      </c>
      <c r="FV62" s="751">
        <f>FV41+FV42</f>
        <v>0</v>
      </c>
      <c r="FW62" s="752"/>
      <c r="FX62" s="751">
        <f>FX41+FX42</f>
        <v>1051</v>
      </c>
      <c r="FY62" s="751">
        <f>FY41+FY42</f>
        <v>0</v>
      </c>
      <c r="FZ62" s="752"/>
      <c r="GA62" s="731">
        <f>SUMIF($AM$5:$FX$5,"Kötelező feladatok",AM62:FX62)</f>
        <v>1719480</v>
      </c>
      <c r="GB62" s="731">
        <f>SUMIF($AM$5:$FY$5,"Önként vállalt feladatok",AM62:FY62)</f>
        <v>30766</v>
      </c>
      <c r="GC62" s="752"/>
      <c r="GD62" s="705">
        <f t="shared" si="3"/>
        <v>1750246</v>
      </c>
      <c r="GE62" s="837">
        <f>SUM(GA62:GB62)</f>
        <v>1750246</v>
      </c>
      <c r="GF62" s="841"/>
      <c r="GG62" s="841"/>
      <c r="GH62" s="841"/>
      <c r="GI62" s="841"/>
      <c r="GJ62" s="841"/>
      <c r="GK62" s="841"/>
      <c r="GL62" s="841"/>
      <c r="GM62" s="841"/>
      <c r="GN62" s="841"/>
      <c r="GO62" s="841"/>
      <c r="GP62" s="841"/>
      <c r="GQ62" s="841"/>
      <c r="GR62" s="841"/>
      <c r="GS62" s="841"/>
      <c r="GT62" s="841"/>
      <c r="GU62" s="841"/>
      <c r="GV62" s="841"/>
      <c r="GW62" s="841"/>
      <c r="GX62" s="841"/>
      <c r="GY62" s="841"/>
      <c r="GZ62" s="841"/>
      <c r="HA62" s="841"/>
      <c r="HB62" s="841"/>
      <c r="HC62" s="841"/>
      <c r="HD62" s="841"/>
      <c r="HE62" s="841"/>
      <c r="HF62" s="841"/>
      <c r="HG62" s="841"/>
      <c r="HH62" s="841"/>
      <c r="HI62" s="841"/>
      <c r="HJ62" s="841"/>
      <c r="HK62" s="841"/>
      <c r="HL62" s="841"/>
      <c r="HM62" s="841"/>
      <c r="HN62" s="841"/>
      <c r="HO62" s="841"/>
      <c r="HP62" s="841"/>
      <c r="HQ62" s="841"/>
      <c r="HR62" s="841"/>
      <c r="HS62" s="841"/>
      <c r="HT62" s="841"/>
      <c r="HU62" s="841"/>
      <c r="HV62" s="841"/>
      <c r="HW62" s="841"/>
      <c r="HX62" s="841"/>
      <c r="HY62" s="841"/>
      <c r="HZ62" s="841"/>
      <c r="IA62" s="841"/>
      <c r="IB62" s="841"/>
      <c r="IC62" s="841"/>
      <c r="ID62" s="841"/>
      <c r="IE62" s="841"/>
      <c r="IF62" s="841"/>
      <c r="IG62" s="841"/>
      <c r="IH62" s="841"/>
      <c r="II62" s="841"/>
      <c r="IJ62" s="841"/>
      <c r="IK62" s="841"/>
      <c r="IL62" s="841"/>
      <c r="IM62" s="841"/>
      <c r="IN62" s="841"/>
      <c r="IO62" s="841"/>
      <c r="IP62" s="841"/>
      <c r="IQ62" s="841"/>
      <c r="IR62" s="841"/>
      <c r="IS62" s="841"/>
      <c r="IT62" s="841"/>
      <c r="IU62" s="841"/>
      <c r="IV62" s="841"/>
      <c r="IW62" s="841"/>
      <c r="IX62" s="841"/>
      <c r="IY62" s="841"/>
      <c r="IZ62" s="841"/>
      <c r="JA62" s="841"/>
      <c r="JB62" s="841"/>
      <c r="JC62" s="841"/>
      <c r="JD62" s="841"/>
      <c r="JE62" s="841"/>
      <c r="JF62" s="841"/>
      <c r="JG62" s="841"/>
      <c r="JH62" s="841"/>
      <c r="JI62" s="841"/>
      <c r="JJ62" s="841"/>
      <c r="JK62" s="841"/>
      <c r="JL62" s="841"/>
      <c r="JM62" s="841"/>
      <c r="JN62" s="841"/>
      <c r="JO62" s="841"/>
      <c r="JP62" s="841"/>
      <c r="JQ62" s="841"/>
      <c r="JR62" s="841"/>
      <c r="JS62" s="841"/>
      <c r="JT62" s="841"/>
      <c r="JU62" s="841"/>
      <c r="JV62" s="841"/>
      <c r="JW62" s="841"/>
      <c r="JX62" s="841"/>
      <c r="JY62" s="841"/>
      <c r="JZ62" s="841"/>
      <c r="KA62" s="841"/>
      <c r="KB62" s="841"/>
      <c r="KC62" s="841"/>
      <c r="KD62" s="841"/>
      <c r="KE62" s="841"/>
      <c r="KF62" s="841"/>
      <c r="KG62" s="841"/>
      <c r="KH62" s="841"/>
      <c r="KI62" s="841"/>
      <c r="KJ62" s="841"/>
      <c r="KK62" s="841"/>
      <c r="KL62" s="841"/>
      <c r="KM62" s="841"/>
      <c r="KN62" s="841"/>
      <c r="KO62" s="841"/>
      <c r="KP62" s="841"/>
      <c r="KQ62" s="841"/>
      <c r="KR62" s="841"/>
      <c r="KS62" s="841"/>
      <c r="KT62" s="841"/>
      <c r="KU62" s="841"/>
      <c r="KV62" s="841"/>
      <c r="KW62" s="841"/>
      <c r="KX62" s="841"/>
      <c r="KY62" s="841"/>
      <c r="KZ62" s="841"/>
      <c r="LA62" s="841"/>
      <c r="LB62" s="841"/>
      <c r="LC62" s="841"/>
      <c r="LD62" s="841"/>
      <c r="LE62" s="841"/>
      <c r="LF62" s="841"/>
      <c r="LG62" s="841"/>
      <c r="LH62" s="841"/>
      <c r="LI62" s="841"/>
      <c r="LJ62" s="841"/>
      <c r="LK62" s="841"/>
      <c r="LL62" s="841"/>
      <c r="LM62" s="841"/>
      <c r="LN62" s="841"/>
      <c r="LO62" s="841"/>
      <c r="LP62" s="841"/>
      <c r="LQ62" s="841"/>
      <c r="LR62" s="841"/>
      <c r="LS62" s="841"/>
      <c r="LT62" s="841"/>
      <c r="LU62" s="841"/>
      <c r="LV62" s="841"/>
      <c r="LW62" s="841"/>
      <c r="LX62" s="841"/>
      <c r="LY62" s="841"/>
      <c r="LZ62" s="841"/>
      <c r="MA62" s="841"/>
      <c r="MB62" s="841"/>
      <c r="MC62" s="841"/>
      <c r="MD62" s="841"/>
      <c r="ME62" s="841"/>
      <c r="MF62" s="841"/>
      <c r="MG62" s="841"/>
      <c r="MH62" s="841"/>
      <c r="MI62" s="841"/>
      <c r="MJ62" s="841"/>
      <c r="MK62" s="841"/>
      <c r="ML62" s="841"/>
      <c r="MM62" s="841"/>
      <c r="MN62" s="841"/>
      <c r="MO62" s="841"/>
      <c r="MP62" s="841"/>
      <c r="MQ62" s="841"/>
      <c r="MR62" s="841"/>
      <c r="MS62" s="841"/>
      <c r="MT62" s="841"/>
      <c r="MU62" s="841"/>
      <c r="MV62" s="841"/>
      <c r="MW62" s="841"/>
      <c r="MX62" s="841"/>
      <c r="MY62" s="841"/>
      <c r="MZ62" s="841"/>
      <c r="NA62" s="841"/>
      <c r="NB62" s="841"/>
      <c r="NC62" s="841"/>
      <c r="ND62" s="841"/>
      <c r="NE62" s="841"/>
      <c r="NF62" s="841"/>
      <c r="NG62" s="841"/>
      <c r="NH62" s="841"/>
      <c r="NI62" s="841"/>
      <c r="NJ62" s="841"/>
      <c r="NK62" s="841"/>
      <c r="NL62" s="841"/>
      <c r="NM62" s="841"/>
      <c r="NN62" s="841"/>
      <c r="NO62" s="841"/>
      <c r="NP62" s="841"/>
      <c r="NQ62" s="841"/>
      <c r="NR62" s="841"/>
      <c r="NS62" s="841"/>
      <c r="NT62" s="841"/>
      <c r="NU62" s="841"/>
      <c r="NV62" s="841"/>
      <c r="NW62" s="841"/>
      <c r="NX62" s="841"/>
      <c r="NY62" s="841"/>
      <c r="NZ62" s="841"/>
      <c r="OA62" s="841"/>
      <c r="OB62" s="841"/>
      <c r="OC62" s="841"/>
      <c r="OD62" s="841"/>
      <c r="OE62" s="841"/>
      <c r="OF62" s="841"/>
      <c r="OG62" s="841"/>
      <c r="OH62" s="841"/>
      <c r="OI62" s="841"/>
      <c r="OJ62" s="841"/>
      <c r="OK62" s="841"/>
      <c r="OL62" s="841"/>
      <c r="OM62" s="841"/>
      <c r="ON62" s="841"/>
      <c r="OO62" s="841"/>
      <c r="OP62" s="841"/>
      <c r="OQ62" s="841"/>
      <c r="OR62" s="841"/>
      <c r="OS62" s="841"/>
      <c r="OT62" s="841"/>
      <c r="OU62" s="841"/>
      <c r="OV62" s="841"/>
      <c r="OW62" s="841"/>
      <c r="OX62" s="841"/>
      <c r="OY62" s="841"/>
      <c r="OZ62" s="841"/>
      <c r="PA62" s="841"/>
      <c r="PB62" s="841"/>
      <c r="PC62" s="841"/>
      <c r="PD62" s="841"/>
      <c r="PE62" s="841"/>
      <c r="PF62" s="841"/>
      <c r="PG62" s="841"/>
      <c r="PH62" s="841"/>
      <c r="PI62" s="841"/>
      <c r="PJ62" s="841"/>
      <c r="PK62" s="841"/>
      <c r="PL62" s="841"/>
      <c r="PM62" s="841"/>
      <c r="PN62" s="841"/>
      <c r="PO62" s="841"/>
      <c r="PP62" s="841"/>
      <c r="PQ62" s="841"/>
      <c r="PR62" s="841"/>
      <c r="PS62" s="841"/>
      <c r="PT62" s="841"/>
      <c r="PU62" s="841"/>
      <c r="PV62" s="841"/>
      <c r="PW62" s="841"/>
      <c r="PX62" s="841"/>
      <c r="PY62" s="841"/>
      <c r="PZ62" s="841"/>
      <c r="QA62" s="841"/>
      <c r="QB62" s="841"/>
      <c r="QC62" s="841"/>
      <c r="QD62" s="841"/>
      <c r="QE62" s="841"/>
      <c r="QF62" s="841"/>
      <c r="QG62" s="841"/>
      <c r="QH62" s="841"/>
      <c r="QI62" s="841"/>
      <c r="QJ62" s="841"/>
      <c r="QK62" s="841"/>
      <c r="QL62" s="841"/>
      <c r="QM62" s="841"/>
      <c r="QN62" s="841"/>
      <c r="QO62" s="841"/>
      <c r="QP62" s="841"/>
      <c r="QQ62" s="841"/>
      <c r="QR62" s="841"/>
      <c r="QS62" s="841"/>
      <c r="QT62" s="841"/>
      <c r="QU62" s="841"/>
      <c r="QV62" s="841"/>
      <c r="QW62" s="841"/>
      <c r="QX62" s="841"/>
      <c r="QY62" s="841"/>
      <c r="QZ62" s="841"/>
      <c r="RA62" s="841"/>
      <c r="RB62" s="841"/>
      <c r="RC62" s="841"/>
      <c r="RD62" s="841"/>
      <c r="RE62" s="841"/>
      <c r="RF62" s="841"/>
      <c r="RG62" s="841"/>
      <c r="RH62" s="841"/>
      <c r="RI62" s="841"/>
      <c r="RJ62" s="841"/>
      <c r="RK62" s="841"/>
      <c r="RL62" s="841"/>
      <c r="RM62" s="841"/>
      <c r="RN62" s="841"/>
      <c r="RO62" s="841"/>
      <c r="RP62" s="841"/>
      <c r="RQ62" s="841"/>
      <c r="RR62" s="841"/>
      <c r="RS62" s="841"/>
      <c r="RT62" s="841"/>
      <c r="RU62" s="841"/>
      <c r="RV62" s="841"/>
      <c r="RW62" s="841"/>
      <c r="RX62" s="841"/>
      <c r="RY62" s="841"/>
      <c r="RZ62" s="841"/>
      <c r="SA62" s="841"/>
      <c r="SB62" s="841"/>
      <c r="SC62" s="841"/>
      <c r="SD62" s="841"/>
      <c r="SE62" s="841"/>
      <c r="SF62" s="841"/>
      <c r="SG62" s="841"/>
      <c r="SH62" s="841"/>
      <c r="SI62" s="841"/>
      <c r="SJ62" s="841"/>
      <c r="SK62" s="841"/>
      <c r="SL62" s="841"/>
      <c r="SM62" s="841"/>
      <c r="SN62" s="841"/>
      <c r="SO62" s="841"/>
      <c r="SP62" s="841"/>
      <c r="SQ62" s="841"/>
      <c r="SR62" s="841"/>
      <c r="SS62" s="841"/>
      <c r="ST62" s="841"/>
      <c r="SU62" s="841"/>
      <c r="SV62" s="841"/>
      <c r="SW62" s="841"/>
      <c r="SX62" s="841"/>
      <c r="SY62" s="841"/>
      <c r="SZ62" s="841"/>
      <c r="TA62" s="841"/>
      <c r="TB62" s="841"/>
      <c r="TC62" s="841"/>
      <c r="TD62" s="841"/>
      <c r="TE62" s="841"/>
      <c r="TF62" s="841"/>
      <c r="TG62" s="841"/>
      <c r="TH62" s="841"/>
      <c r="TI62" s="841"/>
      <c r="TJ62" s="841"/>
      <c r="TK62" s="841"/>
      <c r="TL62" s="841"/>
      <c r="TM62" s="841"/>
      <c r="TN62" s="841"/>
      <c r="TO62" s="841"/>
      <c r="TP62" s="841"/>
      <c r="TQ62" s="841"/>
      <c r="TR62" s="841"/>
      <c r="TS62" s="841"/>
      <c r="TT62" s="841"/>
      <c r="TU62" s="841"/>
      <c r="TV62" s="841"/>
      <c r="TW62" s="841"/>
      <c r="TX62" s="841"/>
      <c r="TY62" s="841"/>
      <c r="TZ62" s="841"/>
      <c r="UA62" s="841"/>
      <c r="UB62" s="841"/>
      <c r="UC62" s="841"/>
      <c r="UD62" s="841"/>
      <c r="UE62" s="841"/>
      <c r="UF62" s="841"/>
      <c r="UG62" s="841"/>
      <c r="UH62" s="841"/>
      <c r="UI62" s="841"/>
      <c r="UJ62" s="841"/>
      <c r="UK62" s="841"/>
      <c r="UL62" s="841"/>
      <c r="UM62" s="841"/>
      <c r="UN62" s="841"/>
      <c r="UO62" s="841"/>
      <c r="UP62" s="841"/>
      <c r="UQ62" s="841"/>
      <c r="UR62" s="841"/>
      <c r="US62" s="841"/>
      <c r="UT62" s="841"/>
      <c r="UU62" s="841"/>
      <c r="UV62" s="841"/>
      <c r="UW62" s="841"/>
      <c r="UX62" s="841"/>
      <c r="UY62" s="841"/>
      <c r="UZ62" s="841"/>
      <c r="VA62" s="841"/>
      <c r="VB62" s="841"/>
      <c r="VC62" s="841"/>
      <c r="VD62" s="841"/>
      <c r="VE62" s="841"/>
      <c r="VF62" s="841"/>
      <c r="VG62" s="841"/>
      <c r="VH62" s="841"/>
      <c r="VI62" s="841"/>
      <c r="VJ62" s="841"/>
      <c r="VK62" s="841"/>
      <c r="VL62" s="841"/>
      <c r="VM62" s="841"/>
      <c r="VN62" s="841"/>
      <c r="VO62" s="841"/>
      <c r="VP62" s="841"/>
      <c r="VQ62" s="841"/>
      <c r="VR62" s="841"/>
      <c r="VS62" s="841"/>
      <c r="VT62" s="841"/>
      <c r="VU62" s="841"/>
      <c r="VV62" s="841"/>
      <c r="VW62" s="841"/>
      <c r="VX62" s="841"/>
      <c r="VY62" s="841"/>
      <c r="VZ62" s="841"/>
      <c r="WA62" s="841"/>
      <c r="WB62" s="841"/>
      <c r="WC62" s="841"/>
      <c r="WD62" s="841"/>
      <c r="WE62" s="841"/>
      <c r="WF62" s="841"/>
      <c r="WG62" s="841"/>
      <c r="WH62" s="841"/>
      <c r="WI62" s="841"/>
      <c r="WJ62" s="841"/>
      <c r="WK62" s="841"/>
      <c r="WL62" s="841"/>
      <c r="WM62" s="841"/>
      <c r="WN62" s="841"/>
      <c r="WO62" s="841"/>
      <c r="WP62" s="841"/>
      <c r="WQ62" s="841"/>
      <c r="WR62" s="841"/>
      <c r="WS62" s="841"/>
      <c r="WT62" s="841"/>
      <c r="WU62" s="841"/>
      <c r="WV62" s="841"/>
      <c r="WW62" s="841"/>
      <c r="WX62" s="841"/>
      <c r="WY62" s="841"/>
      <c r="WZ62" s="841"/>
      <c r="XA62" s="841"/>
      <c r="XB62" s="841"/>
      <c r="XC62" s="841"/>
      <c r="XD62" s="841"/>
      <c r="XE62" s="841"/>
      <c r="XF62" s="841"/>
      <c r="XG62" s="841"/>
      <c r="XH62" s="841"/>
      <c r="XI62" s="841"/>
      <c r="XJ62" s="841"/>
      <c r="XK62" s="841"/>
      <c r="XL62" s="841"/>
      <c r="XM62" s="841"/>
      <c r="XN62" s="841"/>
      <c r="XO62" s="841"/>
      <c r="XP62" s="841"/>
      <c r="XQ62" s="841"/>
      <c r="XR62" s="841"/>
      <c r="XS62" s="841"/>
      <c r="XT62" s="841"/>
      <c r="XU62" s="841"/>
      <c r="XV62" s="841"/>
      <c r="XW62" s="841"/>
      <c r="XX62" s="841"/>
      <c r="XY62" s="841"/>
      <c r="XZ62" s="841"/>
      <c r="YA62" s="841"/>
      <c r="YB62" s="841"/>
      <c r="YC62" s="841"/>
      <c r="YD62" s="841"/>
      <c r="YE62" s="841"/>
      <c r="YF62" s="841"/>
      <c r="YG62" s="841"/>
      <c r="YH62" s="841"/>
      <c r="YI62" s="841"/>
      <c r="YJ62" s="841"/>
      <c r="YK62" s="841"/>
      <c r="YL62" s="841"/>
      <c r="YM62" s="841"/>
      <c r="YN62" s="841"/>
      <c r="YO62" s="841"/>
      <c r="YP62" s="841"/>
      <c r="YQ62" s="841"/>
      <c r="YR62" s="841"/>
      <c r="YS62" s="841"/>
      <c r="YT62" s="841"/>
      <c r="YU62" s="841"/>
      <c r="YV62" s="841"/>
      <c r="YW62" s="841"/>
      <c r="YX62" s="841"/>
      <c r="YY62" s="841"/>
      <c r="YZ62" s="841"/>
      <c r="ZA62" s="841"/>
      <c r="ZB62" s="841"/>
      <c r="ZC62" s="841"/>
      <c r="ZD62" s="841"/>
      <c r="ZE62" s="841"/>
      <c r="ZF62" s="841"/>
      <c r="ZG62" s="841"/>
      <c r="ZH62" s="841"/>
      <c r="ZI62" s="841"/>
      <c r="ZJ62" s="841"/>
      <c r="ZK62" s="841"/>
      <c r="ZL62" s="841"/>
      <c r="ZM62" s="841"/>
      <c r="ZN62" s="841"/>
      <c r="ZO62" s="841"/>
      <c r="ZP62" s="841"/>
      <c r="ZQ62" s="841"/>
      <c r="ZR62" s="841"/>
      <c r="ZS62" s="841"/>
      <c r="ZT62" s="841"/>
      <c r="ZU62" s="841"/>
      <c r="ZV62" s="841"/>
      <c r="ZW62" s="841"/>
      <c r="ZX62" s="841"/>
      <c r="ZY62" s="841"/>
      <c r="ZZ62" s="841"/>
      <c r="AAA62" s="841"/>
      <c r="AAB62" s="841"/>
      <c r="AAC62" s="841"/>
      <c r="AAD62" s="841"/>
      <c r="AAE62" s="841"/>
      <c r="AAF62" s="841"/>
      <c r="AAG62" s="841"/>
      <c r="AAH62" s="841"/>
      <c r="AAI62" s="841"/>
      <c r="AAJ62" s="841"/>
      <c r="AAK62" s="841"/>
      <c r="AAL62" s="841"/>
      <c r="AAM62" s="841"/>
      <c r="AAN62" s="841"/>
      <c r="AAO62" s="841"/>
      <c r="AAP62" s="841"/>
      <c r="AAQ62" s="841"/>
      <c r="AAR62" s="841"/>
      <c r="AAS62" s="841"/>
      <c r="AAT62" s="841"/>
      <c r="AAU62" s="841"/>
      <c r="AAV62" s="841"/>
      <c r="AAW62" s="841"/>
      <c r="AAX62" s="841"/>
      <c r="AAY62" s="841"/>
      <c r="AAZ62" s="841"/>
      <c r="ABA62" s="841"/>
      <c r="ABB62" s="841"/>
      <c r="ABC62" s="841"/>
      <c r="ABD62" s="841"/>
      <c r="ABE62" s="841"/>
      <c r="ABF62" s="841"/>
      <c r="ABG62" s="841"/>
      <c r="ABH62" s="841"/>
      <c r="ABI62" s="841"/>
      <c r="ABJ62" s="841"/>
      <c r="ABK62" s="841"/>
      <c r="ABL62" s="841"/>
      <c r="ABM62" s="841"/>
      <c r="ABN62" s="841"/>
      <c r="ABO62" s="841"/>
      <c r="ABP62" s="841"/>
      <c r="ABQ62" s="841"/>
      <c r="ABR62" s="841"/>
      <c r="ABS62" s="841"/>
      <c r="ABT62" s="841"/>
      <c r="ABU62" s="841"/>
      <c r="ABV62" s="841"/>
      <c r="ABW62" s="841"/>
      <c r="ABX62" s="841"/>
      <c r="ABY62" s="841"/>
      <c r="ABZ62" s="841"/>
      <c r="ACA62" s="841"/>
      <c r="ACB62" s="841"/>
      <c r="ACC62" s="841"/>
      <c r="ACD62" s="841"/>
      <c r="ACE62" s="841"/>
      <c r="ACF62" s="841"/>
      <c r="ACG62" s="841"/>
      <c r="ACH62" s="841"/>
      <c r="ACI62" s="841"/>
      <c r="ACJ62" s="841"/>
      <c r="ACK62" s="841"/>
      <c r="ACL62" s="841"/>
      <c r="ACM62" s="841"/>
      <c r="ACN62" s="841"/>
      <c r="ACO62" s="841"/>
      <c r="ACP62" s="841"/>
      <c r="ACQ62" s="841"/>
      <c r="ACR62" s="841"/>
      <c r="ACS62" s="841"/>
      <c r="ACT62" s="841"/>
      <c r="ACU62" s="841"/>
      <c r="ACV62" s="841"/>
      <c r="ACW62" s="841"/>
      <c r="ACX62" s="841"/>
      <c r="ACY62" s="841"/>
      <c r="ACZ62" s="841"/>
      <c r="ADA62" s="841"/>
      <c r="ADB62" s="841"/>
      <c r="ADC62" s="841"/>
      <c r="ADD62" s="841"/>
      <c r="ADE62" s="841"/>
      <c r="ADF62" s="841"/>
      <c r="ADG62" s="841"/>
      <c r="ADH62" s="841"/>
      <c r="ADI62" s="841"/>
      <c r="ADJ62" s="841"/>
      <c r="ADK62" s="841"/>
      <c r="ADL62" s="841"/>
      <c r="ADM62" s="841"/>
      <c r="ADN62" s="841"/>
      <c r="ADO62" s="841"/>
      <c r="ADP62" s="841"/>
      <c r="ADQ62" s="841"/>
      <c r="ADR62" s="841"/>
      <c r="ADS62" s="841"/>
      <c r="ADT62" s="841"/>
      <c r="ADU62" s="841"/>
      <c r="ADV62" s="841"/>
      <c r="ADW62" s="841"/>
      <c r="ADX62" s="841"/>
      <c r="ADY62" s="841"/>
      <c r="ADZ62" s="841"/>
      <c r="AEA62" s="841"/>
      <c r="AEB62" s="841"/>
      <c r="AEC62" s="841"/>
      <c r="AED62" s="841"/>
      <c r="AEE62" s="841"/>
      <c r="AEF62" s="841"/>
      <c r="AEG62" s="841"/>
      <c r="AEH62" s="841"/>
      <c r="AEI62" s="841"/>
      <c r="AEJ62" s="841"/>
      <c r="AEK62" s="841"/>
      <c r="AEL62" s="841"/>
      <c r="AEM62" s="841"/>
      <c r="AEN62" s="841"/>
      <c r="AEO62" s="841"/>
      <c r="AEP62" s="841"/>
      <c r="AEQ62" s="841"/>
      <c r="AER62" s="841"/>
      <c r="AES62" s="841"/>
      <c r="AET62" s="841"/>
      <c r="AEU62" s="841"/>
      <c r="AEV62" s="841"/>
      <c r="AEW62" s="841"/>
      <c r="AEX62" s="841"/>
      <c r="AEY62" s="841"/>
      <c r="AEZ62" s="841"/>
      <c r="AFA62" s="841"/>
      <c r="AFB62" s="841"/>
      <c r="AFC62" s="841"/>
      <c r="AFD62" s="841"/>
      <c r="AFE62" s="841"/>
      <c r="AFF62" s="841"/>
      <c r="AFG62" s="841"/>
      <c r="AFH62" s="841"/>
      <c r="AFI62" s="841"/>
      <c r="AFJ62" s="841"/>
      <c r="AFK62" s="841"/>
      <c r="AFL62" s="841"/>
      <c r="AFM62" s="841"/>
      <c r="AFN62" s="841"/>
      <c r="AFO62" s="841"/>
      <c r="AFP62" s="841"/>
      <c r="AFQ62" s="841"/>
      <c r="AFR62" s="841"/>
      <c r="AFS62" s="841"/>
      <c r="AFT62" s="841"/>
      <c r="AFU62" s="841"/>
      <c r="AFV62" s="841"/>
      <c r="AFW62" s="841"/>
      <c r="AFX62" s="841"/>
      <c r="AFY62" s="841"/>
      <c r="AFZ62" s="841"/>
      <c r="AGA62" s="841"/>
      <c r="AGB62" s="841"/>
      <c r="AGC62" s="841"/>
      <c r="AGD62" s="841"/>
      <c r="AGE62" s="841"/>
      <c r="AGF62" s="841"/>
      <c r="AGG62" s="841"/>
      <c r="AGH62" s="841"/>
      <c r="AGI62" s="841"/>
      <c r="AGJ62" s="841"/>
      <c r="AGK62" s="841"/>
      <c r="AGL62" s="841"/>
      <c r="AGM62" s="841"/>
      <c r="AGN62" s="841"/>
      <c r="AGO62" s="841"/>
      <c r="AGP62" s="841"/>
      <c r="AGQ62" s="841"/>
      <c r="AGR62" s="841"/>
      <c r="AGS62" s="841"/>
      <c r="AGT62" s="841"/>
      <c r="AGU62" s="841"/>
      <c r="AGV62" s="841"/>
      <c r="AGW62" s="841"/>
      <c r="AGX62" s="841"/>
      <c r="AGY62" s="841"/>
      <c r="AGZ62" s="841"/>
      <c r="AHA62" s="841"/>
      <c r="AHB62" s="841"/>
      <c r="AHC62" s="841"/>
      <c r="AHD62" s="841"/>
      <c r="AHE62" s="841"/>
      <c r="AHF62" s="841"/>
      <c r="AHG62" s="841"/>
      <c r="AHH62" s="841"/>
      <c r="AHI62" s="841"/>
      <c r="AHJ62" s="841"/>
      <c r="AHK62" s="841"/>
      <c r="AHL62" s="841"/>
      <c r="AHM62" s="841"/>
      <c r="AHN62" s="841"/>
      <c r="AHO62" s="841"/>
      <c r="AHP62" s="841"/>
      <c r="AHQ62" s="841"/>
      <c r="AHR62" s="841"/>
      <c r="AHS62" s="841"/>
      <c r="AHT62" s="841"/>
      <c r="AHU62" s="841"/>
      <c r="AHV62" s="841"/>
      <c r="AHW62" s="841"/>
      <c r="AHX62" s="841"/>
      <c r="AHY62" s="841"/>
      <c r="AHZ62" s="841"/>
      <c r="AIA62" s="841"/>
      <c r="AIB62" s="841"/>
      <c r="AIC62" s="841"/>
      <c r="AID62" s="841"/>
      <c r="AIE62" s="841"/>
      <c r="AIF62" s="841"/>
      <c r="AIG62" s="841"/>
      <c r="AIH62" s="841"/>
      <c r="AII62" s="841"/>
      <c r="AIJ62" s="841"/>
      <c r="AIK62" s="841"/>
      <c r="AIL62" s="841"/>
      <c r="AIM62" s="841"/>
      <c r="AIN62" s="841"/>
      <c r="AIO62" s="841"/>
      <c r="AIP62" s="841"/>
      <c r="AIQ62" s="841"/>
      <c r="AIR62" s="841"/>
      <c r="AIS62" s="841"/>
      <c r="AIT62" s="841"/>
      <c r="AIU62" s="841"/>
      <c r="AIV62" s="841"/>
      <c r="AIW62" s="841"/>
      <c r="AIX62" s="841"/>
      <c r="AIY62" s="841"/>
      <c r="AIZ62" s="841"/>
      <c r="AJA62" s="841"/>
      <c r="AJB62" s="841"/>
      <c r="AJC62" s="841"/>
      <c r="AJD62" s="841"/>
      <c r="AJE62" s="841"/>
      <c r="AJF62" s="841"/>
      <c r="AJG62" s="841"/>
      <c r="AJH62" s="841"/>
      <c r="AJI62" s="841"/>
      <c r="AJJ62" s="841"/>
      <c r="AJK62" s="841"/>
      <c r="AJL62" s="841"/>
      <c r="AJM62" s="841"/>
      <c r="AJN62" s="841"/>
      <c r="AJO62" s="841"/>
      <c r="AJP62" s="841"/>
      <c r="AJQ62" s="841"/>
      <c r="AJR62" s="841"/>
      <c r="AJS62" s="841"/>
      <c r="AJT62" s="841"/>
      <c r="AJU62" s="841"/>
      <c r="AJV62" s="841"/>
      <c r="AJW62" s="841"/>
      <c r="AJX62" s="841"/>
      <c r="AJY62" s="841"/>
      <c r="AJZ62" s="841"/>
      <c r="AKA62" s="841"/>
      <c r="AKB62" s="841"/>
      <c r="AKC62" s="841"/>
      <c r="AKD62" s="841"/>
      <c r="AKE62" s="841"/>
      <c r="AKF62" s="841"/>
      <c r="AKG62" s="841"/>
      <c r="AKH62" s="841"/>
      <c r="AKI62" s="841"/>
      <c r="AKJ62" s="841"/>
      <c r="AKK62" s="841"/>
      <c r="AKL62" s="841"/>
      <c r="AKM62" s="841"/>
      <c r="AKN62" s="841"/>
      <c r="AKO62" s="841"/>
      <c r="AKP62" s="841"/>
      <c r="AKQ62" s="841"/>
      <c r="AKR62" s="841"/>
      <c r="AKS62" s="841"/>
      <c r="AKT62" s="841"/>
      <c r="AKU62" s="841"/>
      <c r="AKV62" s="841"/>
      <c r="AKW62" s="841"/>
      <c r="AKX62" s="841"/>
      <c r="AKY62" s="841"/>
      <c r="AKZ62" s="841"/>
      <c r="ALA62" s="841"/>
      <c r="ALB62" s="841"/>
      <c r="ALC62" s="841"/>
      <c r="ALD62" s="841"/>
      <c r="ALE62" s="841"/>
      <c r="ALF62" s="841"/>
      <c r="ALG62" s="841"/>
      <c r="ALH62" s="841"/>
      <c r="ALI62" s="841"/>
      <c r="ALJ62" s="841"/>
      <c r="ALK62" s="841"/>
      <c r="ALL62" s="841"/>
      <c r="ALM62" s="841"/>
      <c r="ALN62" s="841"/>
      <c r="ALO62" s="841"/>
      <c r="ALP62" s="841"/>
      <c r="ALQ62" s="841"/>
      <c r="ALR62" s="841"/>
      <c r="ALS62" s="841"/>
      <c r="ALT62" s="841"/>
      <c r="ALU62" s="841"/>
      <c r="ALV62" s="841"/>
      <c r="ALW62" s="841"/>
      <c r="ALX62" s="841"/>
      <c r="ALY62" s="841"/>
      <c r="ALZ62" s="841"/>
      <c r="AMA62" s="841"/>
      <c r="AMB62" s="841"/>
      <c r="AMC62" s="841"/>
      <c r="AMD62" s="841"/>
      <c r="AME62" s="841"/>
      <c r="AMF62" s="841"/>
      <c r="AMG62" s="841"/>
      <c r="AMH62" s="841"/>
      <c r="AMI62" s="841"/>
      <c r="AMJ62" s="841"/>
      <c r="AMK62" s="841"/>
      <c r="AML62" s="841"/>
      <c r="AMM62" s="841"/>
      <c r="AMN62" s="841"/>
      <c r="AMO62" s="841"/>
      <c r="AMP62" s="841"/>
      <c r="AMQ62" s="841"/>
      <c r="AMR62" s="841"/>
      <c r="AMS62" s="841"/>
      <c r="AMT62" s="841"/>
      <c r="AMU62" s="841"/>
      <c r="AMV62" s="841"/>
      <c r="AMW62" s="841"/>
      <c r="AMX62" s="841"/>
      <c r="AMY62" s="841"/>
      <c r="AMZ62" s="841"/>
      <c r="ANA62" s="841"/>
      <c r="ANB62" s="841"/>
      <c r="ANC62" s="841"/>
      <c r="AND62" s="841"/>
      <c r="ANE62" s="841"/>
      <c r="ANF62" s="841"/>
      <c r="ANG62" s="841"/>
      <c r="ANH62" s="841"/>
      <c r="ANI62" s="841"/>
      <c r="ANJ62" s="841"/>
      <c r="ANK62" s="841"/>
      <c r="ANL62" s="841"/>
      <c r="ANM62" s="841"/>
      <c r="ANN62" s="841"/>
      <c r="ANO62" s="841"/>
      <c r="ANP62" s="841"/>
      <c r="ANQ62" s="841"/>
      <c r="ANR62" s="841"/>
      <c r="ANS62" s="841"/>
      <c r="ANT62" s="841"/>
      <c r="ANU62" s="841"/>
      <c r="ANV62" s="841"/>
      <c r="ANW62" s="841"/>
      <c r="ANX62" s="841"/>
      <c r="ANY62" s="841"/>
      <c r="ANZ62" s="841"/>
      <c r="AOA62" s="841"/>
      <c r="AOB62" s="841"/>
      <c r="AOC62" s="841"/>
      <c r="AOD62" s="841"/>
      <c r="AOE62" s="841"/>
      <c r="AOF62" s="841"/>
      <c r="AOG62" s="841"/>
      <c r="AOH62" s="841"/>
      <c r="AOI62" s="841"/>
      <c r="AOJ62" s="841"/>
      <c r="AOK62" s="841"/>
      <c r="AOL62" s="841"/>
      <c r="AOM62" s="841"/>
      <c r="AON62" s="841"/>
      <c r="AOO62" s="841"/>
      <c r="AOP62" s="841"/>
      <c r="AOQ62" s="841"/>
      <c r="AOR62" s="841"/>
      <c r="AOS62" s="841"/>
      <c r="AOT62" s="841"/>
      <c r="AOU62" s="841"/>
      <c r="AOV62" s="841"/>
      <c r="AOW62" s="841"/>
      <c r="AOX62" s="841"/>
      <c r="AOY62" s="841"/>
      <c r="AOZ62" s="841"/>
      <c r="APA62" s="841"/>
      <c r="APB62" s="841"/>
      <c r="APC62" s="841"/>
      <c r="APD62" s="841"/>
      <c r="APE62" s="841"/>
      <c r="APF62" s="841"/>
      <c r="APG62" s="841"/>
      <c r="APH62" s="841"/>
      <c r="API62" s="841"/>
      <c r="APJ62" s="841"/>
      <c r="APK62" s="841"/>
      <c r="APL62" s="841"/>
      <c r="APM62" s="841"/>
      <c r="APN62" s="841"/>
      <c r="APO62" s="841"/>
      <c r="APP62" s="841"/>
      <c r="APQ62" s="841"/>
      <c r="APR62" s="841"/>
      <c r="APS62" s="841"/>
      <c r="APT62" s="841"/>
      <c r="APU62" s="841"/>
      <c r="APV62" s="841"/>
      <c r="APW62" s="841"/>
      <c r="APX62" s="841"/>
      <c r="APY62" s="841"/>
      <c r="APZ62" s="841"/>
      <c r="AQA62" s="841"/>
      <c r="AQB62" s="841"/>
      <c r="AQC62" s="841"/>
      <c r="AQD62" s="841"/>
      <c r="AQE62" s="841"/>
      <c r="AQF62" s="841"/>
      <c r="AQG62" s="841"/>
      <c r="AQH62" s="841"/>
      <c r="AQI62" s="841"/>
      <c r="AQJ62" s="841"/>
      <c r="AQK62" s="841"/>
      <c r="AQL62" s="841"/>
      <c r="AQM62" s="841"/>
      <c r="AQN62" s="841"/>
      <c r="AQO62" s="841"/>
      <c r="AQP62" s="841"/>
      <c r="AQQ62" s="841"/>
      <c r="AQR62" s="841"/>
      <c r="AQS62" s="841"/>
      <c r="AQT62" s="841"/>
      <c r="AQU62" s="841"/>
      <c r="AQV62" s="841"/>
      <c r="AQW62" s="841"/>
      <c r="AQX62" s="841"/>
      <c r="AQY62" s="841"/>
      <c r="AQZ62" s="841"/>
      <c r="ARA62" s="841"/>
      <c r="ARB62" s="841"/>
      <c r="ARC62" s="841"/>
      <c r="ARD62" s="841"/>
      <c r="ARE62" s="841"/>
      <c r="ARF62" s="841"/>
      <c r="ARG62" s="841"/>
      <c r="ARH62" s="841"/>
      <c r="ARI62" s="841"/>
      <c r="ARJ62" s="841"/>
      <c r="ARK62" s="841"/>
      <c r="ARL62" s="841"/>
      <c r="ARM62" s="841"/>
      <c r="ARN62" s="841"/>
      <c r="ARO62" s="841"/>
      <c r="ARP62" s="841"/>
      <c r="ARQ62" s="841"/>
      <c r="ARR62" s="841"/>
      <c r="ARS62" s="841"/>
      <c r="ART62" s="841"/>
      <c r="ARU62" s="841"/>
      <c r="ARV62" s="841"/>
      <c r="ARW62" s="841"/>
      <c r="ARX62" s="841"/>
      <c r="ARY62" s="841"/>
      <c r="ARZ62" s="841"/>
      <c r="ASA62" s="841"/>
      <c r="ASB62" s="841"/>
      <c r="ASC62" s="841"/>
      <c r="ASD62" s="841"/>
      <c r="ASE62" s="841"/>
      <c r="ASF62" s="841"/>
      <c r="ASG62" s="841"/>
      <c r="ASH62" s="841"/>
      <c r="ASI62" s="841"/>
      <c r="ASJ62" s="841"/>
      <c r="ASK62" s="841"/>
      <c r="ASL62" s="841"/>
      <c r="ASM62" s="841"/>
      <c r="ASN62" s="841"/>
      <c r="ASO62" s="841"/>
      <c r="ASP62" s="841"/>
      <c r="ASQ62" s="841"/>
      <c r="ASR62" s="841"/>
      <c r="ASS62" s="841"/>
      <c r="AST62" s="841"/>
      <c r="ASU62" s="841"/>
      <c r="ASV62" s="841"/>
      <c r="ASW62" s="841"/>
      <c r="ASX62" s="841"/>
      <c r="ASY62" s="841"/>
      <c r="ASZ62" s="841"/>
      <c r="ATA62" s="841"/>
      <c r="ATB62" s="841"/>
      <c r="ATC62" s="841"/>
      <c r="ATD62" s="841"/>
      <c r="ATE62" s="841"/>
      <c r="ATF62" s="841"/>
      <c r="ATG62" s="841"/>
      <c r="ATH62" s="841"/>
      <c r="ATI62" s="841"/>
      <c r="ATJ62" s="841"/>
      <c r="ATK62" s="841"/>
      <c r="ATL62" s="841"/>
      <c r="ATM62" s="841"/>
      <c r="ATN62" s="841"/>
      <c r="ATO62" s="841"/>
      <c r="ATP62" s="841"/>
      <c r="ATQ62" s="841"/>
      <c r="ATR62" s="841"/>
      <c r="ATS62" s="841"/>
      <c r="ATT62" s="841"/>
      <c r="ATU62" s="841"/>
      <c r="ATV62" s="841"/>
      <c r="ATW62" s="841"/>
      <c r="ATX62" s="841"/>
      <c r="ATY62" s="841"/>
      <c r="ATZ62" s="841"/>
      <c r="AUA62" s="841"/>
      <c r="AUB62" s="841"/>
      <c r="AUC62" s="841"/>
      <c r="AUD62" s="841"/>
      <c r="AUE62" s="841"/>
      <c r="AUF62" s="841"/>
      <c r="AUG62" s="841"/>
      <c r="AUH62" s="841"/>
      <c r="AUI62" s="841"/>
      <c r="AUJ62" s="841"/>
      <c r="AUK62" s="841"/>
      <c r="AUL62" s="841"/>
      <c r="AUM62" s="841"/>
      <c r="AUN62" s="841"/>
      <c r="AUO62" s="841"/>
      <c r="AUP62" s="841"/>
      <c r="AUQ62" s="841"/>
      <c r="AUR62" s="841"/>
      <c r="AUS62" s="841"/>
      <c r="AUT62" s="841"/>
      <c r="AUU62" s="841"/>
      <c r="AUV62" s="841"/>
      <c r="AUW62" s="841"/>
      <c r="AUX62" s="841"/>
      <c r="AUY62" s="841"/>
      <c r="AUZ62" s="841"/>
      <c r="AVA62" s="841"/>
      <c r="AVB62" s="841"/>
      <c r="AVC62" s="841"/>
      <c r="AVD62" s="841"/>
      <c r="AVE62" s="841"/>
      <c r="AVF62" s="841"/>
      <c r="AVG62" s="841"/>
      <c r="AVH62" s="841"/>
      <c r="AVI62" s="841"/>
      <c r="AVJ62" s="841"/>
      <c r="AVK62" s="841"/>
      <c r="AVL62" s="841"/>
      <c r="AVM62" s="841"/>
      <c r="AVN62" s="841"/>
      <c r="AVO62" s="841"/>
      <c r="AVP62" s="841"/>
      <c r="AVQ62" s="841"/>
      <c r="AVR62" s="841"/>
      <c r="AVS62" s="841"/>
      <c r="AVT62" s="841"/>
      <c r="AVU62" s="841"/>
      <c r="AVV62" s="841"/>
      <c r="AVW62" s="841"/>
      <c r="AVX62" s="841"/>
      <c r="AVY62" s="841"/>
      <c r="AVZ62" s="841"/>
      <c r="AWA62" s="841"/>
      <c r="AWB62" s="841"/>
      <c r="AWC62" s="841"/>
      <c r="AWD62" s="841"/>
      <c r="AWE62" s="841"/>
      <c r="AWF62" s="841"/>
      <c r="AWG62" s="841"/>
      <c r="AWH62" s="841"/>
      <c r="AWI62" s="841"/>
      <c r="AWJ62" s="841"/>
      <c r="AWK62" s="841"/>
      <c r="AWL62" s="841"/>
      <c r="AWM62" s="841"/>
      <c r="AWN62" s="841"/>
      <c r="AWO62" s="841"/>
      <c r="AWP62" s="841"/>
      <c r="AWQ62" s="841"/>
      <c r="AWR62" s="841"/>
      <c r="AWS62" s="841"/>
      <c r="AWT62" s="841"/>
      <c r="AWU62" s="841"/>
      <c r="AWV62" s="841"/>
      <c r="AWW62" s="841"/>
      <c r="AWX62" s="841"/>
      <c r="AWY62" s="841"/>
      <c r="AWZ62" s="841"/>
      <c r="AXA62" s="841"/>
      <c r="AXB62" s="841"/>
      <c r="AXC62" s="841"/>
      <c r="AXD62" s="841"/>
      <c r="AXE62" s="841"/>
      <c r="AXF62" s="841"/>
      <c r="AXG62" s="841"/>
      <c r="AXH62" s="841"/>
      <c r="AXI62" s="841"/>
      <c r="AXJ62" s="841"/>
      <c r="AXK62" s="841"/>
      <c r="AXL62" s="841"/>
      <c r="AXM62" s="841"/>
      <c r="AXN62" s="841"/>
      <c r="AXO62" s="841"/>
      <c r="AXP62" s="841"/>
      <c r="AXQ62" s="841"/>
      <c r="AXR62" s="841"/>
      <c r="AXS62" s="841"/>
      <c r="AXT62" s="841"/>
      <c r="AXU62" s="841"/>
      <c r="AXV62" s="841"/>
      <c r="AXW62" s="841"/>
      <c r="AXX62" s="841"/>
      <c r="AXY62" s="841"/>
      <c r="AXZ62" s="841"/>
      <c r="AYA62" s="841"/>
      <c r="AYB62" s="841"/>
      <c r="AYC62" s="841"/>
      <c r="AYD62" s="841"/>
      <c r="AYE62" s="841"/>
      <c r="AYF62" s="841"/>
      <c r="AYG62" s="841"/>
      <c r="AYH62" s="841"/>
      <c r="AYI62" s="841"/>
      <c r="AYJ62" s="841"/>
      <c r="AYK62" s="841"/>
      <c r="AYL62" s="841"/>
      <c r="AYM62" s="841"/>
      <c r="AYN62" s="841"/>
      <c r="AYO62" s="841"/>
      <c r="AYP62" s="841"/>
      <c r="AYQ62" s="841"/>
      <c r="AYR62" s="841"/>
      <c r="AYS62" s="841"/>
    </row>
    <row r="63" spans="1:1345" s="687" customFormat="1" ht="27" customHeight="1">
      <c r="A63" s="1229" t="s">
        <v>61</v>
      </c>
      <c r="B63" s="1230"/>
      <c r="C63" s="1230"/>
      <c r="D63" s="1230"/>
      <c r="E63" s="1230"/>
      <c r="F63" s="1230"/>
      <c r="G63" s="1231"/>
      <c r="H63" s="731">
        <f t="shared" si="19"/>
        <v>195208</v>
      </c>
      <c r="I63" s="731">
        <f t="shared" si="6"/>
        <v>0</v>
      </c>
      <c r="J63" s="731">
        <f t="shared" si="23"/>
        <v>0</v>
      </c>
      <c r="K63" s="750">
        <f t="shared" si="24"/>
        <v>195208</v>
      </c>
      <c r="L63" s="751">
        <f>L58</f>
        <v>0</v>
      </c>
      <c r="M63" s="751">
        <f>M58</f>
        <v>0</v>
      </c>
      <c r="N63" s="752"/>
      <c r="O63" s="751">
        <f>O58</f>
        <v>0</v>
      </c>
      <c r="P63" s="751">
        <f>P58</f>
        <v>0</v>
      </c>
      <c r="Q63" s="752"/>
      <c r="R63" s="751">
        <f>R58</f>
        <v>0</v>
      </c>
      <c r="S63" s="751">
        <f>S58</f>
        <v>0</v>
      </c>
      <c r="T63" s="752"/>
      <c r="U63" s="751">
        <f>U58</f>
        <v>0</v>
      </c>
      <c r="V63" s="751">
        <f>V58</f>
        <v>0</v>
      </c>
      <c r="W63" s="752"/>
      <c r="X63" s="751">
        <f>X58</f>
        <v>0</v>
      </c>
      <c r="Y63" s="751">
        <f>Y58</f>
        <v>0</v>
      </c>
      <c r="Z63" s="752"/>
      <c r="AA63" s="751">
        <f>AA58</f>
        <v>0</v>
      </c>
      <c r="AB63" s="751">
        <f>AB58</f>
        <v>0</v>
      </c>
      <c r="AC63" s="752"/>
      <c r="AD63" s="751">
        <f>AD58</f>
        <v>0</v>
      </c>
      <c r="AE63" s="751">
        <f>AE58</f>
        <v>0</v>
      </c>
      <c r="AF63" s="752"/>
      <c r="AG63" s="751">
        <f>AG58</f>
        <v>0</v>
      </c>
      <c r="AH63" s="751">
        <f>AH58</f>
        <v>0</v>
      </c>
      <c r="AI63" s="752"/>
      <c r="AJ63" s="751">
        <f>AJ58</f>
        <v>0</v>
      </c>
      <c r="AK63" s="751">
        <f>AK58</f>
        <v>0</v>
      </c>
      <c r="AL63" s="752"/>
      <c r="AM63" s="751">
        <f>AM58</f>
        <v>0</v>
      </c>
      <c r="AN63" s="751">
        <f>AN58</f>
        <v>0</v>
      </c>
      <c r="AO63" s="752"/>
      <c r="AP63" s="751">
        <f>AP58</f>
        <v>0</v>
      </c>
      <c r="AQ63" s="751">
        <f>AQ58</f>
        <v>0</v>
      </c>
      <c r="AR63" s="752"/>
      <c r="AS63" s="751">
        <f>AS58</f>
        <v>0</v>
      </c>
      <c r="AT63" s="751">
        <f>AT58</f>
        <v>0</v>
      </c>
      <c r="AU63" s="752"/>
      <c r="AV63" s="751">
        <f>AV58</f>
        <v>0</v>
      </c>
      <c r="AW63" s="751">
        <f>AW58</f>
        <v>0</v>
      </c>
      <c r="AX63" s="752"/>
      <c r="AY63" s="751">
        <f>AY58</f>
        <v>0</v>
      </c>
      <c r="AZ63" s="751">
        <f>AZ58</f>
        <v>0</v>
      </c>
      <c r="BA63" s="752"/>
      <c r="BB63" s="751">
        <f>BB58</f>
        <v>0</v>
      </c>
      <c r="BC63" s="751">
        <f>BC58</f>
        <v>0</v>
      </c>
      <c r="BD63" s="752"/>
      <c r="BE63" s="751">
        <f>BE58</f>
        <v>0</v>
      </c>
      <c r="BF63" s="751">
        <f>BF58</f>
        <v>0</v>
      </c>
      <c r="BG63" s="752"/>
      <c r="BH63" s="751">
        <f>BH58</f>
        <v>0</v>
      </c>
      <c r="BI63" s="751">
        <f>BI58</f>
        <v>0</v>
      </c>
      <c r="BJ63" s="752"/>
      <c r="BK63" s="751">
        <f>BK58</f>
        <v>0</v>
      </c>
      <c r="BL63" s="751">
        <f>BL58</f>
        <v>0</v>
      </c>
      <c r="BM63" s="752"/>
      <c r="BN63" s="751">
        <f>BN58</f>
        <v>0</v>
      </c>
      <c r="BO63" s="751">
        <f>BO58</f>
        <v>0</v>
      </c>
      <c r="BP63" s="752"/>
      <c r="BQ63" s="751">
        <f>BQ58</f>
        <v>0</v>
      </c>
      <c r="BR63" s="751">
        <f>BR58</f>
        <v>0</v>
      </c>
      <c r="BS63" s="752"/>
      <c r="BT63" s="751">
        <f>BT58</f>
        <v>0</v>
      </c>
      <c r="BU63" s="751">
        <f>BU58</f>
        <v>0</v>
      </c>
      <c r="BV63" s="752"/>
      <c r="BW63" s="751">
        <f>BW58</f>
        <v>0</v>
      </c>
      <c r="BX63" s="751">
        <f>BX58</f>
        <v>0</v>
      </c>
      <c r="BY63" s="752"/>
      <c r="BZ63" s="751">
        <f>BZ58</f>
        <v>0</v>
      </c>
      <c r="CA63" s="751">
        <f>CA58</f>
        <v>0</v>
      </c>
      <c r="CB63" s="752"/>
      <c r="CC63" s="751">
        <f>CC58</f>
        <v>0</v>
      </c>
      <c r="CD63" s="751">
        <f>CD58</f>
        <v>0</v>
      </c>
      <c r="CE63" s="752"/>
      <c r="CF63" s="751">
        <f>CF58</f>
        <v>0</v>
      </c>
      <c r="CG63" s="751">
        <f>CG58</f>
        <v>0</v>
      </c>
      <c r="CH63" s="752"/>
      <c r="CI63" s="751">
        <f>CI58</f>
        <v>0</v>
      </c>
      <c r="CJ63" s="751">
        <f>CJ58</f>
        <v>0</v>
      </c>
      <c r="CK63" s="752"/>
      <c r="CL63" s="751">
        <f>CL58</f>
        <v>0</v>
      </c>
      <c r="CM63" s="751">
        <f>CM58</f>
        <v>0</v>
      </c>
      <c r="CN63" s="752"/>
      <c r="CO63" s="751">
        <f>CO58</f>
        <v>0</v>
      </c>
      <c r="CP63" s="751">
        <f>CP58</f>
        <v>0</v>
      </c>
      <c r="CQ63" s="752"/>
      <c r="CR63" s="751">
        <f>CR58</f>
        <v>0</v>
      </c>
      <c r="CS63" s="751">
        <f>CS58</f>
        <v>0</v>
      </c>
      <c r="CT63" s="752"/>
      <c r="CU63" s="751">
        <f>CU58</f>
        <v>0</v>
      </c>
      <c r="CV63" s="751">
        <f>CV58</f>
        <v>0</v>
      </c>
      <c r="CW63" s="752"/>
      <c r="CX63" s="751">
        <f>CX58</f>
        <v>0</v>
      </c>
      <c r="CY63" s="751">
        <f>CY58</f>
        <v>0</v>
      </c>
      <c r="CZ63" s="752"/>
      <c r="DA63" s="751">
        <f>DA58</f>
        <v>195208</v>
      </c>
      <c r="DB63" s="751">
        <f>DB58</f>
        <v>0</v>
      </c>
      <c r="DC63" s="752"/>
      <c r="DD63" s="751">
        <f>DD58</f>
        <v>0</v>
      </c>
      <c r="DE63" s="751">
        <f>DE58</f>
        <v>0</v>
      </c>
      <c r="DF63" s="752"/>
      <c r="DG63" s="751">
        <f>DG58</f>
        <v>0</v>
      </c>
      <c r="DH63" s="751">
        <f>DH58</f>
        <v>0</v>
      </c>
      <c r="DI63" s="752"/>
      <c r="DJ63" s="751">
        <f>DJ58</f>
        <v>0</v>
      </c>
      <c r="DK63" s="751">
        <f>DK58</f>
        <v>0</v>
      </c>
      <c r="DL63" s="752"/>
      <c r="DM63" s="751">
        <f>DM58</f>
        <v>0</v>
      </c>
      <c r="DN63" s="751">
        <f>DN58</f>
        <v>0</v>
      </c>
      <c r="DO63" s="752"/>
      <c r="DP63" s="751">
        <f>DP58</f>
        <v>0</v>
      </c>
      <c r="DQ63" s="751">
        <f>DQ58</f>
        <v>0</v>
      </c>
      <c r="DR63" s="752"/>
      <c r="DS63" s="751">
        <f>DS58</f>
        <v>0</v>
      </c>
      <c r="DT63" s="751">
        <f>DT58</f>
        <v>0</v>
      </c>
      <c r="DU63" s="752"/>
      <c r="DV63" s="751">
        <f>DV58</f>
        <v>0</v>
      </c>
      <c r="DW63" s="751">
        <f>DW58</f>
        <v>0</v>
      </c>
      <c r="DX63" s="752"/>
      <c r="DY63" s="751">
        <f>DY58</f>
        <v>0</v>
      </c>
      <c r="DZ63" s="751">
        <f>DZ58</f>
        <v>0</v>
      </c>
      <c r="EA63" s="752"/>
      <c r="EB63" s="751">
        <f>EB58</f>
        <v>0</v>
      </c>
      <c r="EC63" s="751">
        <f>EC58</f>
        <v>0</v>
      </c>
      <c r="ED63" s="752"/>
      <c r="EE63" s="751">
        <f t="shared" ref="EE63:EL63" si="29">EE58</f>
        <v>0</v>
      </c>
      <c r="EF63" s="751">
        <f t="shared" si="29"/>
        <v>0</v>
      </c>
      <c r="EG63" s="751">
        <f t="shared" si="29"/>
        <v>0</v>
      </c>
      <c r="EH63" s="751">
        <f t="shared" si="29"/>
        <v>0</v>
      </c>
      <c r="EI63" s="751">
        <f t="shared" si="29"/>
        <v>0</v>
      </c>
      <c r="EJ63" s="751">
        <f t="shared" si="29"/>
        <v>0</v>
      </c>
      <c r="EK63" s="751">
        <f t="shared" si="29"/>
        <v>0</v>
      </c>
      <c r="EL63" s="751">
        <f t="shared" si="29"/>
        <v>0</v>
      </c>
      <c r="EM63" s="752"/>
      <c r="EN63" s="751">
        <f>EN58</f>
        <v>0</v>
      </c>
      <c r="EO63" s="751">
        <f>EO58</f>
        <v>0</v>
      </c>
      <c r="EP63" s="752"/>
      <c r="EQ63" s="751">
        <f>EQ58</f>
        <v>0</v>
      </c>
      <c r="ER63" s="751">
        <f>ER58</f>
        <v>0</v>
      </c>
      <c r="ES63" s="752"/>
      <c r="ET63" s="751">
        <f>ET58</f>
        <v>0</v>
      </c>
      <c r="EU63" s="751">
        <f>EU58</f>
        <v>0</v>
      </c>
      <c r="EV63" s="752"/>
      <c r="EW63" s="751">
        <f>EW58</f>
        <v>0</v>
      </c>
      <c r="EX63" s="751">
        <f>EX58</f>
        <v>0</v>
      </c>
      <c r="EY63" s="752"/>
      <c r="EZ63" s="751">
        <f>EZ58</f>
        <v>0</v>
      </c>
      <c r="FA63" s="751">
        <f>FA58</f>
        <v>0</v>
      </c>
      <c r="FB63" s="752"/>
      <c r="FC63" s="751">
        <f>FC58</f>
        <v>0</v>
      </c>
      <c r="FD63" s="751">
        <f>FD58</f>
        <v>0</v>
      </c>
      <c r="FE63" s="752"/>
      <c r="FF63" s="751">
        <f>FF58</f>
        <v>0</v>
      </c>
      <c r="FG63" s="751">
        <f>FG58</f>
        <v>0</v>
      </c>
      <c r="FH63" s="752"/>
      <c r="FI63" s="751">
        <f>FI58</f>
        <v>0</v>
      </c>
      <c r="FJ63" s="751">
        <f>FJ58</f>
        <v>0</v>
      </c>
      <c r="FK63" s="752"/>
      <c r="FL63" s="751">
        <f>FL58</f>
        <v>0</v>
      </c>
      <c r="FM63" s="751">
        <f>FM58</f>
        <v>0</v>
      </c>
      <c r="FN63" s="752"/>
      <c r="FO63" s="751">
        <f>FO58</f>
        <v>0</v>
      </c>
      <c r="FP63" s="751">
        <f>FP58</f>
        <v>0</v>
      </c>
      <c r="FQ63" s="752"/>
      <c r="FR63" s="751">
        <f>FR58</f>
        <v>0</v>
      </c>
      <c r="FS63" s="751">
        <f>FS58</f>
        <v>0</v>
      </c>
      <c r="FT63" s="752"/>
      <c r="FU63" s="751">
        <f>FU58</f>
        <v>0</v>
      </c>
      <c r="FV63" s="751">
        <f>FV58</f>
        <v>0</v>
      </c>
      <c r="FW63" s="752"/>
      <c r="FX63" s="751">
        <f>FX58</f>
        <v>0</v>
      </c>
      <c r="FY63" s="751">
        <f>FY58</f>
        <v>0</v>
      </c>
      <c r="FZ63" s="752"/>
      <c r="GA63" s="731">
        <f>SUMIF($AM$5:$FX$5,"Kötelező feladatok",AM63:FX63)</f>
        <v>195208</v>
      </c>
      <c r="GB63" s="731">
        <f>SUMIF($AM$5:$FY$5,"Önként vállalt feladatok",AM63:FY63)</f>
        <v>0</v>
      </c>
      <c r="GC63" s="752"/>
      <c r="GD63" s="705">
        <f t="shared" si="3"/>
        <v>195208</v>
      </c>
      <c r="GE63" s="837">
        <f>SUM(GA63:GB63)</f>
        <v>195208</v>
      </c>
      <c r="GF63" s="841"/>
      <c r="GG63" s="841"/>
      <c r="GH63" s="841"/>
      <c r="GI63" s="841"/>
      <c r="GJ63" s="841"/>
      <c r="GK63" s="841"/>
      <c r="GL63" s="841"/>
      <c r="GM63" s="841"/>
      <c r="GN63" s="841"/>
      <c r="GO63" s="841"/>
      <c r="GP63" s="841"/>
      <c r="GQ63" s="841"/>
      <c r="GR63" s="841"/>
      <c r="GS63" s="841"/>
      <c r="GT63" s="841"/>
      <c r="GU63" s="841"/>
      <c r="GV63" s="841"/>
      <c r="GW63" s="841"/>
      <c r="GX63" s="841"/>
      <c r="GY63" s="841"/>
      <c r="GZ63" s="841"/>
      <c r="HA63" s="841"/>
      <c r="HB63" s="841"/>
      <c r="HC63" s="841"/>
      <c r="HD63" s="841"/>
      <c r="HE63" s="841"/>
      <c r="HF63" s="841"/>
      <c r="HG63" s="841"/>
      <c r="HH63" s="841"/>
      <c r="HI63" s="841"/>
      <c r="HJ63" s="841"/>
      <c r="HK63" s="841"/>
      <c r="HL63" s="841"/>
      <c r="HM63" s="841"/>
      <c r="HN63" s="841"/>
      <c r="HO63" s="841"/>
      <c r="HP63" s="841"/>
      <c r="HQ63" s="841"/>
      <c r="HR63" s="841"/>
      <c r="HS63" s="841"/>
      <c r="HT63" s="841"/>
      <c r="HU63" s="841"/>
      <c r="HV63" s="841"/>
      <c r="HW63" s="841"/>
      <c r="HX63" s="841"/>
      <c r="HY63" s="841"/>
      <c r="HZ63" s="841"/>
      <c r="IA63" s="841"/>
      <c r="IB63" s="841"/>
      <c r="IC63" s="841"/>
      <c r="ID63" s="841"/>
      <c r="IE63" s="841"/>
      <c r="IF63" s="841"/>
      <c r="IG63" s="841"/>
      <c r="IH63" s="841"/>
      <c r="II63" s="841"/>
      <c r="IJ63" s="841"/>
      <c r="IK63" s="841"/>
      <c r="IL63" s="841"/>
      <c r="IM63" s="841"/>
      <c r="IN63" s="841"/>
      <c r="IO63" s="841"/>
      <c r="IP63" s="841"/>
      <c r="IQ63" s="841"/>
      <c r="IR63" s="841"/>
      <c r="IS63" s="841"/>
      <c r="IT63" s="841"/>
      <c r="IU63" s="841"/>
      <c r="IV63" s="841"/>
      <c r="IW63" s="841"/>
      <c r="IX63" s="841"/>
      <c r="IY63" s="841"/>
      <c r="IZ63" s="841"/>
      <c r="JA63" s="841"/>
      <c r="JB63" s="841"/>
      <c r="JC63" s="841"/>
      <c r="JD63" s="841"/>
      <c r="JE63" s="841"/>
      <c r="JF63" s="841"/>
      <c r="JG63" s="841"/>
      <c r="JH63" s="841"/>
      <c r="JI63" s="841"/>
      <c r="JJ63" s="841"/>
      <c r="JK63" s="841"/>
      <c r="JL63" s="841"/>
      <c r="JM63" s="841"/>
      <c r="JN63" s="841"/>
      <c r="JO63" s="841"/>
      <c r="JP63" s="841"/>
      <c r="JQ63" s="841"/>
      <c r="JR63" s="841"/>
      <c r="JS63" s="841"/>
      <c r="JT63" s="841"/>
      <c r="JU63" s="841"/>
      <c r="JV63" s="841"/>
      <c r="JW63" s="841"/>
      <c r="JX63" s="841"/>
      <c r="JY63" s="841"/>
      <c r="JZ63" s="841"/>
      <c r="KA63" s="841"/>
      <c r="KB63" s="841"/>
      <c r="KC63" s="841"/>
      <c r="KD63" s="841"/>
      <c r="KE63" s="841"/>
      <c r="KF63" s="841"/>
      <c r="KG63" s="841"/>
      <c r="KH63" s="841"/>
      <c r="KI63" s="841"/>
      <c r="KJ63" s="841"/>
      <c r="KK63" s="841"/>
      <c r="KL63" s="841"/>
      <c r="KM63" s="841"/>
      <c r="KN63" s="841"/>
      <c r="KO63" s="841"/>
      <c r="KP63" s="841"/>
      <c r="KQ63" s="841"/>
      <c r="KR63" s="841"/>
      <c r="KS63" s="841"/>
      <c r="KT63" s="841"/>
      <c r="KU63" s="841"/>
      <c r="KV63" s="841"/>
      <c r="KW63" s="841"/>
      <c r="KX63" s="841"/>
      <c r="KY63" s="841"/>
      <c r="KZ63" s="841"/>
      <c r="LA63" s="841"/>
      <c r="LB63" s="841"/>
      <c r="LC63" s="841"/>
      <c r="LD63" s="841"/>
      <c r="LE63" s="841"/>
      <c r="LF63" s="841"/>
      <c r="LG63" s="841"/>
      <c r="LH63" s="841"/>
      <c r="LI63" s="841"/>
      <c r="LJ63" s="841"/>
      <c r="LK63" s="841"/>
      <c r="LL63" s="841"/>
      <c r="LM63" s="841"/>
      <c r="LN63" s="841"/>
      <c r="LO63" s="841"/>
      <c r="LP63" s="841"/>
      <c r="LQ63" s="841"/>
      <c r="LR63" s="841"/>
      <c r="LS63" s="841"/>
      <c r="LT63" s="841"/>
      <c r="LU63" s="841"/>
      <c r="LV63" s="841"/>
      <c r="LW63" s="841"/>
      <c r="LX63" s="841"/>
      <c r="LY63" s="841"/>
      <c r="LZ63" s="841"/>
      <c r="MA63" s="841"/>
      <c r="MB63" s="841"/>
      <c r="MC63" s="841"/>
      <c r="MD63" s="841"/>
      <c r="ME63" s="841"/>
      <c r="MF63" s="841"/>
      <c r="MG63" s="841"/>
      <c r="MH63" s="841"/>
      <c r="MI63" s="841"/>
      <c r="MJ63" s="841"/>
      <c r="MK63" s="841"/>
      <c r="ML63" s="841"/>
      <c r="MM63" s="841"/>
      <c r="MN63" s="841"/>
      <c r="MO63" s="841"/>
      <c r="MP63" s="841"/>
      <c r="MQ63" s="841"/>
      <c r="MR63" s="841"/>
      <c r="MS63" s="841"/>
      <c r="MT63" s="841"/>
      <c r="MU63" s="841"/>
      <c r="MV63" s="841"/>
      <c r="MW63" s="841"/>
      <c r="MX63" s="841"/>
      <c r="MY63" s="841"/>
      <c r="MZ63" s="841"/>
      <c r="NA63" s="841"/>
      <c r="NB63" s="841"/>
      <c r="NC63" s="841"/>
      <c r="ND63" s="841"/>
      <c r="NE63" s="841"/>
      <c r="NF63" s="841"/>
      <c r="NG63" s="841"/>
      <c r="NH63" s="841"/>
      <c r="NI63" s="841"/>
      <c r="NJ63" s="841"/>
      <c r="NK63" s="841"/>
      <c r="NL63" s="841"/>
      <c r="NM63" s="841"/>
      <c r="NN63" s="841"/>
      <c r="NO63" s="841"/>
      <c r="NP63" s="841"/>
      <c r="NQ63" s="841"/>
      <c r="NR63" s="841"/>
      <c r="NS63" s="841"/>
      <c r="NT63" s="841"/>
      <c r="NU63" s="841"/>
      <c r="NV63" s="841"/>
      <c r="NW63" s="841"/>
      <c r="NX63" s="841"/>
      <c r="NY63" s="841"/>
      <c r="NZ63" s="841"/>
      <c r="OA63" s="841"/>
      <c r="OB63" s="841"/>
      <c r="OC63" s="841"/>
      <c r="OD63" s="841"/>
      <c r="OE63" s="841"/>
      <c r="OF63" s="841"/>
      <c r="OG63" s="841"/>
      <c r="OH63" s="841"/>
      <c r="OI63" s="841"/>
      <c r="OJ63" s="841"/>
      <c r="OK63" s="841"/>
      <c r="OL63" s="841"/>
      <c r="OM63" s="841"/>
      <c r="ON63" s="841"/>
      <c r="OO63" s="841"/>
      <c r="OP63" s="841"/>
      <c r="OQ63" s="841"/>
      <c r="OR63" s="841"/>
      <c r="OS63" s="841"/>
      <c r="OT63" s="841"/>
      <c r="OU63" s="841"/>
      <c r="OV63" s="841"/>
      <c r="OW63" s="841"/>
      <c r="OX63" s="841"/>
      <c r="OY63" s="841"/>
      <c r="OZ63" s="841"/>
      <c r="PA63" s="841"/>
      <c r="PB63" s="841"/>
      <c r="PC63" s="841"/>
      <c r="PD63" s="841"/>
      <c r="PE63" s="841"/>
      <c r="PF63" s="841"/>
      <c r="PG63" s="841"/>
      <c r="PH63" s="841"/>
      <c r="PI63" s="841"/>
      <c r="PJ63" s="841"/>
      <c r="PK63" s="841"/>
      <c r="PL63" s="841"/>
      <c r="PM63" s="841"/>
      <c r="PN63" s="841"/>
      <c r="PO63" s="841"/>
      <c r="PP63" s="841"/>
      <c r="PQ63" s="841"/>
      <c r="PR63" s="841"/>
      <c r="PS63" s="841"/>
      <c r="PT63" s="841"/>
      <c r="PU63" s="841"/>
      <c r="PV63" s="841"/>
      <c r="PW63" s="841"/>
      <c r="PX63" s="841"/>
      <c r="PY63" s="841"/>
      <c r="PZ63" s="841"/>
      <c r="QA63" s="841"/>
      <c r="QB63" s="841"/>
      <c r="QC63" s="841"/>
      <c r="QD63" s="841"/>
      <c r="QE63" s="841"/>
      <c r="QF63" s="841"/>
      <c r="QG63" s="841"/>
      <c r="QH63" s="841"/>
      <c r="QI63" s="841"/>
      <c r="QJ63" s="841"/>
      <c r="QK63" s="841"/>
      <c r="QL63" s="841"/>
      <c r="QM63" s="841"/>
      <c r="QN63" s="841"/>
      <c r="QO63" s="841"/>
      <c r="QP63" s="841"/>
      <c r="QQ63" s="841"/>
      <c r="QR63" s="841"/>
      <c r="QS63" s="841"/>
      <c r="QT63" s="841"/>
      <c r="QU63" s="841"/>
      <c r="QV63" s="841"/>
      <c r="QW63" s="841"/>
      <c r="QX63" s="841"/>
      <c r="QY63" s="841"/>
      <c r="QZ63" s="841"/>
      <c r="RA63" s="841"/>
      <c r="RB63" s="841"/>
      <c r="RC63" s="841"/>
      <c r="RD63" s="841"/>
      <c r="RE63" s="841"/>
      <c r="RF63" s="841"/>
      <c r="RG63" s="841"/>
      <c r="RH63" s="841"/>
      <c r="RI63" s="841"/>
      <c r="RJ63" s="841"/>
      <c r="RK63" s="841"/>
      <c r="RL63" s="841"/>
      <c r="RM63" s="841"/>
      <c r="RN63" s="841"/>
      <c r="RO63" s="841"/>
      <c r="RP63" s="841"/>
      <c r="RQ63" s="841"/>
      <c r="RR63" s="841"/>
      <c r="RS63" s="841"/>
      <c r="RT63" s="841"/>
      <c r="RU63" s="841"/>
      <c r="RV63" s="841"/>
      <c r="RW63" s="841"/>
      <c r="RX63" s="841"/>
      <c r="RY63" s="841"/>
      <c r="RZ63" s="841"/>
      <c r="SA63" s="841"/>
      <c r="SB63" s="841"/>
      <c r="SC63" s="841"/>
      <c r="SD63" s="841"/>
      <c r="SE63" s="841"/>
      <c r="SF63" s="841"/>
      <c r="SG63" s="841"/>
      <c r="SH63" s="841"/>
      <c r="SI63" s="841"/>
      <c r="SJ63" s="841"/>
      <c r="SK63" s="841"/>
      <c r="SL63" s="841"/>
      <c r="SM63" s="841"/>
      <c r="SN63" s="841"/>
      <c r="SO63" s="841"/>
      <c r="SP63" s="841"/>
      <c r="SQ63" s="841"/>
      <c r="SR63" s="841"/>
      <c r="SS63" s="841"/>
      <c r="ST63" s="841"/>
      <c r="SU63" s="841"/>
      <c r="SV63" s="841"/>
      <c r="SW63" s="841"/>
      <c r="SX63" s="841"/>
      <c r="SY63" s="841"/>
      <c r="SZ63" s="841"/>
      <c r="TA63" s="841"/>
      <c r="TB63" s="841"/>
      <c r="TC63" s="841"/>
      <c r="TD63" s="841"/>
      <c r="TE63" s="841"/>
      <c r="TF63" s="841"/>
      <c r="TG63" s="841"/>
      <c r="TH63" s="841"/>
      <c r="TI63" s="841"/>
      <c r="TJ63" s="841"/>
      <c r="TK63" s="841"/>
      <c r="TL63" s="841"/>
      <c r="TM63" s="841"/>
      <c r="TN63" s="841"/>
      <c r="TO63" s="841"/>
      <c r="TP63" s="841"/>
      <c r="TQ63" s="841"/>
      <c r="TR63" s="841"/>
      <c r="TS63" s="841"/>
      <c r="TT63" s="841"/>
      <c r="TU63" s="841"/>
      <c r="TV63" s="841"/>
      <c r="TW63" s="841"/>
      <c r="TX63" s="841"/>
      <c r="TY63" s="841"/>
      <c r="TZ63" s="841"/>
      <c r="UA63" s="841"/>
      <c r="UB63" s="841"/>
      <c r="UC63" s="841"/>
      <c r="UD63" s="841"/>
      <c r="UE63" s="841"/>
      <c r="UF63" s="841"/>
      <c r="UG63" s="841"/>
      <c r="UH63" s="841"/>
      <c r="UI63" s="841"/>
      <c r="UJ63" s="841"/>
      <c r="UK63" s="841"/>
      <c r="UL63" s="841"/>
      <c r="UM63" s="841"/>
      <c r="UN63" s="841"/>
      <c r="UO63" s="841"/>
      <c r="UP63" s="841"/>
      <c r="UQ63" s="841"/>
      <c r="UR63" s="841"/>
      <c r="US63" s="841"/>
      <c r="UT63" s="841"/>
      <c r="UU63" s="841"/>
      <c r="UV63" s="841"/>
      <c r="UW63" s="841"/>
      <c r="UX63" s="841"/>
      <c r="UY63" s="841"/>
      <c r="UZ63" s="841"/>
      <c r="VA63" s="841"/>
      <c r="VB63" s="841"/>
      <c r="VC63" s="841"/>
      <c r="VD63" s="841"/>
      <c r="VE63" s="841"/>
      <c r="VF63" s="841"/>
      <c r="VG63" s="841"/>
      <c r="VH63" s="841"/>
      <c r="VI63" s="841"/>
      <c r="VJ63" s="841"/>
      <c r="VK63" s="841"/>
      <c r="VL63" s="841"/>
      <c r="VM63" s="841"/>
      <c r="VN63" s="841"/>
      <c r="VO63" s="841"/>
      <c r="VP63" s="841"/>
      <c r="VQ63" s="841"/>
      <c r="VR63" s="841"/>
      <c r="VS63" s="841"/>
      <c r="VT63" s="841"/>
      <c r="VU63" s="841"/>
      <c r="VV63" s="841"/>
      <c r="VW63" s="841"/>
      <c r="VX63" s="841"/>
      <c r="VY63" s="841"/>
      <c r="VZ63" s="841"/>
      <c r="WA63" s="841"/>
      <c r="WB63" s="841"/>
      <c r="WC63" s="841"/>
      <c r="WD63" s="841"/>
      <c r="WE63" s="841"/>
      <c r="WF63" s="841"/>
      <c r="WG63" s="841"/>
      <c r="WH63" s="841"/>
      <c r="WI63" s="841"/>
      <c r="WJ63" s="841"/>
      <c r="WK63" s="841"/>
      <c r="WL63" s="841"/>
      <c r="WM63" s="841"/>
      <c r="WN63" s="841"/>
      <c r="WO63" s="841"/>
      <c r="WP63" s="841"/>
      <c r="WQ63" s="841"/>
      <c r="WR63" s="841"/>
      <c r="WS63" s="841"/>
      <c r="WT63" s="841"/>
      <c r="WU63" s="841"/>
      <c r="WV63" s="841"/>
      <c r="WW63" s="841"/>
      <c r="WX63" s="841"/>
      <c r="WY63" s="841"/>
      <c r="WZ63" s="841"/>
      <c r="XA63" s="841"/>
      <c r="XB63" s="841"/>
      <c r="XC63" s="841"/>
      <c r="XD63" s="841"/>
      <c r="XE63" s="841"/>
      <c r="XF63" s="841"/>
      <c r="XG63" s="841"/>
      <c r="XH63" s="841"/>
      <c r="XI63" s="841"/>
      <c r="XJ63" s="841"/>
      <c r="XK63" s="841"/>
      <c r="XL63" s="841"/>
      <c r="XM63" s="841"/>
      <c r="XN63" s="841"/>
      <c r="XO63" s="841"/>
      <c r="XP63" s="841"/>
      <c r="XQ63" s="841"/>
      <c r="XR63" s="841"/>
      <c r="XS63" s="841"/>
      <c r="XT63" s="841"/>
      <c r="XU63" s="841"/>
      <c r="XV63" s="841"/>
      <c r="XW63" s="841"/>
      <c r="XX63" s="841"/>
      <c r="XY63" s="841"/>
      <c r="XZ63" s="841"/>
      <c r="YA63" s="841"/>
      <c r="YB63" s="841"/>
      <c r="YC63" s="841"/>
      <c r="YD63" s="841"/>
      <c r="YE63" s="841"/>
      <c r="YF63" s="841"/>
      <c r="YG63" s="841"/>
      <c r="YH63" s="841"/>
      <c r="YI63" s="841"/>
      <c r="YJ63" s="841"/>
      <c r="YK63" s="841"/>
      <c r="YL63" s="841"/>
      <c r="YM63" s="841"/>
      <c r="YN63" s="841"/>
      <c r="YO63" s="841"/>
      <c r="YP63" s="841"/>
      <c r="YQ63" s="841"/>
      <c r="YR63" s="841"/>
      <c r="YS63" s="841"/>
      <c r="YT63" s="841"/>
      <c r="YU63" s="841"/>
      <c r="YV63" s="841"/>
      <c r="YW63" s="841"/>
      <c r="YX63" s="841"/>
      <c r="YY63" s="841"/>
      <c r="YZ63" s="841"/>
      <c r="ZA63" s="841"/>
      <c r="ZB63" s="841"/>
      <c r="ZC63" s="841"/>
      <c r="ZD63" s="841"/>
      <c r="ZE63" s="841"/>
      <c r="ZF63" s="841"/>
      <c r="ZG63" s="841"/>
      <c r="ZH63" s="841"/>
      <c r="ZI63" s="841"/>
      <c r="ZJ63" s="841"/>
      <c r="ZK63" s="841"/>
      <c r="ZL63" s="841"/>
      <c r="ZM63" s="841"/>
      <c r="ZN63" s="841"/>
      <c r="ZO63" s="841"/>
      <c r="ZP63" s="841"/>
      <c r="ZQ63" s="841"/>
      <c r="ZR63" s="841"/>
      <c r="ZS63" s="841"/>
      <c r="ZT63" s="841"/>
      <c r="ZU63" s="841"/>
      <c r="ZV63" s="841"/>
      <c r="ZW63" s="841"/>
      <c r="ZX63" s="841"/>
      <c r="ZY63" s="841"/>
      <c r="ZZ63" s="841"/>
      <c r="AAA63" s="841"/>
      <c r="AAB63" s="841"/>
      <c r="AAC63" s="841"/>
      <c r="AAD63" s="841"/>
      <c r="AAE63" s="841"/>
      <c r="AAF63" s="841"/>
      <c r="AAG63" s="841"/>
      <c r="AAH63" s="841"/>
      <c r="AAI63" s="841"/>
      <c r="AAJ63" s="841"/>
      <c r="AAK63" s="841"/>
      <c r="AAL63" s="841"/>
      <c r="AAM63" s="841"/>
      <c r="AAN63" s="841"/>
      <c r="AAO63" s="841"/>
      <c r="AAP63" s="841"/>
      <c r="AAQ63" s="841"/>
      <c r="AAR63" s="841"/>
      <c r="AAS63" s="841"/>
      <c r="AAT63" s="841"/>
      <c r="AAU63" s="841"/>
      <c r="AAV63" s="841"/>
      <c r="AAW63" s="841"/>
      <c r="AAX63" s="841"/>
      <c r="AAY63" s="841"/>
      <c r="AAZ63" s="841"/>
      <c r="ABA63" s="841"/>
      <c r="ABB63" s="841"/>
      <c r="ABC63" s="841"/>
      <c r="ABD63" s="841"/>
      <c r="ABE63" s="841"/>
      <c r="ABF63" s="841"/>
      <c r="ABG63" s="841"/>
      <c r="ABH63" s="841"/>
      <c r="ABI63" s="841"/>
      <c r="ABJ63" s="841"/>
      <c r="ABK63" s="841"/>
      <c r="ABL63" s="841"/>
      <c r="ABM63" s="841"/>
      <c r="ABN63" s="841"/>
      <c r="ABO63" s="841"/>
      <c r="ABP63" s="841"/>
      <c r="ABQ63" s="841"/>
      <c r="ABR63" s="841"/>
      <c r="ABS63" s="841"/>
      <c r="ABT63" s="841"/>
      <c r="ABU63" s="841"/>
      <c r="ABV63" s="841"/>
      <c r="ABW63" s="841"/>
      <c r="ABX63" s="841"/>
      <c r="ABY63" s="841"/>
      <c r="ABZ63" s="841"/>
      <c r="ACA63" s="841"/>
      <c r="ACB63" s="841"/>
      <c r="ACC63" s="841"/>
      <c r="ACD63" s="841"/>
      <c r="ACE63" s="841"/>
      <c r="ACF63" s="841"/>
      <c r="ACG63" s="841"/>
      <c r="ACH63" s="841"/>
      <c r="ACI63" s="841"/>
      <c r="ACJ63" s="841"/>
      <c r="ACK63" s="841"/>
      <c r="ACL63" s="841"/>
      <c r="ACM63" s="841"/>
      <c r="ACN63" s="841"/>
      <c r="ACO63" s="841"/>
      <c r="ACP63" s="841"/>
      <c r="ACQ63" s="841"/>
      <c r="ACR63" s="841"/>
      <c r="ACS63" s="841"/>
      <c r="ACT63" s="841"/>
      <c r="ACU63" s="841"/>
      <c r="ACV63" s="841"/>
      <c r="ACW63" s="841"/>
      <c r="ACX63" s="841"/>
      <c r="ACY63" s="841"/>
      <c r="ACZ63" s="841"/>
      <c r="ADA63" s="841"/>
      <c r="ADB63" s="841"/>
      <c r="ADC63" s="841"/>
      <c r="ADD63" s="841"/>
      <c r="ADE63" s="841"/>
      <c r="ADF63" s="841"/>
      <c r="ADG63" s="841"/>
      <c r="ADH63" s="841"/>
      <c r="ADI63" s="841"/>
      <c r="ADJ63" s="841"/>
      <c r="ADK63" s="841"/>
      <c r="ADL63" s="841"/>
      <c r="ADM63" s="841"/>
      <c r="ADN63" s="841"/>
      <c r="ADO63" s="841"/>
      <c r="ADP63" s="841"/>
      <c r="ADQ63" s="841"/>
      <c r="ADR63" s="841"/>
      <c r="ADS63" s="841"/>
      <c r="ADT63" s="841"/>
      <c r="ADU63" s="841"/>
      <c r="ADV63" s="841"/>
      <c r="ADW63" s="841"/>
      <c r="ADX63" s="841"/>
      <c r="ADY63" s="841"/>
      <c r="ADZ63" s="841"/>
      <c r="AEA63" s="841"/>
      <c r="AEB63" s="841"/>
      <c r="AEC63" s="841"/>
      <c r="AED63" s="841"/>
      <c r="AEE63" s="841"/>
      <c r="AEF63" s="841"/>
      <c r="AEG63" s="841"/>
      <c r="AEH63" s="841"/>
      <c r="AEI63" s="841"/>
      <c r="AEJ63" s="841"/>
      <c r="AEK63" s="841"/>
      <c r="AEL63" s="841"/>
      <c r="AEM63" s="841"/>
      <c r="AEN63" s="841"/>
      <c r="AEO63" s="841"/>
      <c r="AEP63" s="841"/>
      <c r="AEQ63" s="841"/>
      <c r="AER63" s="841"/>
      <c r="AES63" s="841"/>
      <c r="AET63" s="841"/>
      <c r="AEU63" s="841"/>
      <c r="AEV63" s="841"/>
      <c r="AEW63" s="841"/>
      <c r="AEX63" s="841"/>
      <c r="AEY63" s="841"/>
      <c r="AEZ63" s="841"/>
      <c r="AFA63" s="841"/>
      <c r="AFB63" s="841"/>
      <c r="AFC63" s="841"/>
      <c r="AFD63" s="841"/>
      <c r="AFE63" s="841"/>
      <c r="AFF63" s="841"/>
      <c r="AFG63" s="841"/>
      <c r="AFH63" s="841"/>
      <c r="AFI63" s="841"/>
      <c r="AFJ63" s="841"/>
      <c r="AFK63" s="841"/>
      <c r="AFL63" s="841"/>
      <c r="AFM63" s="841"/>
      <c r="AFN63" s="841"/>
      <c r="AFO63" s="841"/>
      <c r="AFP63" s="841"/>
      <c r="AFQ63" s="841"/>
      <c r="AFR63" s="841"/>
      <c r="AFS63" s="841"/>
      <c r="AFT63" s="841"/>
      <c r="AFU63" s="841"/>
      <c r="AFV63" s="841"/>
      <c r="AFW63" s="841"/>
      <c r="AFX63" s="841"/>
      <c r="AFY63" s="841"/>
      <c r="AFZ63" s="841"/>
      <c r="AGA63" s="841"/>
      <c r="AGB63" s="841"/>
      <c r="AGC63" s="841"/>
      <c r="AGD63" s="841"/>
      <c r="AGE63" s="841"/>
      <c r="AGF63" s="841"/>
      <c r="AGG63" s="841"/>
      <c r="AGH63" s="841"/>
      <c r="AGI63" s="841"/>
      <c r="AGJ63" s="841"/>
      <c r="AGK63" s="841"/>
      <c r="AGL63" s="841"/>
      <c r="AGM63" s="841"/>
      <c r="AGN63" s="841"/>
      <c r="AGO63" s="841"/>
      <c r="AGP63" s="841"/>
      <c r="AGQ63" s="841"/>
      <c r="AGR63" s="841"/>
      <c r="AGS63" s="841"/>
      <c r="AGT63" s="841"/>
      <c r="AGU63" s="841"/>
      <c r="AGV63" s="841"/>
      <c r="AGW63" s="841"/>
      <c r="AGX63" s="841"/>
      <c r="AGY63" s="841"/>
      <c r="AGZ63" s="841"/>
      <c r="AHA63" s="841"/>
      <c r="AHB63" s="841"/>
      <c r="AHC63" s="841"/>
      <c r="AHD63" s="841"/>
      <c r="AHE63" s="841"/>
      <c r="AHF63" s="841"/>
      <c r="AHG63" s="841"/>
      <c r="AHH63" s="841"/>
      <c r="AHI63" s="841"/>
      <c r="AHJ63" s="841"/>
      <c r="AHK63" s="841"/>
      <c r="AHL63" s="841"/>
      <c r="AHM63" s="841"/>
      <c r="AHN63" s="841"/>
      <c r="AHO63" s="841"/>
      <c r="AHP63" s="841"/>
      <c r="AHQ63" s="841"/>
      <c r="AHR63" s="841"/>
      <c r="AHS63" s="841"/>
      <c r="AHT63" s="841"/>
      <c r="AHU63" s="841"/>
      <c r="AHV63" s="841"/>
      <c r="AHW63" s="841"/>
      <c r="AHX63" s="841"/>
      <c r="AHY63" s="841"/>
      <c r="AHZ63" s="841"/>
      <c r="AIA63" s="841"/>
      <c r="AIB63" s="841"/>
      <c r="AIC63" s="841"/>
      <c r="AID63" s="841"/>
      <c r="AIE63" s="841"/>
      <c r="AIF63" s="841"/>
      <c r="AIG63" s="841"/>
      <c r="AIH63" s="841"/>
      <c r="AII63" s="841"/>
      <c r="AIJ63" s="841"/>
      <c r="AIK63" s="841"/>
      <c r="AIL63" s="841"/>
      <c r="AIM63" s="841"/>
      <c r="AIN63" s="841"/>
      <c r="AIO63" s="841"/>
      <c r="AIP63" s="841"/>
      <c r="AIQ63" s="841"/>
      <c r="AIR63" s="841"/>
      <c r="AIS63" s="841"/>
      <c r="AIT63" s="841"/>
      <c r="AIU63" s="841"/>
      <c r="AIV63" s="841"/>
      <c r="AIW63" s="841"/>
      <c r="AIX63" s="841"/>
      <c r="AIY63" s="841"/>
      <c r="AIZ63" s="841"/>
      <c r="AJA63" s="841"/>
      <c r="AJB63" s="841"/>
      <c r="AJC63" s="841"/>
      <c r="AJD63" s="841"/>
      <c r="AJE63" s="841"/>
      <c r="AJF63" s="841"/>
      <c r="AJG63" s="841"/>
      <c r="AJH63" s="841"/>
      <c r="AJI63" s="841"/>
      <c r="AJJ63" s="841"/>
      <c r="AJK63" s="841"/>
      <c r="AJL63" s="841"/>
      <c r="AJM63" s="841"/>
      <c r="AJN63" s="841"/>
      <c r="AJO63" s="841"/>
      <c r="AJP63" s="841"/>
      <c r="AJQ63" s="841"/>
      <c r="AJR63" s="841"/>
      <c r="AJS63" s="841"/>
      <c r="AJT63" s="841"/>
      <c r="AJU63" s="841"/>
      <c r="AJV63" s="841"/>
      <c r="AJW63" s="841"/>
      <c r="AJX63" s="841"/>
      <c r="AJY63" s="841"/>
      <c r="AJZ63" s="841"/>
      <c r="AKA63" s="841"/>
      <c r="AKB63" s="841"/>
      <c r="AKC63" s="841"/>
      <c r="AKD63" s="841"/>
      <c r="AKE63" s="841"/>
      <c r="AKF63" s="841"/>
      <c r="AKG63" s="841"/>
      <c r="AKH63" s="841"/>
      <c r="AKI63" s="841"/>
      <c r="AKJ63" s="841"/>
      <c r="AKK63" s="841"/>
      <c r="AKL63" s="841"/>
      <c r="AKM63" s="841"/>
      <c r="AKN63" s="841"/>
      <c r="AKO63" s="841"/>
      <c r="AKP63" s="841"/>
      <c r="AKQ63" s="841"/>
      <c r="AKR63" s="841"/>
      <c r="AKS63" s="841"/>
      <c r="AKT63" s="841"/>
      <c r="AKU63" s="841"/>
      <c r="AKV63" s="841"/>
      <c r="AKW63" s="841"/>
      <c r="AKX63" s="841"/>
      <c r="AKY63" s="841"/>
      <c r="AKZ63" s="841"/>
      <c r="ALA63" s="841"/>
      <c r="ALB63" s="841"/>
      <c r="ALC63" s="841"/>
      <c r="ALD63" s="841"/>
      <c r="ALE63" s="841"/>
      <c r="ALF63" s="841"/>
      <c r="ALG63" s="841"/>
      <c r="ALH63" s="841"/>
      <c r="ALI63" s="841"/>
      <c r="ALJ63" s="841"/>
      <c r="ALK63" s="841"/>
      <c r="ALL63" s="841"/>
      <c r="ALM63" s="841"/>
      <c r="ALN63" s="841"/>
      <c r="ALO63" s="841"/>
      <c r="ALP63" s="841"/>
      <c r="ALQ63" s="841"/>
      <c r="ALR63" s="841"/>
      <c r="ALS63" s="841"/>
      <c r="ALT63" s="841"/>
      <c r="ALU63" s="841"/>
      <c r="ALV63" s="841"/>
      <c r="ALW63" s="841"/>
      <c r="ALX63" s="841"/>
      <c r="ALY63" s="841"/>
      <c r="ALZ63" s="841"/>
      <c r="AMA63" s="841"/>
      <c r="AMB63" s="841"/>
      <c r="AMC63" s="841"/>
      <c r="AMD63" s="841"/>
      <c r="AME63" s="841"/>
      <c r="AMF63" s="841"/>
      <c r="AMG63" s="841"/>
      <c r="AMH63" s="841"/>
      <c r="AMI63" s="841"/>
      <c r="AMJ63" s="841"/>
      <c r="AMK63" s="841"/>
      <c r="AML63" s="841"/>
      <c r="AMM63" s="841"/>
      <c r="AMN63" s="841"/>
      <c r="AMO63" s="841"/>
      <c r="AMP63" s="841"/>
      <c r="AMQ63" s="841"/>
      <c r="AMR63" s="841"/>
      <c r="AMS63" s="841"/>
      <c r="AMT63" s="841"/>
      <c r="AMU63" s="841"/>
      <c r="AMV63" s="841"/>
      <c r="AMW63" s="841"/>
      <c r="AMX63" s="841"/>
      <c r="AMY63" s="841"/>
      <c r="AMZ63" s="841"/>
      <c r="ANA63" s="841"/>
      <c r="ANB63" s="841"/>
      <c r="ANC63" s="841"/>
      <c r="AND63" s="841"/>
      <c r="ANE63" s="841"/>
      <c r="ANF63" s="841"/>
      <c r="ANG63" s="841"/>
      <c r="ANH63" s="841"/>
      <c r="ANI63" s="841"/>
      <c r="ANJ63" s="841"/>
      <c r="ANK63" s="841"/>
      <c r="ANL63" s="841"/>
      <c r="ANM63" s="841"/>
      <c r="ANN63" s="841"/>
      <c r="ANO63" s="841"/>
      <c r="ANP63" s="841"/>
      <c r="ANQ63" s="841"/>
      <c r="ANR63" s="841"/>
      <c r="ANS63" s="841"/>
      <c r="ANT63" s="841"/>
      <c r="ANU63" s="841"/>
      <c r="ANV63" s="841"/>
      <c r="ANW63" s="841"/>
      <c r="ANX63" s="841"/>
      <c r="ANY63" s="841"/>
      <c r="ANZ63" s="841"/>
      <c r="AOA63" s="841"/>
      <c r="AOB63" s="841"/>
      <c r="AOC63" s="841"/>
      <c r="AOD63" s="841"/>
      <c r="AOE63" s="841"/>
      <c r="AOF63" s="841"/>
      <c r="AOG63" s="841"/>
      <c r="AOH63" s="841"/>
      <c r="AOI63" s="841"/>
      <c r="AOJ63" s="841"/>
      <c r="AOK63" s="841"/>
      <c r="AOL63" s="841"/>
      <c r="AOM63" s="841"/>
      <c r="AON63" s="841"/>
      <c r="AOO63" s="841"/>
      <c r="AOP63" s="841"/>
      <c r="AOQ63" s="841"/>
      <c r="AOR63" s="841"/>
      <c r="AOS63" s="841"/>
      <c r="AOT63" s="841"/>
      <c r="AOU63" s="841"/>
      <c r="AOV63" s="841"/>
      <c r="AOW63" s="841"/>
      <c r="AOX63" s="841"/>
      <c r="AOY63" s="841"/>
      <c r="AOZ63" s="841"/>
      <c r="APA63" s="841"/>
      <c r="APB63" s="841"/>
      <c r="APC63" s="841"/>
      <c r="APD63" s="841"/>
      <c r="APE63" s="841"/>
      <c r="APF63" s="841"/>
      <c r="APG63" s="841"/>
      <c r="APH63" s="841"/>
      <c r="API63" s="841"/>
      <c r="APJ63" s="841"/>
      <c r="APK63" s="841"/>
      <c r="APL63" s="841"/>
      <c r="APM63" s="841"/>
      <c r="APN63" s="841"/>
      <c r="APO63" s="841"/>
      <c r="APP63" s="841"/>
      <c r="APQ63" s="841"/>
      <c r="APR63" s="841"/>
      <c r="APS63" s="841"/>
      <c r="APT63" s="841"/>
      <c r="APU63" s="841"/>
      <c r="APV63" s="841"/>
      <c r="APW63" s="841"/>
      <c r="APX63" s="841"/>
      <c r="APY63" s="841"/>
      <c r="APZ63" s="841"/>
      <c r="AQA63" s="841"/>
      <c r="AQB63" s="841"/>
      <c r="AQC63" s="841"/>
      <c r="AQD63" s="841"/>
      <c r="AQE63" s="841"/>
      <c r="AQF63" s="841"/>
      <c r="AQG63" s="841"/>
      <c r="AQH63" s="841"/>
      <c r="AQI63" s="841"/>
      <c r="AQJ63" s="841"/>
      <c r="AQK63" s="841"/>
      <c r="AQL63" s="841"/>
      <c r="AQM63" s="841"/>
      <c r="AQN63" s="841"/>
      <c r="AQO63" s="841"/>
      <c r="AQP63" s="841"/>
      <c r="AQQ63" s="841"/>
      <c r="AQR63" s="841"/>
      <c r="AQS63" s="841"/>
      <c r="AQT63" s="841"/>
      <c r="AQU63" s="841"/>
      <c r="AQV63" s="841"/>
      <c r="AQW63" s="841"/>
      <c r="AQX63" s="841"/>
      <c r="AQY63" s="841"/>
      <c r="AQZ63" s="841"/>
      <c r="ARA63" s="841"/>
      <c r="ARB63" s="841"/>
      <c r="ARC63" s="841"/>
      <c r="ARD63" s="841"/>
      <c r="ARE63" s="841"/>
      <c r="ARF63" s="841"/>
      <c r="ARG63" s="841"/>
      <c r="ARH63" s="841"/>
      <c r="ARI63" s="841"/>
      <c r="ARJ63" s="841"/>
      <c r="ARK63" s="841"/>
      <c r="ARL63" s="841"/>
      <c r="ARM63" s="841"/>
      <c r="ARN63" s="841"/>
      <c r="ARO63" s="841"/>
      <c r="ARP63" s="841"/>
      <c r="ARQ63" s="841"/>
      <c r="ARR63" s="841"/>
      <c r="ARS63" s="841"/>
      <c r="ART63" s="841"/>
      <c r="ARU63" s="841"/>
      <c r="ARV63" s="841"/>
      <c r="ARW63" s="841"/>
      <c r="ARX63" s="841"/>
      <c r="ARY63" s="841"/>
      <c r="ARZ63" s="841"/>
      <c r="ASA63" s="841"/>
      <c r="ASB63" s="841"/>
      <c r="ASC63" s="841"/>
      <c r="ASD63" s="841"/>
      <c r="ASE63" s="841"/>
      <c r="ASF63" s="841"/>
      <c r="ASG63" s="841"/>
      <c r="ASH63" s="841"/>
      <c r="ASI63" s="841"/>
      <c r="ASJ63" s="841"/>
      <c r="ASK63" s="841"/>
      <c r="ASL63" s="841"/>
      <c r="ASM63" s="841"/>
      <c r="ASN63" s="841"/>
      <c r="ASO63" s="841"/>
      <c r="ASP63" s="841"/>
      <c r="ASQ63" s="841"/>
      <c r="ASR63" s="841"/>
      <c r="ASS63" s="841"/>
      <c r="AST63" s="841"/>
      <c r="ASU63" s="841"/>
      <c r="ASV63" s="841"/>
      <c r="ASW63" s="841"/>
      <c r="ASX63" s="841"/>
      <c r="ASY63" s="841"/>
      <c r="ASZ63" s="841"/>
      <c r="ATA63" s="841"/>
      <c r="ATB63" s="841"/>
      <c r="ATC63" s="841"/>
      <c r="ATD63" s="841"/>
      <c r="ATE63" s="841"/>
      <c r="ATF63" s="841"/>
      <c r="ATG63" s="841"/>
      <c r="ATH63" s="841"/>
      <c r="ATI63" s="841"/>
      <c r="ATJ63" s="841"/>
      <c r="ATK63" s="841"/>
      <c r="ATL63" s="841"/>
      <c r="ATM63" s="841"/>
      <c r="ATN63" s="841"/>
      <c r="ATO63" s="841"/>
      <c r="ATP63" s="841"/>
      <c r="ATQ63" s="841"/>
      <c r="ATR63" s="841"/>
      <c r="ATS63" s="841"/>
      <c r="ATT63" s="841"/>
      <c r="ATU63" s="841"/>
      <c r="ATV63" s="841"/>
      <c r="ATW63" s="841"/>
      <c r="ATX63" s="841"/>
      <c r="ATY63" s="841"/>
      <c r="ATZ63" s="841"/>
      <c r="AUA63" s="841"/>
      <c r="AUB63" s="841"/>
      <c r="AUC63" s="841"/>
      <c r="AUD63" s="841"/>
      <c r="AUE63" s="841"/>
      <c r="AUF63" s="841"/>
      <c r="AUG63" s="841"/>
      <c r="AUH63" s="841"/>
      <c r="AUI63" s="841"/>
      <c r="AUJ63" s="841"/>
      <c r="AUK63" s="841"/>
      <c r="AUL63" s="841"/>
      <c r="AUM63" s="841"/>
      <c r="AUN63" s="841"/>
      <c r="AUO63" s="841"/>
      <c r="AUP63" s="841"/>
      <c r="AUQ63" s="841"/>
      <c r="AUR63" s="841"/>
      <c r="AUS63" s="841"/>
      <c r="AUT63" s="841"/>
      <c r="AUU63" s="841"/>
      <c r="AUV63" s="841"/>
      <c r="AUW63" s="841"/>
      <c r="AUX63" s="841"/>
      <c r="AUY63" s="841"/>
      <c r="AUZ63" s="841"/>
      <c r="AVA63" s="841"/>
      <c r="AVB63" s="841"/>
      <c r="AVC63" s="841"/>
      <c r="AVD63" s="841"/>
      <c r="AVE63" s="841"/>
      <c r="AVF63" s="841"/>
      <c r="AVG63" s="841"/>
      <c r="AVH63" s="841"/>
      <c r="AVI63" s="841"/>
      <c r="AVJ63" s="841"/>
      <c r="AVK63" s="841"/>
      <c r="AVL63" s="841"/>
      <c r="AVM63" s="841"/>
      <c r="AVN63" s="841"/>
      <c r="AVO63" s="841"/>
      <c r="AVP63" s="841"/>
      <c r="AVQ63" s="841"/>
      <c r="AVR63" s="841"/>
      <c r="AVS63" s="841"/>
      <c r="AVT63" s="841"/>
      <c r="AVU63" s="841"/>
      <c r="AVV63" s="841"/>
      <c r="AVW63" s="841"/>
      <c r="AVX63" s="841"/>
      <c r="AVY63" s="841"/>
      <c r="AVZ63" s="841"/>
      <c r="AWA63" s="841"/>
      <c r="AWB63" s="841"/>
      <c r="AWC63" s="841"/>
      <c r="AWD63" s="841"/>
      <c r="AWE63" s="841"/>
      <c r="AWF63" s="841"/>
      <c r="AWG63" s="841"/>
      <c r="AWH63" s="841"/>
      <c r="AWI63" s="841"/>
      <c r="AWJ63" s="841"/>
      <c r="AWK63" s="841"/>
      <c r="AWL63" s="841"/>
      <c r="AWM63" s="841"/>
      <c r="AWN63" s="841"/>
      <c r="AWO63" s="841"/>
      <c r="AWP63" s="841"/>
      <c r="AWQ63" s="841"/>
      <c r="AWR63" s="841"/>
      <c r="AWS63" s="841"/>
      <c r="AWT63" s="841"/>
      <c r="AWU63" s="841"/>
      <c r="AWV63" s="841"/>
      <c r="AWW63" s="841"/>
      <c r="AWX63" s="841"/>
      <c r="AWY63" s="841"/>
      <c r="AWZ63" s="841"/>
      <c r="AXA63" s="841"/>
      <c r="AXB63" s="841"/>
      <c r="AXC63" s="841"/>
      <c r="AXD63" s="841"/>
      <c r="AXE63" s="841"/>
      <c r="AXF63" s="841"/>
      <c r="AXG63" s="841"/>
      <c r="AXH63" s="841"/>
      <c r="AXI63" s="841"/>
      <c r="AXJ63" s="841"/>
      <c r="AXK63" s="841"/>
      <c r="AXL63" s="841"/>
      <c r="AXM63" s="841"/>
      <c r="AXN63" s="841"/>
      <c r="AXO63" s="841"/>
      <c r="AXP63" s="841"/>
      <c r="AXQ63" s="841"/>
      <c r="AXR63" s="841"/>
      <c r="AXS63" s="841"/>
      <c r="AXT63" s="841"/>
      <c r="AXU63" s="841"/>
      <c r="AXV63" s="841"/>
      <c r="AXW63" s="841"/>
      <c r="AXX63" s="841"/>
      <c r="AXY63" s="841"/>
      <c r="AXZ63" s="841"/>
      <c r="AYA63" s="841"/>
      <c r="AYB63" s="841"/>
      <c r="AYC63" s="841"/>
      <c r="AYD63" s="841"/>
      <c r="AYE63" s="841"/>
      <c r="AYF63" s="841"/>
      <c r="AYG63" s="841"/>
      <c r="AYH63" s="841"/>
      <c r="AYI63" s="841"/>
      <c r="AYJ63" s="841"/>
      <c r="AYK63" s="841"/>
      <c r="AYL63" s="841"/>
      <c r="AYM63" s="841"/>
      <c r="AYN63" s="841"/>
      <c r="AYO63" s="841"/>
      <c r="AYP63" s="841"/>
      <c r="AYQ63" s="841"/>
      <c r="AYR63" s="841"/>
      <c r="AYS63" s="841"/>
    </row>
    <row r="64" spans="1:1345" s="687" customFormat="1" ht="27" customHeight="1" thickBot="1">
      <c r="A64" s="1232" t="s">
        <v>62</v>
      </c>
      <c r="B64" s="1233"/>
      <c r="C64" s="1233"/>
      <c r="D64" s="1233"/>
      <c r="E64" s="1233"/>
      <c r="F64" s="1233"/>
      <c r="G64" s="1234"/>
      <c r="H64" s="731">
        <f t="shared" si="19"/>
        <v>1736666</v>
      </c>
      <c r="I64" s="731">
        <f>SUMIF($L$5:$FZ$5,"Önként vállalt feladatok",L64:FZ64)</f>
        <v>30766</v>
      </c>
      <c r="J64" s="731">
        <f t="shared" si="23"/>
        <v>0</v>
      </c>
      <c r="K64" s="750">
        <f>SUM(H64:J64)</f>
        <v>1767432</v>
      </c>
      <c r="L64" s="753">
        <f>L62-L63</f>
        <v>136288</v>
      </c>
      <c r="M64" s="753">
        <f>M62-M63</f>
        <v>0</v>
      </c>
      <c r="N64" s="754"/>
      <c r="O64" s="753">
        <f>O62-O63</f>
        <v>9845</v>
      </c>
      <c r="P64" s="753">
        <f>P62-P63</f>
        <v>0</v>
      </c>
      <c r="Q64" s="754"/>
      <c r="R64" s="753">
        <f>R62-R63</f>
        <v>1720</v>
      </c>
      <c r="S64" s="753">
        <f>S62-S63</f>
        <v>0</v>
      </c>
      <c r="T64" s="754"/>
      <c r="U64" s="753">
        <f>U62-U63</f>
        <v>147853</v>
      </c>
      <c r="V64" s="753">
        <f>V62-V63</f>
        <v>0</v>
      </c>
      <c r="W64" s="754"/>
      <c r="X64" s="753">
        <f>X62-X63</f>
        <v>8985</v>
      </c>
      <c r="Y64" s="753">
        <f>Y62-Y63</f>
        <v>0</v>
      </c>
      <c r="Z64" s="754"/>
      <c r="AA64" s="753">
        <f>AA62-AA63</f>
        <v>36629</v>
      </c>
      <c r="AB64" s="753">
        <f>AB62-AB63</f>
        <v>0</v>
      </c>
      <c r="AC64" s="754"/>
      <c r="AD64" s="753">
        <f>AD62-AD63</f>
        <v>18728</v>
      </c>
      <c r="AE64" s="753">
        <f>AE62-AE63</f>
        <v>0</v>
      </c>
      <c r="AF64" s="754"/>
      <c r="AG64" s="753">
        <f>AG62-AG63</f>
        <v>199</v>
      </c>
      <c r="AH64" s="753">
        <f>AH62-AH63</f>
        <v>0</v>
      </c>
      <c r="AI64" s="754"/>
      <c r="AJ64" s="753">
        <f>AJ62-AJ63</f>
        <v>64541</v>
      </c>
      <c r="AK64" s="753">
        <f>AK62-AK63</f>
        <v>0</v>
      </c>
      <c r="AL64" s="754"/>
      <c r="AM64" s="753">
        <f>AM62-AM63</f>
        <v>2451</v>
      </c>
      <c r="AN64" s="753">
        <f>AN62-AN63</f>
        <v>0</v>
      </c>
      <c r="AO64" s="754"/>
      <c r="AP64" s="753">
        <f>AP62-AP63</f>
        <v>2400</v>
      </c>
      <c r="AQ64" s="753">
        <f>AQ62-AQ63</f>
        <v>0</v>
      </c>
      <c r="AR64" s="754"/>
      <c r="AS64" s="753">
        <f>AS62-AS63</f>
        <v>19600</v>
      </c>
      <c r="AT64" s="753">
        <f>AT62-AT63</f>
        <v>0</v>
      </c>
      <c r="AU64" s="754"/>
      <c r="AV64" s="753">
        <f>AV62-AV63</f>
        <v>10989</v>
      </c>
      <c r="AW64" s="753">
        <f>AW62-AW63</f>
        <v>0</v>
      </c>
      <c r="AX64" s="754"/>
      <c r="AY64" s="753">
        <f>AY62-AY63</f>
        <v>0</v>
      </c>
      <c r="AZ64" s="753">
        <f>AZ62-AZ63</f>
        <v>1118</v>
      </c>
      <c r="BA64" s="754"/>
      <c r="BB64" s="753">
        <f>BB62-BB63</f>
        <v>2400</v>
      </c>
      <c r="BC64" s="753">
        <f>BC62-BC63</f>
        <v>0</v>
      </c>
      <c r="BD64" s="754"/>
      <c r="BE64" s="753">
        <f>BE62-BE63</f>
        <v>540</v>
      </c>
      <c r="BF64" s="753">
        <f>BF62-BF63</f>
        <v>0</v>
      </c>
      <c r="BG64" s="754"/>
      <c r="BH64" s="753">
        <f>BH62-BH63</f>
        <v>8426</v>
      </c>
      <c r="BI64" s="753">
        <f>BI62-BI63</f>
        <v>0</v>
      </c>
      <c r="BJ64" s="754"/>
      <c r="BK64" s="753">
        <f>BK62-BK63</f>
        <v>50291</v>
      </c>
      <c r="BL64" s="753">
        <f>BL62-BL63</f>
        <v>0</v>
      </c>
      <c r="BM64" s="754"/>
      <c r="BN64" s="753">
        <f>BN62-BN63</f>
        <v>9037</v>
      </c>
      <c r="BO64" s="753">
        <f>BO62-BO63</f>
        <v>0</v>
      </c>
      <c r="BP64" s="754"/>
      <c r="BQ64" s="753">
        <f>BQ62-BQ63</f>
        <v>0</v>
      </c>
      <c r="BR64" s="753">
        <f>BR62-BR63</f>
        <v>0</v>
      </c>
      <c r="BS64" s="754"/>
      <c r="BT64" s="753">
        <f>BT62-BT63</f>
        <v>33473</v>
      </c>
      <c r="BU64" s="753">
        <f>BU62-BU63</f>
        <v>0</v>
      </c>
      <c r="BV64" s="754"/>
      <c r="BW64" s="753">
        <f>BW62-BW63</f>
        <v>24717</v>
      </c>
      <c r="BX64" s="753">
        <f>BX62-BX63</f>
        <v>0</v>
      </c>
      <c r="BY64" s="754"/>
      <c r="BZ64" s="753">
        <f>BZ62-BZ63</f>
        <v>37</v>
      </c>
      <c r="CA64" s="753">
        <f>CA62-CA63</f>
        <v>0</v>
      </c>
      <c r="CB64" s="754"/>
      <c r="CC64" s="753">
        <f>CC62-CC63</f>
        <v>0</v>
      </c>
      <c r="CD64" s="753">
        <f>CD62-CD63</f>
        <v>0</v>
      </c>
      <c r="CE64" s="754"/>
      <c r="CF64" s="753">
        <f>CF62-CF63</f>
        <v>400504</v>
      </c>
      <c r="CG64" s="753">
        <f>CG62-CG63</f>
        <v>0</v>
      </c>
      <c r="CH64" s="754"/>
      <c r="CI64" s="753">
        <f>CI62-CI63</f>
        <v>3709</v>
      </c>
      <c r="CJ64" s="753">
        <f>CJ62-CJ63</f>
        <v>0</v>
      </c>
      <c r="CK64" s="754"/>
      <c r="CL64" s="753">
        <f>CL62-CL63</f>
        <v>371693</v>
      </c>
      <c r="CM64" s="753">
        <f>CM62-CM63</f>
        <v>0</v>
      </c>
      <c r="CN64" s="754"/>
      <c r="CO64" s="753">
        <f>CO62-CO63</f>
        <v>30422</v>
      </c>
      <c r="CP64" s="753">
        <f>CP62-CP63</f>
        <v>0</v>
      </c>
      <c r="CQ64" s="754"/>
      <c r="CR64" s="753">
        <f>CR62-CR63</f>
        <v>87762</v>
      </c>
      <c r="CS64" s="753">
        <f>CS62-CS63</f>
        <v>0</v>
      </c>
      <c r="CT64" s="754"/>
      <c r="CU64" s="753">
        <f>CU62-CU63</f>
        <v>0</v>
      </c>
      <c r="CV64" s="753">
        <f>CV62-CV63</f>
        <v>20979</v>
      </c>
      <c r="CW64" s="754"/>
      <c r="CX64" s="753">
        <f>CX62-CX63</f>
        <v>100000</v>
      </c>
      <c r="CY64" s="753">
        <f>CY62-CY63</f>
        <v>0</v>
      </c>
      <c r="CZ64" s="754"/>
      <c r="DA64" s="753">
        <f>DA62-DA63</f>
        <v>120430</v>
      </c>
      <c r="DB64" s="753">
        <f>DB62-DB63</f>
        <v>0</v>
      </c>
      <c r="DC64" s="754"/>
      <c r="DD64" s="753">
        <f>DD62-DD63</f>
        <v>2877</v>
      </c>
      <c r="DE64" s="753">
        <f>DE62-DE63</f>
        <v>0</v>
      </c>
      <c r="DF64" s="754"/>
      <c r="DG64" s="753">
        <f>DG62-DG63</f>
        <v>6101</v>
      </c>
      <c r="DH64" s="753">
        <f>DH62-DH63</f>
        <v>0</v>
      </c>
      <c r="DI64" s="754"/>
      <c r="DJ64" s="753">
        <f>DJ62-DJ63</f>
        <v>6574</v>
      </c>
      <c r="DK64" s="753">
        <f>DK62-DK63</f>
        <v>0</v>
      </c>
      <c r="DL64" s="754"/>
      <c r="DM64" s="753">
        <f>DM62-DM63</f>
        <v>0</v>
      </c>
      <c r="DN64" s="753">
        <f>DN62-DN63</f>
        <v>0</v>
      </c>
      <c r="DO64" s="754"/>
      <c r="DP64" s="753">
        <f>DP62-DP63</f>
        <v>0</v>
      </c>
      <c r="DQ64" s="753">
        <f>DQ62-DQ63</f>
        <v>0</v>
      </c>
      <c r="DR64" s="754"/>
      <c r="DS64" s="753">
        <f>DS62-DS63</f>
        <v>62728</v>
      </c>
      <c r="DT64" s="753">
        <f>DT62-DT63</f>
        <v>0</v>
      </c>
      <c r="DU64" s="754"/>
      <c r="DV64" s="753">
        <f>DV62-DV63</f>
        <v>0</v>
      </c>
      <c r="DW64" s="753">
        <f>DW62-DW63</f>
        <v>0</v>
      </c>
      <c r="DX64" s="754"/>
      <c r="DY64" s="753">
        <f>DY62-DY63</f>
        <v>17425</v>
      </c>
      <c r="DZ64" s="753">
        <f>DZ62-DZ63</f>
        <v>0</v>
      </c>
      <c r="EA64" s="754"/>
      <c r="EB64" s="753">
        <f>EB62-EB63</f>
        <v>1580</v>
      </c>
      <c r="EC64" s="753">
        <f>EC62-EC63</f>
        <v>0</v>
      </c>
      <c r="ED64" s="754"/>
      <c r="EE64" s="753">
        <f t="shared" ref="EE64:EL64" si="30">EE62-EE63</f>
        <v>0</v>
      </c>
      <c r="EF64" s="753">
        <f t="shared" si="30"/>
        <v>0</v>
      </c>
      <c r="EG64" s="753">
        <f t="shared" si="30"/>
        <v>0</v>
      </c>
      <c r="EH64" s="753">
        <f t="shared" si="30"/>
        <v>23614</v>
      </c>
      <c r="EI64" s="753">
        <f t="shared" si="30"/>
        <v>0</v>
      </c>
      <c r="EJ64" s="753">
        <f t="shared" si="30"/>
        <v>0</v>
      </c>
      <c r="EK64" s="753">
        <f t="shared" si="30"/>
        <v>0</v>
      </c>
      <c r="EL64" s="753">
        <f t="shared" si="30"/>
        <v>0</v>
      </c>
      <c r="EM64" s="754"/>
      <c r="EN64" s="753">
        <f>EN62-EN63</f>
        <v>3984</v>
      </c>
      <c r="EO64" s="753">
        <f>EO62-EO63</f>
        <v>0</v>
      </c>
      <c r="EP64" s="754"/>
      <c r="EQ64" s="753">
        <f>EQ62-EQ63</f>
        <v>0</v>
      </c>
      <c r="ER64" s="753">
        <f>ER62-ER63</f>
        <v>0</v>
      </c>
      <c r="ES64" s="754"/>
      <c r="ET64" s="753">
        <f>ET62-ET63</f>
        <v>0</v>
      </c>
      <c r="EU64" s="753">
        <f>EU62-EU63</f>
        <v>3968</v>
      </c>
      <c r="EV64" s="754"/>
      <c r="EW64" s="753">
        <f>EW62-EW63</f>
        <v>0</v>
      </c>
      <c r="EX64" s="753">
        <f>EX62-EX63</f>
        <v>0</v>
      </c>
      <c r="EY64" s="754"/>
      <c r="EZ64" s="753">
        <f>EZ62-EZ63</f>
        <v>0</v>
      </c>
      <c r="FA64" s="753">
        <f>FA62-FA63</f>
        <v>4177</v>
      </c>
      <c r="FB64" s="754"/>
      <c r="FC64" s="753">
        <f>FC62-FC63</f>
        <v>326</v>
      </c>
      <c r="FD64" s="753">
        <f>FD62-FD63</f>
        <v>0</v>
      </c>
      <c r="FE64" s="754"/>
      <c r="FF64" s="753">
        <f>FF62-FF63</f>
        <v>59143</v>
      </c>
      <c r="FG64" s="753">
        <f>FG62-FG63</f>
        <v>0</v>
      </c>
      <c r="FH64" s="754"/>
      <c r="FI64" s="753">
        <f>FI62-FI63</f>
        <v>0</v>
      </c>
      <c r="FJ64" s="753">
        <f>FJ62-FJ63</f>
        <v>9</v>
      </c>
      <c r="FK64" s="754"/>
      <c r="FL64" s="753">
        <f>FL62-FL63</f>
        <v>18754</v>
      </c>
      <c r="FM64" s="753">
        <f>FM62-FM63</f>
        <v>0</v>
      </c>
      <c r="FN64" s="754"/>
      <c r="FO64" s="753">
        <f>FO62-FO63</f>
        <v>40408</v>
      </c>
      <c r="FP64" s="753">
        <f>FP62-FP63</f>
        <v>0</v>
      </c>
      <c r="FQ64" s="754"/>
      <c r="FR64" s="753">
        <f>FR62-FR63</f>
        <v>0</v>
      </c>
      <c r="FS64" s="753">
        <f>FS62-FS63</f>
        <v>515</v>
      </c>
      <c r="FT64" s="754"/>
      <c r="FU64" s="753">
        <f>FU62-FU63</f>
        <v>826</v>
      </c>
      <c r="FV64" s="753">
        <f>FV62-FV63</f>
        <v>0</v>
      </c>
      <c r="FW64" s="754"/>
      <c r="FX64" s="753">
        <f>FX62-FX63</f>
        <v>1051</v>
      </c>
      <c r="FY64" s="753">
        <f>FY62-FY63</f>
        <v>0</v>
      </c>
      <c r="FZ64" s="754"/>
      <c r="GA64" s="731">
        <f>SUMIF($AM$5:$FX$5,"Kötelező feladatok",AM64:FX64)</f>
        <v>1524272</v>
      </c>
      <c r="GB64" s="731">
        <f>SUMIF($AM$5:$FY$5,"Önként vállalt feladatok",AM64:FY64)</f>
        <v>30766</v>
      </c>
      <c r="GC64" s="754"/>
      <c r="GD64" s="705">
        <f t="shared" si="3"/>
        <v>1555038</v>
      </c>
      <c r="GE64" s="837">
        <f>SUM(GA64:GB64)</f>
        <v>1555038</v>
      </c>
      <c r="GF64" s="841"/>
      <c r="GG64" s="841"/>
      <c r="GH64" s="841"/>
      <c r="GI64" s="841"/>
      <c r="GJ64" s="841"/>
      <c r="GK64" s="841"/>
      <c r="GL64" s="841"/>
      <c r="GM64" s="841"/>
      <c r="GN64" s="841"/>
      <c r="GO64" s="841"/>
      <c r="GP64" s="841"/>
      <c r="GQ64" s="841"/>
      <c r="GR64" s="841"/>
      <c r="GS64" s="841"/>
      <c r="GT64" s="841"/>
      <c r="GU64" s="841"/>
      <c r="GV64" s="841"/>
      <c r="GW64" s="841"/>
      <c r="GX64" s="841"/>
      <c r="GY64" s="841"/>
      <c r="GZ64" s="841"/>
      <c r="HA64" s="841"/>
      <c r="HB64" s="841"/>
      <c r="HC64" s="841"/>
      <c r="HD64" s="841"/>
      <c r="HE64" s="841"/>
      <c r="HF64" s="841"/>
      <c r="HG64" s="841"/>
      <c r="HH64" s="841"/>
      <c r="HI64" s="841"/>
      <c r="HJ64" s="841"/>
      <c r="HK64" s="841"/>
      <c r="HL64" s="841"/>
      <c r="HM64" s="841"/>
      <c r="HN64" s="841"/>
      <c r="HO64" s="841"/>
      <c r="HP64" s="841"/>
      <c r="HQ64" s="841"/>
      <c r="HR64" s="841"/>
      <c r="HS64" s="841"/>
      <c r="HT64" s="841"/>
      <c r="HU64" s="841"/>
      <c r="HV64" s="841"/>
      <c r="HW64" s="841"/>
      <c r="HX64" s="841"/>
      <c r="HY64" s="841"/>
      <c r="HZ64" s="841"/>
      <c r="IA64" s="841"/>
      <c r="IB64" s="841"/>
      <c r="IC64" s="841"/>
      <c r="ID64" s="841"/>
      <c r="IE64" s="841"/>
      <c r="IF64" s="841"/>
      <c r="IG64" s="841"/>
      <c r="IH64" s="841"/>
      <c r="II64" s="841"/>
      <c r="IJ64" s="841"/>
      <c r="IK64" s="841"/>
      <c r="IL64" s="841"/>
      <c r="IM64" s="841"/>
      <c r="IN64" s="841"/>
      <c r="IO64" s="841"/>
      <c r="IP64" s="841"/>
      <c r="IQ64" s="841"/>
      <c r="IR64" s="841"/>
      <c r="IS64" s="841"/>
      <c r="IT64" s="841"/>
      <c r="IU64" s="841"/>
      <c r="IV64" s="841"/>
      <c r="IW64" s="841"/>
      <c r="IX64" s="841"/>
      <c r="IY64" s="841"/>
      <c r="IZ64" s="841"/>
      <c r="JA64" s="841"/>
      <c r="JB64" s="841"/>
      <c r="JC64" s="841"/>
      <c r="JD64" s="841"/>
      <c r="JE64" s="841"/>
      <c r="JF64" s="841"/>
      <c r="JG64" s="841"/>
      <c r="JH64" s="841"/>
      <c r="JI64" s="841"/>
      <c r="JJ64" s="841"/>
      <c r="JK64" s="841"/>
      <c r="JL64" s="841"/>
      <c r="JM64" s="841"/>
      <c r="JN64" s="841"/>
      <c r="JO64" s="841"/>
      <c r="JP64" s="841"/>
      <c r="JQ64" s="841"/>
      <c r="JR64" s="841"/>
      <c r="JS64" s="841"/>
      <c r="JT64" s="841"/>
      <c r="JU64" s="841"/>
      <c r="JV64" s="841"/>
      <c r="JW64" s="841"/>
      <c r="JX64" s="841"/>
      <c r="JY64" s="841"/>
      <c r="JZ64" s="841"/>
      <c r="KA64" s="841"/>
      <c r="KB64" s="841"/>
      <c r="KC64" s="841"/>
      <c r="KD64" s="841"/>
      <c r="KE64" s="841"/>
      <c r="KF64" s="841"/>
      <c r="KG64" s="841"/>
      <c r="KH64" s="841"/>
      <c r="KI64" s="841"/>
      <c r="KJ64" s="841"/>
      <c r="KK64" s="841"/>
      <c r="KL64" s="841"/>
      <c r="KM64" s="841"/>
      <c r="KN64" s="841"/>
      <c r="KO64" s="841"/>
      <c r="KP64" s="841"/>
      <c r="KQ64" s="841"/>
      <c r="KR64" s="841"/>
      <c r="KS64" s="841"/>
      <c r="KT64" s="841"/>
      <c r="KU64" s="841"/>
      <c r="KV64" s="841"/>
      <c r="KW64" s="841"/>
      <c r="KX64" s="841"/>
      <c r="KY64" s="841"/>
      <c r="KZ64" s="841"/>
      <c r="LA64" s="841"/>
      <c r="LB64" s="841"/>
      <c r="LC64" s="841"/>
      <c r="LD64" s="841"/>
      <c r="LE64" s="841"/>
      <c r="LF64" s="841"/>
      <c r="LG64" s="841"/>
      <c r="LH64" s="841"/>
      <c r="LI64" s="841"/>
      <c r="LJ64" s="841"/>
      <c r="LK64" s="841"/>
      <c r="LL64" s="841"/>
      <c r="LM64" s="841"/>
      <c r="LN64" s="841"/>
      <c r="LO64" s="841"/>
      <c r="LP64" s="841"/>
      <c r="LQ64" s="841"/>
      <c r="LR64" s="841"/>
      <c r="LS64" s="841"/>
      <c r="LT64" s="841"/>
      <c r="LU64" s="841"/>
      <c r="LV64" s="841"/>
      <c r="LW64" s="841"/>
      <c r="LX64" s="841"/>
      <c r="LY64" s="841"/>
      <c r="LZ64" s="841"/>
      <c r="MA64" s="841"/>
      <c r="MB64" s="841"/>
      <c r="MC64" s="841"/>
      <c r="MD64" s="841"/>
      <c r="ME64" s="841"/>
      <c r="MF64" s="841"/>
      <c r="MG64" s="841"/>
      <c r="MH64" s="841"/>
      <c r="MI64" s="841"/>
      <c r="MJ64" s="841"/>
      <c r="MK64" s="841"/>
      <c r="ML64" s="841"/>
      <c r="MM64" s="841"/>
      <c r="MN64" s="841"/>
      <c r="MO64" s="841"/>
      <c r="MP64" s="841"/>
      <c r="MQ64" s="841"/>
      <c r="MR64" s="841"/>
      <c r="MS64" s="841"/>
      <c r="MT64" s="841"/>
      <c r="MU64" s="841"/>
      <c r="MV64" s="841"/>
      <c r="MW64" s="841"/>
      <c r="MX64" s="841"/>
      <c r="MY64" s="841"/>
      <c r="MZ64" s="841"/>
      <c r="NA64" s="841"/>
      <c r="NB64" s="841"/>
      <c r="NC64" s="841"/>
      <c r="ND64" s="841"/>
      <c r="NE64" s="841"/>
      <c r="NF64" s="841"/>
      <c r="NG64" s="841"/>
      <c r="NH64" s="841"/>
      <c r="NI64" s="841"/>
      <c r="NJ64" s="841"/>
      <c r="NK64" s="841"/>
      <c r="NL64" s="841"/>
      <c r="NM64" s="841"/>
      <c r="NN64" s="841"/>
      <c r="NO64" s="841"/>
      <c r="NP64" s="841"/>
      <c r="NQ64" s="841"/>
      <c r="NR64" s="841"/>
      <c r="NS64" s="841"/>
      <c r="NT64" s="841"/>
      <c r="NU64" s="841"/>
      <c r="NV64" s="841"/>
      <c r="NW64" s="841"/>
      <c r="NX64" s="841"/>
      <c r="NY64" s="841"/>
      <c r="NZ64" s="841"/>
      <c r="OA64" s="841"/>
      <c r="OB64" s="841"/>
      <c r="OC64" s="841"/>
      <c r="OD64" s="841"/>
      <c r="OE64" s="841"/>
      <c r="OF64" s="841"/>
      <c r="OG64" s="841"/>
      <c r="OH64" s="841"/>
      <c r="OI64" s="841"/>
      <c r="OJ64" s="841"/>
      <c r="OK64" s="841"/>
      <c r="OL64" s="841"/>
      <c r="OM64" s="841"/>
      <c r="ON64" s="841"/>
      <c r="OO64" s="841"/>
      <c r="OP64" s="841"/>
      <c r="OQ64" s="841"/>
      <c r="OR64" s="841"/>
      <c r="OS64" s="841"/>
      <c r="OT64" s="841"/>
      <c r="OU64" s="841"/>
      <c r="OV64" s="841"/>
      <c r="OW64" s="841"/>
      <c r="OX64" s="841"/>
      <c r="OY64" s="841"/>
      <c r="OZ64" s="841"/>
      <c r="PA64" s="841"/>
      <c r="PB64" s="841"/>
      <c r="PC64" s="841"/>
      <c r="PD64" s="841"/>
      <c r="PE64" s="841"/>
      <c r="PF64" s="841"/>
      <c r="PG64" s="841"/>
      <c r="PH64" s="841"/>
      <c r="PI64" s="841"/>
      <c r="PJ64" s="841"/>
      <c r="PK64" s="841"/>
      <c r="PL64" s="841"/>
      <c r="PM64" s="841"/>
      <c r="PN64" s="841"/>
      <c r="PO64" s="841"/>
      <c r="PP64" s="841"/>
      <c r="PQ64" s="841"/>
      <c r="PR64" s="841"/>
      <c r="PS64" s="841"/>
      <c r="PT64" s="841"/>
      <c r="PU64" s="841"/>
      <c r="PV64" s="841"/>
      <c r="PW64" s="841"/>
      <c r="PX64" s="841"/>
      <c r="PY64" s="841"/>
      <c r="PZ64" s="841"/>
      <c r="QA64" s="841"/>
      <c r="QB64" s="841"/>
      <c r="QC64" s="841"/>
      <c r="QD64" s="841"/>
      <c r="QE64" s="841"/>
      <c r="QF64" s="841"/>
      <c r="QG64" s="841"/>
      <c r="QH64" s="841"/>
      <c r="QI64" s="841"/>
      <c r="QJ64" s="841"/>
      <c r="QK64" s="841"/>
      <c r="QL64" s="841"/>
      <c r="QM64" s="841"/>
      <c r="QN64" s="841"/>
      <c r="QO64" s="841"/>
      <c r="QP64" s="841"/>
      <c r="QQ64" s="841"/>
      <c r="QR64" s="841"/>
      <c r="QS64" s="841"/>
      <c r="QT64" s="841"/>
      <c r="QU64" s="841"/>
      <c r="QV64" s="841"/>
      <c r="QW64" s="841"/>
      <c r="QX64" s="841"/>
      <c r="QY64" s="841"/>
      <c r="QZ64" s="841"/>
      <c r="RA64" s="841"/>
      <c r="RB64" s="841"/>
      <c r="RC64" s="841"/>
      <c r="RD64" s="841"/>
      <c r="RE64" s="841"/>
      <c r="RF64" s="841"/>
      <c r="RG64" s="841"/>
      <c r="RH64" s="841"/>
      <c r="RI64" s="841"/>
      <c r="RJ64" s="841"/>
      <c r="RK64" s="841"/>
      <c r="RL64" s="841"/>
      <c r="RM64" s="841"/>
      <c r="RN64" s="841"/>
      <c r="RO64" s="841"/>
      <c r="RP64" s="841"/>
      <c r="RQ64" s="841"/>
      <c r="RR64" s="841"/>
      <c r="RS64" s="841"/>
      <c r="RT64" s="841"/>
      <c r="RU64" s="841"/>
      <c r="RV64" s="841"/>
      <c r="RW64" s="841"/>
      <c r="RX64" s="841"/>
      <c r="RY64" s="841"/>
      <c r="RZ64" s="841"/>
      <c r="SA64" s="841"/>
      <c r="SB64" s="841"/>
      <c r="SC64" s="841"/>
      <c r="SD64" s="841"/>
      <c r="SE64" s="841"/>
      <c r="SF64" s="841"/>
      <c r="SG64" s="841"/>
      <c r="SH64" s="841"/>
      <c r="SI64" s="841"/>
      <c r="SJ64" s="841"/>
      <c r="SK64" s="841"/>
      <c r="SL64" s="841"/>
      <c r="SM64" s="841"/>
      <c r="SN64" s="841"/>
      <c r="SO64" s="841"/>
      <c r="SP64" s="841"/>
      <c r="SQ64" s="841"/>
      <c r="SR64" s="841"/>
      <c r="SS64" s="841"/>
      <c r="ST64" s="841"/>
      <c r="SU64" s="841"/>
      <c r="SV64" s="841"/>
      <c r="SW64" s="841"/>
      <c r="SX64" s="841"/>
      <c r="SY64" s="841"/>
      <c r="SZ64" s="841"/>
      <c r="TA64" s="841"/>
      <c r="TB64" s="841"/>
      <c r="TC64" s="841"/>
      <c r="TD64" s="841"/>
      <c r="TE64" s="841"/>
      <c r="TF64" s="841"/>
      <c r="TG64" s="841"/>
      <c r="TH64" s="841"/>
      <c r="TI64" s="841"/>
      <c r="TJ64" s="841"/>
      <c r="TK64" s="841"/>
      <c r="TL64" s="841"/>
      <c r="TM64" s="841"/>
      <c r="TN64" s="841"/>
      <c r="TO64" s="841"/>
      <c r="TP64" s="841"/>
      <c r="TQ64" s="841"/>
      <c r="TR64" s="841"/>
      <c r="TS64" s="841"/>
      <c r="TT64" s="841"/>
      <c r="TU64" s="841"/>
      <c r="TV64" s="841"/>
      <c r="TW64" s="841"/>
      <c r="TX64" s="841"/>
      <c r="TY64" s="841"/>
      <c r="TZ64" s="841"/>
      <c r="UA64" s="841"/>
      <c r="UB64" s="841"/>
      <c r="UC64" s="841"/>
      <c r="UD64" s="841"/>
      <c r="UE64" s="841"/>
      <c r="UF64" s="841"/>
      <c r="UG64" s="841"/>
      <c r="UH64" s="841"/>
      <c r="UI64" s="841"/>
      <c r="UJ64" s="841"/>
      <c r="UK64" s="841"/>
      <c r="UL64" s="841"/>
      <c r="UM64" s="841"/>
      <c r="UN64" s="841"/>
      <c r="UO64" s="841"/>
      <c r="UP64" s="841"/>
      <c r="UQ64" s="841"/>
      <c r="UR64" s="841"/>
      <c r="US64" s="841"/>
      <c r="UT64" s="841"/>
      <c r="UU64" s="841"/>
      <c r="UV64" s="841"/>
      <c r="UW64" s="841"/>
      <c r="UX64" s="841"/>
      <c r="UY64" s="841"/>
      <c r="UZ64" s="841"/>
      <c r="VA64" s="841"/>
      <c r="VB64" s="841"/>
      <c r="VC64" s="841"/>
      <c r="VD64" s="841"/>
      <c r="VE64" s="841"/>
      <c r="VF64" s="841"/>
      <c r="VG64" s="841"/>
      <c r="VH64" s="841"/>
      <c r="VI64" s="841"/>
      <c r="VJ64" s="841"/>
      <c r="VK64" s="841"/>
      <c r="VL64" s="841"/>
      <c r="VM64" s="841"/>
      <c r="VN64" s="841"/>
      <c r="VO64" s="841"/>
      <c r="VP64" s="841"/>
      <c r="VQ64" s="841"/>
      <c r="VR64" s="841"/>
      <c r="VS64" s="841"/>
      <c r="VT64" s="841"/>
      <c r="VU64" s="841"/>
      <c r="VV64" s="841"/>
      <c r="VW64" s="841"/>
      <c r="VX64" s="841"/>
      <c r="VY64" s="841"/>
      <c r="VZ64" s="841"/>
      <c r="WA64" s="841"/>
      <c r="WB64" s="841"/>
      <c r="WC64" s="841"/>
      <c r="WD64" s="841"/>
      <c r="WE64" s="841"/>
      <c r="WF64" s="841"/>
      <c r="WG64" s="841"/>
      <c r="WH64" s="841"/>
      <c r="WI64" s="841"/>
      <c r="WJ64" s="841"/>
      <c r="WK64" s="841"/>
      <c r="WL64" s="841"/>
      <c r="WM64" s="841"/>
      <c r="WN64" s="841"/>
      <c r="WO64" s="841"/>
      <c r="WP64" s="841"/>
      <c r="WQ64" s="841"/>
      <c r="WR64" s="841"/>
      <c r="WS64" s="841"/>
      <c r="WT64" s="841"/>
      <c r="WU64" s="841"/>
      <c r="WV64" s="841"/>
      <c r="WW64" s="841"/>
      <c r="WX64" s="841"/>
      <c r="WY64" s="841"/>
      <c r="WZ64" s="841"/>
      <c r="XA64" s="841"/>
      <c r="XB64" s="841"/>
      <c r="XC64" s="841"/>
      <c r="XD64" s="841"/>
      <c r="XE64" s="841"/>
      <c r="XF64" s="841"/>
      <c r="XG64" s="841"/>
      <c r="XH64" s="841"/>
      <c r="XI64" s="841"/>
      <c r="XJ64" s="841"/>
      <c r="XK64" s="841"/>
      <c r="XL64" s="841"/>
      <c r="XM64" s="841"/>
      <c r="XN64" s="841"/>
      <c r="XO64" s="841"/>
      <c r="XP64" s="841"/>
      <c r="XQ64" s="841"/>
      <c r="XR64" s="841"/>
      <c r="XS64" s="841"/>
      <c r="XT64" s="841"/>
      <c r="XU64" s="841"/>
      <c r="XV64" s="841"/>
      <c r="XW64" s="841"/>
      <c r="XX64" s="841"/>
      <c r="XY64" s="841"/>
      <c r="XZ64" s="841"/>
      <c r="YA64" s="841"/>
      <c r="YB64" s="841"/>
      <c r="YC64" s="841"/>
      <c r="YD64" s="841"/>
      <c r="YE64" s="841"/>
      <c r="YF64" s="841"/>
      <c r="YG64" s="841"/>
      <c r="YH64" s="841"/>
      <c r="YI64" s="841"/>
      <c r="YJ64" s="841"/>
      <c r="YK64" s="841"/>
      <c r="YL64" s="841"/>
      <c r="YM64" s="841"/>
      <c r="YN64" s="841"/>
      <c r="YO64" s="841"/>
      <c r="YP64" s="841"/>
      <c r="YQ64" s="841"/>
      <c r="YR64" s="841"/>
      <c r="YS64" s="841"/>
      <c r="YT64" s="841"/>
      <c r="YU64" s="841"/>
      <c r="YV64" s="841"/>
      <c r="YW64" s="841"/>
      <c r="YX64" s="841"/>
      <c r="YY64" s="841"/>
      <c r="YZ64" s="841"/>
      <c r="ZA64" s="841"/>
      <c r="ZB64" s="841"/>
      <c r="ZC64" s="841"/>
      <c r="ZD64" s="841"/>
      <c r="ZE64" s="841"/>
      <c r="ZF64" s="841"/>
      <c r="ZG64" s="841"/>
      <c r="ZH64" s="841"/>
      <c r="ZI64" s="841"/>
      <c r="ZJ64" s="841"/>
      <c r="ZK64" s="841"/>
      <c r="ZL64" s="841"/>
      <c r="ZM64" s="841"/>
      <c r="ZN64" s="841"/>
      <c r="ZO64" s="841"/>
      <c r="ZP64" s="841"/>
      <c r="ZQ64" s="841"/>
      <c r="ZR64" s="841"/>
      <c r="ZS64" s="841"/>
      <c r="ZT64" s="841"/>
      <c r="ZU64" s="841"/>
      <c r="ZV64" s="841"/>
      <c r="ZW64" s="841"/>
      <c r="ZX64" s="841"/>
      <c r="ZY64" s="841"/>
      <c r="ZZ64" s="841"/>
      <c r="AAA64" s="841"/>
      <c r="AAB64" s="841"/>
      <c r="AAC64" s="841"/>
      <c r="AAD64" s="841"/>
      <c r="AAE64" s="841"/>
      <c r="AAF64" s="841"/>
      <c r="AAG64" s="841"/>
      <c r="AAH64" s="841"/>
      <c r="AAI64" s="841"/>
      <c r="AAJ64" s="841"/>
      <c r="AAK64" s="841"/>
      <c r="AAL64" s="841"/>
      <c r="AAM64" s="841"/>
      <c r="AAN64" s="841"/>
      <c r="AAO64" s="841"/>
      <c r="AAP64" s="841"/>
      <c r="AAQ64" s="841"/>
      <c r="AAR64" s="841"/>
      <c r="AAS64" s="841"/>
      <c r="AAT64" s="841"/>
      <c r="AAU64" s="841"/>
      <c r="AAV64" s="841"/>
      <c r="AAW64" s="841"/>
      <c r="AAX64" s="841"/>
      <c r="AAY64" s="841"/>
      <c r="AAZ64" s="841"/>
      <c r="ABA64" s="841"/>
      <c r="ABB64" s="841"/>
      <c r="ABC64" s="841"/>
      <c r="ABD64" s="841"/>
      <c r="ABE64" s="841"/>
      <c r="ABF64" s="841"/>
      <c r="ABG64" s="841"/>
      <c r="ABH64" s="841"/>
      <c r="ABI64" s="841"/>
      <c r="ABJ64" s="841"/>
      <c r="ABK64" s="841"/>
      <c r="ABL64" s="841"/>
      <c r="ABM64" s="841"/>
      <c r="ABN64" s="841"/>
      <c r="ABO64" s="841"/>
      <c r="ABP64" s="841"/>
      <c r="ABQ64" s="841"/>
      <c r="ABR64" s="841"/>
      <c r="ABS64" s="841"/>
      <c r="ABT64" s="841"/>
      <c r="ABU64" s="841"/>
      <c r="ABV64" s="841"/>
      <c r="ABW64" s="841"/>
      <c r="ABX64" s="841"/>
      <c r="ABY64" s="841"/>
      <c r="ABZ64" s="841"/>
      <c r="ACA64" s="841"/>
      <c r="ACB64" s="841"/>
      <c r="ACC64" s="841"/>
      <c r="ACD64" s="841"/>
      <c r="ACE64" s="841"/>
      <c r="ACF64" s="841"/>
      <c r="ACG64" s="841"/>
      <c r="ACH64" s="841"/>
      <c r="ACI64" s="841"/>
      <c r="ACJ64" s="841"/>
      <c r="ACK64" s="841"/>
      <c r="ACL64" s="841"/>
      <c r="ACM64" s="841"/>
      <c r="ACN64" s="841"/>
      <c r="ACO64" s="841"/>
      <c r="ACP64" s="841"/>
      <c r="ACQ64" s="841"/>
      <c r="ACR64" s="841"/>
      <c r="ACS64" s="841"/>
      <c r="ACT64" s="841"/>
      <c r="ACU64" s="841"/>
      <c r="ACV64" s="841"/>
      <c r="ACW64" s="841"/>
      <c r="ACX64" s="841"/>
      <c r="ACY64" s="841"/>
      <c r="ACZ64" s="841"/>
      <c r="ADA64" s="841"/>
      <c r="ADB64" s="841"/>
      <c r="ADC64" s="841"/>
      <c r="ADD64" s="841"/>
      <c r="ADE64" s="841"/>
      <c r="ADF64" s="841"/>
      <c r="ADG64" s="841"/>
      <c r="ADH64" s="841"/>
      <c r="ADI64" s="841"/>
      <c r="ADJ64" s="841"/>
      <c r="ADK64" s="841"/>
      <c r="ADL64" s="841"/>
      <c r="ADM64" s="841"/>
      <c r="ADN64" s="841"/>
      <c r="ADO64" s="841"/>
      <c r="ADP64" s="841"/>
      <c r="ADQ64" s="841"/>
      <c r="ADR64" s="841"/>
      <c r="ADS64" s="841"/>
      <c r="ADT64" s="841"/>
      <c r="ADU64" s="841"/>
      <c r="ADV64" s="841"/>
      <c r="ADW64" s="841"/>
      <c r="ADX64" s="841"/>
      <c r="ADY64" s="841"/>
      <c r="ADZ64" s="841"/>
      <c r="AEA64" s="841"/>
      <c r="AEB64" s="841"/>
      <c r="AEC64" s="841"/>
      <c r="AED64" s="841"/>
      <c r="AEE64" s="841"/>
      <c r="AEF64" s="841"/>
      <c r="AEG64" s="841"/>
      <c r="AEH64" s="841"/>
      <c r="AEI64" s="841"/>
      <c r="AEJ64" s="841"/>
      <c r="AEK64" s="841"/>
      <c r="AEL64" s="841"/>
      <c r="AEM64" s="841"/>
      <c r="AEN64" s="841"/>
      <c r="AEO64" s="841"/>
      <c r="AEP64" s="841"/>
      <c r="AEQ64" s="841"/>
      <c r="AER64" s="841"/>
      <c r="AES64" s="841"/>
      <c r="AET64" s="841"/>
      <c r="AEU64" s="841"/>
      <c r="AEV64" s="841"/>
      <c r="AEW64" s="841"/>
      <c r="AEX64" s="841"/>
      <c r="AEY64" s="841"/>
      <c r="AEZ64" s="841"/>
      <c r="AFA64" s="841"/>
      <c r="AFB64" s="841"/>
      <c r="AFC64" s="841"/>
      <c r="AFD64" s="841"/>
      <c r="AFE64" s="841"/>
      <c r="AFF64" s="841"/>
      <c r="AFG64" s="841"/>
      <c r="AFH64" s="841"/>
      <c r="AFI64" s="841"/>
      <c r="AFJ64" s="841"/>
      <c r="AFK64" s="841"/>
      <c r="AFL64" s="841"/>
      <c r="AFM64" s="841"/>
      <c r="AFN64" s="841"/>
      <c r="AFO64" s="841"/>
      <c r="AFP64" s="841"/>
      <c r="AFQ64" s="841"/>
      <c r="AFR64" s="841"/>
      <c r="AFS64" s="841"/>
      <c r="AFT64" s="841"/>
      <c r="AFU64" s="841"/>
      <c r="AFV64" s="841"/>
      <c r="AFW64" s="841"/>
      <c r="AFX64" s="841"/>
      <c r="AFY64" s="841"/>
      <c r="AFZ64" s="841"/>
      <c r="AGA64" s="841"/>
      <c r="AGB64" s="841"/>
      <c r="AGC64" s="841"/>
      <c r="AGD64" s="841"/>
      <c r="AGE64" s="841"/>
      <c r="AGF64" s="841"/>
      <c r="AGG64" s="841"/>
      <c r="AGH64" s="841"/>
      <c r="AGI64" s="841"/>
      <c r="AGJ64" s="841"/>
      <c r="AGK64" s="841"/>
      <c r="AGL64" s="841"/>
      <c r="AGM64" s="841"/>
      <c r="AGN64" s="841"/>
      <c r="AGO64" s="841"/>
      <c r="AGP64" s="841"/>
      <c r="AGQ64" s="841"/>
      <c r="AGR64" s="841"/>
      <c r="AGS64" s="841"/>
      <c r="AGT64" s="841"/>
      <c r="AGU64" s="841"/>
      <c r="AGV64" s="841"/>
      <c r="AGW64" s="841"/>
      <c r="AGX64" s="841"/>
      <c r="AGY64" s="841"/>
      <c r="AGZ64" s="841"/>
      <c r="AHA64" s="841"/>
      <c r="AHB64" s="841"/>
      <c r="AHC64" s="841"/>
      <c r="AHD64" s="841"/>
      <c r="AHE64" s="841"/>
      <c r="AHF64" s="841"/>
      <c r="AHG64" s="841"/>
      <c r="AHH64" s="841"/>
      <c r="AHI64" s="841"/>
      <c r="AHJ64" s="841"/>
      <c r="AHK64" s="841"/>
      <c r="AHL64" s="841"/>
      <c r="AHM64" s="841"/>
      <c r="AHN64" s="841"/>
      <c r="AHO64" s="841"/>
      <c r="AHP64" s="841"/>
      <c r="AHQ64" s="841"/>
      <c r="AHR64" s="841"/>
      <c r="AHS64" s="841"/>
      <c r="AHT64" s="841"/>
      <c r="AHU64" s="841"/>
      <c r="AHV64" s="841"/>
      <c r="AHW64" s="841"/>
      <c r="AHX64" s="841"/>
      <c r="AHY64" s="841"/>
      <c r="AHZ64" s="841"/>
      <c r="AIA64" s="841"/>
      <c r="AIB64" s="841"/>
      <c r="AIC64" s="841"/>
      <c r="AID64" s="841"/>
      <c r="AIE64" s="841"/>
      <c r="AIF64" s="841"/>
      <c r="AIG64" s="841"/>
      <c r="AIH64" s="841"/>
      <c r="AII64" s="841"/>
      <c r="AIJ64" s="841"/>
      <c r="AIK64" s="841"/>
      <c r="AIL64" s="841"/>
      <c r="AIM64" s="841"/>
      <c r="AIN64" s="841"/>
      <c r="AIO64" s="841"/>
      <c r="AIP64" s="841"/>
      <c r="AIQ64" s="841"/>
      <c r="AIR64" s="841"/>
      <c r="AIS64" s="841"/>
      <c r="AIT64" s="841"/>
      <c r="AIU64" s="841"/>
      <c r="AIV64" s="841"/>
      <c r="AIW64" s="841"/>
      <c r="AIX64" s="841"/>
      <c r="AIY64" s="841"/>
      <c r="AIZ64" s="841"/>
      <c r="AJA64" s="841"/>
      <c r="AJB64" s="841"/>
      <c r="AJC64" s="841"/>
      <c r="AJD64" s="841"/>
      <c r="AJE64" s="841"/>
      <c r="AJF64" s="841"/>
      <c r="AJG64" s="841"/>
      <c r="AJH64" s="841"/>
      <c r="AJI64" s="841"/>
      <c r="AJJ64" s="841"/>
      <c r="AJK64" s="841"/>
      <c r="AJL64" s="841"/>
      <c r="AJM64" s="841"/>
      <c r="AJN64" s="841"/>
      <c r="AJO64" s="841"/>
      <c r="AJP64" s="841"/>
      <c r="AJQ64" s="841"/>
      <c r="AJR64" s="841"/>
      <c r="AJS64" s="841"/>
      <c r="AJT64" s="841"/>
      <c r="AJU64" s="841"/>
      <c r="AJV64" s="841"/>
      <c r="AJW64" s="841"/>
      <c r="AJX64" s="841"/>
      <c r="AJY64" s="841"/>
      <c r="AJZ64" s="841"/>
      <c r="AKA64" s="841"/>
      <c r="AKB64" s="841"/>
      <c r="AKC64" s="841"/>
      <c r="AKD64" s="841"/>
      <c r="AKE64" s="841"/>
      <c r="AKF64" s="841"/>
      <c r="AKG64" s="841"/>
      <c r="AKH64" s="841"/>
      <c r="AKI64" s="841"/>
      <c r="AKJ64" s="841"/>
      <c r="AKK64" s="841"/>
      <c r="AKL64" s="841"/>
      <c r="AKM64" s="841"/>
      <c r="AKN64" s="841"/>
      <c r="AKO64" s="841"/>
      <c r="AKP64" s="841"/>
      <c r="AKQ64" s="841"/>
      <c r="AKR64" s="841"/>
      <c r="AKS64" s="841"/>
      <c r="AKT64" s="841"/>
      <c r="AKU64" s="841"/>
      <c r="AKV64" s="841"/>
      <c r="AKW64" s="841"/>
      <c r="AKX64" s="841"/>
      <c r="AKY64" s="841"/>
      <c r="AKZ64" s="841"/>
      <c r="ALA64" s="841"/>
      <c r="ALB64" s="841"/>
      <c r="ALC64" s="841"/>
      <c r="ALD64" s="841"/>
      <c r="ALE64" s="841"/>
      <c r="ALF64" s="841"/>
      <c r="ALG64" s="841"/>
      <c r="ALH64" s="841"/>
      <c r="ALI64" s="841"/>
      <c r="ALJ64" s="841"/>
      <c r="ALK64" s="841"/>
      <c r="ALL64" s="841"/>
      <c r="ALM64" s="841"/>
      <c r="ALN64" s="841"/>
      <c r="ALO64" s="841"/>
      <c r="ALP64" s="841"/>
      <c r="ALQ64" s="841"/>
      <c r="ALR64" s="841"/>
      <c r="ALS64" s="841"/>
      <c r="ALT64" s="841"/>
      <c r="ALU64" s="841"/>
      <c r="ALV64" s="841"/>
      <c r="ALW64" s="841"/>
      <c r="ALX64" s="841"/>
      <c r="ALY64" s="841"/>
      <c r="ALZ64" s="841"/>
      <c r="AMA64" s="841"/>
      <c r="AMB64" s="841"/>
      <c r="AMC64" s="841"/>
      <c r="AMD64" s="841"/>
      <c r="AME64" s="841"/>
      <c r="AMF64" s="841"/>
      <c r="AMG64" s="841"/>
      <c r="AMH64" s="841"/>
      <c r="AMI64" s="841"/>
      <c r="AMJ64" s="841"/>
      <c r="AMK64" s="841"/>
      <c r="AML64" s="841"/>
      <c r="AMM64" s="841"/>
      <c r="AMN64" s="841"/>
      <c r="AMO64" s="841"/>
      <c r="AMP64" s="841"/>
      <c r="AMQ64" s="841"/>
      <c r="AMR64" s="841"/>
      <c r="AMS64" s="841"/>
      <c r="AMT64" s="841"/>
      <c r="AMU64" s="841"/>
      <c r="AMV64" s="841"/>
      <c r="AMW64" s="841"/>
      <c r="AMX64" s="841"/>
      <c r="AMY64" s="841"/>
      <c r="AMZ64" s="841"/>
      <c r="ANA64" s="841"/>
      <c r="ANB64" s="841"/>
      <c r="ANC64" s="841"/>
      <c r="AND64" s="841"/>
      <c r="ANE64" s="841"/>
      <c r="ANF64" s="841"/>
      <c r="ANG64" s="841"/>
      <c r="ANH64" s="841"/>
      <c r="ANI64" s="841"/>
      <c r="ANJ64" s="841"/>
      <c r="ANK64" s="841"/>
      <c r="ANL64" s="841"/>
      <c r="ANM64" s="841"/>
      <c r="ANN64" s="841"/>
      <c r="ANO64" s="841"/>
      <c r="ANP64" s="841"/>
      <c r="ANQ64" s="841"/>
      <c r="ANR64" s="841"/>
      <c r="ANS64" s="841"/>
      <c r="ANT64" s="841"/>
      <c r="ANU64" s="841"/>
      <c r="ANV64" s="841"/>
      <c r="ANW64" s="841"/>
      <c r="ANX64" s="841"/>
      <c r="ANY64" s="841"/>
      <c r="ANZ64" s="841"/>
      <c r="AOA64" s="841"/>
      <c r="AOB64" s="841"/>
      <c r="AOC64" s="841"/>
      <c r="AOD64" s="841"/>
      <c r="AOE64" s="841"/>
      <c r="AOF64" s="841"/>
      <c r="AOG64" s="841"/>
      <c r="AOH64" s="841"/>
      <c r="AOI64" s="841"/>
      <c r="AOJ64" s="841"/>
      <c r="AOK64" s="841"/>
      <c r="AOL64" s="841"/>
      <c r="AOM64" s="841"/>
      <c r="AON64" s="841"/>
      <c r="AOO64" s="841"/>
      <c r="AOP64" s="841"/>
      <c r="AOQ64" s="841"/>
      <c r="AOR64" s="841"/>
      <c r="AOS64" s="841"/>
      <c r="AOT64" s="841"/>
      <c r="AOU64" s="841"/>
      <c r="AOV64" s="841"/>
      <c r="AOW64" s="841"/>
      <c r="AOX64" s="841"/>
      <c r="AOY64" s="841"/>
      <c r="AOZ64" s="841"/>
      <c r="APA64" s="841"/>
      <c r="APB64" s="841"/>
      <c r="APC64" s="841"/>
      <c r="APD64" s="841"/>
      <c r="APE64" s="841"/>
      <c r="APF64" s="841"/>
      <c r="APG64" s="841"/>
      <c r="APH64" s="841"/>
      <c r="API64" s="841"/>
      <c r="APJ64" s="841"/>
      <c r="APK64" s="841"/>
      <c r="APL64" s="841"/>
      <c r="APM64" s="841"/>
      <c r="APN64" s="841"/>
      <c r="APO64" s="841"/>
      <c r="APP64" s="841"/>
      <c r="APQ64" s="841"/>
      <c r="APR64" s="841"/>
      <c r="APS64" s="841"/>
      <c r="APT64" s="841"/>
      <c r="APU64" s="841"/>
      <c r="APV64" s="841"/>
      <c r="APW64" s="841"/>
      <c r="APX64" s="841"/>
      <c r="APY64" s="841"/>
      <c r="APZ64" s="841"/>
      <c r="AQA64" s="841"/>
      <c r="AQB64" s="841"/>
      <c r="AQC64" s="841"/>
      <c r="AQD64" s="841"/>
      <c r="AQE64" s="841"/>
      <c r="AQF64" s="841"/>
      <c r="AQG64" s="841"/>
      <c r="AQH64" s="841"/>
      <c r="AQI64" s="841"/>
      <c r="AQJ64" s="841"/>
      <c r="AQK64" s="841"/>
      <c r="AQL64" s="841"/>
      <c r="AQM64" s="841"/>
      <c r="AQN64" s="841"/>
      <c r="AQO64" s="841"/>
      <c r="AQP64" s="841"/>
      <c r="AQQ64" s="841"/>
      <c r="AQR64" s="841"/>
      <c r="AQS64" s="841"/>
      <c r="AQT64" s="841"/>
      <c r="AQU64" s="841"/>
      <c r="AQV64" s="841"/>
      <c r="AQW64" s="841"/>
      <c r="AQX64" s="841"/>
      <c r="AQY64" s="841"/>
      <c r="AQZ64" s="841"/>
      <c r="ARA64" s="841"/>
      <c r="ARB64" s="841"/>
      <c r="ARC64" s="841"/>
      <c r="ARD64" s="841"/>
      <c r="ARE64" s="841"/>
      <c r="ARF64" s="841"/>
      <c r="ARG64" s="841"/>
      <c r="ARH64" s="841"/>
      <c r="ARI64" s="841"/>
      <c r="ARJ64" s="841"/>
      <c r="ARK64" s="841"/>
      <c r="ARL64" s="841"/>
      <c r="ARM64" s="841"/>
      <c r="ARN64" s="841"/>
      <c r="ARO64" s="841"/>
      <c r="ARP64" s="841"/>
      <c r="ARQ64" s="841"/>
      <c r="ARR64" s="841"/>
      <c r="ARS64" s="841"/>
      <c r="ART64" s="841"/>
      <c r="ARU64" s="841"/>
      <c r="ARV64" s="841"/>
      <c r="ARW64" s="841"/>
      <c r="ARX64" s="841"/>
      <c r="ARY64" s="841"/>
      <c r="ARZ64" s="841"/>
      <c r="ASA64" s="841"/>
      <c r="ASB64" s="841"/>
      <c r="ASC64" s="841"/>
      <c r="ASD64" s="841"/>
      <c r="ASE64" s="841"/>
      <c r="ASF64" s="841"/>
      <c r="ASG64" s="841"/>
      <c r="ASH64" s="841"/>
      <c r="ASI64" s="841"/>
      <c r="ASJ64" s="841"/>
      <c r="ASK64" s="841"/>
      <c r="ASL64" s="841"/>
      <c r="ASM64" s="841"/>
      <c r="ASN64" s="841"/>
      <c r="ASO64" s="841"/>
      <c r="ASP64" s="841"/>
      <c r="ASQ64" s="841"/>
      <c r="ASR64" s="841"/>
      <c r="ASS64" s="841"/>
      <c r="AST64" s="841"/>
      <c r="ASU64" s="841"/>
      <c r="ASV64" s="841"/>
      <c r="ASW64" s="841"/>
      <c r="ASX64" s="841"/>
      <c r="ASY64" s="841"/>
      <c r="ASZ64" s="841"/>
      <c r="ATA64" s="841"/>
      <c r="ATB64" s="841"/>
      <c r="ATC64" s="841"/>
      <c r="ATD64" s="841"/>
      <c r="ATE64" s="841"/>
      <c r="ATF64" s="841"/>
      <c r="ATG64" s="841"/>
      <c r="ATH64" s="841"/>
      <c r="ATI64" s="841"/>
      <c r="ATJ64" s="841"/>
      <c r="ATK64" s="841"/>
      <c r="ATL64" s="841"/>
      <c r="ATM64" s="841"/>
      <c r="ATN64" s="841"/>
      <c r="ATO64" s="841"/>
      <c r="ATP64" s="841"/>
      <c r="ATQ64" s="841"/>
      <c r="ATR64" s="841"/>
      <c r="ATS64" s="841"/>
      <c r="ATT64" s="841"/>
      <c r="ATU64" s="841"/>
      <c r="ATV64" s="841"/>
      <c r="ATW64" s="841"/>
      <c r="ATX64" s="841"/>
      <c r="ATY64" s="841"/>
      <c r="ATZ64" s="841"/>
      <c r="AUA64" s="841"/>
      <c r="AUB64" s="841"/>
      <c r="AUC64" s="841"/>
      <c r="AUD64" s="841"/>
      <c r="AUE64" s="841"/>
      <c r="AUF64" s="841"/>
      <c r="AUG64" s="841"/>
      <c r="AUH64" s="841"/>
      <c r="AUI64" s="841"/>
      <c r="AUJ64" s="841"/>
      <c r="AUK64" s="841"/>
      <c r="AUL64" s="841"/>
      <c r="AUM64" s="841"/>
      <c r="AUN64" s="841"/>
      <c r="AUO64" s="841"/>
      <c r="AUP64" s="841"/>
      <c r="AUQ64" s="841"/>
      <c r="AUR64" s="841"/>
      <c r="AUS64" s="841"/>
      <c r="AUT64" s="841"/>
      <c r="AUU64" s="841"/>
      <c r="AUV64" s="841"/>
      <c r="AUW64" s="841"/>
      <c r="AUX64" s="841"/>
      <c r="AUY64" s="841"/>
      <c r="AUZ64" s="841"/>
      <c r="AVA64" s="841"/>
      <c r="AVB64" s="841"/>
      <c r="AVC64" s="841"/>
      <c r="AVD64" s="841"/>
      <c r="AVE64" s="841"/>
      <c r="AVF64" s="841"/>
      <c r="AVG64" s="841"/>
      <c r="AVH64" s="841"/>
      <c r="AVI64" s="841"/>
      <c r="AVJ64" s="841"/>
      <c r="AVK64" s="841"/>
      <c r="AVL64" s="841"/>
      <c r="AVM64" s="841"/>
      <c r="AVN64" s="841"/>
      <c r="AVO64" s="841"/>
      <c r="AVP64" s="841"/>
      <c r="AVQ64" s="841"/>
      <c r="AVR64" s="841"/>
      <c r="AVS64" s="841"/>
      <c r="AVT64" s="841"/>
      <c r="AVU64" s="841"/>
      <c r="AVV64" s="841"/>
      <c r="AVW64" s="841"/>
      <c r="AVX64" s="841"/>
      <c r="AVY64" s="841"/>
      <c r="AVZ64" s="841"/>
      <c r="AWA64" s="841"/>
      <c r="AWB64" s="841"/>
      <c r="AWC64" s="841"/>
      <c r="AWD64" s="841"/>
      <c r="AWE64" s="841"/>
      <c r="AWF64" s="841"/>
      <c r="AWG64" s="841"/>
      <c r="AWH64" s="841"/>
      <c r="AWI64" s="841"/>
      <c r="AWJ64" s="841"/>
      <c r="AWK64" s="841"/>
      <c r="AWL64" s="841"/>
      <c r="AWM64" s="841"/>
      <c r="AWN64" s="841"/>
      <c r="AWO64" s="841"/>
      <c r="AWP64" s="841"/>
      <c r="AWQ64" s="841"/>
      <c r="AWR64" s="841"/>
      <c r="AWS64" s="841"/>
      <c r="AWT64" s="841"/>
      <c r="AWU64" s="841"/>
      <c r="AWV64" s="841"/>
      <c r="AWW64" s="841"/>
      <c r="AWX64" s="841"/>
      <c r="AWY64" s="841"/>
      <c r="AWZ64" s="841"/>
      <c r="AXA64" s="841"/>
      <c r="AXB64" s="841"/>
      <c r="AXC64" s="841"/>
      <c r="AXD64" s="841"/>
      <c r="AXE64" s="841"/>
      <c r="AXF64" s="841"/>
      <c r="AXG64" s="841"/>
      <c r="AXH64" s="841"/>
      <c r="AXI64" s="841"/>
      <c r="AXJ64" s="841"/>
      <c r="AXK64" s="841"/>
      <c r="AXL64" s="841"/>
      <c r="AXM64" s="841"/>
      <c r="AXN64" s="841"/>
      <c r="AXO64" s="841"/>
      <c r="AXP64" s="841"/>
      <c r="AXQ64" s="841"/>
      <c r="AXR64" s="841"/>
      <c r="AXS64" s="841"/>
      <c r="AXT64" s="841"/>
      <c r="AXU64" s="841"/>
      <c r="AXV64" s="841"/>
      <c r="AXW64" s="841"/>
      <c r="AXX64" s="841"/>
      <c r="AXY64" s="841"/>
      <c r="AXZ64" s="841"/>
      <c r="AYA64" s="841"/>
      <c r="AYB64" s="841"/>
      <c r="AYC64" s="841"/>
      <c r="AYD64" s="841"/>
      <c r="AYE64" s="841"/>
      <c r="AYF64" s="841"/>
      <c r="AYG64" s="841"/>
      <c r="AYH64" s="841"/>
      <c r="AYI64" s="841"/>
      <c r="AYJ64" s="841"/>
      <c r="AYK64" s="841"/>
      <c r="AYL64" s="841"/>
      <c r="AYM64" s="841"/>
      <c r="AYN64" s="841"/>
      <c r="AYO64" s="841"/>
      <c r="AYP64" s="841"/>
      <c r="AYQ64" s="841"/>
      <c r="AYR64" s="841"/>
      <c r="AYS64" s="841"/>
    </row>
    <row r="65" spans="1:1345" s="687" customFormat="1">
      <c r="A65" s="1235" t="s">
        <v>63</v>
      </c>
      <c r="B65" s="1236"/>
      <c r="C65" s="1236"/>
      <c r="D65" s="1236"/>
      <c r="E65" s="1236"/>
      <c r="F65" s="1236"/>
      <c r="G65" s="1237"/>
      <c r="H65" s="828">
        <f t="shared" si="19"/>
        <v>80.25</v>
      </c>
      <c r="I65" s="828">
        <f t="shared" si="6"/>
        <v>4.75</v>
      </c>
      <c r="J65" s="755">
        <f t="shared" si="23"/>
        <v>0</v>
      </c>
      <c r="K65" s="756">
        <f>SUM(H65:J65)</f>
        <v>85</v>
      </c>
      <c r="L65" s="757">
        <v>26</v>
      </c>
      <c r="M65" s="757"/>
      <c r="N65" s="757"/>
      <c r="O65" s="757">
        <v>4</v>
      </c>
      <c r="P65" s="757"/>
      <c r="Q65" s="757"/>
      <c r="R65" s="757"/>
      <c r="S65" s="757"/>
      <c r="T65" s="757"/>
      <c r="U65" s="757">
        <f>L65+O65</f>
        <v>30</v>
      </c>
      <c r="V65" s="757"/>
      <c r="W65" s="757"/>
      <c r="X65" s="757">
        <v>2</v>
      </c>
      <c r="Y65" s="757"/>
      <c r="Z65" s="757"/>
      <c r="AA65" s="757">
        <v>6</v>
      </c>
      <c r="AB65" s="757"/>
      <c r="AC65" s="757"/>
      <c r="AD65" s="757">
        <v>3</v>
      </c>
      <c r="AE65" s="757"/>
      <c r="AF65" s="757"/>
      <c r="AG65" s="757"/>
      <c r="AH65" s="757"/>
      <c r="AI65" s="757"/>
      <c r="AJ65" s="757">
        <f>AD65+AA65+X65</f>
        <v>11</v>
      </c>
      <c r="AK65" s="757"/>
      <c r="AL65" s="757"/>
      <c r="AM65" s="757">
        <v>1</v>
      </c>
      <c r="AN65" s="757"/>
      <c r="AO65" s="757"/>
      <c r="AP65" s="757"/>
      <c r="AQ65" s="757"/>
      <c r="AR65" s="757"/>
      <c r="AS65" s="757"/>
      <c r="AT65" s="757"/>
      <c r="AU65" s="757"/>
      <c r="AV65" s="757">
        <v>2</v>
      </c>
      <c r="AW65" s="757"/>
      <c r="AX65" s="757"/>
      <c r="AY65" s="757"/>
      <c r="AZ65" s="757"/>
      <c r="BA65" s="757"/>
      <c r="BB65" s="757"/>
      <c r="BC65" s="757"/>
      <c r="BD65" s="757"/>
      <c r="BE65" s="757"/>
      <c r="BF65" s="757"/>
      <c r="BG65" s="757"/>
      <c r="BH65" s="757"/>
      <c r="BI65" s="757"/>
      <c r="BJ65" s="757"/>
      <c r="BK65" s="757"/>
      <c r="BL65" s="757"/>
      <c r="BM65" s="757"/>
      <c r="BN65" s="757"/>
      <c r="BO65" s="757"/>
      <c r="BP65" s="757"/>
      <c r="BQ65" s="757"/>
      <c r="BR65" s="757"/>
      <c r="BS65" s="757"/>
      <c r="BT65" s="757">
        <v>5</v>
      </c>
      <c r="BU65" s="757"/>
      <c r="BV65" s="757"/>
      <c r="BW65" s="757"/>
      <c r="BX65" s="757"/>
      <c r="BY65" s="757"/>
      <c r="BZ65" s="757"/>
      <c r="CA65" s="757"/>
      <c r="CB65" s="757"/>
      <c r="CC65" s="757"/>
      <c r="CD65" s="757"/>
      <c r="CE65" s="757"/>
      <c r="CF65" s="757"/>
      <c r="CG65" s="757"/>
      <c r="CH65" s="757"/>
      <c r="CI65" s="757">
        <v>1</v>
      </c>
      <c r="CJ65" s="757"/>
      <c r="CK65" s="757"/>
      <c r="CL65" s="757">
        <v>4</v>
      </c>
      <c r="CM65" s="757"/>
      <c r="CN65" s="757"/>
      <c r="CO65" s="757"/>
      <c r="CP65" s="757"/>
      <c r="CQ65" s="757"/>
      <c r="CR65" s="757">
        <v>13</v>
      </c>
      <c r="CS65" s="757"/>
      <c r="CT65" s="757"/>
      <c r="CU65" s="757"/>
      <c r="CV65" s="757">
        <v>4.75</v>
      </c>
      <c r="CW65" s="757"/>
      <c r="CX65" s="757"/>
      <c r="CY65" s="757"/>
      <c r="CZ65" s="757"/>
      <c r="DA65" s="757"/>
      <c r="DB65" s="757"/>
      <c r="DC65" s="757"/>
      <c r="DD65" s="757"/>
      <c r="DE65" s="757"/>
      <c r="DF65" s="757"/>
      <c r="DG65" s="757"/>
      <c r="DH65" s="757"/>
      <c r="DI65" s="757"/>
      <c r="DJ65" s="757">
        <v>0.75</v>
      </c>
      <c r="DK65" s="757"/>
      <c r="DL65" s="757"/>
      <c r="DM65" s="757"/>
      <c r="DN65" s="757"/>
      <c r="DO65" s="757"/>
      <c r="DP65" s="757"/>
      <c r="DQ65" s="757"/>
      <c r="DR65" s="757"/>
      <c r="DS65" s="757"/>
      <c r="DT65" s="757"/>
      <c r="DU65" s="757"/>
      <c r="DV65" s="757"/>
      <c r="DW65" s="757"/>
      <c r="DX65" s="757"/>
      <c r="DY65" s="757"/>
      <c r="DZ65" s="757"/>
      <c r="EA65" s="757"/>
      <c r="EB65" s="757"/>
      <c r="EC65" s="757"/>
      <c r="ED65" s="757"/>
      <c r="EE65" s="757"/>
      <c r="EF65" s="757"/>
      <c r="EG65" s="757"/>
      <c r="EH65" s="757">
        <v>2.5</v>
      </c>
      <c r="EI65" s="757"/>
      <c r="EJ65" s="757"/>
      <c r="EK65" s="757"/>
      <c r="EL65" s="757"/>
      <c r="EM65" s="757"/>
      <c r="EN65" s="757"/>
      <c r="EO65" s="757"/>
      <c r="EP65" s="757"/>
      <c r="EQ65" s="757"/>
      <c r="ER65" s="757"/>
      <c r="ES65" s="757"/>
      <c r="ET65" s="757"/>
      <c r="EU65" s="757"/>
      <c r="EV65" s="757"/>
      <c r="EW65" s="757"/>
      <c r="EX65" s="757"/>
      <c r="EY65" s="757"/>
      <c r="EZ65" s="757"/>
      <c r="FA65" s="757"/>
      <c r="FB65" s="757"/>
      <c r="FC65" s="757"/>
      <c r="FD65" s="757"/>
      <c r="FE65" s="757"/>
      <c r="FF65" s="757">
        <v>10</v>
      </c>
      <c r="FG65" s="757"/>
      <c r="FH65" s="757"/>
      <c r="FI65" s="757"/>
      <c r="FJ65" s="757"/>
      <c r="FK65" s="757"/>
      <c r="FL65" s="757"/>
      <c r="FM65" s="757"/>
      <c r="FN65" s="757"/>
      <c r="FO65" s="757"/>
      <c r="FP65" s="757"/>
      <c r="FQ65" s="757"/>
      <c r="FR65" s="757"/>
      <c r="FS65" s="757"/>
      <c r="FT65" s="757"/>
      <c r="FU65" s="757"/>
      <c r="FV65" s="757"/>
      <c r="FW65" s="757"/>
      <c r="FX65" s="757"/>
      <c r="FY65" s="757"/>
      <c r="FZ65" s="757"/>
      <c r="GA65" s="755">
        <f>SUMIF($AM$5:$FX$5,"Kötelező feladatok",AM65:FX65)</f>
        <v>39.25</v>
      </c>
      <c r="GB65" s="828">
        <f>SUMIF($AM$5:$FY$5,"Önként vállalt feladatok",AM65:FY65)</f>
        <v>4.75</v>
      </c>
      <c r="GC65" s="757"/>
      <c r="GD65" s="830">
        <f t="shared" si="3"/>
        <v>44</v>
      </c>
      <c r="GE65" s="833"/>
      <c r="GF65" s="841"/>
      <c r="GG65" s="841"/>
      <c r="GH65" s="841"/>
      <c r="GI65" s="841"/>
      <c r="GJ65" s="841"/>
      <c r="GK65" s="841"/>
      <c r="GL65" s="841"/>
      <c r="GM65" s="841"/>
      <c r="GN65" s="841"/>
      <c r="GO65" s="841"/>
      <c r="GP65" s="841"/>
      <c r="GQ65" s="841"/>
      <c r="GR65" s="841"/>
      <c r="GS65" s="841"/>
      <c r="GT65" s="841"/>
      <c r="GU65" s="841"/>
      <c r="GV65" s="841"/>
      <c r="GW65" s="841"/>
      <c r="GX65" s="841"/>
      <c r="GY65" s="841"/>
      <c r="GZ65" s="841"/>
      <c r="HA65" s="841"/>
      <c r="HB65" s="841"/>
      <c r="HC65" s="841"/>
      <c r="HD65" s="841"/>
      <c r="HE65" s="841"/>
      <c r="HF65" s="841"/>
      <c r="HG65" s="841"/>
      <c r="HH65" s="841"/>
      <c r="HI65" s="841"/>
      <c r="HJ65" s="841"/>
      <c r="HK65" s="841"/>
      <c r="HL65" s="841"/>
      <c r="HM65" s="841"/>
      <c r="HN65" s="841"/>
      <c r="HO65" s="841"/>
      <c r="HP65" s="841"/>
      <c r="HQ65" s="841"/>
      <c r="HR65" s="841"/>
      <c r="HS65" s="841"/>
      <c r="HT65" s="841"/>
      <c r="HU65" s="841"/>
      <c r="HV65" s="841"/>
      <c r="HW65" s="841"/>
      <c r="HX65" s="841"/>
      <c r="HY65" s="841"/>
      <c r="HZ65" s="841"/>
      <c r="IA65" s="841"/>
      <c r="IB65" s="841"/>
      <c r="IC65" s="841"/>
      <c r="ID65" s="841"/>
      <c r="IE65" s="841"/>
      <c r="IF65" s="841"/>
      <c r="IG65" s="841"/>
      <c r="IH65" s="841"/>
      <c r="II65" s="841"/>
      <c r="IJ65" s="841"/>
      <c r="IK65" s="841"/>
      <c r="IL65" s="841"/>
      <c r="IM65" s="841"/>
      <c r="IN65" s="841"/>
      <c r="IO65" s="841"/>
      <c r="IP65" s="841"/>
      <c r="IQ65" s="841"/>
      <c r="IR65" s="841"/>
      <c r="IS65" s="841"/>
      <c r="IT65" s="841"/>
      <c r="IU65" s="841"/>
      <c r="IV65" s="841"/>
      <c r="IW65" s="841"/>
      <c r="IX65" s="841"/>
      <c r="IY65" s="841"/>
      <c r="IZ65" s="841"/>
      <c r="JA65" s="841"/>
      <c r="JB65" s="841"/>
      <c r="JC65" s="841"/>
      <c r="JD65" s="841"/>
      <c r="JE65" s="841"/>
      <c r="JF65" s="841"/>
      <c r="JG65" s="841"/>
      <c r="JH65" s="841"/>
      <c r="JI65" s="841"/>
      <c r="JJ65" s="841"/>
      <c r="JK65" s="841"/>
      <c r="JL65" s="841"/>
      <c r="JM65" s="841"/>
      <c r="JN65" s="841"/>
      <c r="JO65" s="841"/>
      <c r="JP65" s="841"/>
      <c r="JQ65" s="841"/>
      <c r="JR65" s="841"/>
      <c r="JS65" s="841"/>
      <c r="JT65" s="841"/>
      <c r="JU65" s="841"/>
      <c r="JV65" s="841"/>
      <c r="JW65" s="841"/>
      <c r="JX65" s="841"/>
      <c r="JY65" s="841"/>
      <c r="JZ65" s="841"/>
      <c r="KA65" s="841"/>
      <c r="KB65" s="841"/>
      <c r="KC65" s="841"/>
      <c r="KD65" s="841"/>
      <c r="KE65" s="841"/>
      <c r="KF65" s="841"/>
      <c r="KG65" s="841"/>
      <c r="KH65" s="841"/>
      <c r="KI65" s="841"/>
      <c r="KJ65" s="841"/>
      <c r="KK65" s="841"/>
      <c r="KL65" s="841"/>
      <c r="KM65" s="841"/>
      <c r="KN65" s="841"/>
      <c r="KO65" s="841"/>
      <c r="KP65" s="841"/>
      <c r="KQ65" s="841"/>
      <c r="KR65" s="841"/>
      <c r="KS65" s="841"/>
      <c r="KT65" s="841"/>
      <c r="KU65" s="841"/>
      <c r="KV65" s="841"/>
      <c r="KW65" s="841"/>
      <c r="KX65" s="841"/>
      <c r="KY65" s="841"/>
      <c r="KZ65" s="841"/>
      <c r="LA65" s="841"/>
      <c r="LB65" s="841"/>
      <c r="LC65" s="841"/>
      <c r="LD65" s="841"/>
      <c r="LE65" s="841"/>
      <c r="LF65" s="841"/>
      <c r="LG65" s="841"/>
      <c r="LH65" s="841"/>
      <c r="LI65" s="841"/>
      <c r="LJ65" s="841"/>
      <c r="LK65" s="841"/>
      <c r="LL65" s="841"/>
      <c r="LM65" s="841"/>
      <c r="LN65" s="841"/>
      <c r="LO65" s="841"/>
      <c r="LP65" s="841"/>
      <c r="LQ65" s="841"/>
      <c r="LR65" s="841"/>
      <c r="LS65" s="841"/>
      <c r="LT65" s="841"/>
      <c r="LU65" s="841"/>
      <c r="LV65" s="841"/>
      <c r="LW65" s="841"/>
      <c r="LX65" s="841"/>
      <c r="LY65" s="841"/>
      <c r="LZ65" s="841"/>
      <c r="MA65" s="841"/>
      <c r="MB65" s="841"/>
      <c r="MC65" s="841"/>
      <c r="MD65" s="841"/>
      <c r="ME65" s="841"/>
      <c r="MF65" s="841"/>
      <c r="MG65" s="841"/>
      <c r="MH65" s="841"/>
      <c r="MI65" s="841"/>
      <c r="MJ65" s="841"/>
      <c r="MK65" s="841"/>
      <c r="ML65" s="841"/>
      <c r="MM65" s="841"/>
      <c r="MN65" s="841"/>
      <c r="MO65" s="841"/>
      <c r="MP65" s="841"/>
      <c r="MQ65" s="841"/>
      <c r="MR65" s="841"/>
      <c r="MS65" s="841"/>
      <c r="MT65" s="841"/>
      <c r="MU65" s="841"/>
      <c r="MV65" s="841"/>
      <c r="MW65" s="841"/>
      <c r="MX65" s="841"/>
      <c r="MY65" s="841"/>
      <c r="MZ65" s="841"/>
      <c r="NA65" s="841"/>
      <c r="NB65" s="841"/>
      <c r="NC65" s="841"/>
      <c r="ND65" s="841"/>
      <c r="NE65" s="841"/>
      <c r="NF65" s="841"/>
      <c r="NG65" s="841"/>
      <c r="NH65" s="841"/>
      <c r="NI65" s="841"/>
      <c r="NJ65" s="841"/>
      <c r="NK65" s="841"/>
      <c r="NL65" s="841"/>
      <c r="NM65" s="841"/>
      <c r="NN65" s="841"/>
      <c r="NO65" s="841"/>
      <c r="NP65" s="841"/>
      <c r="NQ65" s="841"/>
      <c r="NR65" s="841"/>
      <c r="NS65" s="841"/>
      <c r="NT65" s="841"/>
      <c r="NU65" s="841"/>
      <c r="NV65" s="841"/>
      <c r="NW65" s="841"/>
      <c r="NX65" s="841"/>
      <c r="NY65" s="841"/>
      <c r="NZ65" s="841"/>
      <c r="OA65" s="841"/>
      <c r="OB65" s="841"/>
      <c r="OC65" s="841"/>
      <c r="OD65" s="841"/>
      <c r="OE65" s="841"/>
      <c r="OF65" s="841"/>
      <c r="OG65" s="841"/>
      <c r="OH65" s="841"/>
      <c r="OI65" s="841"/>
      <c r="OJ65" s="841"/>
      <c r="OK65" s="841"/>
      <c r="OL65" s="841"/>
      <c r="OM65" s="841"/>
      <c r="ON65" s="841"/>
      <c r="OO65" s="841"/>
      <c r="OP65" s="841"/>
      <c r="OQ65" s="841"/>
      <c r="OR65" s="841"/>
      <c r="OS65" s="841"/>
      <c r="OT65" s="841"/>
      <c r="OU65" s="841"/>
      <c r="OV65" s="841"/>
      <c r="OW65" s="841"/>
      <c r="OX65" s="841"/>
      <c r="OY65" s="841"/>
      <c r="OZ65" s="841"/>
      <c r="PA65" s="841"/>
      <c r="PB65" s="841"/>
      <c r="PC65" s="841"/>
      <c r="PD65" s="841"/>
      <c r="PE65" s="841"/>
      <c r="PF65" s="841"/>
      <c r="PG65" s="841"/>
      <c r="PH65" s="841"/>
      <c r="PI65" s="841"/>
      <c r="PJ65" s="841"/>
      <c r="PK65" s="841"/>
      <c r="PL65" s="841"/>
      <c r="PM65" s="841"/>
      <c r="PN65" s="841"/>
      <c r="PO65" s="841"/>
      <c r="PP65" s="841"/>
      <c r="PQ65" s="841"/>
      <c r="PR65" s="841"/>
      <c r="PS65" s="841"/>
      <c r="PT65" s="841"/>
      <c r="PU65" s="841"/>
      <c r="PV65" s="841"/>
      <c r="PW65" s="841"/>
      <c r="PX65" s="841"/>
      <c r="PY65" s="841"/>
      <c r="PZ65" s="841"/>
      <c r="QA65" s="841"/>
      <c r="QB65" s="841"/>
      <c r="QC65" s="841"/>
      <c r="QD65" s="841"/>
      <c r="QE65" s="841"/>
      <c r="QF65" s="841"/>
      <c r="QG65" s="841"/>
      <c r="QH65" s="841"/>
      <c r="QI65" s="841"/>
      <c r="QJ65" s="841"/>
      <c r="QK65" s="841"/>
      <c r="QL65" s="841"/>
      <c r="QM65" s="841"/>
      <c r="QN65" s="841"/>
      <c r="QO65" s="841"/>
      <c r="QP65" s="841"/>
      <c r="QQ65" s="841"/>
      <c r="QR65" s="841"/>
      <c r="QS65" s="841"/>
      <c r="QT65" s="841"/>
      <c r="QU65" s="841"/>
      <c r="QV65" s="841"/>
      <c r="QW65" s="841"/>
      <c r="QX65" s="841"/>
      <c r="QY65" s="841"/>
      <c r="QZ65" s="841"/>
      <c r="RA65" s="841"/>
      <c r="RB65" s="841"/>
      <c r="RC65" s="841"/>
      <c r="RD65" s="841"/>
      <c r="RE65" s="841"/>
      <c r="RF65" s="841"/>
      <c r="RG65" s="841"/>
      <c r="RH65" s="841"/>
      <c r="RI65" s="841"/>
      <c r="RJ65" s="841"/>
      <c r="RK65" s="841"/>
      <c r="RL65" s="841"/>
      <c r="RM65" s="841"/>
      <c r="RN65" s="841"/>
      <c r="RO65" s="841"/>
      <c r="RP65" s="841"/>
      <c r="RQ65" s="841"/>
      <c r="RR65" s="841"/>
      <c r="RS65" s="841"/>
      <c r="RT65" s="841"/>
      <c r="RU65" s="841"/>
      <c r="RV65" s="841"/>
      <c r="RW65" s="841"/>
      <c r="RX65" s="841"/>
      <c r="RY65" s="841"/>
      <c r="RZ65" s="841"/>
      <c r="SA65" s="841"/>
      <c r="SB65" s="841"/>
      <c r="SC65" s="841"/>
      <c r="SD65" s="841"/>
      <c r="SE65" s="841"/>
      <c r="SF65" s="841"/>
      <c r="SG65" s="841"/>
      <c r="SH65" s="841"/>
      <c r="SI65" s="841"/>
      <c r="SJ65" s="841"/>
      <c r="SK65" s="841"/>
      <c r="SL65" s="841"/>
      <c r="SM65" s="841"/>
      <c r="SN65" s="841"/>
      <c r="SO65" s="841"/>
      <c r="SP65" s="841"/>
      <c r="SQ65" s="841"/>
      <c r="SR65" s="841"/>
      <c r="SS65" s="841"/>
      <c r="ST65" s="841"/>
      <c r="SU65" s="841"/>
      <c r="SV65" s="841"/>
      <c r="SW65" s="841"/>
      <c r="SX65" s="841"/>
      <c r="SY65" s="841"/>
      <c r="SZ65" s="841"/>
      <c r="TA65" s="841"/>
      <c r="TB65" s="841"/>
      <c r="TC65" s="841"/>
      <c r="TD65" s="841"/>
      <c r="TE65" s="841"/>
      <c r="TF65" s="841"/>
      <c r="TG65" s="841"/>
      <c r="TH65" s="841"/>
      <c r="TI65" s="841"/>
      <c r="TJ65" s="841"/>
      <c r="TK65" s="841"/>
      <c r="TL65" s="841"/>
      <c r="TM65" s="841"/>
      <c r="TN65" s="841"/>
      <c r="TO65" s="841"/>
      <c r="TP65" s="841"/>
      <c r="TQ65" s="841"/>
      <c r="TR65" s="841"/>
      <c r="TS65" s="841"/>
      <c r="TT65" s="841"/>
      <c r="TU65" s="841"/>
      <c r="TV65" s="841"/>
      <c r="TW65" s="841"/>
      <c r="TX65" s="841"/>
      <c r="TY65" s="841"/>
      <c r="TZ65" s="841"/>
      <c r="UA65" s="841"/>
      <c r="UB65" s="841"/>
      <c r="UC65" s="841"/>
      <c r="UD65" s="841"/>
      <c r="UE65" s="841"/>
      <c r="UF65" s="841"/>
      <c r="UG65" s="841"/>
      <c r="UH65" s="841"/>
      <c r="UI65" s="841"/>
      <c r="UJ65" s="841"/>
      <c r="UK65" s="841"/>
      <c r="UL65" s="841"/>
      <c r="UM65" s="841"/>
      <c r="UN65" s="841"/>
      <c r="UO65" s="841"/>
      <c r="UP65" s="841"/>
      <c r="UQ65" s="841"/>
      <c r="UR65" s="841"/>
      <c r="US65" s="841"/>
      <c r="UT65" s="841"/>
      <c r="UU65" s="841"/>
      <c r="UV65" s="841"/>
      <c r="UW65" s="841"/>
      <c r="UX65" s="841"/>
      <c r="UY65" s="841"/>
      <c r="UZ65" s="841"/>
      <c r="VA65" s="841"/>
      <c r="VB65" s="841"/>
      <c r="VC65" s="841"/>
      <c r="VD65" s="841"/>
      <c r="VE65" s="841"/>
      <c r="VF65" s="841"/>
      <c r="VG65" s="841"/>
      <c r="VH65" s="841"/>
      <c r="VI65" s="841"/>
      <c r="VJ65" s="841"/>
      <c r="VK65" s="841"/>
      <c r="VL65" s="841"/>
      <c r="VM65" s="841"/>
      <c r="VN65" s="841"/>
      <c r="VO65" s="841"/>
      <c r="VP65" s="841"/>
      <c r="VQ65" s="841"/>
      <c r="VR65" s="841"/>
      <c r="VS65" s="841"/>
      <c r="VT65" s="841"/>
      <c r="VU65" s="841"/>
      <c r="VV65" s="841"/>
      <c r="VW65" s="841"/>
      <c r="VX65" s="841"/>
      <c r="VY65" s="841"/>
      <c r="VZ65" s="841"/>
      <c r="WA65" s="841"/>
      <c r="WB65" s="841"/>
      <c r="WC65" s="841"/>
      <c r="WD65" s="841"/>
      <c r="WE65" s="841"/>
      <c r="WF65" s="841"/>
      <c r="WG65" s="841"/>
      <c r="WH65" s="841"/>
      <c r="WI65" s="841"/>
      <c r="WJ65" s="841"/>
      <c r="WK65" s="841"/>
      <c r="WL65" s="841"/>
      <c r="WM65" s="841"/>
      <c r="WN65" s="841"/>
      <c r="WO65" s="841"/>
      <c r="WP65" s="841"/>
      <c r="WQ65" s="841"/>
      <c r="WR65" s="841"/>
      <c r="WS65" s="841"/>
      <c r="WT65" s="841"/>
      <c r="WU65" s="841"/>
      <c r="WV65" s="841"/>
      <c r="WW65" s="841"/>
      <c r="WX65" s="841"/>
      <c r="WY65" s="841"/>
      <c r="WZ65" s="841"/>
      <c r="XA65" s="841"/>
      <c r="XB65" s="841"/>
      <c r="XC65" s="841"/>
      <c r="XD65" s="841"/>
      <c r="XE65" s="841"/>
      <c r="XF65" s="841"/>
      <c r="XG65" s="841"/>
      <c r="XH65" s="841"/>
      <c r="XI65" s="841"/>
      <c r="XJ65" s="841"/>
      <c r="XK65" s="841"/>
      <c r="XL65" s="841"/>
      <c r="XM65" s="841"/>
      <c r="XN65" s="841"/>
      <c r="XO65" s="841"/>
      <c r="XP65" s="841"/>
      <c r="XQ65" s="841"/>
      <c r="XR65" s="841"/>
      <c r="XS65" s="841"/>
      <c r="XT65" s="841"/>
      <c r="XU65" s="841"/>
      <c r="XV65" s="841"/>
      <c r="XW65" s="841"/>
      <c r="XX65" s="841"/>
      <c r="XY65" s="841"/>
      <c r="XZ65" s="841"/>
      <c r="YA65" s="841"/>
      <c r="YB65" s="841"/>
      <c r="YC65" s="841"/>
      <c r="YD65" s="841"/>
      <c r="YE65" s="841"/>
      <c r="YF65" s="841"/>
      <c r="YG65" s="841"/>
      <c r="YH65" s="841"/>
      <c r="YI65" s="841"/>
      <c r="YJ65" s="841"/>
      <c r="YK65" s="841"/>
      <c r="YL65" s="841"/>
      <c r="YM65" s="841"/>
      <c r="YN65" s="841"/>
      <c r="YO65" s="841"/>
      <c r="YP65" s="841"/>
      <c r="YQ65" s="841"/>
      <c r="YR65" s="841"/>
      <c r="YS65" s="841"/>
      <c r="YT65" s="841"/>
      <c r="YU65" s="841"/>
      <c r="YV65" s="841"/>
      <c r="YW65" s="841"/>
      <c r="YX65" s="841"/>
      <c r="YY65" s="841"/>
      <c r="YZ65" s="841"/>
      <c r="ZA65" s="841"/>
      <c r="ZB65" s="841"/>
      <c r="ZC65" s="841"/>
      <c r="ZD65" s="841"/>
      <c r="ZE65" s="841"/>
      <c r="ZF65" s="841"/>
      <c r="ZG65" s="841"/>
      <c r="ZH65" s="841"/>
      <c r="ZI65" s="841"/>
      <c r="ZJ65" s="841"/>
      <c r="ZK65" s="841"/>
      <c r="ZL65" s="841"/>
      <c r="ZM65" s="841"/>
      <c r="ZN65" s="841"/>
      <c r="ZO65" s="841"/>
      <c r="ZP65" s="841"/>
      <c r="ZQ65" s="841"/>
      <c r="ZR65" s="841"/>
      <c r="ZS65" s="841"/>
      <c r="ZT65" s="841"/>
      <c r="ZU65" s="841"/>
      <c r="ZV65" s="841"/>
      <c r="ZW65" s="841"/>
      <c r="ZX65" s="841"/>
      <c r="ZY65" s="841"/>
      <c r="ZZ65" s="841"/>
      <c r="AAA65" s="841"/>
      <c r="AAB65" s="841"/>
      <c r="AAC65" s="841"/>
      <c r="AAD65" s="841"/>
      <c r="AAE65" s="841"/>
      <c r="AAF65" s="841"/>
      <c r="AAG65" s="841"/>
      <c r="AAH65" s="841"/>
      <c r="AAI65" s="841"/>
      <c r="AAJ65" s="841"/>
      <c r="AAK65" s="841"/>
      <c r="AAL65" s="841"/>
      <c r="AAM65" s="841"/>
      <c r="AAN65" s="841"/>
      <c r="AAO65" s="841"/>
      <c r="AAP65" s="841"/>
      <c r="AAQ65" s="841"/>
      <c r="AAR65" s="841"/>
      <c r="AAS65" s="841"/>
      <c r="AAT65" s="841"/>
      <c r="AAU65" s="841"/>
      <c r="AAV65" s="841"/>
      <c r="AAW65" s="841"/>
      <c r="AAX65" s="841"/>
      <c r="AAY65" s="841"/>
      <c r="AAZ65" s="841"/>
      <c r="ABA65" s="841"/>
      <c r="ABB65" s="841"/>
      <c r="ABC65" s="841"/>
      <c r="ABD65" s="841"/>
      <c r="ABE65" s="841"/>
      <c r="ABF65" s="841"/>
      <c r="ABG65" s="841"/>
      <c r="ABH65" s="841"/>
      <c r="ABI65" s="841"/>
      <c r="ABJ65" s="841"/>
      <c r="ABK65" s="841"/>
      <c r="ABL65" s="841"/>
      <c r="ABM65" s="841"/>
      <c r="ABN65" s="841"/>
      <c r="ABO65" s="841"/>
      <c r="ABP65" s="841"/>
      <c r="ABQ65" s="841"/>
      <c r="ABR65" s="841"/>
      <c r="ABS65" s="841"/>
      <c r="ABT65" s="841"/>
      <c r="ABU65" s="841"/>
      <c r="ABV65" s="841"/>
      <c r="ABW65" s="841"/>
      <c r="ABX65" s="841"/>
      <c r="ABY65" s="841"/>
      <c r="ABZ65" s="841"/>
      <c r="ACA65" s="841"/>
      <c r="ACB65" s="841"/>
      <c r="ACC65" s="841"/>
      <c r="ACD65" s="841"/>
      <c r="ACE65" s="841"/>
      <c r="ACF65" s="841"/>
      <c r="ACG65" s="841"/>
      <c r="ACH65" s="841"/>
      <c r="ACI65" s="841"/>
      <c r="ACJ65" s="841"/>
      <c r="ACK65" s="841"/>
      <c r="ACL65" s="841"/>
      <c r="ACM65" s="841"/>
      <c r="ACN65" s="841"/>
      <c r="ACO65" s="841"/>
      <c r="ACP65" s="841"/>
      <c r="ACQ65" s="841"/>
      <c r="ACR65" s="841"/>
      <c r="ACS65" s="841"/>
      <c r="ACT65" s="841"/>
      <c r="ACU65" s="841"/>
      <c r="ACV65" s="841"/>
      <c r="ACW65" s="841"/>
      <c r="ACX65" s="841"/>
      <c r="ACY65" s="841"/>
      <c r="ACZ65" s="841"/>
      <c r="ADA65" s="841"/>
      <c r="ADB65" s="841"/>
      <c r="ADC65" s="841"/>
      <c r="ADD65" s="841"/>
      <c r="ADE65" s="841"/>
      <c r="ADF65" s="841"/>
      <c r="ADG65" s="841"/>
      <c r="ADH65" s="841"/>
      <c r="ADI65" s="841"/>
      <c r="ADJ65" s="841"/>
      <c r="ADK65" s="841"/>
      <c r="ADL65" s="841"/>
      <c r="ADM65" s="841"/>
      <c r="ADN65" s="841"/>
      <c r="ADO65" s="841"/>
      <c r="ADP65" s="841"/>
      <c r="ADQ65" s="841"/>
      <c r="ADR65" s="841"/>
      <c r="ADS65" s="841"/>
      <c r="ADT65" s="841"/>
      <c r="ADU65" s="841"/>
      <c r="ADV65" s="841"/>
      <c r="ADW65" s="841"/>
      <c r="ADX65" s="841"/>
      <c r="ADY65" s="841"/>
      <c r="ADZ65" s="841"/>
      <c r="AEA65" s="841"/>
      <c r="AEB65" s="841"/>
      <c r="AEC65" s="841"/>
      <c r="AED65" s="841"/>
      <c r="AEE65" s="841"/>
      <c r="AEF65" s="841"/>
      <c r="AEG65" s="841"/>
      <c r="AEH65" s="841"/>
      <c r="AEI65" s="841"/>
      <c r="AEJ65" s="841"/>
      <c r="AEK65" s="841"/>
      <c r="AEL65" s="841"/>
      <c r="AEM65" s="841"/>
      <c r="AEN65" s="841"/>
      <c r="AEO65" s="841"/>
      <c r="AEP65" s="841"/>
      <c r="AEQ65" s="841"/>
      <c r="AER65" s="841"/>
      <c r="AES65" s="841"/>
      <c r="AET65" s="841"/>
      <c r="AEU65" s="841"/>
      <c r="AEV65" s="841"/>
      <c r="AEW65" s="841"/>
      <c r="AEX65" s="841"/>
      <c r="AEY65" s="841"/>
      <c r="AEZ65" s="841"/>
      <c r="AFA65" s="841"/>
      <c r="AFB65" s="841"/>
      <c r="AFC65" s="841"/>
      <c r="AFD65" s="841"/>
      <c r="AFE65" s="841"/>
      <c r="AFF65" s="841"/>
      <c r="AFG65" s="841"/>
      <c r="AFH65" s="841"/>
      <c r="AFI65" s="841"/>
      <c r="AFJ65" s="841"/>
      <c r="AFK65" s="841"/>
      <c r="AFL65" s="841"/>
      <c r="AFM65" s="841"/>
      <c r="AFN65" s="841"/>
      <c r="AFO65" s="841"/>
      <c r="AFP65" s="841"/>
      <c r="AFQ65" s="841"/>
      <c r="AFR65" s="841"/>
      <c r="AFS65" s="841"/>
      <c r="AFT65" s="841"/>
      <c r="AFU65" s="841"/>
      <c r="AFV65" s="841"/>
      <c r="AFW65" s="841"/>
      <c r="AFX65" s="841"/>
      <c r="AFY65" s="841"/>
      <c r="AFZ65" s="841"/>
      <c r="AGA65" s="841"/>
      <c r="AGB65" s="841"/>
      <c r="AGC65" s="841"/>
      <c r="AGD65" s="841"/>
      <c r="AGE65" s="841"/>
      <c r="AGF65" s="841"/>
      <c r="AGG65" s="841"/>
      <c r="AGH65" s="841"/>
      <c r="AGI65" s="841"/>
      <c r="AGJ65" s="841"/>
      <c r="AGK65" s="841"/>
      <c r="AGL65" s="841"/>
      <c r="AGM65" s="841"/>
      <c r="AGN65" s="841"/>
      <c r="AGO65" s="841"/>
      <c r="AGP65" s="841"/>
      <c r="AGQ65" s="841"/>
      <c r="AGR65" s="841"/>
      <c r="AGS65" s="841"/>
      <c r="AGT65" s="841"/>
      <c r="AGU65" s="841"/>
      <c r="AGV65" s="841"/>
      <c r="AGW65" s="841"/>
      <c r="AGX65" s="841"/>
      <c r="AGY65" s="841"/>
      <c r="AGZ65" s="841"/>
      <c r="AHA65" s="841"/>
      <c r="AHB65" s="841"/>
      <c r="AHC65" s="841"/>
      <c r="AHD65" s="841"/>
      <c r="AHE65" s="841"/>
      <c r="AHF65" s="841"/>
      <c r="AHG65" s="841"/>
      <c r="AHH65" s="841"/>
      <c r="AHI65" s="841"/>
      <c r="AHJ65" s="841"/>
      <c r="AHK65" s="841"/>
      <c r="AHL65" s="841"/>
      <c r="AHM65" s="841"/>
      <c r="AHN65" s="841"/>
      <c r="AHO65" s="841"/>
      <c r="AHP65" s="841"/>
      <c r="AHQ65" s="841"/>
      <c r="AHR65" s="841"/>
      <c r="AHS65" s="841"/>
      <c r="AHT65" s="841"/>
      <c r="AHU65" s="841"/>
      <c r="AHV65" s="841"/>
      <c r="AHW65" s="841"/>
      <c r="AHX65" s="841"/>
      <c r="AHY65" s="841"/>
      <c r="AHZ65" s="841"/>
      <c r="AIA65" s="841"/>
      <c r="AIB65" s="841"/>
      <c r="AIC65" s="841"/>
      <c r="AID65" s="841"/>
      <c r="AIE65" s="841"/>
      <c r="AIF65" s="841"/>
      <c r="AIG65" s="841"/>
      <c r="AIH65" s="841"/>
      <c r="AII65" s="841"/>
      <c r="AIJ65" s="841"/>
      <c r="AIK65" s="841"/>
      <c r="AIL65" s="841"/>
      <c r="AIM65" s="841"/>
      <c r="AIN65" s="841"/>
      <c r="AIO65" s="841"/>
      <c r="AIP65" s="841"/>
      <c r="AIQ65" s="841"/>
      <c r="AIR65" s="841"/>
      <c r="AIS65" s="841"/>
      <c r="AIT65" s="841"/>
      <c r="AIU65" s="841"/>
      <c r="AIV65" s="841"/>
      <c r="AIW65" s="841"/>
      <c r="AIX65" s="841"/>
      <c r="AIY65" s="841"/>
      <c r="AIZ65" s="841"/>
      <c r="AJA65" s="841"/>
      <c r="AJB65" s="841"/>
      <c r="AJC65" s="841"/>
      <c r="AJD65" s="841"/>
      <c r="AJE65" s="841"/>
      <c r="AJF65" s="841"/>
      <c r="AJG65" s="841"/>
      <c r="AJH65" s="841"/>
      <c r="AJI65" s="841"/>
      <c r="AJJ65" s="841"/>
      <c r="AJK65" s="841"/>
      <c r="AJL65" s="841"/>
      <c r="AJM65" s="841"/>
      <c r="AJN65" s="841"/>
      <c r="AJO65" s="841"/>
      <c r="AJP65" s="841"/>
      <c r="AJQ65" s="841"/>
      <c r="AJR65" s="841"/>
      <c r="AJS65" s="841"/>
      <c r="AJT65" s="841"/>
      <c r="AJU65" s="841"/>
      <c r="AJV65" s="841"/>
      <c r="AJW65" s="841"/>
      <c r="AJX65" s="841"/>
      <c r="AJY65" s="841"/>
      <c r="AJZ65" s="841"/>
      <c r="AKA65" s="841"/>
      <c r="AKB65" s="841"/>
      <c r="AKC65" s="841"/>
      <c r="AKD65" s="841"/>
      <c r="AKE65" s="841"/>
      <c r="AKF65" s="841"/>
      <c r="AKG65" s="841"/>
      <c r="AKH65" s="841"/>
      <c r="AKI65" s="841"/>
      <c r="AKJ65" s="841"/>
      <c r="AKK65" s="841"/>
      <c r="AKL65" s="841"/>
      <c r="AKM65" s="841"/>
      <c r="AKN65" s="841"/>
      <c r="AKO65" s="841"/>
      <c r="AKP65" s="841"/>
      <c r="AKQ65" s="841"/>
      <c r="AKR65" s="841"/>
      <c r="AKS65" s="841"/>
      <c r="AKT65" s="841"/>
      <c r="AKU65" s="841"/>
      <c r="AKV65" s="841"/>
      <c r="AKW65" s="841"/>
      <c r="AKX65" s="841"/>
      <c r="AKY65" s="841"/>
      <c r="AKZ65" s="841"/>
      <c r="ALA65" s="841"/>
      <c r="ALB65" s="841"/>
      <c r="ALC65" s="841"/>
      <c r="ALD65" s="841"/>
      <c r="ALE65" s="841"/>
      <c r="ALF65" s="841"/>
      <c r="ALG65" s="841"/>
      <c r="ALH65" s="841"/>
      <c r="ALI65" s="841"/>
      <c r="ALJ65" s="841"/>
      <c r="ALK65" s="841"/>
      <c r="ALL65" s="841"/>
      <c r="ALM65" s="841"/>
      <c r="ALN65" s="841"/>
      <c r="ALO65" s="841"/>
      <c r="ALP65" s="841"/>
      <c r="ALQ65" s="841"/>
      <c r="ALR65" s="841"/>
      <c r="ALS65" s="841"/>
      <c r="ALT65" s="841"/>
      <c r="ALU65" s="841"/>
      <c r="ALV65" s="841"/>
      <c r="ALW65" s="841"/>
      <c r="ALX65" s="841"/>
      <c r="ALY65" s="841"/>
      <c r="ALZ65" s="841"/>
      <c r="AMA65" s="841"/>
      <c r="AMB65" s="841"/>
      <c r="AMC65" s="841"/>
      <c r="AMD65" s="841"/>
      <c r="AME65" s="841"/>
      <c r="AMF65" s="841"/>
      <c r="AMG65" s="841"/>
      <c r="AMH65" s="841"/>
      <c r="AMI65" s="841"/>
      <c r="AMJ65" s="841"/>
      <c r="AMK65" s="841"/>
      <c r="AML65" s="841"/>
      <c r="AMM65" s="841"/>
      <c r="AMN65" s="841"/>
      <c r="AMO65" s="841"/>
      <c r="AMP65" s="841"/>
      <c r="AMQ65" s="841"/>
      <c r="AMR65" s="841"/>
      <c r="AMS65" s="841"/>
      <c r="AMT65" s="841"/>
      <c r="AMU65" s="841"/>
      <c r="AMV65" s="841"/>
      <c r="AMW65" s="841"/>
      <c r="AMX65" s="841"/>
      <c r="AMY65" s="841"/>
      <c r="AMZ65" s="841"/>
      <c r="ANA65" s="841"/>
      <c r="ANB65" s="841"/>
      <c r="ANC65" s="841"/>
      <c r="AND65" s="841"/>
      <c r="ANE65" s="841"/>
      <c r="ANF65" s="841"/>
      <c r="ANG65" s="841"/>
      <c r="ANH65" s="841"/>
      <c r="ANI65" s="841"/>
      <c r="ANJ65" s="841"/>
      <c r="ANK65" s="841"/>
      <c r="ANL65" s="841"/>
      <c r="ANM65" s="841"/>
      <c r="ANN65" s="841"/>
      <c r="ANO65" s="841"/>
      <c r="ANP65" s="841"/>
      <c r="ANQ65" s="841"/>
      <c r="ANR65" s="841"/>
      <c r="ANS65" s="841"/>
      <c r="ANT65" s="841"/>
      <c r="ANU65" s="841"/>
      <c r="ANV65" s="841"/>
      <c r="ANW65" s="841"/>
      <c r="ANX65" s="841"/>
      <c r="ANY65" s="841"/>
      <c r="ANZ65" s="841"/>
      <c r="AOA65" s="841"/>
      <c r="AOB65" s="841"/>
      <c r="AOC65" s="841"/>
      <c r="AOD65" s="841"/>
      <c r="AOE65" s="841"/>
      <c r="AOF65" s="841"/>
      <c r="AOG65" s="841"/>
      <c r="AOH65" s="841"/>
      <c r="AOI65" s="841"/>
      <c r="AOJ65" s="841"/>
      <c r="AOK65" s="841"/>
      <c r="AOL65" s="841"/>
      <c r="AOM65" s="841"/>
      <c r="AON65" s="841"/>
      <c r="AOO65" s="841"/>
      <c r="AOP65" s="841"/>
      <c r="AOQ65" s="841"/>
      <c r="AOR65" s="841"/>
      <c r="AOS65" s="841"/>
      <c r="AOT65" s="841"/>
      <c r="AOU65" s="841"/>
      <c r="AOV65" s="841"/>
      <c r="AOW65" s="841"/>
      <c r="AOX65" s="841"/>
      <c r="AOY65" s="841"/>
      <c r="AOZ65" s="841"/>
      <c r="APA65" s="841"/>
      <c r="APB65" s="841"/>
      <c r="APC65" s="841"/>
      <c r="APD65" s="841"/>
      <c r="APE65" s="841"/>
      <c r="APF65" s="841"/>
      <c r="APG65" s="841"/>
      <c r="APH65" s="841"/>
      <c r="API65" s="841"/>
      <c r="APJ65" s="841"/>
      <c r="APK65" s="841"/>
      <c r="APL65" s="841"/>
      <c r="APM65" s="841"/>
      <c r="APN65" s="841"/>
      <c r="APO65" s="841"/>
      <c r="APP65" s="841"/>
      <c r="APQ65" s="841"/>
      <c r="APR65" s="841"/>
      <c r="APS65" s="841"/>
      <c r="APT65" s="841"/>
      <c r="APU65" s="841"/>
      <c r="APV65" s="841"/>
      <c r="APW65" s="841"/>
      <c r="APX65" s="841"/>
      <c r="APY65" s="841"/>
      <c r="APZ65" s="841"/>
      <c r="AQA65" s="841"/>
      <c r="AQB65" s="841"/>
      <c r="AQC65" s="841"/>
      <c r="AQD65" s="841"/>
      <c r="AQE65" s="841"/>
      <c r="AQF65" s="841"/>
      <c r="AQG65" s="841"/>
      <c r="AQH65" s="841"/>
      <c r="AQI65" s="841"/>
      <c r="AQJ65" s="841"/>
      <c r="AQK65" s="841"/>
      <c r="AQL65" s="841"/>
      <c r="AQM65" s="841"/>
      <c r="AQN65" s="841"/>
      <c r="AQO65" s="841"/>
      <c r="AQP65" s="841"/>
      <c r="AQQ65" s="841"/>
      <c r="AQR65" s="841"/>
      <c r="AQS65" s="841"/>
      <c r="AQT65" s="841"/>
      <c r="AQU65" s="841"/>
      <c r="AQV65" s="841"/>
      <c r="AQW65" s="841"/>
      <c r="AQX65" s="841"/>
      <c r="AQY65" s="841"/>
      <c r="AQZ65" s="841"/>
      <c r="ARA65" s="841"/>
      <c r="ARB65" s="841"/>
      <c r="ARC65" s="841"/>
      <c r="ARD65" s="841"/>
      <c r="ARE65" s="841"/>
      <c r="ARF65" s="841"/>
      <c r="ARG65" s="841"/>
      <c r="ARH65" s="841"/>
      <c r="ARI65" s="841"/>
      <c r="ARJ65" s="841"/>
      <c r="ARK65" s="841"/>
      <c r="ARL65" s="841"/>
      <c r="ARM65" s="841"/>
      <c r="ARN65" s="841"/>
      <c r="ARO65" s="841"/>
      <c r="ARP65" s="841"/>
      <c r="ARQ65" s="841"/>
      <c r="ARR65" s="841"/>
      <c r="ARS65" s="841"/>
      <c r="ART65" s="841"/>
      <c r="ARU65" s="841"/>
      <c r="ARV65" s="841"/>
      <c r="ARW65" s="841"/>
      <c r="ARX65" s="841"/>
      <c r="ARY65" s="841"/>
      <c r="ARZ65" s="841"/>
      <c r="ASA65" s="841"/>
      <c r="ASB65" s="841"/>
      <c r="ASC65" s="841"/>
      <c r="ASD65" s="841"/>
      <c r="ASE65" s="841"/>
      <c r="ASF65" s="841"/>
      <c r="ASG65" s="841"/>
      <c r="ASH65" s="841"/>
      <c r="ASI65" s="841"/>
      <c r="ASJ65" s="841"/>
      <c r="ASK65" s="841"/>
      <c r="ASL65" s="841"/>
      <c r="ASM65" s="841"/>
      <c r="ASN65" s="841"/>
      <c r="ASO65" s="841"/>
      <c r="ASP65" s="841"/>
      <c r="ASQ65" s="841"/>
      <c r="ASR65" s="841"/>
      <c r="ASS65" s="841"/>
      <c r="AST65" s="841"/>
      <c r="ASU65" s="841"/>
      <c r="ASV65" s="841"/>
      <c r="ASW65" s="841"/>
      <c r="ASX65" s="841"/>
      <c r="ASY65" s="841"/>
      <c r="ASZ65" s="841"/>
      <c r="ATA65" s="841"/>
      <c r="ATB65" s="841"/>
      <c r="ATC65" s="841"/>
      <c r="ATD65" s="841"/>
      <c r="ATE65" s="841"/>
      <c r="ATF65" s="841"/>
      <c r="ATG65" s="841"/>
      <c r="ATH65" s="841"/>
      <c r="ATI65" s="841"/>
      <c r="ATJ65" s="841"/>
      <c r="ATK65" s="841"/>
      <c r="ATL65" s="841"/>
      <c r="ATM65" s="841"/>
      <c r="ATN65" s="841"/>
      <c r="ATO65" s="841"/>
      <c r="ATP65" s="841"/>
      <c r="ATQ65" s="841"/>
      <c r="ATR65" s="841"/>
      <c r="ATS65" s="841"/>
      <c r="ATT65" s="841"/>
      <c r="ATU65" s="841"/>
      <c r="ATV65" s="841"/>
      <c r="ATW65" s="841"/>
      <c r="ATX65" s="841"/>
      <c r="ATY65" s="841"/>
      <c r="ATZ65" s="841"/>
      <c r="AUA65" s="841"/>
      <c r="AUB65" s="841"/>
      <c r="AUC65" s="841"/>
      <c r="AUD65" s="841"/>
      <c r="AUE65" s="841"/>
      <c r="AUF65" s="841"/>
      <c r="AUG65" s="841"/>
      <c r="AUH65" s="841"/>
      <c r="AUI65" s="841"/>
      <c r="AUJ65" s="841"/>
      <c r="AUK65" s="841"/>
      <c r="AUL65" s="841"/>
      <c r="AUM65" s="841"/>
      <c r="AUN65" s="841"/>
      <c r="AUO65" s="841"/>
      <c r="AUP65" s="841"/>
      <c r="AUQ65" s="841"/>
      <c r="AUR65" s="841"/>
      <c r="AUS65" s="841"/>
      <c r="AUT65" s="841"/>
      <c r="AUU65" s="841"/>
      <c r="AUV65" s="841"/>
      <c r="AUW65" s="841"/>
      <c r="AUX65" s="841"/>
      <c r="AUY65" s="841"/>
      <c r="AUZ65" s="841"/>
      <c r="AVA65" s="841"/>
      <c r="AVB65" s="841"/>
      <c r="AVC65" s="841"/>
      <c r="AVD65" s="841"/>
      <c r="AVE65" s="841"/>
      <c r="AVF65" s="841"/>
      <c r="AVG65" s="841"/>
      <c r="AVH65" s="841"/>
      <c r="AVI65" s="841"/>
      <c r="AVJ65" s="841"/>
      <c r="AVK65" s="841"/>
      <c r="AVL65" s="841"/>
      <c r="AVM65" s="841"/>
      <c r="AVN65" s="841"/>
      <c r="AVO65" s="841"/>
      <c r="AVP65" s="841"/>
      <c r="AVQ65" s="841"/>
      <c r="AVR65" s="841"/>
      <c r="AVS65" s="841"/>
      <c r="AVT65" s="841"/>
      <c r="AVU65" s="841"/>
      <c r="AVV65" s="841"/>
      <c r="AVW65" s="841"/>
      <c r="AVX65" s="841"/>
      <c r="AVY65" s="841"/>
      <c r="AVZ65" s="841"/>
      <c r="AWA65" s="841"/>
      <c r="AWB65" s="841"/>
      <c r="AWC65" s="841"/>
      <c r="AWD65" s="841"/>
      <c r="AWE65" s="841"/>
      <c r="AWF65" s="841"/>
      <c r="AWG65" s="841"/>
      <c r="AWH65" s="841"/>
      <c r="AWI65" s="841"/>
      <c r="AWJ65" s="841"/>
      <c r="AWK65" s="841"/>
      <c r="AWL65" s="841"/>
      <c r="AWM65" s="841"/>
      <c r="AWN65" s="841"/>
      <c r="AWO65" s="841"/>
      <c r="AWP65" s="841"/>
      <c r="AWQ65" s="841"/>
      <c r="AWR65" s="841"/>
      <c r="AWS65" s="841"/>
      <c r="AWT65" s="841"/>
      <c r="AWU65" s="841"/>
      <c r="AWV65" s="841"/>
      <c r="AWW65" s="841"/>
      <c r="AWX65" s="841"/>
      <c r="AWY65" s="841"/>
      <c r="AWZ65" s="841"/>
      <c r="AXA65" s="841"/>
      <c r="AXB65" s="841"/>
      <c r="AXC65" s="841"/>
      <c r="AXD65" s="841"/>
      <c r="AXE65" s="841"/>
      <c r="AXF65" s="841"/>
      <c r="AXG65" s="841"/>
      <c r="AXH65" s="841"/>
      <c r="AXI65" s="841"/>
      <c r="AXJ65" s="841"/>
      <c r="AXK65" s="841"/>
      <c r="AXL65" s="841"/>
      <c r="AXM65" s="841"/>
      <c r="AXN65" s="841"/>
      <c r="AXO65" s="841"/>
      <c r="AXP65" s="841"/>
      <c r="AXQ65" s="841"/>
      <c r="AXR65" s="841"/>
      <c r="AXS65" s="841"/>
      <c r="AXT65" s="841"/>
      <c r="AXU65" s="841"/>
      <c r="AXV65" s="841"/>
      <c r="AXW65" s="841"/>
      <c r="AXX65" s="841"/>
      <c r="AXY65" s="841"/>
      <c r="AXZ65" s="841"/>
      <c r="AYA65" s="841"/>
      <c r="AYB65" s="841"/>
      <c r="AYC65" s="841"/>
      <c r="AYD65" s="841"/>
      <c r="AYE65" s="841"/>
      <c r="AYF65" s="841"/>
      <c r="AYG65" s="841"/>
      <c r="AYH65" s="841"/>
      <c r="AYI65" s="841"/>
      <c r="AYJ65" s="841"/>
      <c r="AYK65" s="841"/>
      <c r="AYL65" s="841"/>
      <c r="AYM65" s="841"/>
      <c r="AYN65" s="841"/>
      <c r="AYO65" s="841"/>
      <c r="AYP65" s="841"/>
      <c r="AYQ65" s="841"/>
      <c r="AYR65" s="841"/>
      <c r="AYS65" s="841"/>
    </row>
    <row r="66" spans="1:1345" s="744" customFormat="1">
      <c r="A66" s="1238" t="s">
        <v>1017</v>
      </c>
      <c r="B66" s="1239"/>
      <c r="C66" s="1239"/>
      <c r="D66" s="1239"/>
      <c r="E66" s="1239"/>
      <c r="F66" s="1239"/>
      <c r="G66" s="1240"/>
      <c r="H66" s="710">
        <f t="shared" si="19"/>
        <v>45</v>
      </c>
      <c r="I66" s="710">
        <f t="shared" si="6"/>
        <v>0</v>
      </c>
      <c r="J66" s="710">
        <f t="shared" si="23"/>
        <v>0</v>
      </c>
      <c r="K66" s="711">
        <f t="shared" si="24"/>
        <v>45</v>
      </c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717"/>
      <c r="Z66" s="717"/>
      <c r="AA66" s="717"/>
      <c r="AB66" s="717"/>
      <c r="AC66" s="717"/>
      <c r="AD66" s="717"/>
      <c r="AE66" s="717"/>
      <c r="AF66" s="717"/>
      <c r="AG66" s="717"/>
      <c r="AH66" s="717"/>
      <c r="AI66" s="717"/>
      <c r="AJ66" s="717"/>
      <c r="AK66" s="717"/>
      <c r="AL66" s="717"/>
      <c r="AM66" s="717"/>
      <c r="AN66" s="717"/>
      <c r="AO66" s="717"/>
      <c r="AP66" s="717"/>
      <c r="AQ66" s="717"/>
      <c r="AR66" s="717"/>
      <c r="AS66" s="717"/>
      <c r="AT66" s="717"/>
      <c r="AU66" s="717"/>
      <c r="AV66" s="717"/>
      <c r="AW66" s="717"/>
      <c r="AX66" s="717"/>
      <c r="AY66" s="717"/>
      <c r="AZ66" s="717"/>
      <c r="BA66" s="717"/>
      <c r="BB66" s="717"/>
      <c r="BC66" s="717"/>
      <c r="BD66" s="717"/>
      <c r="BE66" s="717"/>
      <c r="BF66" s="717"/>
      <c r="BG66" s="717"/>
      <c r="BH66" s="717"/>
      <c r="BI66" s="717"/>
      <c r="BJ66" s="717"/>
      <c r="BK66" s="717"/>
      <c r="BL66" s="717"/>
      <c r="BM66" s="717"/>
      <c r="BN66" s="717"/>
      <c r="BO66" s="717"/>
      <c r="BP66" s="717"/>
      <c r="BQ66" s="717"/>
      <c r="BR66" s="717"/>
      <c r="BS66" s="717"/>
      <c r="BT66" s="717"/>
      <c r="BU66" s="717"/>
      <c r="BV66" s="717"/>
      <c r="BW66" s="717"/>
      <c r="BX66" s="717"/>
      <c r="BY66" s="717"/>
      <c r="BZ66" s="717"/>
      <c r="CA66" s="717"/>
      <c r="CB66" s="717"/>
      <c r="CC66" s="717"/>
      <c r="CD66" s="717"/>
      <c r="CE66" s="717"/>
      <c r="CF66" s="717"/>
      <c r="CG66" s="717"/>
      <c r="CH66" s="717"/>
      <c r="CI66" s="717"/>
      <c r="CJ66" s="717"/>
      <c r="CK66" s="717"/>
      <c r="CL66" s="717"/>
      <c r="CM66" s="717"/>
      <c r="CN66" s="717"/>
      <c r="CO66" s="717"/>
      <c r="CP66" s="717"/>
      <c r="CQ66" s="717"/>
      <c r="CR66" s="717"/>
      <c r="CS66" s="717"/>
      <c r="CT66" s="717"/>
      <c r="CU66" s="717"/>
      <c r="CV66" s="717"/>
      <c r="CW66" s="717"/>
      <c r="CX66" s="717"/>
      <c r="CY66" s="717"/>
      <c r="CZ66" s="717"/>
      <c r="DA66" s="717"/>
      <c r="DB66" s="717"/>
      <c r="DC66" s="717"/>
      <c r="DD66" s="717"/>
      <c r="DE66" s="717"/>
      <c r="DF66" s="717"/>
      <c r="DG66" s="717"/>
      <c r="DH66" s="717"/>
      <c r="DI66" s="717"/>
      <c r="DJ66" s="717"/>
      <c r="DK66" s="717"/>
      <c r="DL66" s="717"/>
      <c r="DM66" s="717"/>
      <c r="DN66" s="717"/>
      <c r="DO66" s="717"/>
      <c r="DP66" s="717"/>
      <c r="DQ66" s="717"/>
      <c r="DR66" s="717"/>
      <c r="DS66" s="717">
        <v>45</v>
      </c>
      <c r="DT66" s="717"/>
      <c r="DU66" s="717"/>
      <c r="DV66" s="717"/>
      <c r="DW66" s="717"/>
      <c r="DX66" s="717"/>
      <c r="DY66" s="717"/>
      <c r="DZ66" s="717"/>
      <c r="EA66" s="717"/>
      <c r="EB66" s="717"/>
      <c r="EC66" s="717"/>
      <c r="ED66" s="717"/>
      <c r="EE66" s="717"/>
      <c r="EF66" s="717"/>
      <c r="EG66" s="717"/>
      <c r="EH66" s="717"/>
      <c r="EI66" s="717"/>
      <c r="EJ66" s="717"/>
      <c r="EK66" s="717"/>
      <c r="EL66" s="717"/>
      <c r="EM66" s="717"/>
      <c r="EN66" s="717"/>
      <c r="EO66" s="717"/>
      <c r="EP66" s="717"/>
      <c r="EQ66" s="717"/>
      <c r="ER66" s="717"/>
      <c r="ES66" s="717"/>
      <c r="ET66" s="717"/>
      <c r="EU66" s="717"/>
      <c r="EV66" s="717"/>
      <c r="EW66" s="717"/>
      <c r="EX66" s="717"/>
      <c r="EY66" s="717"/>
      <c r="EZ66" s="717"/>
      <c r="FA66" s="717"/>
      <c r="FB66" s="717"/>
      <c r="FC66" s="717"/>
      <c r="FD66" s="717"/>
      <c r="FE66" s="717"/>
      <c r="FF66" s="717"/>
      <c r="FG66" s="717"/>
      <c r="FH66" s="717"/>
      <c r="FI66" s="717"/>
      <c r="FJ66" s="717"/>
      <c r="FK66" s="717"/>
      <c r="FL66" s="717"/>
      <c r="FM66" s="717"/>
      <c r="FN66" s="717"/>
      <c r="FO66" s="717"/>
      <c r="FP66" s="717"/>
      <c r="FQ66" s="717"/>
      <c r="FR66" s="717"/>
      <c r="FS66" s="717"/>
      <c r="FT66" s="717"/>
      <c r="FU66" s="717"/>
      <c r="FV66" s="717"/>
      <c r="FW66" s="717"/>
      <c r="FX66" s="717"/>
      <c r="FY66" s="717"/>
      <c r="FZ66" s="717"/>
      <c r="GA66" s="755">
        <f>SUMIF($AM$5:$EY$5,"Kötelező feladatok",AM66:EY66)</f>
        <v>45</v>
      </c>
      <c r="GB66" s="710">
        <f>SUMIF($AM$5:$EY$5,"Önként vállalt feladatok",AM66:EY66)</f>
        <v>0</v>
      </c>
      <c r="GC66" s="717"/>
      <c r="GD66" s="705">
        <f t="shared" si="3"/>
        <v>45</v>
      </c>
      <c r="GE66" s="836"/>
      <c r="GF66" s="844"/>
      <c r="GG66" s="844"/>
      <c r="GH66" s="844"/>
      <c r="GI66" s="844"/>
      <c r="GJ66" s="844"/>
      <c r="GK66" s="844"/>
      <c r="GL66" s="844"/>
      <c r="GM66" s="844"/>
      <c r="GN66" s="844"/>
      <c r="GO66" s="844"/>
      <c r="GP66" s="844"/>
      <c r="GQ66" s="844"/>
      <c r="GR66" s="844"/>
      <c r="GS66" s="844"/>
      <c r="GT66" s="844"/>
      <c r="GU66" s="844"/>
      <c r="GV66" s="844"/>
      <c r="GW66" s="844"/>
      <c r="GX66" s="844"/>
      <c r="GY66" s="844"/>
      <c r="GZ66" s="844"/>
      <c r="HA66" s="844"/>
      <c r="HB66" s="844"/>
      <c r="HC66" s="844"/>
      <c r="HD66" s="844"/>
      <c r="HE66" s="844"/>
      <c r="HF66" s="844"/>
      <c r="HG66" s="844"/>
      <c r="HH66" s="844"/>
      <c r="HI66" s="844"/>
      <c r="HJ66" s="844"/>
      <c r="HK66" s="844"/>
      <c r="HL66" s="844"/>
      <c r="HM66" s="844"/>
      <c r="HN66" s="844"/>
      <c r="HO66" s="844"/>
      <c r="HP66" s="844"/>
      <c r="HQ66" s="844"/>
      <c r="HR66" s="844"/>
      <c r="HS66" s="844"/>
      <c r="HT66" s="844"/>
      <c r="HU66" s="844"/>
      <c r="HV66" s="844"/>
      <c r="HW66" s="844"/>
      <c r="HX66" s="844"/>
      <c r="HY66" s="844"/>
      <c r="HZ66" s="844"/>
      <c r="IA66" s="844"/>
      <c r="IB66" s="844"/>
      <c r="IC66" s="844"/>
      <c r="ID66" s="844"/>
      <c r="IE66" s="844"/>
      <c r="IF66" s="844"/>
      <c r="IG66" s="844"/>
      <c r="IH66" s="844"/>
      <c r="II66" s="844"/>
      <c r="IJ66" s="844"/>
      <c r="IK66" s="844"/>
      <c r="IL66" s="844"/>
      <c r="IM66" s="844"/>
      <c r="IN66" s="844"/>
      <c r="IO66" s="844"/>
      <c r="IP66" s="844"/>
      <c r="IQ66" s="844"/>
      <c r="IR66" s="844"/>
      <c r="IS66" s="844"/>
      <c r="IT66" s="844"/>
      <c r="IU66" s="844"/>
      <c r="IV66" s="844"/>
      <c r="IW66" s="844"/>
      <c r="IX66" s="844"/>
      <c r="IY66" s="844"/>
      <c r="IZ66" s="844"/>
      <c r="JA66" s="844"/>
      <c r="JB66" s="844"/>
      <c r="JC66" s="844"/>
      <c r="JD66" s="844"/>
      <c r="JE66" s="844"/>
      <c r="JF66" s="844"/>
      <c r="JG66" s="844"/>
      <c r="JH66" s="844"/>
      <c r="JI66" s="844"/>
      <c r="JJ66" s="844"/>
      <c r="JK66" s="844"/>
      <c r="JL66" s="844"/>
      <c r="JM66" s="844"/>
      <c r="JN66" s="844"/>
      <c r="JO66" s="844"/>
      <c r="JP66" s="844"/>
      <c r="JQ66" s="844"/>
      <c r="JR66" s="844"/>
      <c r="JS66" s="844"/>
      <c r="JT66" s="844"/>
      <c r="JU66" s="844"/>
      <c r="JV66" s="844"/>
      <c r="JW66" s="844"/>
      <c r="JX66" s="844"/>
      <c r="JY66" s="844"/>
      <c r="JZ66" s="844"/>
      <c r="KA66" s="844"/>
      <c r="KB66" s="844"/>
      <c r="KC66" s="844"/>
      <c r="KD66" s="844"/>
      <c r="KE66" s="844"/>
      <c r="KF66" s="844"/>
      <c r="KG66" s="844"/>
      <c r="KH66" s="844"/>
      <c r="KI66" s="844"/>
      <c r="KJ66" s="844"/>
      <c r="KK66" s="844"/>
      <c r="KL66" s="844"/>
      <c r="KM66" s="844"/>
      <c r="KN66" s="844"/>
      <c r="KO66" s="844"/>
      <c r="KP66" s="844"/>
      <c r="KQ66" s="844"/>
      <c r="KR66" s="844"/>
      <c r="KS66" s="844"/>
      <c r="KT66" s="844"/>
      <c r="KU66" s="844"/>
      <c r="KV66" s="844"/>
      <c r="KW66" s="844"/>
      <c r="KX66" s="844"/>
      <c r="KY66" s="844"/>
      <c r="KZ66" s="844"/>
      <c r="LA66" s="844"/>
      <c r="LB66" s="844"/>
      <c r="LC66" s="844"/>
      <c r="LD66" s="844"/>
      <c r="LE66" s="844"/>
      <c r="LF66" s="844"/>
      <c r="LG66" s="844"/>
      <c r="LH66" s="844"/>
      <c r="LI66" s="844"/>
      <c r="LJ66" s="844"/>
      <c r="LK66" s="844"/>
      <c r="LL66" s="844"/>
      <c r="LM66" s="844"/>
      <c r="LN66" s="844"/>
      <c r="LO66" s="844"/>
      <c r="LP66" s="844"/>
      <c r="LQ66" s="844"/>
      <c r="LR66" s="844"/>
      <c r="LS66" s="844"/>
      <c r="LT66" s="844"/>
      <c r="LU66" s="844"/>
      <c r="LV66" s="844"/>
      <c r="LW66" s="844"/>
      <c r="LX66" s="844"/>
      <c r="LY66" s="844"/>
      <c r="LZ66" s="844"/>
      <c r="MA66" s="844"/>
      <c r="MB66" s="844"/>
      <c r="MC66" s="844"/>
      <c r="MD66" s="844"/>
      <c r="ME66" s="844"/>
      <c r="MF66" s="844"/>
      <c r="MG66" s="844"/>
      <c r="MH66" s="844"/>
      <c r="MI66" s="844"/>
      <c r="MJ66" s="844"/>
      <c r="MK66" s="844"/>
      <c r="ML66" s="844"/>
      <c r="MM66" s="844"/>
      <c r="MN66" s="844"/>
      <c r="MO66" s="844"/>
      <c r="MP66" s="844"/>
      <c r="MQ66" s="844"/>
      <c r="MR66" s="844"/>
      <c r="MS66" s="844"/>
      <c r="MT66" s="844"/>
      <c r="MU66" s="844"/>
      <c r="MV66" s="844"/>
      <c r="MW66" s="844"/>
      <c r="MX66" s="844"/>
      <c r="MY66" s="844"/>
      <c r="MZ66" s="844"/>
      <c r="NA66" s="844"/>
      <c r="NB66" s="844"/>
      <c r="NC66" s="844"/>
      <c r="ND66" s="844"/>
      <c r="NE66" s="844"/>
      <c r="NF66" s="844"/>
      <c r="NG66" s="844"/>
      <c r="NH66" s="844"/>
      <c r="NI66" s="844"/>
      <c r="NJ66" s="844"/>
      <c r="NK66" s="844"/>
      <c r="NL66" s="844"/>
      <c r="NM66" s="844"/>
      <c r="NN66" s="844"/>
      <c r="NO66" s="844"/>
      <c r="NP66" s="844"/>
      <c r="NQ66" s="844"/>
      <c r="NR66" s="844"/>
      <c r="NS66" s="844"/>
      <c r="NT66" s="844"/>
      <c r="NU66" s="844"/>
      <c r="NV66" s="844"/>
      <c r="NW66" s="844"/>
      <c r="NX66" s="844"/>
      <c r="NY66" s="844"/>
      <c r="NZ66" s="844"/>
      <c r="OA66" s="844"/>
      <c r="OB66" s="844"/>
      <c r="OC66" s="844"/>
      <c r="OD66" s="844"/>
      <c r="OE66" s="844"/>
      <c r="OF66" s="844"/>
      <c r="OG66" s="844"/>
      <c r="OH66" s="844"/>
      <c r="OI66" s="844"/>
      <c r="OJ66" s="844"/>
      <c r="OK66" s="844"/>
      <c r="OL66" s="844"/>
      <c r="OM66" s="844"/>
      <c r="ON66" s="844"/>
      <c r="OO66" s="844"/>
      <c r="OP66" s="844"/>
      <c r="OQ66" s="844"/>
      <c r="OR66" s="844"/>
      <c r="OS66" s="844"/>
      <c r="OT66" s="844"/>
      <c r="OU66" s="844"/>
      <c r="OV66" s="844"/>
      <c r="OW66" s="844"/>
      <c r="OX66" s="844"/>
      <c r="OY66" s="844"/>
      <c r="OZ66" s="844"/>
      <c r="PA66" s="844"/>
      <c r="PB66" s="844"/>
      <c r="PC66" s="844"/>
      <c r="PD66" s="844"/>
      <c r="PE66" s="844"/>
      <c r="PF66" s="844"/>
      <c r="PG66" s="844"/>
      <c r="PH66" s="844"/>
      <c r="PI66" s="844"/>
      <c r="PJ66" s="844"/>
      <c r="PK66" s="844"/>
      <c r="PL66" s="844"/>
      <c r="PM66" s="844"/>
      <c r="PN66" s="844"/>
      <c r="PO66" s="844"/>
      <c r="PP66" s="844"/>
      <c r="PQ66" s="844"/>
      <c r="PR66" s="844"/>
      <c r="PS66" s="844"/>
      <c r="PT66" s="844"/>
      <c r="PU66" s="844"/>
      <c r="PV66" s="844"/>
      <c r="PW66" s="844"/>
      <c r="PX66" s="844"/>
      <c r="PY66" s="844"/>
      <c r="PZ66" s="844"/>
      <c r="QA66" s="844"/>
      <c r="QB66" s="844"/>
      <c r="QC66" s="844"/>
      <c r="QD66" s="844"/>
      <c r="QE66" s="844"/>
      <c r="QF66" s="844"/>
      <c r="QG66" s="844"/>
      <c r="QH66" s="844"/>
      <c r="QI66" s="844"/>
      <c r="QJ66" s="844"/>
      <c r="QK66" s="844"/>
      <c r="QL66" s="844"/>
      <c r="QM66" s="844"/>
      <c r="QN66" s="844"/>
      <c r="QO66" s="844"/>
      <c r="QP66" s="844"/>
      <c r="QQ66" s="844"/>
      <c r="QR66" s="844"/>
      <c r="QS66" s="844"/>
      <c r="QT66" s="844"/>
      <c r="QU66" s="844"/>
      <c r="QV66" s="844"/>
      <c r="QW66" s="844"/>
      <c r="QX66" s="844"/>
      <c r="QY66" s="844"/>
      <c r="QZ66" s="844"/>
      <c r="RA66" s="844"/>
      <c r="RB66" s="844"/>
      <c r="RC66" s="844"/>
      <c r="RD66" s="844"/>
      <c r="RE66" s="844"/>
      <c r="RF66" s="844"/>
      <c r="RG66" s="844"/>
      <c r="RH66" s="844"/>
      <c r="RI66" s="844"/>
      <c r="RJ66" s="844"/>
      <c r="RK66" s="844"/>
      <c r="RL66" s="844"/>
      <c r="RM66" s="844"/>
      <c r="RN66" s="844"/>
      <c r="RO66" s="844"/>
      <c r="RP66" s="844"/>
      <c r="RQ66" s="844"/>
      <c r="RR66" s="844"/>
      <c r="RS66" s="844"/>
      <c r="RT66" s="844"/>
      <c r="RU66" s="844"/>
      <c r="RV66" s="844"/>
      <c r="RW66" s="844"/>
      <c r="RX66" s="844"/>
      <c r="RY66" s="844"/>
      <c r="RZ66" s="844"/>
      <c r="SA66" s="844"/>
      <c r="SB66" s="844"/>
      <c r="SC66" s="844"/>
      <c r="SD66" s="844"/>
      <c r="SE66" s="844"/>
      <c r="SF66" s="844"/>
      <c r="SG66" s="844"/>
      <c r="SH66" s="844"/>
      <c r="SI66" s="844"/>
      <c r="SJ66" s="844"/>
      <c r="SK66" s="844"/>
      <c r="SL66" s="844"/>
      <c r="SM66" s="844"/>
      <c r="SN66" s="844"/>
      <c r="SO66" s="844"/>
      <c r="SP66" s="844"/>
      <c r="SQ66" s="844"/>
      <c r="SR66" s="844"/>
      <c r="SS66" s="844"/>
      <c r="ST66" s="844"/>
      <c r="SU66" s="844"/>
      <c r="SV66" s="844"/>
      <c r="SW66" s="844"/>
      <c r="SX66" s="844"/>
      <c r="SY66" s="844"/>
      <c r="SZ66" s="844"/>
      <c r="TA66" s="844"/>
      <c r="TB66" s="844"/>
      <c r="TC66" s="844"/>
      <c r="TD66" s="844"/>
      <c r="TE66" s="844"/>
      <c r="TF66" s="844"/>
      <c r="TG66" s="844"/>
      <c r="TH66" s="844"/>
      <c r="TI66" s="844"/>
      <c r="TJ66" s="844"/>
      <c r="TK66" s="844"/>
      <c r="TL66" s="844"/>
      <c r="TM66" s="844"/>
      <c r="TN66" s="844"/>
      <c r="TO66" s="844"/>
      <c r="TP66" s="844"/>
      <c r="TQ66" s="844"/>
      <c r="TR66" s="844"/>
      <c r="TS66" s="844"/>
      <c r="TT66" s="844"/>
      <c r="TU66" s="844"/>
      <c r="TV66" s="844"/>
      <c r="TW66" s="844"/>
      <c r="TX66" s="844"/>
      <c r="TY66" s="844"/>
      <c r="TZ66" s="844"/>
      <c r="UA66" s="844"/>
      <c r="UB66" s="844"/>
      <c r="UC66" s="844"/>
      <c r="UD66" s="844"/>
      <c r="UE66" s="844"/>
      <c r="UF66" s="844"/>
      <c r="UG66" s="844"/>
      <c r="UH66" s="844"/>
      <c r="UI66" s="844"/>
      <c r="UJ66" s="844"/>
      <c r="UK66" s="844"/>
      <c r="UL66" s="844"/>
      <c r="UM66" s="844"/>
      <c r="UN66" s="844"/>
      <c r="UO66" s="844"/>
      <c r="UP66" s="844"/>
      <c r="UQ66" s="844"/>
      <c r="UR66" s="844"/>
      <c r="US66" s="844"/>
      <c r="UT66" s="844"/>
      <c r="UU66" s="844"/>
      <c r="UV66" s="844"/>
      <c r="UW66" s="844"/>
      <c r="UX66" s="844"/>
      <c r="UY66" s="844"/>
      <c r="UZ66" s="844"/>
      <c r="VA66" s="844"/>
      <c r="VB66" s="844"/>
      <c r="VC66" s="844"/>
      <c r="VD66" s="844"/>
      <c r="VE66" s="844"/>
      <c r="VF66" s="844"/>
      <c r="VG66" s="844"/>
      <c r="VH66" s="844"/>
      <c r="VI66" s="844"/>
      <c r="VJ66" s="844"/>
      <c r="VK66" s="844"/>
      <c r="VL66" s="844"/>
      <c r="VM66" s="844"/>
      <c r="VN66" s="844"/>
      <c r="VO66" s="844"/>
      <c r="VP66" s="844"/>
      <c r="VQ66" s="844"/>
      <c r="VR66" s="844"/>
      <c r="VS66" s="844"/>
      <c r="VT66" s="844"/>
      <c r="VU66" s="844"/>
      <c r="VV66" s="844"/>
      <c r="VW66" s="844"/>
      <c r="VX66" s="844"/>
      <c r="VY66" s="844"/>
      <c r="VZ66" s="844"/>
      <c r="WA66" s="844"/>
      <c r="WB66" s="844"/>
      <c r="WC66" s="844"/>
      <c r="WD66" s="844"/>
      <c r="WE66" s="844"/>
      <c r="WF66" s="844"/>
      <c r="WG66" s="844"/>
      <c r="WH66" s="844"/>
      <c r="WI66" s="844"/>
      <c r="WJ66" s="844"/>
      <c r="WK66" s="844"/>
      <c r="WL66" s="844"/>
      <c r="WM66" s="844"/>
      <c r="WN66" s="844"/>
      <c r="WO66" s="844"/>
      <c r="WP66" s="844"/>
      <c r="WQ66" s="844"/>
      <c r="WR66" s="844"/>
      <c r="WS66" s="844"/>
      <c r="WT66" s="844"/>
      <c r="WU66" s="844"/>
      <c r="WV66" s="844"/>
      <c r="WW66" s="844"/>
      <c r="WX66" s="844"/>
      <c r="WY66" s="844"/>
      <c r="WZ66" s="844"/>
      <c r="XA66" s="844"/>
      <c r="XB66" s="844"/>
      <c r="XC66" s="844"/>
      <c r="XD66" s="844"/>
      <c r="XE66" s="844"/>
      <c r="XF66" s="844"/>
      <c r="XG66" s="844"/>
      <c r="XH66" s="844"/>
      <c r="XI66" s="844"/>
      <c r="XJ66" s="844"/>
      <c r="XK66" s="844"/>
      <c r="XL66" s="844"/>
      <c r="XM66" s="844"/>
      <c r="XN66" s="844"/>
      <c r="XO66" s="844"/>
      <c r="XP66" s="844"/>
      <c r="XQ66" s="844"/>
      <c r="XR66" s="844"/>
      <c r="XS66" s="844"/>
      <c r="XT66" s="844"/>
      <c r="XU66" s="844"/>
      <c r="XV66" s="844"/>
      <c r="XW66" s="844"/>
      <c r="XX66" s="844"/>
      <c r="XY66" s="844"/>
      <c r="XZ66" s="844"/>
      <c r="YA66" s="844"/>
      <c r="YB66" s="844"/>
      <c r="YC66" s="844"/>
      <c r="YD66" s="844"/>
      <c r="YE66" s="844"/>
      <c r="YF66" s="844"/>
      <c r="YG66" s="844"/>
      <c r="YH66" s="844"/>
      <c r="YI66" s="844"/>
      <c r="YJ66" s="844"/>
      <c r="YK66" s="844"/>
      <c r="YL66" s="844"/>
      <c r="YM66" s="844"/>
      <c r="YN66" s="844"/>
      <c r="YO66" s="844"/>
      <c r="YP66" s="844"/>
      <c r="YQ66" s="844"/>
      <c r="YR66" s="844"/>
      <c r="YS66" s="844"/>
      <c r="YT66" s="844"/>
      <c r="YU66" s="844"/>
      <c r="YV66" s="844"/>
      <c r="YW66" s="844"/>
      <c r="YX66" s="844"/>
      <c r="YY66" s="844"/>
      <c r="YZ66" s="844"/>
      <c r="ZA66" s="844"/>
      <c r="ZB66" s="844"/>
      <c r="ZC66" s="844"/>
      <c r="ZD66" s="844"/>
      <c r="ZE66" s="844"/>
      <c r="ZF66" s="844"/>
      <c r="ZG66" s="844"/>
      <c r="ZH66" s="844"/>
      <c r="ZI66" s="844"/>
      <c r="ZJ66" s="844"/>
      <c r="ZK66" s="844"/>
      <c r="ZL66" s="844"/>
      <c r="ZM66" s="844"/>
      <c r="ZN66" s="844"/>
      <c r="ZO66" s="844"/>
      <c r="ZP66" s="844"/>
      <c r="ZQ66" s="844"/>
      <c r="ZR66" s="844"/>
      <c r="ZS66" s="844"/>
      <c r="ZT66" s="844"/>
      <c r="ZU66" s="844"/>
      <c r="ZV66" s="844"/>
      <c r="ZW66" s="844"/>
      <c r="ZX66" s="844"/>
      <c r="ZY66" s="844"/>
      <c r="ZZ66" s="844"/>
      <c r="AAA66" s="844"/>
      <c r="AAB66" s="844"/>
      <c r="AAC66" s="844"/>
      <c r="AAD66" s="844"/>
      <c r="AAE66" s="844"/>
      <c r="AAF66" s="844"/>
      <c r="AAG66" s="844"/>
      <c r="AAH66" s="844"/>
      <c r="AAI66" s="844"/>
      <c r="AAJ66" s="844"/>
      <c r="AAK66" s="844"/>
      <c r="AAL66" s="844"/>
      <c r="AAM66" s="844"/>
      <c r="AAN66" s="844"/>
      <c r="AAO66" s="844"/>
      <c r="AAP66" s="844"/>
      <c r="AAQ66" s="844"/>
      <c r="AAR66" s="844"/>
      <c r="AAS66" s="844"/>
      <c r="AAT66" s="844"/>
      <c r="AAU66" s="844"/>
      <c r="AAV66" s="844"/>
      <c r="AAW66" s="844"/>
      <c r="AAX66" s="844"/>
      <c r="AAY66" s="844"/>
      <c r="AAZ66" s="844"/>
      <c r="ABA66" s="844"/>
      <c r="ABB66" s="844"/>
      <c r="ABC66" s="844"/>
      <c r="ABD66" s="844"/>
      <c r="ABE66" s="844"/>
      <c r="ABF66" s="844"/>
      <c r="ABG66" s="844"/>
      <c r="ABH66" s="844"/>
      <c r="ABI66" s="844"/>
      <c r="ABJ66" s="844"/>
      <c r="ABK66" s="844"/>
      <c r="ABL66" s="844"/>
      <c r="ABM66" s="844"/>
      <c r="ABN66" s="844"/>
      <c r="ABO66" s="844"/>
      <c r="ABP66" s="844"/>
      <c r="ABQ66" s="844"/>
      <c r="ABR66" s="844"/>
      <c r="ABS66" s="844"/>
      <c r="ABT66" s="844"/>
      <c r="ABU66" s="844"/>
      <c r="ABV66" s="844"/>
      <c r="ABW66" s="844"/>
      <c r="ABX66" s="844"/>
      <c r="ABY66" s="844"/>
      <c r="ABZ66" s="844"/>
      <c r="ACA66" s="844"/>
      <c r="ACB66" s="844"/>
      <c r="ACC66" s="844"/>
      <c r="ACD66" s="844"/>
      <c r="ACE66" s="844"/>
      <c r="ACF66" s="844"/>
      <c r="ACG66" s="844"/>
      <c r="ACH66" s="844"/>
      <c r="ACI66" s="844"/>
      <c r="ACJ66" s="844"/>
      <c r="ACK66" s="844"/>
      <c r="ACL66" s="844"/>
      <c r="ACM66" s="844"/>
      <c r="ACN66" s="844"/>
      <c r="ACO66" s="844"/>
      <c r="ACP66" s="844"/>
      <c r="ACQ66" s="844"/>
      <c r="ACR66" s="844"/>
      <c r="ACS66" s="844"/>
      <c r="ACT66" s="844"/>
      <c r="ACU66" s="844"/>
      <c r="ACV66" s="844"/>
      <c r="ACW66" s="844"/>
      <c r="ACX66" s="844"/>
      <c r="ACY66" s="844"/>
      <c r="ACZ66" s="844"/>
      <c r="ADA66" s="844"/>
      <c r="ADB66" s="844"/>
      <c r="ADC66" s="844"/>
      <c r="ADD66" s="844"/>
      <c r="ADE66" s="844"/>
      <c r="ADF66" s="844"/>
      <c r="ADG66" s="844"/>
      <c r="ADH66" s="844"/>
      <c r="ADI66" s="844"/>
      <c r="ADJ66" s="844"/>
      <c r="ADK66" s="844"/>
      <c r="ADL66" s="844"/>
      <c r="ADM66" s="844"/>
      <c r="ADN66" s="844"/>
      <c r="ADO66" s="844"/>
      <c r="ADP66" s="844"/>
      <c r="ADQ66" s="844"/>
      <c r="ADR66" s="844"/>
      <c r="ADS66" s="844"/>
      <c r="ADT66" s="844"/>
      <c r="ADU66" s="844"/>
      <c r="ADV66" s="844"/>
      <c r="ADW66" s="844"/>
      <c r="ADX66" s="844"/>
      <c r="ADY66" s="844"/>
      <c r="ADZ66" s="844"/>
      <c r="AEA66" s="844"/>
      <c r="AEB66" s="844"/>
      <c r="AEC66" s="844"/>
      <c r="AED66" s="844"/>
      <c r="AEE66" s="844"/>
      <c r="AEF66" s="844"/>
      <c r="AEG66" s="844"/>
      <c r="AEH66" s="844"/>
      <c r="AEI66" s="844"/>
      <c r="AEJ66" s="844"/>
      <c r="AEK66" s="844"/>
      <c r="AEL66" s="844"/>
      <c r="AEM66" s="844"/>
      <c r="AEN66" s="844"/>
      <c r="AEO66" s="844"/>
      <c r="AEP66" s="844"/>
      <c r="AEQ66" s="844"/>
      <c r="AER66" s="844"/>
      <c r="AES66" s="844"/>
      <c r="AET66" s="844"/>
      <c r="AEU66" s="844"/>
      <c r="AEV66" s="844"/>
      <c r="AEW66" s="844"/>
      <c r="AEX66" s="844"/>
      <c r="AEY66" s="844"/>
      <c r="AEZ66" s="844"/>
      <c r="AFA66" s="844"/>
      <c r="AFB66" s="844"/>
      <c r="AFC66" s="844"/>
      <c r="AFD66" s="844"/>
      <c r="AFE66" s="844"/>
      <c r="AFF66" s="844"/>
      <c r="AFG66" s="844"/>
      <c r="AFH66" s="844"/>
      <c r="AFI66" s="844"/>
      <c r="AFJ66" s="844"/>
      <c r="AFK66" s="844"/>
      <c r="AFL66" s="844"/>
      <c r="AFM66" s="844"/>
      <c r="AFN66" s="844"/>
      <c r="AFO66" s="844"/>
      <c r="AFP66" s="844"/>
      <c r="AFQ66" s="844"/>
      <c r="AFR66" s="844"/>
      <c r="AFS66" s="844"/>
      <c r="AFT66" s="844"/>
      <c r="AFU66" s="844"/>
      <c r="AFV66" s="844"/>
      <c r="AFW66" s="844"/>
      <c r="AFX66" s="844"/>
      <c r="AFY66" s="844"/>
      <c r="AFZ66" s="844"/>
      <c r="AGA66" s="844"/>
      <c r="AGB66" s="844"/>
      <c r="AGC66" s="844"/>
      <c r="AGD66" s="844"/>
      <c r="AGE66" s="844"/>
      <c r="AGF66" s="844"/>
      <c r="AGG66" s="844"/>
      <c r="AGH66" s="844"/>
      <c r="AGI66" s="844"/>
      <c r="AGJ66" s="844"/>
      <c r="AGK66" s="844"/>
      <c r="AGL66" s="844"/>
      <c r="AGM66" s="844"/>
      <c r="AGN66" s="844"/>
      <c r="AGO66" s="844"/>
      <c r="AGP66" s="844"/>
      <c r="AGQ66" s="844"/>
      <c r="AGR66" s="844"/>
      <c r="AGS66" s="844"/>
      <c r="AGT66" s="844"/>
      <c r="AGU66" s="844"/>
      <c r="AGV66" s="844"/>
      <c r="AGW66" s="844"/>
      <c r="AGX66" s="844"/>
      <c r="AGY66" s="844"/>
      <c r="AGZ66" s="844"/>
      <c r="AHA66" s="844"/>
      <c r="AHB66" s="844"/>
      <c r="AHC66" s="844"/>
      <c r="AHD66" s="844"/>
      <c r="AHE66" s="844"/>
      <c r="AHF66" s="844"/>
      <c r="AHG66" s="844"/>
      <c r="AHH66" s="844"/>
      <c r="AHI66" s="844"/>
      <c r="AHJ66" s="844"/>
      <c r="AHK66" s="844"/>
      <c r="AHL66" s="844"/>
      <c r="AHM66" s="844"/>
      <c r="AHN66" s="844"/>
      <c r="AHO66" s="844"/>
      <c r="AHP66" s="844"/>
      <c r="AHQ66" s="844"/>
      <c r="AHR66" s="844"/>
      <c r="AHS66" s="844"/>
      <c r="AHT66" s="844"/>
      <c r="AHU66" s="844"/>
      <c r="AHV66" s="844"/>
      <c r="AHW66" s="844"/>
      <c r="AHX66" s="844"/>
      <c r="AHY66" s="844"/>
      <c r="AHZ66" s="844"/>
      <c r="AIA66" s="844"/>
      <c r="AIB66" s="844"/>
      <c r="AIC66" s="844"/>
      <c r="AID66" s="844"/>
      <c r="AIE66" s="844"/>
      <c r="AIF66" s="844"/>
      <c r="AIG66" s="844"/>
      <c r="AIH66" s="844"/>
      <c r="AII66" s="844"/>
      <c r="AIJ66" s="844"/>
      <c r="AIK66" s="844"/>
      <c r="AIL66" s="844"/>
      <c r="AIM66" s="844"/>
      <c r="AIN66" s="844"/>
      <c r="AIO66" s="844"/>
      <c r="AIP66" s="844"/>
      <c r="AIQ66" s="844"/>
      <c r="AIR66" s="844"/>
      <c r="AIS66" s="844"/>
      <c r="AIT66" s="844"/>
      <c r="AIU66" s="844"/>
      <c r="AIV66" s="844"/>
      <c r="AIW66" s="844"/>
      <c r="AIX66" s="844"/>
      <c r="AIY66" s="844"/>
      <c r="AIZ66" s="844"/>
      <c r="AJA66" s="844"/>
      <c r="AJB66" s="844"/>
      <c r="AJC66" s="844"/>
      <c r="AJD66" s="844"/>
      <c r="AJE66" s="844"/>
      <c r="AJF66" s="844"/>
      <c r="AJG66" s="844"/>
      <c r="AJH66" s="844"/>
      <c r="AJI66" s="844"/>
      <c r="AJJ66" s="844"/>
      <c r="AJK66" s="844"/>
      <c r="AJL66" s="844"/>
      <c r="AJM66" s="844"/>
      <c r="AJN66" s="844"/>
      <c r="AJO66" s="844"/>
      <c r="AJP66" s="844"/>
      <c r="AJQ66" s="844"/>
      <c r="AJR66" s="844"/>
      <c r="AJS66" s="844"/>
      <c r="AJT66" s="844"/>
      <c r="AJU66" s="844"/>
      <c r="AJV66" s="844"/>
      <c r="AJW66" s="844"/>
      <c r="AJX66" s="844"/>
      <c r="AJY66" s="844"/>
      <c r="AJZ66" s="844"/>
      <c r="AKA66" s="844"/>
      <c r="AKB66" s="844"/>
      <c r="AKC66" s="844"/>
      <c r="AKD66" s="844"/>
      <c r="AKE66" s="844"/>
      <c r="AKF66" s="844"/>
      <c r="AKG66" s="844"/>
      <c r="AKH66" s="844"/>
      <c r="AKI66" s="844"/>
      <c r="AKJ66" s="844"/>
      <c r="AKK66" s="844"/>
      <c r="AKL66" s="844"/>
      <c r="AKM66" s="844"/>
      <c r="AKN66" s="844"/>
      <c r="AKO66" s="844"/>
      <c r="AKP66" s="844"/>
      <c r="AKQ66" s="844"/>
      <c r="AKR66" s="844"/>
      <c r="AKS66" s="844"/>
      <c r="AKT66" s="844"/>
      <c r="AKU66" s="844"/>
      <c r="AKV66" s="844"/>
      <c r="AKW66" s="844"/>
      <c r="AKX66" s="844"/>
      <c r="AKY66" s="844"/>
      <c r="AKZ66" s="844"/>
      <c r="ALA66" s="844"/>
      <c r="ALB66" s="844"/>
      <c r="ALC66" s="844"/>
      <c r="ALD66" s="844"/>
      <c r="ALE66" s="844"/>
      <c r="ALF66" s="844"/>
      <c r="ALG66" s="844"/>
      <c r="ALH66" s="844"/>
      <c r="ALI66" s="844"/>
      <c r="ALJ66" s="844"/>
      <c r="ALK66" s="844"/>
      <c r="ALL66" s="844"/>
      <c r="ALM66" s="844"/>
      <c r="ALN66" s="844"/>
      <c r="ALO66" s="844"/>
      <c r="ALP66" s="844"/>
      <c r="ALQ66" s="844"/>
      <c r="ALR66" s="844"/>
      <c r="ALS66" s="844"/>
      <c r="ALT66" s="844"/>
      <c r="ALU66" s="844"/>
      <c r="ALV66" s="844"/>
      <c r="ALW66" s="844"/>
      <c r="ALX66" s="844"/>
      <c r="ALY66" s="844"/>
      <c r="ALZ66" s="844"/>
      <c r="AMA66" s="844"/>
      <c r="AMB66" s="844"/>
      <c r="AMC66" s="844"/>
      <c r="AMD66" s="844"/>
      <c r="AME66" s="844"/>
      <c r="AMF66" s="844"/>
      <c r="AMG66" s="844"/>
      <c r="AMH66" s="844"/>
      <c r="AMI66" s="844"/>
      <c r="AMJ66" s="844"/>
      <c r="AMK66" s="844"/>
      <c r="AML66" s="844"/>
      <c r="AMM66" s="844"/>
      <c r="AMN66" s="844"/>
      <c r="AMO66" s="844"/>
      <c r="AMP66" s="844"/>
      <c r="AMQ66" s="844"/>
      <c r="AMR66" s="844"/>
      <c r="AMS66" s="844"/>
      <c r="AMT66" s="844"/>
      <c r="AMU66" s="844"/>
      <c r="AMV66" s="844"/>
      <c r="AMW66" s="844"/>
      <c r="AMX66" s="844"/>
      <c r="AMY66" s="844"/>
      <c r="AMZ66" s="844"/>
      <c r="ANA66" s="844"/>
      <c r="ANB66" s="844"/>
      <c r="ANC66" s="844"/>
      <c r="AND66" s="844"/>
      <c r="ANE66" s="844"/>
      <c r="ANF66" s="844"/>
      <c r="ANG66" s="844"/>
      <c r="ANH66" s="844"/>
      <c r="ANI66" s="844"/>
      <c r="ANJ66" s="844"/>
      <c r="ANK66" s="844"/>
      <c r="ANL66" s="844"/>
      <c r="ANM66" s="844"/>
      <c r="ANN66" s="844"/>
      <c r="ANO66" s="844"/>
      <c r="ANP66" s="844"/>
      <c r="ANQ66" s="844"/>
      <c r="ANR66" s="844"/>
      <c r="ANS66" s="844"/>
      <c r="ANT66" s="844"/>
      <c r="ANU66" s="844"/>
      <c r="ANV66" s="844"/>
      <c r="ANW66" s="844"/>
      <c r="ANX66" s="844"/>
      <c r="ANY66" s="844"/>
      <c r="ANZ66" s="844"/>
      <c r="AOA66" s="844"/>
      <c r="AOB66" s="844"/>
      <c r="AOC66" s="844"/>
      <c r="AOD66" s="844"/>
      <c r="AOE66" s="844"/>
      <c r="AOF66" s="844"/>
      <c r="AOG66" s="844"/>
      <c r="AOH66" s="844"/>
      <c r="AOI66" s="844"/>
      <c r="AOJ66" s="844"/>
      <c r="AOK66" s="844"/>
      <c r="AOL66" s="844"/>
      <c r="AOM66" s="844"/>
      <c r="AON66" s="844"/>
      <c r="AOO66" s="844"/>
      <c r="AOP66" s="844"/>
      <c r="AOQ66" s="844"/>
      <c r="AOR66" s="844"/>
      <c r="AOS66" s="844"/>
      <c r="AOT66" s="844"/>
      <c r="AOU66" s="844"/>
      <c r="AOV66" s="844"/>
      <c r="AOW66" s="844"/>
      <c r="AOX66" s="844"/>
      <c r="AOY66" s="844"/>
      <c r="AOZ66" s="844"/>
      <c r="APA66" s="844"/>
      <c r="APB66" s="844"/>
      <c r="APC66" s="844"/>
      <c r="APD66" s="844"/>
      <c r="APE66" s="844"/>
      <c r="APF66" s="844"/>
      <c r="APG66" s="844"/>
      <c r="APH66" s="844"/>
      <c r="API66" s="844"/>
      <c r="APJ66" s="844"/>
      <c r="APK66" s="844"/>
      <c r="APL66" s="844"/>
      <c r="APM66" s="844"/>
      <c r="APN66" s="844"/>
      <c r="APO66" s="844"/>
      <c r="APP66" s="844"/>
      <c r="APQ66" s="844"/>
      <c r="APR66" s="844"/>
      <c r="APS66" s="844"/>
      <c r="APT66" s="844"/>
      <c r="APU66" s="844"/>
      <c r="APV66" s="844"/>
      <c r="APW66" s="844"/>
      <c r="APX66" s="844"/>
      <c r="APY66" s="844"/>
      <c r="APZ66" s="844"/>
      <c r="AQA66" s="844"/>
      <c r="AQB66" s="844"/>
      <c r="AQC66" s="844"/>
      <c r="AQD66" s="844"/>
      <c r="AQE66" s="844"/>
      <c r="AQF66" s="844"/>
      <c r="AQG66" s="844"/>
      <c r="AQH66" s="844"/>
      <c r="AQI66" s="844"/>
      <c r="AQJ66" s="844"/>
      <c r="AQK66" s="844"/>
      <c r="AQL66" s="844"/>
      <c r="AQM66" s="844"/>
      <c r="AQN66" s="844"/>
      <c r="AQO66" s="844"/>
      <c r="AQP66" s="844"/>
      <c r="AQQ66" s="844"/>
      <c r="AQR66" s="844"/>
      <c r="AQS66" s="844"/>
      <c r="AQT66" s="844"/>
      <c r="AQU66" s="844"/>
      <c r="AQV66" s="844"/>
      <c r="AQW66" s="844"/>
      <c r="AQX66" s="844"/>
      <c r="AQY66" s="844"/>
      <c r="AQZ66" s="844"/>
      <c r="ARA66" s="844"/>
      <c r="ARB66" s="844"/>
      <c r="ARC66" s="844"/>
      <c r="ARD66" s="844"/>
      <c r="ARE66" s="844"/>
      <c r="ARF66" s="844"/>
      <c r="ARG66" s="844"/>
      <c r="ARH66" s="844"/>
      <c r="ARI66" s="844"/>
      <c r="ARJ66" s="844"/>
      <c r="ARK66" s="844"/>
      <c r="ARL66" s="844"/>
      <c r="ARM66" s="844"/>
      <c r="ARN66" s="844"/>
      <c r="ARO66" s="844"/>
      <c r="ARP66" s="844"/>
      <c r="ARQ66" s="844"/>
      <c r="ARR66" s="844"/>
      <c r="ARS66" s="844"/>
      <c r="ART66" s="844"/>
      <c r="ARU66" s="844"/>
      <c r="ARV66" s="844"/>
      <c r="ARW66" s="844"/>
      <c r="ARX66" s="844"/>
      <c r="ARY66" s="844"/>
      <c r="ARZ66" s="844"/>
      <c r="ASA66" s="844"/>
      <c r="ASB66" s="844"/>
      <c r="ASC66" s="844"/>
      <c r="ASD66" s="844"/>
      <c r="ASE66" s="844"/>
      <c r="ASF66" s="844"/>
      <c r="ASG66" s="844"/>
      <c r="ASH66" s="844"/>
      <c r="ASI66" s="844"/>
      <c r="ASJ66" s="844"/>
      <c r="ASK66" s="844"/>
      <c r="ASL66" s="844"/>
      <c r="ASM66" s="844"/>
      <c r="ASN66" s="844"/>
      <c r="ASO66" s="844"/>
      <c r="ASP66" s="844"/>
      <c r="ASQ66" s="844"/>
      <c r="ASR66" s="844"/>
      <c r="ASS66" s="844"/>
      <c r="AST66" s="844"/>
      <c r="ASU66" s="844"/>
      <c r="ASV66" s="844"/>
      <c r="ASW66" s="844"/>
      <c r="ASX66" s="844"/>
      <c r="ASY66" s="844"/>
      <c r="ASZ66" s="844"/>
      <c r="ATA66" s="844"/>
      <c r="ATB66" s="844"/>
      <c r="ATC66" s="844"/>
      <c r="ATD66" s="844"/>
      <c r="ATE66" s="844"/>
      <c r="ATF66" s="844"/>
      <c r="ATG66" s="844"/>
      <c r="ATH66" s="844"/>
      <c r="ATI66" s="844"/>
      <c r="ATJ66" s="844"/>
      <c r="ATK66" s="844"/>
      <c r="ATL66" s="844"/>
      <c r="ATM66" s="844"/>
      <c r="ATN66" s="844"/>
      <c r="ATO66" s="844"/>
      <c r="ATP66" s="844"/>
      <c r="ATQ66" s="844"/>
      <c r="ATR66" s="844"/>
      <c r="ATS66" s="844"/>
      <c r="ATT66" s="844"/>
      <c r="ATU66" s="844"/>
      <c r="ATV66" s="844"/>
      <c r="ATW66" s="844"/>
      <c r="ATX66" s="844"/>
      <c r="ATY66" s="844"/>
      <c r="ATZ66" s="844"/>
      <c r="AUA66" s="844"/>
      <c r="AUB66" s="844"/>
      <c r="AUC66" s="844"/>
      <c r="AUD66" s="844"/>
      <c r="AUE66" s="844"/>
      <c r="AUF66" s="844"/>
      <c r="AUG66" s="844"/>
      <c r="AUH66" s="844"/>
      <c r="AUI66" s="844"/>
      <c r="AUJ66" s="844"/>
      <c r="AUK66" s="844"/>
      <c r="AUL66" s="844"/>
      <c r="AUM66" s="844"/>
      <c r="AUN66" s="844"/>
      <c r="AUO66" s="844"/>
      <c r="AUP66" s="844"/>
      <c r="AUQ66" s="844"/>
      <c r="AUR66" s="844"/>
      <c r="AUS66" s="844"/>
      <c r="AUT66" s="844"/>
      <c r="AUU66" s="844"/>
      <c r="AUV66" s="844"/>
      <c r="AUW66" s="844"/>
      <c r="AUX66" s="844"/>
      <c r="AUY66" s="844"/>
      <c r="AUZ66" s="844"/>
      <c r="AVA66" s="844"/>
      <c r="AVB66" s="844"/>
      <c r="AVC66" s="844"/>
      <c r="AVD66" s="844"/>
      <c r="AVE66" s="844"/>
      <c r="AVF66" s="844"/>
      <c r="AVG66" s="844"/>
      <c r="AVH66" s="844"/>
      <c r="AVI66" s="844"/>
      <c r="AVJ66" s="844"/>
      <c r="AVK66" s="844"/>
      <c r="AVL66" s="844"/>
      <c r="AVM66" s="844"/>
      <c r="AVN66" s="844"/>
      <c r="AVO66" s="844"/>
      <c r="AVP66" s="844"/>
      <c r="AVQ66" s="844"/>
      <c r="AVR66" s="844"/>
      <c r="AVS66" s="844"/>
      <c r="AVT66" s="844"/>
      <c r="AVU66" s="844"/>
      <c r="AVV66" s="844"/>
      <c r="AVW66" s="844"/>
      <c r="AVX66" s="844"/>
      <c r="AVY66" s="844"/>
      <c r="AVZ66" s="844"/>
      <c r="AWA66" s="844"/>
      <c r="AWB66" s="844"/>
      <c r="AWC66" s="844"/>
      <c r="AWD66" s="844"/>
      <c r="AWE66" s="844"/>
      <c r="AWF66" s="844"/>
      <c r="AWG66" s="844"/>
      <c r="AWH66" s="844"/>
      <c r="AWI66" s="844"/>
      <c r="AWJ66" s="844"/>
      <c r="AWK66" s="844"/>
      <c r="AWL66" s="844"/>
      <c r="AWM66" s="844"/>
      <c r="AWN66" s="844"/>
      <c r="AWO66" s="844"/>
      <c r="AWP66" s="844"/>
      <c r="AWQ66" s="844"/>
      <c r="AWR66" s="844"/>
      <c r="AWS66" s="844"/>
      <c r="AWT66" s="844"/>
      <c r="AWU66" s="844"/>
      <c r="AWV66" s="844"/>
      <c r="AWW66" s="844"/>
      <c r="AWX66" s="844"/>
      <c r="AWY66" s="844"/>
      <c r="AWZ66" s="844"/>
      <c r="AXA66" s="844"/>
      <c r="AXB66" s="844"/>
      <c r="AXC66" s="844"/>
      <c r="AXD66" s="844"/>
      <c r="AXE66" s="844"/>
      <c r="AXF66" s="844"/>
      <c r="AXG66" s="844"/>
      <c r="AXH66" s="844"/>
      <c r="AXI66" s="844"/>
      <c r="AXJ66" s="844"/>
      <c r="AXK66" s="844"/>
      <c r="AXL66" s="844"/>
      <c r="AXM66" s="844"/>
      <c r="AXN66" s="844"/>
      <c r="AXO66" s="844"/>
      <c r="AXP66" s="844"/>
      <c r="AXQ66" s="844"/>
      <c r="AXR66" s="844"/>
      <c r="AXS66" s="844"/>
      <c r="AXT66" s="844"/>
      <c r="AXU66" s="844"/>
      <c r="AXV66" s="844"/>
      <c r="AXW66" s="844"/>
      <c r="AXX66" s="844"/>
      <c r="AXY66" s="844"/>
      <c r="AXZ66" s="844"/>
      <c r="AYA66" s="844"/>
      <c r="AYB66" s="844"/>
      <c r="AYC66" s="844"/>
      <c r="AYD66" s="844"/>
      <c r="AYE66" s="844"/>
      <c r="AYF66" s="844"/>
      <c r="AYG66" s="844"/>
      <c r="AYH66" s="844"/>
      <c r="AYI66" s="844"/>
      <c r="AYJ66" s="844"/>
      <c r="AYK66" s="844"/>
      <c r="AYL66" s="844"/>
      <c r="AYM66" s="844"/>
      <c r="AYN66" s="844"/>
      <c r="AYO66" s="844"/>
      <c r="AYP66" s="844"/>
      <c r="AYQ66" s="844"/>
      <c r="AYR66" s="844"/>
      <c r="AYS66" s="844"/>
    </row>
    <row r="67" spans="1:1345" s="744" customFormat="1">
      <c r="A67" s="717"/>
      <c r="B67" s="717"/>
      <c r="C67" s="717"/>
      <c r="D67" s="717"/>
      <c r="E67" s="717"/>
      <c r="F67" s="717"/>
      <c r="G67" s="717"/>
      <c r="H67" s="717"/>
      <c r="I67" s="717"/>
      <c r="J67" s="717"/>
      <c r="K67" s="758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717"/>
      <c r="Z67" s="717"/>
      <c r="AA67" s="717"/>
      <c r="AB67" s="717"/>
      <c r="AC67" s="717"/>
      <c r="AD67" s="717"/>
      <c r="AE67" s="717"/>
      <c r="AF67" s="717"/>
      <c r="AG67" s="717"/>
      <c r="AH67" s="717"/>
      <c r="AI67" s="717"/>
      <c r="AJ67" s="717">
        <v>67077</v>
      </c>
      <c r="AK67" s="717"/>
      <c r="AL67" s="717"/>
      <c r="AM67" s="717"/>
      <c r="AN67" s="717"/>
      <c r="AO67" s="717"/>
      <c r="AP67" s="717"/>
      <c r="AQ67" s="717"/>
      <c r="AR67" s="717"/>
      <c r="AS67" s="717"/>
      <c r="AT67" s="717"/>
      <c r="AU67" s="717"/>
      <c r="AV67" s="717"/>
      <c r="AW67" s="717"/>
      <c r="AX67" s="717"/>
      <c r="AY67" s="717"/>
      <c r="AZ67" s="717"/>
      <c r="BA67" s="717"/>
      <c r="BB67" s="717"/>
      <c r="BC67" s="717"/>
      <c r="BD67" s="717"/>
      <c r="BE67" s="717"/>
      <c r="BF67" s="717"/>
      <c r="BG67" s="717"/>
      <c r="BH67" s="717"/>
      <c r="BI67" s="717"/>
      <c r="BJ67" s="717"/>
      <c r="BK67" s="717"/>
      <c r="BL67" s="717"/>
      <c r="BM67" s="717"/>
      <c r="BN67" s="717"/>
      <c r="BO67" s="717"/>
      <c r="BP67" s="717"/>
      <c r="BQ67" s="717"/>
      <c r="BR67" s="717"/>
      <c r="BS67" s="717"/>
      <c r="BT67" s="717"/>
      <c r="BU67" s="717"/>
      <c r="BV67" s="717"/>
      <c r="BW67" s="717"/>
      <c r="BX67" s="717"/>
      <c r="BY67" s="717"/>
      <c r="BZ67" s="717"/>
      <c r="CA67" s="717"/>
      <c r="CB67" s="717"/>
      <c r="CC67" s="717"/>
      <c r="CD67" s="717"/>
      <c r="CE67" s="717"/>
      <c r="CF67" s="717"/>
      <c r="CG67" s="717"/>
      <c r="CH67" s="717"/>
      <c r="CI67" s="717"/>
      <c r="CJ67" s="717"/>
      <c r="CK67" s="717"/>
      <c r="CL67" s="717"/>
      <c r="CM67" s="717"/>
      <c r="CN67" s="717"/>
      <c r="CO67" s="717"/>
      <c r="CP67" s="717"/>
      <c r="CQ67" s="717"/>
      <c r="CR67" s="717"/>
      <c r="CS67" s="717"/>
      <c r="CT67" s="717"/>
      <c r="CU67" s="717"/>
      <c r="CV67" s="717"/>
      <c r="CW67" s="717"/>
      <c r="CX67" s="717"/>
      <c r="CY67" s="717"/>
      <c r="CZ67" s="717"/>
      <c r="DA67" s="717"/>
      <c r="DB67" s="717"/>
      <c r="DC67" s="717"/>
      <c r="DD67" s="717"/>
      <c r="DE67" s="717"/>
      <c r="DF67" s="717"/>
      <c r="DG67" s="717"/>
      <c r="DH67" s="717"/>
      <c r="DI67" s="717"/>
      <c r="DJ67" s="717"/>
      <c r="DK67" s="717"/>
      <c r="DL67" s="717"/>
      <c r="DM67" s="717"/>
      <c r="DN67" s="717"/>
      <c r="DO67" s="717"/>
      <c r="DP67" s="717"/>
      <c r="DQ67" s="717"/>
      <c r="DR67" s="717"/>
      <c r="DS67" s="717"/>
      <c r="DT67" s="717"/>
      <c r="DU67" s="717"/>
      <c r="DV67" s="717"/>
      <c r="DW67" s="717"/>
      <c r="DX67" s="717"/>
      <c r="DY67" s="717"/>
      <c r="DZ67" s="717"/>
      <c r="EA67" s="717"/>
      <c r="EB67" s="717"/>
      <c r="EC67" s="717"/>
      <c r="ED67" s="717"/>
      <c r="EE67" s="717"/>
      <c r="EF67" s="717"/>
      <c r="EG67" s="717"/>
      <c r="EH67" s="717"/>
      <c r="EI67" s="717"/>
      <c r="EJ67" s="717"/>
      <c r="EK67" s="717"/>
      <c r="EL67" s="717"/>
      <c r="EM67" s="717"/>
      <c r="EN67" s="717"/>
      <c r="EO67" s="717"/>
      <c r="EP67" s="717"/>
      <c r="EQ67" s="717"/>
      <c r="ER67" s="717"/>
      <c r="ES67" s="717"/>
      <c r="ET67" s="717"/>
      <c r="EU67" s="717"/>
      <c r="EV67" s="717"/>
      <c r="EW67" s="717"/>
      <c r="EX67" s="717"/>
      <c r="EY67" s="717"/>
      <c r="EZ67" s="717"/>
      <c r="FA67" s="717"/>
      <c r="FB67" s="717"/>
      <c r="FC67" s="717"/>
      <c r="FD67" s="717"/>
      <c r="FE67" s="717"/>
      <c r="FF67" s="717"/>
      <c r="FG67" s="717"/>
      <c r="FH67" s="717"/>
      <c r="FI67" s="717"/>
      <c r="FJ67" s="717"/>
      <c r="FK67" s="717"/>
      <c r="FL67" s="717"/>
      <c r="FM67" s="717"/>
      <c r="FN67" s="717"/>
      <c r="FO67" s="717"/>
      <c r="FP67" s="717"/>
      <c r="FQ67" s="717"/>
      <c r="FR67" s="717"/>
      <c r="FS67" s="717"/>
      <c r="FT67" s="717"/>
      <c r="FU67" s="717"/>
      <c r="FV67" s="717"/>
      <c r="FW67" s="717"/>
      <c r="FX67" s="717"/>
      <c r="FY67" s="717"/>
      <c r="FZ67" s="717"/>
      <c r="GA67" s="717"/>
      <c r="GB67" s="717"/>
      <c r="GC67" s="717"/>
      <c r="GE67" s="836"/>
      <c r="GF67" s="844"/>
      <c r="GG67" s="844"/>
      <c r="GH67" s="844"/>
      <c r="GI67" s="844"/>
      <c r="GJ67" s="844"/>
      <c r="GK67" s="844"/>
      <c r="GL67" s="844"/>
      <c r="GM67" s="844"/>
      <c r="GN67" s="844"/>
      <c r="GO67" s="844"/>
      <c r="GP67" s="844"/>
      <c r="GQ67" s="844"/>
      <c r="GR67" s="844"/>
      <c r="GS67" s="844"/>
      <c r="GT67" s="844"/>
      <c r="GU67" s="844"/>
      <c r="GV67" s="844"/>
      <c r="GW67" s="844"/>
      <c r="GX67" s="844"/>
      <c r="GY67" s="844"/>
      <c r="GZ67" s="844"/>
      <c r="HA67" s="844"/>
      <c r="HB67" s="844"/>
      <c r="HC67" s="844"/>
      <c r="HD67" s="844"/>
      <c r="HE67" s="844"/>
      <c r="HF67" s="844"/>
      <c r="HG67" s="844"/>
      <c r="HH67" s="844"/>
      <c r="HI67" s="844"/>
      <c r="HJ67" s="844"/>
      <c r="HK67" s="844"/>
      <c r="HL67" s="844"/>
      <c r="HM67" s="844"/>
      <c r="HN67" s="844"/>
      <c r="HO67" s="844"/>
      <c r="HP67" s="844"/>
      <c r="HQ67" s="844"/>
      <c r="HR67" s="844"/>
      <c r="HS67" s="844"/>
      <c r="HT67" s="844"/>
      <c r="HU67" s="844"/>
      <c r="HV67" s="844"/>
      <c r="HW67" s="844"/>
      <c r="HX67" s="844"/>
      <c r="HY67" s="844"/>
      <c r="HZ67" s="844"/>
      <c r="IA67" s="844"/>
      <c r="IB67" s="844"/>
      <c r="IC67" s="844"/>
      <c r="ID67" s="844"/>
      <c r="IE67" s="844"/>
      <c r="IF67" s="844"/>
      <c r="IG67" s="844"/>
      <c r="IH67" s="844"/>
      <c r="II67" s="844"/>
      <c r="IJ67" s="844"/>
      <c r="IK67" s="844"/>
      <c r="IL67" s="844"/>
      <c r="IM67" s="844"/>
      <c r="IN67" s="844"/>
      <c r="IO67" s="844"/>
      <c r="IP67" s="844"/>
      <c r="IQ67" s="844"/>
      <c r="IR67" s="844"/>
      <c r="IS67" s="844"/>
      <c r="IT67" s="844"/>
      <c r="IU67" s="844"/>
      <c r="IV67" s="844"/>
      <c r="IW67" s="844"/>
      <c r="IX67" s="844"/>
      <c r="IY67" s="844"/>
      <c r="IZ67" s="844"/>
      <c r="JA67" s="844"/>
      <c r="JB67" s="844"/>
      <c r="JC67" s="844"/>
      <c r="JD67" s="844"/>
      <c r="JE67" s="844"/>
      <c r="JF67" s="844"/>
      <c r="JG67" s="844"/>
      <c r="JH67" s="844"/>
      <c r="JI67" s="844"/>
      <c r="JJ67" s="844"/>
      <c r="JK67" s="844"/>
      <c r="JL67" s="844"/>
      <c r="JM67" s="844"/>
      <c r="JN67" s="844"/>
      <c r="JO67" s="844"/>
      <c r="JP67" s="844"/>
      <c r="JQ67" s="844"/>
      <c r="JR67" s="844"/>
      <c r="JS67" s="844"/>
      <c r="JT67" s="844"/>
      <c r="JU67" s="844"/>
      <c r="JV67" s="844"/>
      <c r="JW67" s="844"/>
      <c r="JX67" s="844"/>
      <c r="JY67" s="844"/>
      <c r="JZ67" s="844"/>
      <c r="KA67" s="844"/>
      <c r="KB67" s="844"/>
      <c r="KC67" s="844"/>
      <c r="KD67" s="844"/>
      <c r="KE67" s="844"/>
      <c r="KF67" s="844"/>
      <c r="KG67" s="844"/>
      <c r="KH67" s="844"/>
      <c r="KI67" s="844"/>
      <c r="KJ67" s="844"/>
      <c r="KK67" s="844"/>
      <c r="KL67" s="844"/>
      <c r="KM67" s="844"/>
      <c r="KN67" s="844"/>
      <c r="KO67" s="844"/>
      <c r="KP67" s="844"/>
      <c r="KQ67" s="844"/>
      <c r="KR67" s="844"/>
      <c r="KS67" s="844"/>
      <c r="KT67" s="844"/>
      <c r="KU67" s="844"/>
      <c r="KV67" s="844"/>
      <c r="KW67" s="844"/>
      <c r="KX67" s="844"/>
      <c r="KY67" s="844"/>
      <c r="KZ67" s="844"/>
      <c r="LA67" s="844"/>
      <c r="LB67" s="844"/>
      <c r="LC67" s="844"/>
      <c r="LD67" s="844"/>
      <c r="LE67" s="844"/>
      <c r="LF67" s="844"/>
      <c r="LG67" s="844"/>
      <c r="LH67" s="844"/>
      <c r="LI67" s="844"/>
      <c r="LJ67" s="844"/>
      <c r="LK67" s="844"/>
      <c r="LL67" s="844"/>
      <c r="LM67" s="844"/>
      <c r="LN67" s="844"/>
      <c r="LO67" s="844"/>
      <c r="LP67" s="844"/>
      <c r="LQ67" s="844"/>
      <c r="LR67" s="844"/>
      <c r="LS67" s="844"/>
      <c r="LT67" s="844"/>
      <c r="LU67" s="844"/>
      <c r="LV67" s="844"/>
      <c r="LW67" s="844"/>
      <c r="LX67" s="844"/>
      <c r="LY67" s="844"/>
      <c r="LZ67" s="844"/>
      <c r="MA67" s="844"/>
      <c r="MB67" s="844"/>
      <c r="MC67" s="844"/>
      <c r="MD67" s="844"/>
      <c r="ME67" s="844"/>
      <c r="MF67" s="844"/>
      <c r="MG67" s="844"/>
      <c r="MH67" s="844"/>
      <c r="MI67" s="844"/>
      <c r="MJ67" s="844"/>
      <c r="MK67" s="844"/>
      <c r="ML67" s="844"/>
      <c r="MM67" s="844"/>
      <c r="MN67" s="844"/>
      <c r="MO67" s="844"/>
      <c r="MP67" s="844"/>
      <c r="MQ67" s="844"/>
      <c r="MR67" s="844"/>
      <c r="MS67" s="844"/>
      <c r="MT67" s="844"/>
      <c r="MU67" s="844"/>
      <c r="MV67" s="844"/>
      <c r="MW67" s="844"/>
      <c r="MX67" s="844"/>
      <c r="MY67" s="844"/>
      <c r="MZ67" s="844"/>
      <c r="NA67" s="844"/>
      <c r="NB67" s="844"/>
      <c r="NC67" s="844"/>
      <c r="ND67" s="844"/>
      <c r="NE67" s="844"/>
      <c r="NF67" s="844"/>
      <c r="NG67" s="844"/>
      <c r="NH67" s="844"/>
      <c r="NI67" s="844"/>
      <c r="NJ67" s="844"/>
      <c r="NK67" s="844"/>
      <c r="NL67" s="844"/>
      <c r="NM67" s="844"/>
      <c r="NN67" s="844"/>
      <c r="NO67" s="844"/>
      <c r="NP67" s="844"/>
      <c r="NQ67" s="844"/>
      <c r="NR67" s="844"/>
      <c r="NS67" s="844"/>
      <c r="NT67" s="844"/>
      <c r="NU67" s="844"/>
      <c r="NV67" s="844"/>
      <c r="NW67" s="844"/>
      <c r="NX67" s="844"/>
      <c r="NY67" s="844"/>
      <c r="NZ67" s="844"/>
      <c r="OA67" s="844"/>
      <c r="OB67" s="844"/>
      <c r="OC67" s="844"/>
      <c r="OD67" s="844"/>
      <c r="OE67" s="844"/>
      <c r="OF67" s="844"/>
      <c r="OG67" s="844"/>
      <c r="OH67" s="844"/>
      <c r="OI67" s="844"/>
      <c r="OJ67" s="844"/>
      <c r="OK67" s="844"/>
      <c r="OL67" s="844"/>
      <c r="OM67" s="844"/>
      <c r="ON67" s="844"/>
      <c r="OO67" s="844"/>
      <c r="OP67" s="844"/>
      <c r="OQ67" s="844"/>
      <c r="OR67" s="844"/>
      <c r="OS67" s="844"/>
      <c r="OT67" s="844"/>
      <c r="OU67" s="844"/>
      <c r="OV67" s="844"/>
      <c r="OW67" s="844"/>
      <c r="OX67" s="844"/>
      <c r="OY67" s="844"/>
      <c r="OZ67" s="844"/>
      <c r="PA67" s="844"/>
      <c r="PB67" s="844"/>
      <c r="PC67" s="844"/>
      <c r="PD67" s="844"/>
      <c r="PE67" s="844"/>
      <c r="PF67" s="844"/>
      <c r="PG67" s="844"/>
      <c r="PH67" s="844"/>
      <c r="PI67" s="844"/>
      <c r="PJ67" s="844"/>
      <c r="PK67" s="844"/>
      <c r="PL67" s="844"/>
      <c r="PM67" s="844"/>
      <c r="PN67" s="844"/>
      <c r="PO67" s="844"/>
      <c r="PP67" s="844"/>
      <c r="PQ67" s="844"/>
      <c r="PR67" s="844"/>
      <c r="PS67" s="844"/>
      <c r="PT67" s="844"/>
      <c r="PU67" s="844"/>
      <c r="PV67" s="844"/>
      <c r="PW67" s="844"/>
      <c r="PX67" s="844"/>
      <c r="PY67" s="844"/>
      <c r="PZ67" s="844"/>
      <c r="QA67" s="844"/>
      <c r="QB67" s="844"/>
      <c r="QC67" s="844"/>
      <c r="QD67" s="844"/>
      <c r="QE67" s="844"/>
      <c r="QF67" s="844"/>
      <c r="QG67" s="844"/>
      <c r="QH67" s="844"/>
      <c r="QI67" s="844"/>
      <c r="QJ67" s="844"/>
      <c r="QK67" s="844"/>
      <c r="QL67" s="844"/>
      <c r="QM67" s="844"/>
      <c r="QN67" s="844"/>
      <c r="QO67" s="844"/>
      <c r="QP67" s="844"/>
      <c r="QQ67" s="844"/>
      <c r="QR67" s="844"/>
      <c r="QS67" s="844"/>
      <c r="QT67" s="844"/>
      <c r="QU67" s="844"/>
      <c r="QV67" s="844"/>
      <c r="QW67" s="844"/>
      <c r="QX67" s="844"/>
      <c r="QY67" s="844"/>
      <c r="QZ67" s="844"/>
      <c r="RA67" s="844"/>
      <c r="RB67" s="844"/>
      <c r="RC67" s="844"/>
      <c r="RD67" s="844"/>
      <c r="RE67" s="844"/>
      <c r="RF67" s="844"/>
      <c r="RG67" s="844"/>
      <c r="RH67" s="844"/>
      <c r="RI67" s="844"/>
      <c r="RJ67" s="844"/>
      <c r="RK67" s="844"/>
      <c r="RL67" s="844"/>
      <c r="RM67" s="844"/>
      <c r="RN67" s="844"/>
      <c r="RO67" s="844"/>
      <c r="RP67" s="844"/>
      <c r="RQ67" s="844"/>
      <c r="RR67" s="844"/>
      <c r="RS67" s="844"/>
      <c r="RT67" s="844"/>
      <c r="RU67" s="844"/>
      <c r="RV67" s="844"/>
      <c r="RW67" s="844"/>
      <c r="RX67" s="844"/>
      <c r="RY67" s="844"/>
      <c r="RZ67" s="844"/>
      <c r="SA67" s="844"/>
      <c r="SB67" s="844"/>
      <c r="SC67" s="844"/>
      <c r="SD67" s="844"/>
      <c r="SE67" s="844"/>
      <c r="SF67" s="844"/>
      <c r="SG67" s="844"/>
      <c r="SH67" s="844"/>
      <c r="SI67" s="844"/>
      <c r="SJ67" s="844"/>
      <c r="SK67" s="844"/>
      <c r="SL67" s="844"/>
      <c r="SM67" s="844"/>
      <c r="SN67" s="844"/>
      <c r="SO67" s="844"/>
      <c r="SP67" s="844"/>
      <c r="SQ67" s="844"/>
      <c r="SR67" s="844"/>
      <c r="SS67" s="844"/>
      <c r="ST67" s="844"/>
      <c r="SU67" s="844"/>
      <c r="SV67" s="844"/>
      <c r="SW67" s="844"/>
      <c r="SX67" s="844"/>
      <c r="SY67" s="844"/>
      <c r="SZ67" s="844"/>
      <c r="TA67" s="844"/>
      <c r="TB67" s="844"/>
      <c r="TC67" s="844"/>
      <c r="TD67" s="844"/>
      <c r="TE67" s="844"/>
      <c r="TF67" s="844"/>
      <c r="TG67" s="844"/>
      <c r="TH67" s="844"/>
      <c r="TI67" s="844"/>
      <c r="TJ67" s="844"/>
      <c r="TK67" s="844"/>
      <c r="TL67" s="844"/>
      <c r="TM67" s="844"/>
      <c r="TN67" s="844"/>
      <c r="TO67" s="844"/>
      <c r="TP67" s="844"/>
      <c r="TQ67" s="844"/>
      <c r="TR67" s="844"/>
      <c r="TS67" s="844"/>
      <c r="TT67" s="844"/>
      <c r="TU67" s="844"/>
      <c r="TV67" s="844"/>
      <c r="TW67" s="844"/>
      <c r="TX67" s="844"/>
      <c r="TY67" s="844"/>
      <c r="TZ67" s="844"/>
      <c r="UA67" s="844"/>
      <c r="UB67" s="844"/>
      <c r="UC67" s="844"/>
      <c r="UD67" s="844"/>
      <c r="UE67" s="844"/>
      <c r="UF67" s="844"/>
      <c r="UG67" s="844"/>
      <c r="UH67" s="844"/>
      <c r="UI67" s="844"/>
      <c r="UJ67" s="844"/>
      <c r="UK67" s="844"/>
      <c r="UL67" s="844"/>
      <c r="UM67" s="844"/>
      <c r="UN67" s="844"/>
      <c r="UO67" s="844"/>
      <c r="UP67" s="844"/>
      <c r="UQ67" s="844"/>
      <c r="UR67" s="844"/>
      <c r="US67" s="844"/>
      <c r="UT67" s="844"/>
      <c r="UU67" s="844"/>
      <c r="UV67" s="844"/>
      <c r="UW67" s="844"/>
      <c r="UX67" s="844"/>
      <c r="UY67" s="844"/>
      <c r="UZ67" s="844"/>
      <c r="VA67" s="844"/>
      <c r="VB67" s="844"/>
      <c r="VC67" s="844"/>
      <c r="VD67" s="844"/>
      <c r="VE67" s="844"/>
      <c r="VF67" s="844"/>
      <c r="VG67" s="844"/>
      <c r="VH67" s="844"/>
      <c r="VI67" s="844"/>
      <c r="VJ67" s="844"/>
      <c r="VK67" s="844"/>
      <c r="VL67" s="844"/>
      <c r="VM67" s="844"/>
      <c r="VN67" s="844"/>
      <c r="VO67" s="844"/>
      <c r="VP67" s="844"/>
      <c r="VQ67" s="844"/>
      <c r="VR67" s="844"/>
      <c r="VS67" s="844"/>
      <c r="VT67" s="844"/>
      <c r="VU67" s="844"/>
      <c r="VV67" s="844"/>
      <c r="VW67" s="844"/>
      <c r="VX67" s="844"/>
      <c r="VY67" s="844"/>
      <c r="VZ67" s="844"/>
      <c r="WA67" s="844"/>
      <c r="WB67" s="844"/>
      <c r="WC67" s="844"/>
      <c r="WD67" s="844"/>
      <c r="WE67" s="844"/>
      <c r="WF67" s="844"/>
      <c r="WG67" s="844"/>
      <c r="WH67" s="844"/>
      <c r="WI67" s="844"/>
      <c r="WJ67" s="844"/>
      <c r="WK67" s="844"/>
      <c r="WL67" s="844"/>
      <c r="WM67" s="844"/>
      <c r="WN67" s="844"/>
      <c r="WO67" s="844"/>
      <c r="WP67" s="844"/>
      <c r="WQ67" s="844"/>
      <c r="WR67" s="844"/>
      <c r="WS67" s="844"/>
      <c r="WT67" s="844"/>
      <c r="WU67" s="844"/>
      <c r="WV67" s="844"/>
      <c r="WW67" s="844"/>
      <c r="WX67" s="844"/>
      <c r="WY67" s="844"/>
      <c r="WZ67" s="844"/>
      <c r="XA67" s="844"/>
      <c r="XB67" s="844"/>
      <c r="XC67" s="844"/>
      <c r="XD67" s="844"/>
      <c r="XE67" s="844"/>
      <c r="XF67" s="844"/>
      <c r="XG67" s="844"/>
      <c r="XH67" s="844"/>
      <c r="XI67" s="844"/>
      <c r="XJ67" s="844"/>
      <c r="XK67" s="844"/>
      <c r="XL67" s="844"/>
      <c r="XM67" s="844"/>
      <c r="XN67" s="844"/>
      <c r="XO67" s="844"/>
      <c r="XP67" s="844"/>
      <c r="XQ67" s="844"/>
      <c r="XR67" s="844"/>
      <c r="XS67" s="844"/>
      <c r="XT67" s="844"/>
      <c r="XU67" s="844"/>
      <c r="XV67" s="844"/>
      <c r="XW67" s="844"/>
      <c r="XX67" s="844"/>
      <c r="XY67" s="844"/>
      <c r="XZ67" s="844"/>
      <c r="YA67" s="844"/>
      <c r="YB67" s="844"/>
      <c r="YC67" s="844"/>
      <c r="YD67" s="844"/>
      <c r="YE67" s="844"/>
      <c r="YF67" s="844"/>
      <c r="YG67" s="844"/>
      <c r="YH67" s="844"/>
      <c r="YI67" s="844"/>
      <c r="YJ67" s="844"/>
      <c r="YK67" s="844"/>
      <c r="YL67" s="844"/>
      <c r="YM67" s="844"/>
      <c r="YN67" s="844"/>
      <c r="YO67" s="844"/>
      <c r="YP67" s="844"/>
      <c r="YQ67" s="844"/>
      <c r="YR67" s="844"/>
      <c r="YS67" s="844"/>
      <c r="YT67" s="844"/>
      <c r="YU67" s="844"/>
      <c r="YV67" s="844"/>
      <c r="YW67" s="844"/>
      <c r="YX67" s="844"/>
      <c r="YY67" s="844"/>
      <c r="YZ67" s="844"/>
      <c r="ZA67" s="844"/>
      <c r="ZB67" s="844"/>
      <c r="ZC67" s="844"/>
      <c r="ZD67" s="844"/>
      <c r="ZE67" s="844"/>
      <c r="ZF67" s="844"/>
      <c r="ZG67" s="844"/>
      <c r="ZH67" s="844"/>
      <c r="ZI67" s="844"/>
      <c r="ZJ67" s="844"/>
      <c r="ZK67" s="844"/>
      <c r="ZL67" s="844"/>
      <c r="ZM67" s="844"/>
      <c r="ZN67" s="844"/>
      <c r="ZO67" s="844"/>
      <c r="ZP67" s="844"/>
      <c r="ZQ67" s="844"/>
      <c r="ZR67" s="844"/>
      <c r="ZS67" s="844"/>
      <c r="ZT67" s="844"/>
      <c r="ZU67" s="844"/>
      <c r="ZV67" s="844"/>
      <c r="ZW67" s="844"/>
      <c r="ZX67" s="844"/>
      <c r="ZY67" s="844"/>
      <c r="ZZ67" s="844"/>
      <c r="AAA67" s="844"/>
      <c r="AAB67" s="844"/>
      <c r="AAC67" s="844"/>
      <c r="AAD67" s="844"/>
      <c r="AAE67" s="844"/>
      <c r="AAF67" s="844"/>
      <c r="AAG67" s="844"/>
      <c r="AAH67" s="844"/>
      <c r="AAI67" s="844"/>
      <c r="AAJ67" s="844"/>
      <c r="AAK67" s="844"/>
      <c r="AAL67" s="844"/>
      <c r="AAM67" s="844"/>
      <c r="AAN67" s="844"/>
      <c r="AAO67" s="844"/>
      <c r="AAP67" s="844"/>
      <c r="AAQ67" s="844"/>
      <c r="AAR67" s="844"/>
      <c r="AAS67" s="844"/>
      <c r="AAT67" s="844"/>
      <c r="AAU67" s="844"/>
      <c r="AAV67" s="844"/>
      <c r="AAW67" s="844"/>
      <c r="AAX67" s="844"/>
      <c r="AAY67" s="844"/>
      <c r="AAZ67" s="844"/>
      <c r="ABA67" s="844"/>
      <c r="ABB67" s="844"/>
      <c r="ABC67" s="844"/>
      <c r="ABD67" s="844"/>
      <c r="ABE67" s="844"/>
      <c r="ABF67" s="844"/>
      <c r="ABG67" s="844"/>
      <c r="ABH67" s="844"/>
      <c r="ABI67" s="844"/>
      <c r="ABJ67" s="844"/>
      <c r="ABK67" s="844"/>
      <c r="ABL67" s="844"/>
      <c r="ABM67" s="844"/>
      <c r="ABN67" s="844"/>
      <c r="ABO67" s="844"/>
      <c r="ABP67" s="844"/>
      <c r="ABQ67" s="844"/>
      <c r="ABR67" s="844"/>
      <c r="ABS67" s="844"/>
      <c r="ABT67" s="844"/>
      <c r="ABU67" s="844"/>
      <c r="ABV67" s="844"/>
      <c r="ABW67" s="844"/>
      <c r="ABX67" s="844"/>
      <c r="ABY67" s="844"/>
      <c r="ABZ67" s="844"/>
      <c r="ACA67" s="844"/>
      <c r="ACB67" s="844"/>
      <c r="ACC67" s="844"/>
      <c r="ACD67" s="844"/>
      <c r="ACE67" s="844"/>
      <c r="ACF67" s="844"/>
      <c r="ACG67" s="844"/>
      <c r="ACH67" s="844"/>
      <c r="ACI67" s="844"/>
      <c r="ACJ67" s="844"/>
      <c r="ACK67" s="844"/>
      <c r="ACL67" s="844"/>
      <c r="ACM67" s="844"/>
      <c r="ACN67" s="844"/>
      <c r="ACO67" s="844"/>
      <c r="ACP67" s="844"/>
      <c r="ACQ67" s="844"/>
      <c r="ACR67" s="844"/>
      <c r="ACS67" s="844"/>
      <c r="ACT67" s="844"/>
      <c r="ACU67" s="844"/>
      <c r="ACV67" s="844"/>
      <c r="ACW67" s="844"/>
      <c r="ACX67" s="844"/>
      <c r="ACY67" s="844"/>
      <c r="ACZ67" s="844"/>
      <c r="ADA67" s="844"/>
      <c r="ADB67" s="844"/>
      <c r="ADC67" s="844"/>
      <c r="ADD67" s="844"/>
      <c r="ADE67" s="844"/>
      <c r="ADF67" s="844"/>
      <c r="ADG67" s="844"/>
      <c r="ADH67" s="844"/>
      <c r="ADI67" s="844"/>
      <c r="ADJ67" s="844"/>
      <c r="ADK67" s="844"/>
      <c r="ADL67" s="844"/>
      <c r="ADM67" s="844"/>
      <c r="ADN67" s="844"/>
      <c r="ADO67" s="844"/>
      <c r="ADP67" s="844"/>
      <c r="ADQ67" s="844"/>
      <c r="ADR67" s="844"/>
      <c r="ADS67" s="844"/>
      <c r="ADT67" s="844"/>
      <c r="ADU67" s="844"/>
      <c r="ADV67" s="844"/>
      <c r="ADW67" s="844"/>
      <c r="ADX67" s="844"/>
      <c r="ADY67" s="844"/>
      <c r="ADZ67" s="844"/>
      <c r="AEA67" s="844"/>
      <c r="AEB67" s="844"/>
      <c r="AEC67" s="844"/>
      <c r="AED67" s="844"/>
      <c r="AEE67" s="844"/>
      <c r="AEF67" s="844"/>
      <c r="AEG67" s="844"/>
      <c r="AEH67" s="844"/>
      <c r="AEI67" s="844"/>
      <c r="AEJ67" s="844"/>
      <c r="AEK67" s="844"/>
      <c r="AEL67" s="844"/>
      <c r="AEM67" s="844"/>
      <c r="AEN67" s="844"/>
      <c r="AEO67" s="844"/>
      <c r="AEP67" s="844"/>
      <c r="AEQ67" s="844"/>
      <c r="AER67" s="844"/>
      <c r="AES67" s="844"/>
      <c r="AET67" s="844"/>
      <c r="AEU67" s="844"/>
      <c r="AEV67" s="844"/>
      <c r="AEW67" s="844"/>
      <c r="AEX67" s="844"/>
      <c r="AEY67" s="844"/>
      <c r="AEZ67" s="844"/>
      <c r="AFA67" s="844"/>
      <c r="AFB67" s="844"/>
      <c r="AFC67" s="844"/>
      <c r="AFD67" s="844"/>
      <c r="AFE67" s="844"/>
      <c r="AFF67" s="844"/>
      <c r="AFG67" s="844"/>
      <c r="AFH67" s="844"/>
      <c r="AFI67" s="844"/>
      <c r="AFJ67" s="844"/>
      <c r="AFK67" s="844"/>
      <c r="AFL67" s="844"/>
      <c r="AFM67" s="844"/>
      <c r="AFN67" s="844"/>
      <c r="AFO67" s="844"/>
      <c r="AFP67" s="844"/>
      <c r="AFQ67" s="844"/>
      <c r="AFR67" s="844"/>
      <c r="AFS67" s="844"/>
      <c r="AFT67" s="844"/>
      <c r="AFU67" s="844"/>
      <c r="AFV67" s="844"/>
      <c r="AFW67" s="844"/>
      <c r="AFX67" s="844"/>
      <c r="AFY67" s="844"/>
      <c r="AFZ67" s="844"/>
      <c r="AGA67" s="844"/>
      <c r="AGB67" s="844"/>
      <c r="AGC67" s="844"/>
      <c r="AGD67" s="844"/>
      <c r="AGE67" s="844"/>
      <c r="AGF67" s="844"/>
      <c r="AGG67" s="844"/>
      <c r="AGH67" s="844"/>
      <c r="AGI67" s="844"/>
      <c r="AGJ67" s="844"/>
      <c r="AGK67" s="844"/>
      <c r="AGL67" s="844"/>
      <c r="AGM67" s="844"/>
      <c r="AGN67" s="844"/>
      <c r="AGO67" s="844"/>
      <c r="AGP67" s="844"/>
      <c r="AGQ67" s="844"/>
      <c r="AGR67" s="844"/>
      <c r="AGS67" s="844"/>
      <c r="AGT67" s="844"/>
      <c r="AGU67" s="844"/>
      <c r="AGV67" s="844"/>
      <c r="AGW67" s="844"/>
      <c r="AGX67" s="844"/>
      <c r="AGY67" s="844"/>
      <c r="AGZ67" s="844"/>
      <c r="AHA67" s="844"/>
      <c r="AHB67" s="844"/>
      <c r="AHC67" s="844"/>
      <c r="AHD67" s="844"/>
      <c r="AHE67" s="844"/>
      <c r="AHF67" s="844"/>
      <c r="AHG67" s="844"/>
      <c r="AHH67" s="844"/>
      <c r="AHI67" s="844"/>
      <c r="AHJ67" s="844"/>
      <c r="AHK67" s="844"/>
      <c r="AHL67" s="844"/>
      <c r="AHM67" s="844"/>
      <c r="AHN67" s="844"/>
      <c r="AHO67" s="844"/>
      <c r="AHP67" s="844"/>
      <c r="AHQ67" s="844"/>
      <c r="AHR67" s="844"/>
      <c r="AHS67" s="844"/>
      <c r="AHT67" s="844"/>
      <c r="AHU67" s="844"/>
      <c r="AHV67" s="844"/>
      <c r="AHW67" s="844"/>
      <c r="AHX67" s="844"/>
      <c r="AHY67" s="844"/>
      <c r="AHZ67" s="844"/>
      <c r="AIA67" s="844"/>
      <c r="AIB67" s="844"/>
      <c r="AIC67" s="844"/>
      <c r="AID67" s="844"/>
      <c r="AIE67" s="844"/>
      <c r="AIF67" s="844"/>
      <c r="AIG67" s="844"/>
      <c r="AIH67" s="844"/>
      <c r="AII67" s="844"/>
      <c r="AIJ67" s="844"/>
      <c r="AIK67" s="844"/>
      <c r="AIL67" s="844"/>
      <c r="AIM67" s="844"/>
      <c r="AIN67" s="844"/>
      <c r="AIO67" s="844"/>
      <c r="AIP67" s="844"/>
      <c r="AIQ67" s="844"/>
      <c r="AIR67" s="844"/>
      <c r="AIS67" s="844"/>
      <c r="AIT67" s="844"/>
      <c r="AIU67" s="844"/>
      <c r="AIV67" s="844"/>
      <c r="AIW67" s="844"/>
      <c r="AIX67" s="844"/>
      <c r="AIY67" s="844"/>
      <c r="AIZ67" s="844"/>
      <c r="AJA67" s="844"/>
      <c r="AJB67" s="844"/>
      <c r="AJC67" s="844"/>
      <c r="AJD67" s="844"/>
      <c r="AJE67" s="844"/>
      <c r="AJF67" s="844"/>
      <c r="AJG67" s="844"/>
      <c r="AJH67" s="844"/>
      <c r="AJI67" s="844"/>
      <c r="AJJ67" s="844"/>
      <c r="AJK67" s="844"/>
      <c r="AJL67" s="844"/>
      <c r="AJM67" s="844"/>
      <c r="AJN67" s="844"/>
      <c r="AJO67" s="844"/>
      <c r="AJP67" s="844"/>
      <c r="AJQ67" s="844"/>
      <c r="AJR67" s="844"/>
      <c r="AJS67" s="844"/>
      <c r="AJT67" s="844"/>
      <c r="AJU67" s="844"/>
      <c r="AJV67" s="844"/>
      <c r="AJW67" s="844"/>
      <c r="AJX67" s="844"/>
      <c r="AJY67" s="844"/>
      <c r="AJZ67" s="844"/>
      <c r="AKA67" s="844"/>
      <c r="AKB67" s="844"/>
      <c r="AKC67" s="844"/>
      <c r="AKD67" s="844"/>
      <c r="AKE67" s="844"/>
      <c r="AKF67" s="844"/>
      <c r="AKG67" s="844"/>
      <c r="AKH67" s="844"/>
      <c r="AKI67" s="844"/>
      <c r="AKJ67" s="844"/>
      <c r="AKK67" s="844"/>
      <c r="AKL67" s="844"/>
      <c r="AKM67" s="844"/>
      <c r="AKN67" s="844"/>
      <c r="AKO67" s="844"/>
      <c r="AKP67" s="844"/>
      <c r="AKQ67" s="844"/>
      <c r="AKR67" s="844"/>
      <c r="AKS67" s="844"/>
      <c r="AKT67" s="844"/>
      <c r="AKU67" s="844"/>
      <c r="AKV67" s="844"/>
      <c r="AKW67" s="844"/>
      <c r="AKX67" s="844"/>
      <c r="AKY67" s="844"/>
      <c r="AKZ67" s="844"/>
      <c r="ALA67" s="844"/>
      <c r="ALB67" s="844"/>
      <c r="ALC67" s="844"/>
      <c r="ALD67" s="844"/>
      <c r="ALE67" s="844"/>
      <c r="ALF67" s="844"/>
      <c r="ALG67" s="844"/>
      <c r="ALH67" s="844"/>
      <c r="ALI67" s="844"/>
      <c r="ALJ67" s="844"/>
      <c r="ALK67" s="844"/>
      <c r="ALL67" s="844"/>
      <c r="ALM67" s="844"/>
      <c r="ALN67" s="844"/>
      <c r="ALO67" s="844"/>
      <c r="ALP67" s="844"/>
      <c r="ALQ67" s="844"/>
      <c r="ALR67" s="844"/>
      <c r="ALS67" s="844"/>
      <c r="ALT67" s="844"/>
      <c r="ALU67" s="844"/>
      <c r="ALV67" s="844"/>
      <c r="ALW67" s="844"/>
      <c r="ALX67" s="844"/>
      <c r="ALY67" s="844"/>
      <c r="ALZ67" s="844"/>
      <c r="AMA67" s="844"/>
      <c r="AMB67" s="844"/>
      <c r="AMC67" s="844"/>
      <c r="AMD67" s="844"/>
      <c r="AME67" s="844"/>
      <c r="AMF67" s="844"/>
      <c r="AMG67" s="844"/>
      <c r="AMH67" s="844"/>
      <c r="AMI67" s="844"/>
      <c r="AMJ67" s="844"/>
      <c r="AMK67" s="844"/>
      <c r="AML67" s="844"/>
      <c r="AMM67" s="844"/>
      <c r="AMN67" s="844"/>
      <c r="AMO67" s="844"/>
      <c r="AMP67" s="844"/>
      <c r="AMQ67" s="844"/>
      <c r="AMR67" s="844"/>
      <c r="AMS67" s="844"/>
      <c r="AMT67" s="844"/>
      <c r="AMU67" s="844"/>
      <c r="AMV67" s="844"/>
      <c r="AMW67" s="844"/>
      <c r="AMX67" s="844"/>
      <c r="AMY67" s="844"/>
      <c r="AMZ67" s="844"/>
      <c r="ANA67" s="844"/>
      <c r="ANB67" s="844"/>
      <c r="ANC67" s="844"/>
      <c r="AND67" s="844"/>
      <c r="ANE67" s="844"/>
      <c r="ANF67" s="844"/>
      <c r="ANG67" s="844"/>
      <c r="ANH67" s="844"/>
      <c r="ANI67" s="844"/>
      <c r="ANJ67" s="844"/>
      <c r="ANK67" s="844"/>
      <c r="ANL67" s="844"/>
      <c r="ANM67" s="844"/>
      <c r="ANN67" s="844"/>
      <c r="ANO67" s="844"/>
      <c r="ANP67" s="844"/>
      <c r="ANQ67" s="844"/>
      <c r="ANR67" s="844"/>
      <c r="ANS67" s="844"/>
      <c r="ANT67" s="844"/>
      <c r="ANU67" s="844"/>
      <c r="ANV67" s="844"/>
      <c r="ANW67" s="844"/>
      <c r="ANX67" s="844"/>
      <c r="ANY67" s="844"/>
      <c r="ANZ67" s="844"/>
      <c r="AOA67" s="844"/>
      <c r="AOB67" s="844"/>
      <c r="AOC67" s="844"/>
      <c r="AOD67" s="844"/>
      <c r="AOE67" s="844"/>
      <c r="AOF67" s="844"/>
      <c r="AOG67" s="844"/>
      <c r="AOH67" s="844"/>
      <c r="AOI67" s="844"/>
      <c r="AOJ67" s="844"/>
      <c r="AOK67" s="844"/>
      <c r="AOL67" s="844"/>
      <c r="AOM67" s="844"/>
      <c r="AON67" s="844"/>
      <c r="AOO67" s="844"/>
      <c r="AOP67" s="844"/>
      <c r="AOQ67" s="844"/>
      <c r="AOR67" s="844"/>
      <c r="AOS67" s="844"/>
      <c r="AOT67" s="844"/>
      <c r="AOU67" s="844"/>
      <c r="AOV67" s="844"/>
      <c r="AOW67" s="844"/>
      <c r="AOX67" s="844"/>
      <c r="AOY67" s="844"/>
      <c r="AOZ67" s="844"/>
      <c r="APA67" s="844"/>
      <c r="APB67" s="844"/>
      <c r="APC67" s="844"/>
      <c r="APD67" s="844"/>
      <c r="APE67" s="844"/>
      <c r="APF67" s="844"/>
      <c r="APG67" s="844"/>
      <c r="APH67" s="844"/>
      <c r="API67" s="844"/>
      <c r="APJ67" s="844"/>
      <c r="APK67" s="844"/>
      <c r="APL67" s="844"/>
      <c r="APM67" s="844"/>
      <c r="APN67" s="844"/>
      <c r="APO67" s="844"/>
      <c r="APP67" s="844"/>
      <c r="APQ67" s="844"/>
      <c r="APR67" s="844"/>
      <c r="APS67" s="844"/>
      <c r="APT67" s="844"/>
      <c r="APU67" s="844"/>
      <c r="APV67" s="844"/>
      <c r="APW67" s="844"/>
      <c r="APX67" s="844"/>
      <c r="APY67" s="844"/>
      <c r="APZ67" s="844"/>
      <c r="AQA67" s="844"/>
      <c r="AQB67" s="844"/>
      <c r="AQC67" s="844"/>
      <c r="AQD67" s="844"/>
      <c r="AQE67" s="844"/>
      <c r="AQF67" s="844"/>
      <c r="AQG67" s="844"/>
      <c r="AQH67" s="844"/>
      <c r="AQI67" s="844"/>
      <c r="AQJ67" s="844"/>
      <c r="AQK67" s="844"/>
      <c r="AQL67" s="844"/>
      <c r="AQM67" s="844"/>
      <c r="AQN67" s="844"/>
      <c r="AQO67" s="844"/>
      <c r="AQP67" s="844"/>
      <c r="AQQ67" s="844"/>
      <c r="AQR67" s="844"/>
      <c r="AQS67" s="844"/>
      <c r="AQT67" s="844"/>
      <c r="AQU67" s="844"/>
      <c r="AQV67" s="844"/>
      <c r="AQW67" s="844"/>
      <c r="AQX67" s="844"/>
      <c r="AQY67" s="844"/>
      <c r="AQZ67" s="844"/>
      <c r="ARA67" s="844"/>
      <c r="ARB67" s="844"/>
      <c r="ARC67" s="844"/>
      <c r="ARD67" s="844"/>
      <c r="ARE67" s="844"/>
      <c r="ARF67" s="844"/>
      <c r="ARG67" s="844"/>
      <c r="ARH67" s="844"/>
      <c r="ARI67" s="844"/>
      <c r="ARJ67" s="844"/>
      <c r="ARK67" s="844"/>
      <c r="ARL67" s="844"/>
      <c r="ARM67" s="844"/>
      <c r="ARN67" s="844"/>
      <c r="ARO67" s="844"/>
      <c r="ARP67" s="844"/>
      <c r="ARQ67" s="844"/>
      <c r="ARR67" s="844"/>
      <c r="ARS67" s="844"/>
      <c r="ART67" s="844"/>
      <c r="ARU67" s="844"/>
      <c r="ARV67" s="844"/>
      <c r="ARW67" s="844"/>
      <c r="ARX67" s="844"/>
      <c r="ARY67" s="844"/>
      <c r="ARZ67" s="844"/>
      <c r="ASA67" s="844"/>
      <c r="ASB67" s="844"/>
      <c r="ASC67" s="844"/>
      <c r="ASD67" s="844"/>
      <c r="ASE67" s="844"/>
      <c r="ASF67" s="844"/>
      <c r="ASG67" s="844"/>
      <c r="ASH67" s="844"/>
      <c r="ASI67" s="844"/>
      <c r="ASJ67" s="844"/>
      <c r="ASK67" s="844"/>
      <c r="ASL67" s="844"/>
      <c r="ASM67" s="844"/>
      <c r="ASN67" s="844"/>
      <c r="ASO67" s="844"/>
      <c r="ASP67" s="844"/>
      <c r="ASQ67" s="844"/>
      <c r="ASR67" s="844"/>
      <c r="ASS67" s="844"/>
      <c r="AST67" s="844"/>
      <c r="ASU67" s="844"/>
      <c r="ASV67" s="844"/>
      <c r="ASW67" s="844"/>
      <c r="ASX67" s="844"/>
      <c r="ASY67" s="844"/>
      <c r="ASZ67" s="844"/>
      <c r="ATA67" s="844"/>
      <c r="ATB67" s="844"/>
      <c r="ATC67" s="844"/>
      <c r="ATD67" s="844"/>
      <c r="ATE67" s="844"/>
      <c r="ATF67" s="844"/>
      <c r="ATG67" s="844"/>
      <c r="ATH67" s="844"/>
      <c r="ATI67" s="844"/>
      <c r="ATJ67" s="844"/>
      <c r="ATK67" s="844"/>
      <c r="ATL67" s="844"/>
      <c r="ATM67" s="844"/>
      <c r="ATN67" s="844"/>
      <c r="ATO67" s="844"/>
      <c r="ATP67" s="844"/>
      <c r="ATQ67" s="844"/>
      <c r="ATR67" s="844"/>
      <c r="ATS67" s="844"/>
      <c r="ATT67" s="844"/>
      <c r="ATU67" s="844"/>
      <c r="ATV67" s="844"/>
      <c r="ATW67" s="844"/>
      <c r="ATX67" s="844"/>
      <c r="ATY67" s="844"/>
      <c r="ATZ67" s="844"/>
      <c r="AUA67" s="844"/>
      <c r="AUB67" s="844"/>
      <c r="AUC67" s="844"/>
      <c r="AUD67" s="844"/>
      <c r="AUE67" s="844"/>
      <c r="AUF67" s="844"/>
      <c r="AUG67" s="844"/>
      <c r="AUH67" s="844"/>
      <c r="AUI67" s="844"/>
      <c r="AUJ67" s="844"/>
      <c r="AUK67" s="844"/>
      <c r="AUL67" s="844"/>
      <c r="AUM67" s="844"/>
      <c r="AUN67" s="844"/>
      <c r="AUO67" s="844"/>
      <c r="AUP67" s="844"/>
      <c r="AUQ67" s="844"/>
      <c r="AUR67" s="844"/>
      <c r="AUS67" s="844"/>
      <c r="AUT67" s="844"/>
      <c r="AUU67" s="844"/>
      <c r="AUV67" s="844"/>
      <c r="AUW67" s="844"/>
      <c r="AUX67" s="844"/>
      <c r="AUY67" s="844"/>
      <c r="AUZ67" s="844"/>
      <c r="AVA67" s="844"/>
      <c r="AVB67" s="844"/>
      <c r="AVC67" s="844"/>
      <c r="AVD67" s="844"/>
      <c r="AVE67" s="844"/>
      <c r="AVF67" s="844"/>
      <c r="AVG67" s="844"/>
      <c r="AVH67" s="844"/>
      <c r="AVI67" s="844"/>
      <c r="AVJ67" s="844"/>
      <c r="AVK67" s="844"/>
      <c r="AVL67" s="844"/>
      <c r="AVM67" s="844"/>
      <c r="AVN67" s="844"/>
      <c r="AVO67" s="844"/>
      <c r="AVP67" s="844"/>
      <c r="AVQ67" s="844"/>
      <c r="AVR67" s="844"/>
      <c r="AVS67" s="844"/>
      <c r="AVT67" s="844"/>
      <c r="AVU67" s="844"/>
      <c r="AVV67" s="844"/>
      <c r="AVW67" s="844"/>
      <c r="AVX67" s="844"/>
      <c r="AVY67" s="844"/>
      <c r="AVZ67" s="844"/>
      <c r="AWA67" s="844"/>
      <c r="AWB67" s="844"/>
      <c r="AWC67" s="844"/>
      <c r="AWD67" s="844"/>
      <c r="AWE67" s="844"/>
      <c r="AWF67" s="844"/>
      <c r="AWG67" s="844"/>
      <c r="AWH67" s="844"/>
      <c r="AWI67" s="844"/>
      <c r="AWJ67" s="844"/>
      <c r="AWK67" s="844"/>
      <c r="AWL67" s="844"/>
      <c r="AWM67" s="844"/>
      <c r="AWN67" s="844"/>
      <c r="AWO67" s="844"/>
      <c r="AWP67" s="844"/>
      <c r="AWQ67" s="844"/>
      <c r="AWR67" s="844"/>
      <c r="AWS67" s="844"/>
      <c r="AWT67" s="844"/>
      <c r="AWU67" s="844"/>
      <c r="AWV67" s="844"/>
      <c r="AWW67" s="844"/>
      <c r="AWX67" s="844"/>
      <c r="AWY67" s="844"/>
      <c r="AWZ67" s="844"/>
      <c r="AXA67" s="844"/>
      <c r="AXB67" s="844"/>
      <c r="AXC67" s="844"/>
      <c r="AXD67" s="844"/>
      <c r="AXE67" s="844"/>
      <c r="AXF67" s="844"/>
      <c r="AXG67" s="844"/>
      <c r="AXH67" s="844"/>
      <c r="AXI67" s="844"/>
      <c r="AXJ67" s="844"/>
      <c r="AXK67" s="844"/>
      <c r="AXL67" s="844"/>
      <c r="AXM67" s="844"/>
      <c r="AXN67" s="844"/>
      <c r="AXO67" s="844"/>
      <c r="AXP67" s="844"/>
      <c r="AXQ67" s="844"/>
      <c r="AXR67" s="844"/>
      <c r="AXS67" s="844"/>
      <c r="AXT67" s="844"/>
      <c r="AXU67" s="844"/>
      <c r="AXV67" s="844"/>
      <c r="AXW67" s="844"/>
      <c r="AXX67" s="844"/>
      <c r="AXY67" s="844"/>
      <c r="AXZ67" s="844"/>
      <c r="AYA67" s="844"/>
      <c r="AYB67" s="844"/>
      <c r="AYC67" s="844"/>
      <c r="AYD67" s="844"/>
      <c r="AYE67" s="844"/>
      <c r="AYF67" s="844"/>
      <c r="AYG67" s="844"/>
      <c r="AYH67" s="844"/>
      <c r="AYI67" s="844"/>
      <c r="AYJ67" s="844"/>
      <c r="AYK67" s="844"/>
      <c r="AYL67" s="844"/>
      <c r="AYM67" s="844"/>
      <c r="AYN67" s="844"/>
      <c r="AYO67" s="844"/>
      <c r="AYP67" s="844"/>
      <c r="AYQ67" s="844"/>
      <c r="AYR67" s="844"/>
      <c r="AYS67" s="844"/>
    </row>
    <row r="68" spans="1:1345" s="744" customFormat="1">
      <c r="A68" s="717"/>
      <c r="B68" s="717"/>
      <c r="C68" s="717"/>
      <c r="D68" s="717"/>
      <c r="E68" s="717"/>
      <c r="F68" s="759"/>
      <c r="G68" s="759"/>
      <c r="H68" s="759"/>
      <c r="I68" s="759"/>
      <c r="J68" s="759"/>
      <c r="K68" s="760"/>
      <c r="L68" s="759">
        <v>800</v>
      </c>
      <c r="M68" s="759">
        <v>216</v>
      </c>
      <c r="N68" s="759">
        <f>SUM(L68:M68)</f>
        <v>1016</v>
      </c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  <c r="Z68" s="759"/>
      <c r="AA68" s="759"/>
      <c r="AB68" s="759"/>
      <c r="AC68" s="759"/>
      <c r="AD68" s="759"/>
      <c r="AE68" s="759"/>
      <c r="AF68" s="759"/>
      <c r="AG68" s="759"/>
      <c r="AH68" s="759"/>
      <c r="AI68" s="759"/>
      <c r="AJ68" s="766">
        <f>AJ67-AJ64</f>
        <v>2536</v>
      </c>
      <c r="AK68" s="759"/>
      <c r="AL68" s="759"/>
      <c r="AM68" s="759"/>
      <c r="AN68" s="759"/>
      <c r="AO68" s="759"/>
      <c r="AP68" s="759"/>
      <c r="AQ68" s="759"/>
      <c r="AR68" s="759"/>
      <c r="AS68" s="759"/>
      <c r="AT68" s="759"/>
      <c r="AU68" s="759"/>
      <c r="AV68" s="759"/>
      <c r="AW68" s="759"/>
      <c r="AX68" s="759"/>
      <c r="AY68" s="759"/>
      <c r="AZ68" s="759"/>
      <c r="BA68" s="759"/>
      <c r="BB68" s="759"/>
      <c r="BC68" s="759"/>
      <c r="BD68" s="759"/>
      <c r="BE68" s="759"/>
      <c r="BF68" s="759"/>
      <c r="BG68" s="759"/>
      <c r="BH68" s="759"/>
      <c r="BI68" s="759"/>
      <c r="BJ68" s="759"/>
      <c r="BK68" s="759"/>
      <c r="BL68" s="759"/>
      <c r="BM68" s="759"/>
      <c r="BN68" s="759"/>
      <c r="BO68" s="759"/>
      <c r="BP68" s="759"/>
      <c r="BQ68" s="759"/>
      <c r="BR68" s="759"/>
      <c r="BS68" s="759"/>
      <c r="BT68" s="759"/>
      <c r="BU68" s="759"/>
      <c r="BV68" s="759"/>
      <c r="BW68" s="759"/>
      <c r="BX68" s="759"/>
      <c r="BY68" s="759"/>
      <c r="BZ68" s="759"/>
      <c r="CA68" s="759"/>
      <c r="CB68" s="759"/>
      <c r="CC68" s="759"/>
      <c r="CD68" s="759"/>
      <c r="CE68" s="759"/>
      <c r="CF68" s="759"/>
      <c r="CG68" s="759"/>
      <c r="CH68" s="759"/>
      <c r="CI68" s="759"/>
      <c r="CJ68" s="759"/>
      <c r="CK68" s="759"/>
      <c r="CL68" s="759"/>
      <c r="CM68" s="759"/>
      <c r="CN68" s="759"/>
      <c r="CO68" s="759"/>
      <c r="CP68" s="759"/>
      <c r="CQ68" s="759"/>
      <c r="CR68" s="759"/>
      <c r="CS68" s="759"/>
      <c r="CT68" s="759"/>
      <c r="CU68" s="759"/>
      <c r="CV68" s="759"/>
      <c r="CW68" s="759"/>
      <c r="CX68" s="759"/>
      <c r="CY68" s="759"/>
      <c r="CZ68" s="759"/>
      <c r="DA68" s="759"/>
      <c r="DB68" s="759"/>
      <c r="DC68" s="759"/>
      <c r="DD68" s="759"/>
      <c r="DE68" s="759"/>
      <c r="DF68" s="759"/>
      <c r="DG68" s="759"/>
      <c r="DH68" s="759"/>
      <c r="DI68" s="759"/>
      <c r="DJ68" s="759"/>
      <c r="DK68" s="759"/>
      <c r="DL68" s="759"/>
      <c r="DM68" s="759"/>
      <c r="DN68" s="759"/>
      <c r="DO68" s="759"/>
      <c r="DP68" s="759"/>
      <c r="DQ68" s="759"/>
      <c r="DR68" s="759"/>
      <c r="DS68" s="759"/>
      <c r="DT68" s="759"/>
      <c r="DU68" s="759"/>
      <c r="DV68" s="759"/>
      <c r="DW68" s="759"/>
      <c r="DX68" s="759"/>
      <c r="DY68" s="759"/>
      <c r="DZ68" s="759"/>
      <c r="EA68" s="759"/>
      <c r="EB68" s="759"/>
      <c r="EC68" s="759"/>
      <c r="ED68" s="759"/>
      <c r="EE68" s="759"/>
      <c r="EF68" s="759"/>
      <c r="EG68" s="759"/>
      <c r="EH68" s="759"/>
      <c r="EI68" s="759"/>
      <c r="EJ68" s="759"/>
      <c r="EK68" s="759"/>
      <c r="EL68" s="759"/>
      <c r="EM68" s="759"/>
      <c r="EN68" s="759"/>
      <c r="EO68" s="759"/>
      <c r="EP68" s="759"/>
      <c r="EQ68" s="759"/>
      <c r="ER68" s="759"/>
      <c r="ES68" s="759"/>
      <c r="ET68" s="759"/>
      <c r="EU68" s="759"/>
      <c r="EV68" s="759"/>
      <c r="EW68" s="759"/>
      <c r="EX68" s="759"/>
      <c r="EY68" s="759"/>
      <c r="EZ68" s="759"/>
      <c r="FA68" s="759"/>
      <c r="FB68" s="759"/>
      <c r="FC68" s="759"/>
      <c r="FD68" s="759"/>
      <c r="FE68" s="759"/>
      <c r="FF68" s="759"/>
      <c r="FG68" s="759"/>
      <c r="FH68" s="759"/>
      <c r="FI68" s="759"/>
      <c r="FJ68" s="759"/>
      <c r="FK68" s="759"/>
      <c r="FL68" s="759"/>
      <c r="FM68" s="759"/>
      <c r="FN68" s="759"/>
      <c r="FO68" s="759"/>
      <c r="FP68" s="759"/>
      <c r="FQ68" s="759"/>
      <c r="FR68" s="759"/>
      <c r="FS68" s="759"/>
      <c r="FT68" s="759"/>
      <c r="FU68" s="759"/>
      <c r="FV68" s="759"/>
      <c r="FW68" s="759"/>
      <c r="FX68" s="759"/>
      <c r="FY68" s="759"/>
      <c r="FZ68" s="759"/>
      <c r="GA68" s="759">
        <f>1513389+41648</f>
        <v>1555037</v>
      </c>
      <c r="GB68" s="759"/>
      <c r="GC68" s="759"/>
      <c r="GE68" s="836"/>
      <c r="GF68" s="844"/>
      <c r="GG68" s="844"/>
      <c r="GH68" s="844"/>
      <c r="GI68" s="844"/>
      <c r="GJ68" s="844"/>
      <c r="GK68" s="844"/>
      <c r="GL68" s="844"/>
      <c r="GM68" s="844"/>
      <c r="GN68" s="844"/>
      <c r="GO68" s="844"/>
      <c r="GP68" s="844"/>
      <c r="GQ68" s="844"/>
      <c r="GR68" s="844"/>
      <c r="GS68" s="844"/>
      <c r="GT68" s="844"/>
      <c r="GU68" s="844"/>
      <c r="GV68" s="844"/>
      <c r="GW68" s="844"/>
      <c r="GX68" s="844"/>
      <c r="GY68" s="844"/>
      <c r="GZ68" s="844"/>
      <c r="HA68" s="844"/>
      <c r="HB68" s="844"/>
      <c r="HC68" s="844"/>
      <c r="HD68" s="844"/>
      <c r="HE68" s="844"/>
      <c r="HF68" s="844"/>
      <c r="HG68" s="844"/>
      <c r="HH68" s="844"/>
      <c r="HI68" s="844"/>
      <c r="HJ68" s="844"/>
      <c r="HK68" s="844"/>
      <c r="HL68" s="844"/>
      <c r="HM68" s="844"/>
      <c r="HN68" s="844"/>
      <c r="HO68" s="844"/>
      <c r="HP68" s="844"/>
      <c r="HQ68" s="844"/>
      <c r="HR68" s="844"/>
      <c r="HS68" s="844"/>
      <c r="HT68" s="844"/>
      <c r="HU68" s="844"/>
      <c r="HV68" s="844"/>
      <c r="HW68" s="844"/>
      <c r="HX68" s="844"/>
      <c r="HY68" s="844"/>
      <c r="HZ68" s="844"/>
      <c r="IA68" s="844"/>
      <c r="IB68" s="844"/>
      <c r="IC68" s="844"/>
      <c r="ID68" s="844"/>
      <c r="IE68" s="844"/>
      <c r="IF68" s="844"/>
      <c r="IG68" s="844"/>
      <c r="IH68" s="844"/>
      <c r="II68" s="844"/>
      <c r="IJ68" s="844"/>
      <c r="IK68" s="844"/>
      <c r="IL68" s="844"/>
      <c r="IM68" s="844"/>
      <c r="IN68" s="844"/>
      <c r="IO68" s="844"/>
      <c r="IP68" s="844"/>
      <c r="IQ68" s="844"/>
      <c r="IR68" s="844"/>
      <c r="IS68" s="844"/>
      <c r="IT68" s="844"/>
      <c r="IU68" s="844"/>
      <c r="IV68" s="844"/>
      <c r="IW68" s="844"/>
      <c r="IX68" s="844"/>
      <c r="IY68" s="844"/>
      <c r="IZ68" s="844"/>
      <c r="JA68" s="844"/>
      <c r="JB68" s="844"/>
      <c r="JC68" s="844"/>
      <c r="JD68" s="844"/>
      <c r="JE68" s="844"/>
      <c r="JF68" s="844"/>
      <c r="JG68" s="844"/>
      <c r="JH68" s="844"/>
      <c r="JI68" s="844"/>
      <c r="JJ68" s="844"/>
      <c r="JK68" s="844"/>
      <c r="JL68" s="844"/>
      <c r="JM68" s="844"/>
      <c r="JN68" s="844"/>
      <c r="JO68" s="844"/>
      <c r="JP68" s="844"/>
      <c r="JQ68" s="844"/>
      <c r="JR68" s="844"/>
      <c r="JS68" s="844"/>
      <c r="JT68" s="844"/>
      <c r="JU68" s="844"/>
      <c r="JV68" s="844"/>
      <c r="JW68" s="844"/>
      <c r="JX68" s="844"/>
      <c r="JY68" s="844"/>
      <c r="JZ68" s="844"/>
      <c r="KA68" s="844"/>
      <c r="KB68" s="844"/>
      <c r="KC68" s="844"/>
      <c r="KD68" s="844"/>
      <c r="KE68" s="844"/>
      <c r="KF68" s="844"/>
      <c r="KG68" s="844"/>
      <c r="KH68" s="844"/>
      <c r="KI68" s="844"/>
      <c r="KJ68" s="844"/>
      <c r="KK68" s="844"/>
      <c r="KL68" s="844"/>
      <c r="KM68" s="844"/>
      <c r="KN68" s="844"/>
      <c r="KO68" s="844"/>
      <c r="KP68" s="844"/>
      <c r="KQ68" s="844"/>
      <c r="KR68" s="844"/>
      <c r="KS68" s="844"/>
      <c r="KT68" s="844"/>
      <c r="KU68" s="844"/>
      <c r="KV68" s="844"/>
      <c r="KW68" s="844"/>
      <c r="KX68" s="844"/>
      <c r="KY68" s="844"/>
      <c r="KZ68" s="844"/>
      <c r="LA68" s="844"/>
      <c r="LB68" s="844"/>
      <c r="LC68" s="844"/>
      <c r="LD68" s="844"/>
      <c r="LE68" s="844"/>
      <c r="LF68" s="844"/>
      <c r="LG68" s="844"/>
      <c r="LH68" s="844"/>
      <c r="LI68" s="844"/>
      <c r="LJ68" s="844"/>
      <c r="LK68" s="844"/>
      <c r="LL68" s="844"/>
      <c r="LM68" s="844"/>
      <c r="LN68" s="844"/>
      <c r="LO68" s="844"/>
      <c r="LP68" s="844"/>
      <c r="LQ68" s="844"/>
      <c r="LR68" s="844"/>
      <c r="LS68" s="844"/>
      <c r="LT68" s="844"/>
      <c r="LU68" s="844"/>
      <c r="LV68" s="844"/>
      <c r="LW68" s="844"/>
      <c r="LX68" s="844"/>
      <c r="LY68" s="844"/>
      <c r="LZ68" s="844"/>
      <c r="MA68" s="844"/>
      <c r="MB68" s="844"/>
      <c r="MC68" s="844"/>
      <c r="MD68" s="844"/>
      <c r="ME68" s="844"/>
      <c r="MF68" s="844"/>
      <c r="MG68" s="844"/>
      <c r="MH68" s="844"/>
      <c r="MI68" s="844"/>
      <c r="MJ68" s="844"/>
      <c r="MK68" s="844"/>
      <c r="ML68" s="844"/>
      <c r="MM68" s="844"/>
      <c r="MN68" s="844"/>
      <c r="MO68" s="844"/>
      <c r="MP68" s="844"/>
      <c r="MQ68" s="844"/>
      <c r="MR68" s="844"/>
      <c r="MS68" s="844"/>
      <c r="MT68" s="844"/>
      <c r="MU68" s="844"/>
      <c r="MV68" s="844"/>
      <c r="MW68" s="844"/>
      <c r="MX68" s="844"/>
      <c r="MY68" s="844"/>
      <c r="MZ68" s="844"/>
      <c r="NA68" s="844"/>
      <c r="NB68" s="844"/>
      <c r="NC68" s="844"/>
      <c r="ND68" s="844"/>
      <c r="NE68" s="844"/>
      <c r="NF68" s="844"/>
      <c r="NG68" s="844"/>
      <c r="NH68" s="844"/>
      <c r="NI68" s="844"/>
      <c r="NJ68" s="844"/>
      <c r="NK68" s="844"/>
      <c r="NL68" s="844"/>
      <c r="NM68" s="844"/>
      <c r="NN68" s="844"/>
      <c r="NO68" s="844"/>
      <c r="NP68" s="844"/>
      <c r="NQ68" s="844"/>
      <c r="NR68" s="844"/>
      <c r="NS68" s="844"/>
      <c r="NT68" s="844"/>
      <c r="NU68" s="844"/>
      <c r="NV68" s="844"/>
      <c r="NW68" s="844"/>
      <c r="NX68" s="844"/>
      <c r="NY68" s="844"/>
      <c r="NZ68" s="844"/>
      <c r="OA68" s="844"/>
      <c r="OB68" s="844"/>
      <c r="OC68" s="844"/>
      <c r="OD68" s="844"/>
      <c r="OE68" s="844"/>
      <c r="OF68" s="844"/>
      <c r="OG68" s="844"/>
      <c r="OH68" s="844"/>
      <c r="OI68" s="844"/>
      <c r="OJ68" s="844"/>
      <c r="OK68" s="844"/>
      <c r="OL68" s="844"/>
      <c r="OM68" s="844"/>
      <c r="ON68" s="844"/>
      <c r="OO68" s="844"/>
      <c r="OP68" s="844"/>
      <c r="OQ68" s="844"/>
      <c r="OR68" s="844"/>
      <c r="OS68" s="844"/>
      <c r="OT68" s="844"/>
      <c r="OU68" s="844"/>
      <c r="OV68" s="844"/>
      <c r="OW68" s="844"/>
      <c r="OX68" s="844"/>
      <c r="OY68" s="844"/>
      <c r="OZ68" s="844"/>
      <c r="PA68" s="844"/>
      <c r="PB68" s="844"/>
      <c r="PC68" s="844"/>
      <c r="PD68" s="844"/>
      <c r="PE68" s="844"/>
      <c r="PF68" s="844"/>
      <c r="PG68" s="844"/>
      <c r="PH68" s="844"/>
      <c r="PI68" s="844"/>
      <c r="PJ68" s="844"/>
      <c r="PK68" s="844"/>
      <c r="PL68" s="844"/>
      <c r="PM68" s="844"/>
      <c r="PN68" s="844"/>
      <c r="PO68" s="844"/>
      <c r="PP68" s="844"/>
      <c r="PQ68" s="844"/>
      <c r="PR68" s="844"/>
      <c r="PS68" s="844"/>
      <c r="PT68" s="844"/>
      <c r="PU68" s="844"/>
      <c r="PV68" s="844"/>
      <c r="PW68" s="844"/>
      <c r="PX68" s="844"/>
      <c r="PY68" s="844"/>
      <c r="PZ68" s="844"/>
      <c r="QA68" s="844"/>
      <c r="QB68" s="844"/>
      <c r="QC68" s="844"/>
      <c r="QD68" s="844"/>
      <c r="QE68" s="844"/>
      <c r="QF68" s="844"/>
      <c r="QG68" s="844"/>
      <c r="QH68" s="844"/>
      <c r="QI68" s="844"/>
      <c r="QJ68" s="844"/>
      <c r="QK68" s="844"/>
      <c r="QL68" s="844"/>
      <c r="QM68" s="844"/>
      <c r="QN68" s="844"/>
      <c r="QO68" s="844"/>
      <c r="QP68" s="844"/>
      <c r="QQ68" s="844"/>
      <c r="QR68" s="844"/>
      <c r="QS68" s="844"/>
      <c r="QT68" s="844"/>
      <c r="QU68" s="844"/>
      <c r="QV68" s="844"/>
      <c r="QW68" s="844"/>
      <c r="QX68" s="844"/>
      <c r="QY68" s="844"/>
      <c r="QZ68" s="844"/>
      <c r="RA68" s="844"/>
      <c r="RB68" s="844"/>
      <c r="RC68" s="844"/>
      <c r="RD68" s="844"/>
      <c r="RE68" s="844"/>
      <c r="RF68" s="844"/>
      <c r="RG68" s="844"/>
      <c r="RH68" s="844"/>
      <c r="RI68" s="844"/>
      <c r="RJ68" s="844"/>
      <c r="RK68" s="844"/>
      <c r="RL68" s="844"/>
      <c r="RM68" s="844"/>
      <c r="RN68" s="844"/>
      <c r="RO68" s="844"/>
      <c r="RP68" s="844"/>
      <c r="RQ68" s="844"/>
      <c r="RR68" s="844"/>
      <c r="RS68" s="844"/>
      <c r="RT68" s="844"/>
      <c r="RU68" s="844"/>
      <c r="RV68" s="844"/>
      <c r="RW68" s="844"/>
      <c r="RX68" s="844"/>
      <c r="RY68" s="844"/>
      <c r="RZ68" s="844"/>
      <c r="SA68" s="844"/>
      <c r="SB68" s="844"/>
      <c r="SC68" s="844"/>
      <c r="SD68" s="844"/>
      <c r="SE68" s="844"/>
      <c r="SF68" s="844"/>
      <c r="SG68" s="844"/>
      <c r="SH68" s="844"/>
      <c r="SI68" s="844"/>
      <c r="SJ68" s="844"/>
      <c r="SK68" s="844"/>
      <c r="SL68" s="844"/>
      <c r="SM68" s="844"/>
      <c r="SN68" s="844"/>
      <c r="SO68" s="844"/>
      <c r="SP68" s="844"/>
      <c r="SQ68" s="844"/>
      <c r="SR68" s="844"/>
      <c r="SS68" s="844"/>
      <c r="ST68" s="844"/>
      <c r="SU68" s="844"/>
      <c r="SV68" s="844"/>
      <c r="SW68" s="844"/>
      <c r="SX68" s="844"/>
      <c r="SY68" s="844"/>
      <c r="SZ68" s="844"/>
      <c r="TA68" s="844"/>
      <c r="TB68" s="844"/>
      <c r="TC68" s="844"/>
      <c r="TD68" s="844"/>
      <c r="TE68" s="844"/>
      <c r="TF68" s="844"/>
      <c r="TG68" s="844"/>
      <c r="TH68" s="844"/>
      <c r="TI68" s="844"/>
      <c r="TJ68" s="844"/>
      <c r="TK68" s="844"/>
      <c r="TL68" s="844"/>
      <c r="TM68" s="844"/>
      <c r="TN68" s="844"/>
      <c r="TO68" s="844"/>
      <c r="TP68" s="844"/>
      <c r="TQ68" s="844"/>
      <c r="TR68" s="844"/>
      <c r="TS68" s="844"/>
      <c r="TT68" s="844"/>
      <c r="TU68" s="844"/>
      <c r="TV68" s="844"/>
      <c r="TW68" s="844"/>
      <c r="TX68" s="844"/>
      <c r="TY68" s="844"/>
      <c r="TZ68" s="844"/>
      <c r="UA68" s="844"/>
      <c r="UB68" s="844"/>
      <c r="UC68" s="844"/>
      <c r="UD68" s="844"/>
      <c r="UE68" s="844"/>
      <c r="UF68" s="844"/>
      <c r="UG68" s="844"/>
      <c r="UH68" s="844"/>
      <c r="UI68" s="844"/>
      <c r="UJ68" s="844"/>
      <c r="UK68" s="844"/>
      <c r="UL68" s="844"/>
      <c r="UM68" s="844"/>
      <c r="UN68" s="844"/>
      <c r="UO68" s="844"/>
      <c r="UP68" s="844"/>
      <c r="UQ68" s="844"/>
      <c r="UR68" s="844"/>
      <c r="US68" s="844"/>
      <c r="UT68" s="844"/>
      <c r="UU68" s="844"/>
      <c r="UV68" s="844"/>
      <c r="UW68" s="844"/>
      <c r="UX68" s="844"/>
      <c r="UY68" s="844"/>
      <c r="UZ68" s="844"/>
      <c r="VA68" s="844"/>
      <c r="VB68" s="844"/>
      <c r="VC68" s="844"/>
      <c r="VD68" s="844"/>
      <c r="VE68" s="844"/>
      <c r="VF68" s="844"/>
      <c r="VG68" s="844"/>
      <c r="VH68" s="844"/>
      <c r="VI68" s="844"/>
      <c r="VJ68" s="844"/>
      <c r="VK68" s="844"/>
      <c r="VL68" s="844"/>
      <c r="VM68" s="844"/>
      <c r="VN68" s="844"/>
      <c r="VO68" s="844"/>
      <c r="VP68" s="844"/>
      <c r="VQ68" s="844"/>
      <c r="VR68" s="844"/>
      <c r="VS68" s="844"/>
      <c r="VT68" s="844"/>
      <c r="VU68" s="844"/>
      <c r="VV68" s="844"/>
      <c r="VW68" s="844"/>
      <c r="VX68" s="844"/>
      <c r="VY68" s="844"/>
      <c r="VZ68" s="844"/>
      <c r="WA68" s="844"/>
      <c r="WB68" s="844"/>
      <c r="WC68" s="844"/>
      <c r="WD68" s="844"/>
      <c r="WE68" s="844"/>
      <c r="WF68" s="844"/>
      <c r="WG68" s="844"/>
      <c r="WH68" s="844"/>
      <c r="WI68" s="844"/>
      <c r="WJ68" s="844"/>
      <c r="WK68" s="844"/>
      <c r="WL68" s="844"/>
      <c r="WM68" s="844"/>
      <c r="WN68" s="844"/>
      <c r="WO68" s="844"/>
      <c r="WP68" s="844"/>
      <c r="WQ68" s="844"/>
      <c r="WR68" s="844"/>
      <c r="WS68" s="844"/>
      <c r="WT68" s="844"/>
      <c r="WU68" s="844"/>
      <c r="WV68" s="844"/>
      <c r="WW68" s="844"/>
      <c r="WX68" s="844"/>
      <c r="WY68" s="844"/>
      <c r="WZ68" s="844"/>
      <c r="XA68" s="844"/>
      <c r="XB68" s="844"/>
      <c r="XC68" s="844"/>
      <c r="XD68" s="844"/>
      <c r="XE68" s="844"/>
      <c r="XF68" s="844"/>
      <c r="XG68" s="844"/>
      <c r="XH68" s="844"/>
      <c r="XI68" s="844"/>
      <c r="XJ68" s="844"/>
      <c r="XK68" s="844"/>
      <c r="XL68" s="844"/>
      <c r="XM68" s="844"/>
      <c r="XN68" s="844"/>
      <c r="XO68" s="844"/>
      <c r="XP68" s="844"/>
      <c r="XQ68" s="844"/>
      <c r="XR68" s="844"/>
      <c r="XS68" s="844"/>
      <c r="XT68" s="844"/>
      <c r="XU68" s="844"/>
      <c r="XV68" s="844"/>
      <c r="XW68" s="844"/>
      <c r="XX68" s="844"/>
      <c r="XY68" s="844"/>
      <c r="XZ68" s="844"/>
      <c r="YA68" s="844"/>
      <c r="YB68" s="844"/>
      <c r="YC68" s="844"/>
      <c r="YD68" s="844"/>
      <c r="YE68" s="844"/>
      <c r="YF68" s="844"/>
      <c r="YG68" s="844"/>
      <c r="YH68" s="844"/>
      <c r="YI68" s="844"/>
      <c r="YJ68" s="844"/>
      <c r="YK68" s="844"/>
      <c r="YL68" s="844"/>
      <c r="YM68" s="844"/>
      <c r="YN68" s="844"/>
      <c r="YO68" s="844"/>
      <c r="YP68" s="844"/>
      <c r="YQ68" s="844"/>
      <c r="YR68" s="844"/>
      <c r="YS68" s="844"/>
      <c r="YT68" s="844"/>
      <c r="YU68" s="844"/>
      <c r="YV68" s="844"/>
      <c r="YW68" s="844"/>
      <c r="YX68" s="844"/>
      <c r="YY68" s="844"/>
      <c r="YZ68" s="844"/>
      <c r="ZA68" s="844"/>
      <c r="ZB68" s="844"/>
      <c r="ZC68" s="844"/>
      <c r="ZD68" s="844"/>
      <c r="ZE68" s="844"/>
      <c r="ZF68" s="844"/>
      <c r="ZG68" s="844"/>
      <c r="ZH68" s="844"/>
      <c r="ZI68" s="844"/>
      <c r="ZJ68" s="844"/>
      <c r="ZK68" s="844"/>
      <c r="ZL68" s="844"/>
      <c r="ZM68" s="844"/>
      <c r="ZN68" s="844"/>
      <c r="ZO68" s="844"/>
      <c r="ZP68" s="844"/>
      <c r="ZQ68" s="844"/>
      <c r="ZR68" s="844"/>
      <c r="ZS68" s="844"/>
      <c r="ZT68" s="844"/>
      <c r="ZU68" s="844"/>
      <c r="ZV68" s="844"/>
      <c r="ZW68" s="844"/>
      <c r="ZX68" s="844"/>
      <c r="ZY68" s="844"/>
      <c r="ZZ68" s="844"/>
      <c r="AAA68" s="844"/>
      <c r="AAB68" s="844"/>
      <c r="AAC68" s="844"/>
      <c r="AAD68" s="844"/>
      <c r="AAE68" s="844"/>
      <c r="AAF68" s="844"/>
      <c r="AAG68" s="844"/>
      <c r="AAH68" s="844"/>
      <c r="AAI68" s="844"/>
      <c r="AAJ68" s="844"/>
      <c r="AAK68" s="844"/>
      <c r="AAL68" s="844"/>
      <c r="AAM68" s="844"/>
      <c r="AAN68" s="844"/>
      <c r="AAO68" s="844"/>
      <c r="AAP68" s="844"/>
      <c r="AAQ68" s="844"/>
      <c r="AAR68" s="844"/>
      <c r="AAS68" s="844"/>
      <c r="AAT68" s="844"/>
      <c r="AAU68" s="844"/>
      <c r="AAV68" s="844"/>
      <c r="AAW68" s="844"/>
      <c r="AAX68" s="844"/>
      <c r="AAY68" s="844"/>
      <c r="AAZ68" s="844"/>
      <c r="ABA68" s="844"/>
      <c r="ABB68" s="844"/>
      <c r="ABC68" s="844"/>
      <c r="ABD68" s="844"/>
      <c r="ABE68" s="844"/>
      <c r="ABF68" s="844"/>
      <c r="ABG68" s="844"/>
      <c r="ABH68" s="844"/>
      <c r="ABI68" s="844"/>
      <c r="ABJ68" s="844"/>
      <c r="ABK68" s="844"/>
      <c r="ABL68" s="844"/>
      <c r="ABM68" s="844"/>
      <c r="ABN68" s="844"/>
      <c r="ABO68" s="844"/>
      <c r="ABP68" s="844"/>
      <c r="ABQ68" s="844"/>
      <c r="ABR68" s="844"/>
      <c r="ABS68" s="844"/>
      <c r="ABT68" s="844"/>
      <c r="ABU68" s="844"/>
      <c r="ABV68" s="844"/>
      <c r="ABW68" s="844"/>
      <c r="ABX68" s="844"/>
      <c r="ABY68" s="844"/>
      <c r="ABZ68" s="844"/>
      <c r="ACA68" s="844"/>
      <c r="ACB68" s="844"/>
      <c r="ACC68" s="844"/>
      <c r="ACD68" s="844"/>
      <c r="ACE68" s="844"/>
      <c r="ACF68" s="844"/>
      <c r="ACG68" s="844"/>
      <c r="ACH68" s="844"/>
      <c r="ACI68" s="844"/>
      <c r="ACJ68" s="844"/>
      <c r="ACK68" s="844"/>
      <c r="ACL68" s="844"/>
      <c r="ACM68" s="844"/>
      <c r="ACN68" s="844"/>
      <c r="ACO68" s="844"/>
      <c r="ACP68" s="844"/>
      <c r="ACQ68" s="844"/>
      <c r="ACR68" s="844"/>
      <c r="ACS68" s="844"/>
      <c r="ACT68" s="844"/>
      <c r="ACU68" s="844"/>
      <c r="ACV68" s="844"/>
      <c r="ACW68" s="844"/>
      <c r="ACX68" s="844"/>
      <c r="ACY68" s="844"/>
      <c r="ACZ68" s="844"/>
      <c r="ADA68" s="844"/>
      <c r="ADB68" s="844"/>
      <c r="ADC68" s="844"/>
      <c r="ADD68" s="844"/>
      <c r="ADE68" s="844"/>
      <c r="ADF68" s="844"/>
      <c r="ADG68" s="844"/>
      <c r="ADH68" s="844"/>
      <c r="ADI68" s="844"/>
      <c r="ADJ68" s="844"/>
      <c r="ADK68" s="844"/>
      <c r="ADL68" s="844"/>
      <c r="ADM68" s="844"/>
      <c r="ADN68" s="844"/>
      <c r="ADO68" s="844"/>
      <c r="ADP68" s="844"/>
      <c r="ADQ68" s="844"/>
      <c r="ADR68" s="844"/>
      <c r="ADS68" s="844"/>
      <c r="ADT68" s="844"/>
      <c r="ADU68" s="844"/>
      <c r="ADV68" s="844"/>
      <c r="ADW68" s="844"/>
      <c r="ADX68" s="844"/>
      <c r="ADY68" s="844"/>
      <c r="ADZ68" s="844"/>
      <c r="AEA68" s="844"/>
      <c r="AEB68" s="844"/>
      <c r="AEC68" s="844"/>
      <c r="AED68" s="844"/>
      <c r="AEE68" s="844"/>
      <c r="AEF68" s="844"/>
      <c r="AEG68" s="844"/>
      <c r="AEH68" s="844"/>
      <c r="AEI68" s="844"/>
      <c r="AEJ68" s="844"/>
      <c r="AEK68" s="844"/>
      <c r="AEL68" s="844"/>
      <c r="AEM68" s="844"/>
      <c r="AEN68" s="844"/>
      <c r="AEO68" s="844"/>
      <c r="AEP68" s="844"/>
      <c r="AEQ68" s="844"/>
      <c r="AER68" s="844"/>
      <c r="AES68" s="844"/>
      <c r="AET68" s="844"/>
      <c r="AEU68" s="844"/>
      <c r="AEV68" s="844"/>
      <c r="AEW68" s="844"/>
      <c r="AEX68" s="844"/>
      <c r="AEY68" s="844"/>
      <c r="AEZ68" s="844"/>
      <c r="AFA68" s="844"/>
      <c r="AFB68" s="844"/>
      <c r="AFC68" s="844"/>
      <c r="AFD68" s="844"/>
      <c r="AFE68" s="844"/>
      <c r="AFF68" s="844"/>
      <c r="AFG68" s="844"/>
      <c r="AFH68" s="844"/>
      <c r="AFI68" s="844"/>
      <c r="AFJ68" s="844"/>
      <c r="AFK68" s="844"/>
      <c r="AFL68" s="844"/>
      <c r="AFM68" s="844"/>
      <c r="AFN68" s="844"/>
      <c r="AFO68" s="844"/>
      <c r="AFP68" s="844"/>
      <c r="AFQ68" s="844"/>
      <c r="AFR68" s="844"/>
      <c r="AFS68" s="844"/>
      <c r="AFT68" s="844"/>
      <c r="AFU68" s="844"/>
      <c r="AFV68" s="844"/>
      <c r="AFW68" s="844"/>
      <c r="AFX68" s="844"/>
      <c r="AFY68" s="844"/>
      <c r="AFZ68" s="844"/>
      <c r="AGA68" s="844"/>
      <c r="AGB68" s="844"/>
      <c r="AGC68" s="844"/>
      <c r="AGD68" s="844"/>
      <c r="AGE68" s="844"/>
      <c r="AGF68" s="844"/>
      <c r="AGG68" s="844"/>
      <c r="AGH68" s="844"/>
      <c r="AGI68" s="844"/>
      <c r="AGJ68" s="844"/>
      <c r="AGK68" s="844"/>
      <c r="AGL68" s="844"/>
      <c r="AGM68" s="844"/>
      <c r="AGN68" s="844"/>
      <c r="AGO68" s="844"/>
      <c r="AGP68" s="844"/>
      <c r="AGQ68" s="844"/>
      <c r="AGR68" s="844"/>
      <c r="AGS68" s="844"/>
      <c r="AGT68" s="844"/>
      <c r="AGU68" s="844"/>
      <c r="AGV68" s="844"/>
      <c r="AGW68" s="844"/>
      <c r="AGX68" s="844"/>
      <c r="AGY68" s="844"/>
      <c r="AGZ68" s="844"/>
      <c r="AHA68" s="844"/>
      <c r="AHB68" s="844"/>
      <c r="AHC68" s="844"/>
      <c r="AHD68" s="844"/>
      <c r="AHE68" s="844"/>
      <c r="AHF68" s="844"/>
      <c r="AHG68" s="844"/>
      <c r="AHH68" s="844"/>
      <c r="AHI68" s="844"/>
      <c r="AHJ68" s="844"/>
      <c r="AHK68" s="844"/>
      <c r="AHL68" s="844"/>
      <c r="AHM68" s="844"/>
      <c r="AHN68" s="844"/>
      <c r="AHO68" s="844"/>
      <c r="AHP68" s="844"/>
      <c r="AHQ68" s="844"/>
      <c r="AHR68" s="844"/>
      <c r="AHS68" s="844"/>
      <c r="AHT68" s="844"/>
      <c r="AHU68" s="844"/>
      <c r="AHV68" s="844"/>
      <c r="AHW68" s="844"/>
      <c r="AHX68" s="844"/>
      <c r="AHY68" s="844"/>
      <c r="AHZ68" s="844"/>
      <c r="AIA68" s="844"/>
      <c r="AIB68" s="844"/>
      <c r="AIC68" s="844"/>
      <c r="AID68" s="844"/>
      <c r="AIE68" s="844"/>
      <c r="AIF68" s="844"/>
      <c r="AIG68" s="844"/>
      <c r="AIH68" s="844"/>
      <c r="AII68" s="844"/>
      <c r="AIJ68" s="844"/>
      <c r="AIK68" s="844"/>
      <c r="AIL68" s="844"/>
      <c r="AIM68" s="844"/>
      <c r="AIN68" s="844"/>
      <c r="AIO68" s="844"/>
      <c r="AIP68" s="844"/>
      <c r="AIQ68" s="844"/>
      <c r="AIR68" s="844"/>
      <c r="AIS68" s="844"/>
      <c r="AIT68" s="844"/>
      <c r="AIU68" s="844"/>
      <c r="AIV68" s="844"/>
      <c r="AIW68" s="844"/>
      <c r="AIX68" s="844"/>
      <c r="AIY68" s="844"/>
      <c r="AIZ68" s="844"/>
      <c r="AJA68" s="844"/>
      <c r="AJB68" s="844"/>
      <c r="AJC68" s="844"/>
      <c r="AJD68" s="844"/>
      <c r="AJE68" s="844"/>
      <c r="AJF68" s="844"/>
      <c r="AJG68" s="844"/>
      <c r="AJH68" s="844"/>
      <c r="AJI68" s="844"/>
      <c r="AJJ68" s="844"/>
      <c r="AJK68" s="844"/>
      <c r="AJL68" s="844"/>
      <c r="AJM68" s="844"/>
      <c r="AJN68" s="844"/>
      <c r="AJO68" s="844"/>
      <c r="AJP68" s="844"/>
      <c r="AJQ68" s="844"/>
      <c r="AJR68" s="844"/>
      <c r="AJS68" s="844"/>
      <c r="AJT68" s="844"/>
      <c r="AJU68" s="844"/>
      <c r="AJV68" s="844"/>
      <c r="AJW68" s="844"/>
      <c r="AJX68" s="844"/>
      <c r="AJY68" s="844"/>
      <c r="AJZ68" s="844"/>
      <c r="AKA68" s="844"/>
      <c r="AKB68" s="844"/>
      <c r="AKC68" s="844"/>
      <c r="AKD68" s="844"/>
      <c r="AKE68" s="844"/>
      <c r="AKF68" s="844"/>
      <c r="AKG68" s="844"/>
      <c r="AKH68" s="844"/>
      <c r="AKI68" s="844"/>
      <c r="AKJ68" s="844"/>
      <c r="AKK68" s="844"/>
      <c r="AKL68" s="844"/>
      <c r="AKM68" s="844"/>
      <c r="AKN68" s="844"/>
      <c r="AKO68" s="844"/>
      <c r="AKP68" s="844"/>
      <c r="AKQ68" s="844"/>
      <c r="AKR68" s="844"/>
      <c r="AKS68" s="844"/>
      <c r="AKT68" s="844"/>
      <c r="AKU68" s="844"/>
      <c r="AKV68" s="844"/>
      <c r="AKW68" s="844"/>
      <c r="AKX68" s="844"/>
      <c r="AKY68" s="844"/>
      <c r="AKZ68" s="844"/>
      <c r="ALA68" s="844"/>
      <c r="ALB68" s="844"/>
      <c r="ALC68" s="844"/>
      <c r="ALD68" s="844"/>
      <c r="ALE68" s="844"/>
      <c r="ALF68" s="844"/>
      <c r="ALG68" s="844"/>
      <c r="ALH68" s="844"/>
      <c r="ALI68" s="844"/>
      <c r="ALJ68" s="844"/>
      <c r="ALK68" s="844"/>
      <c r="ALL68" s="844"/>
      <c r="ALM68" s="844"/>
      <c r="ALN68" s="844"/>
      <c r="ALO68" s="844"/>
      <c r="ALP68" s="844"/>
      <c r="ALQ68" s="844"/>
      <c r="ALR68" s="844"/>
      <c r="ALS68" s="844"/>
      <c r="ALT68" s="844"/>
      <c r="ALU68" s="844"/>
      <c r="ALV68" s="844"/>
      <c r="ALW68" s="844"/>
      <c r="ALX68" s="844"/>
      <c r="ALY68" s="844"/>
      <c r="ALZ68" s="844"/>
      <c r="AMA68" s="844"/>
      <c r="AMB68" s="844"/>
      <c r="AMC68" s="844"/>
      <c r="AMD68" s="844"/>
      <c r="AME68" s="844"/>
      <c r="AMF68" s="844"/>
      <c r="AMG68" s="844"/>
      <c r="AMH68" s="844"/>
      <c r="AMI68" s="844"/>
      <c r="AMJ68" s="844"/>
      <c r="AMK68" s="844"/>
      <c r="AML68" s="844"/>
      <c r="AMM68" s="844"/>
      <c r="AMN68" s="844"/>
      <c r="AMO68" s="844"/>
      <c r="AMP68" s="844"/>
      <c r="AMQ68" s="844"/>
      <c r="AMR68" s="844"/>
      <c r="AMS68" s="844"/>
      <c r="AMT68" s="844"/>
      <c r="AMU68" s="844"/>
      <c r="AMV68" s="844"/>
      <c r="AMW68" s="844"/>
      <c r="AMX68" s="844"/>
      <c r="AMY68" s="844"/>
      <c r="AMZ68" s="844"/>
      <c r="ANA68" s="844"/>
      <c r="ANB68" s="844"/>
      <c r="ANC68" s="844"/>
      <c r="AND68" s="844"/>
      <c r="ANE68" s="844"/>
      <c r="ANF68" s="844"/>
      <c r="ANG68" s="844"/>
      <c r="ANH68" s="844"/>
      <c r="ANI68" s="844"/>
      <c r="ANJ68" s="844"/>
      <c r="ANK68" s="844"/>
      <c r="ANL68" s="844"/>
      <c r="ANM68" s="844"/>
      <c r="ANN68" s="844"/>
      <c r="ANO68" s="844"/>
      <c r="ANP68" s="844"/>
      <c r="ANQ68" s="844"/>
      <c r="ANR68" s="844"/>
      <c r="ANS68" s="844"/>
      <c r="ANT68" s="844"/>
      <c r="ANU68" s="844"/>
      <c r="ANV68" s="844"/>
      <c r="ANW68" s="844"/>
      <c r="ANX68" s="844"/>
      <c r="ANY68" s="844"/>
      <c r="ANZ68" s="844"/>
      <c r="AOA68" s="844"/>
      <c r="AOB68" s="844"/>
      <c r="AOC68" s="844"/>
      <c r="AOD68" s="844"/>
      <c r="AOE68" s="844"/>
      <c r="AOF68" s="844"/>
      <c r="AOG68" s="844"/>
      <c r="AOH68" s="844"/>
      <c r="AOI68" s="844"/>
      <c r="AOJ68" s="844"/>
      <c r="AOK68" s="844"/>
      <c r="AOL68" s="844"/>
      <c r="AOM68" s="844"/>
      <c r="AON68" s="844"/>
      <c r="AOO68" s="844"/>
      <c r="AOP68" s="844"/>
      <c r="AOQ68" s="844"/>
      <c r="AOR68" s="844"/>
      <c r="AOS68" s="844"/>
      <c r="AOT68" s="844"/>
      <c r="AOU68" s="844"/>
      <c r="AOV68" s="844"/>
      <c r="AOW68" s="844"/>
      <c r="AOX68" s="844"/>
      <c r="AOY68" s="844"/>
      <c r="AOZ68" s="844"/>
      <c r="APA68" s="844"/>
      <c r="APB68" s="844"/>
      <c r="APC68" s="844"/>
      <c r="APD68" s="844"/>
      <c r="APE68" s="844"/>
      <c r="APF68" s="844"/>
      <c r="APG68" s="844"/>
      <c r="APH68" s="844"/>
      <c r="API68" s="844"/>
      <c r="APJ68" s="844"/>
      <c r="APK68" s="844"/>
      <c r="APL68" s="844"/>
      <c r="APM68" s="844"/>
      <c r="APN68" s="844"/>
      <c r="APO68" s="844"/>
      <c r="APP68" s="844"/>
      <c r="APQ68" s="844"/>
      <c r="APR68" s="844"/>
      <c r="APS68" s="844"/>
      <c r="APT68" s="844"/>
      <c r="APU68" s="844"/>
      <c r="APV68" s="844"/>
      <c r="APW68" s="844"/>
      <c r="APX68" s="844"/>
      <c r="APY68" s="844"/>
      <c r="APZ68" s="844"/>
      <c r="AQA68" s="844"/>
      <c r="AQB68" s="844"/>
      <c r="AQC68" s="844"/>
      <c r="AQD68" s="844"/>
      <c r="AQE68" s="844"/>
      <c r="AQF68" s="844"/>
      <c r="AQG68" s="844"/>
      <c r="AQH68" s="844"/>
      <c r="AQI68" s="844"/>
      <c r="AQJ68" s="844"/>
      <c r="AQK68" s="844"/>
      <c r="AQL68" s="844"/>
      <c r="AQM68" s="844"/>
      <c r="AQN68" s="844"/>
      <c r="AQO68" s="844"/>
      <c r="AQP68" s="844"/>
      <c r="AQQ68" s="844"/>
      <c r="AQR68" s="844"/>
      <c r="AQS68" s="844"/>
      <c r="AQT68" s="844"/>
      <c r="AQU68" s="844"/>
      <c r="AQV68" s="844"/>
      <c r="AQW68" s="844"/>
      <c r="AQX68" s="844"/>
      <c r="AQY68" s="844"/>
      <c r="AQZ68" s="844"/>
      <c r="ARA68" s="844"/>
      <c r="ARB68" s="844"/>
      <c r="ARC68" s="844"/>
      <c r="ARD68" s="844"/>
      <c r="ARE68" s="844"/>
      <c r="ARF68" s="844"/>
      <c r="ARG68" s="844"/>
      <c r="ARH68" s="844"/>
      <c r="ARI68" s="844"/>
      <c r="ARJ68" s="844"/>
      <c r="ARK68" s="844"/>
      <c r="ARL68" s="844"/>
      <c r="ARM68" s="844"/>
      <c r="ARN68" s="844"/>
      <c r="ARO68" s="844"/>
      <c r="ARP68" s="844"/>
      <c r="ARQ68" s="844"/>
      <c r="ARR68" s="844"/>
      <c r="ARS68" s="844"/>
      <c r="ART68" s="844"/>
      <c r="ARU68" s="844"/>
      <c r="ARV68" s="844"/>
      <c r="ARW68" s="844"/>
      <c r="ARX68" s="844"/>
      <c r="ARY68" s="844"/>
      <c r="ARZ68" s="844"/>
      <c r="ASA68" s="844"/>
      <c r="ASB68" s="844"/>
      <c r="ASC68" s="844"/>
      <c r="ASD68" s="844"/>
      <c r="ASE68" s="844"/>
      <c r="ASF68" s="844"/>
      <c r="ASG68" s="844"/>
      <c r="ASH68" s="844"/>
      <c r="ASI68" s="844"/>
      <c r="ASJ68" s="844"/>
      <c r="ASK68" s="844"/>
      <c r="ASL68" s="844"/>
      <c r="ASM68" s="844"/>
      <c r="ASN68" s="844"/>
      <c r="ASO68" s="844"/>
      <c r="ASP68" s="844"/>
      <c r="ASQ68" s="844"/>
      <c r="ASR68" s="844"/>
      <c r="ASS68" s="844"/>
      <c r="AST68" s="844"/>
      <c r="ASU68" s="844"/>
      <c r="ASV68" s="844"/>
      <c r="ASW68" s="844"/>
      <c r="ASX68" s="844"/>
      <c r="ASY68" s="844"/>
      <c r="ASZ68" s="844"/>
      <c r="ATA68" s="844"/>
      <c r="ATB68" s="844"/>
      <c r="ATC68" s="844"/>
      <c r="ATD68" s="844"/>
      <c r="ATE68" s="844"/>
      <c r="ATF68" s="844"/>
      <c r="ATG68" s="844"/>
      <c r="ATH68" s="844"/>
      <c r="ATI68" s="844"/>
      <c r="ATJ68" s="844"/>
      <c r="ATK68" s="844"/>
      <c r="ATL68" s="844"/>
      <c r="ATM68" s="844"/>
      <c r="ATN68" s="844"/>
      <c r="ATO68" s="844"/>
      <c r="ATP68" s="844"/>
      <c r="ATQ68" s="844"/>
      <c r="ATR68" s="844"/>
      <c r="ATS68" s="844"/>
      <c r="ATT68" s="844"/>
      <c r="ATU68" s="844"/>
      <c r="ATV68" s="844"/>
      <c r="ATW68" s="844"/>
      <c r="ATX68" s="844"/>
      <c r="ATY68" s="844"/>
      <c r="ATZ68" s="844"/>
      <c r="AUA68" s="844"/>
      <c r="AUB68" s="844"/>
      <c r="AUC68" s="844"/>
      <c r="AUD68" s="844"/>
      <c r="AUE68" s="844"/>
      <c r="AUF68" s="844"/>
      <c r="AUG68" s="844"/>
      <c r="AUH68" s="844"/>
      <c r="AUI68" s="844"/>
      <c r="AUJ68" s="844"/>
      <c r="AUK68" s="844"/>
      <c r="AUL68" s="844"/>
      <c r="AUM68" s="844"/>
      <c r="AUN68" s="844"/>
      <c r="AUO68" s="844"/>
      <c r="AUP68" s="844"/>
      <c r="AUQ68" s="844"/>
      <c r="AUR68" s="844"/>
      <c r="AUS68" s="844"/>
      <c r="AUT68" s="844"/>
      <c r="AUU68" s="844"/>
      <c r="AUV68" s="844"/>
      <c r="AUW68" s="844"/>
      <c r="AUX68" s="844"/>
      <c r="AUY68" s="844"/>
      <c r="AUZ68" s="844"/>
      <c r="AVA68" s="844"/>
      <c r="AVB68" s="844"/>
      <c r="AVC68" s="844"/>
      <c r="AVD68" s="844"/>
      <c r="AVE68" s="844"/>
      <c r="AVF68" s="844"/>
      <c r="AVG68" s="844"/>
      <c r="AVH68" s="844"/>
      <c r="AVI68" s="844"/>
      <c r="AVJ68" s="844"/>
      <c r="AVK68" s="844"/>
      <c r="AVL68" s="844"/>
      <c r="AVM68" s="844"/>
      <c r="AVN68" s="844"/>
      <c r="AVO68" s="844"/>
      <c r="AVP68" s="844"/>
      <c r="AVQ68" s="844"/>
      <c r="AVR68" s="844"/>
      <c r="AVS68" s="844"/>
      <c r="AVT68" s="844"/>
      <c r="AVU68" s="844"/>
      <c r="AVV68" s="844"/>
      <c r="AVW68" s="844"/>
      <c r="AVX68" s="844"/>
      <c r="AVY68" s="844"/>
      <c r="AVZ68" s="844"/>
      <c r="AWA68" s="844"/>
      <c r="AWB68" s="844"/>
      <c r="AWC68" s="844"/>
      <c r="AWD68" s="844"/>
      <c r="AWE68" s="844"/>
      <c r="AWF68" s="844"/>
      <c r="AWG68" s="844"/>
      <c r="AWH68" s="844"/>
      <c r="AWI68" s="844"/>
      <c r="AWJ68" s="844"/>
      <c r="AWK68" s="844"/>
      <c r="AWL68" s="844"/>
      <c r="AWM68" s="844"/>
      <c r="AWN68" s="844"/>
      <c r="AWO68" s="844"/>
      <c r="AWP68" s="844"/>
      <c r="AWQ68" s="844"/>
      <c r="AWR68" s="844"/>
      <c r="AWS68" s="844"/>
      <c r="AWT68" s="844"/>
      <c r="AWU68" s="844"/>
      <c r="AWV68" s="844"/>
      <c r="AWW68" s="844"/>
      <c r="AWX68" s="844"/>
      <c r="AWY68" s="844"/>
      <c r="AWZ68" s="844"/>
      <c r="AXA68" s="844"/>
      <c r="AXB68" s="844"/>
      <c r="AXC68" s="844"/>
      <c r="AXD68" s="844"/>
      <c r="AXE68" s="844"/>
      <c r="AXF68" s="844"/>
      <c r="AXG68" s="844"/>
      <c r="AXH68" s="844"/>
      <c r="AXI68" s="844"/>
      <c r="AXJ68" s="844"/>
      <c r="AXK68" s="844"/>
      <c r="AXL68" s="844"/>
      <c r="AXM68" s="844"/>
      <c r="AXN68" s="844"/>
      <c r="AXO68" s="844"/>
      <c r="AXP68" s="844"/>
      <c r="AXQ68" s="844"/>
      <c r="AXR68" s="844"/>
      <c r="AXS68" s="844"/>
      <c r="AXT68" s="844"/>
      <c r="AXU68" s="844"/>
      <c r="AXV68" s="844"/>
      <c r="AXW68" s="844"/>
      <c r="AXX68" s="844"/>
      <c r="AXY68" s="844"/>
      <c r="AXZ68" s="844"/>
      <c r="AYA68" s="844"/>
      <c r="AYB68" s="844"/>
      <c r="AYC68" s="844"/>
      <c r="AYD68" s="844"/>
      <c r="AYE68" s="844"/>
      <c r="AYF68" s="844"/>
      <c r="AYG68" s="844"/>
      <c r="AYH68" s="844"/>
      <c r="AYI68" s="844"/>
      <c r="AYJ68" s="844"/>
      <c r="AYK68" s="844"/>
      <c r="AYL68" s="844"/>
      <c r="AYM68" s="844"/>
      <c r="AYN68" s="844"/>
      <c r="AYO68" s="844"/>
      <c r="AYP68" s="844"/>
      <c r="AYQ68" s="844"/>
      <c r="AYR68" s="844"/>
      <c r="AYS68" s="844"/>
    </row>
    <row r="69" spans="1:1345" s="744" customFormat="1">
      <c r="A69" s="717"/>
      <c r="B69" s="717"/>
      <c r="C69" s="717"/>
      <c r="D69" s="717"/>
      <c r="E69" s="717"/>
      <c r="F69" s="717"/>
      <c r="G69" s="717"/>
      <c r="H69" s="717"/>
      <c r="I69" s="717"/>
      <c r="J69" s="717"/>
      <c r="K69" s="761">
        <v>1671586</v>
      </c>
      <c r="L69" s="717">
        <v>3229</v>
      </c>
      <c r="M69" s="717">
        <v>872</v>
      </c>
      <c r="N69" s="717">
        <f>SUM(L69:M69)</f>
        <v>4101</v>
      </c>
      <c r="O69" s="717"/>
      <c r="P69" s="717"/>
      <c r="Q69" s="717"/>
      <c r="R69" s="717"/>
      <c r="S69" s="717"/>
      <c r="T69" s="717"/>
      <c r="U69" s="717"/>
      <c r="V69" s="717"/>
      <c r="W69" s="717"/>
      <c r="X69" s="717"/>
      <c r="Y69" s="717"/>
      <c r="Z69" s="717"/>
      <c r="AA69" s="717"/>
      <c r="AB69" s="717"/>
      <c r="AC69" s="717"/>
      <c r="AD69" s="717"/>
      <c r="AE69" s="717"/>
      <c r="AF69" s="717"/>
      <c r="AG69" s="717"/>
      <c r="AH69" s="717"/>
      <c r="AI69" s="717"/>
      <c r="AJ69" s="717"/>
      <c r="AK69" s="717"/>
      <c r="AL69" s="717"/>
      <c r="AM69" s="717"/>
      <c r="AN69" s="717"/>
      <c r="AO69" s="717"/>
      <c r="AP69" s="717"/>
      <c r="AQ69" s="717"/>
      <c r="AR69" s="717"/>
      <c r="AS69" s="717"/>
      <c r="AT69" s="717"/>
      <c r="AU69" s="717"/>
      <c r="AV69" s="717"/>
      <c r="AW69" s="717"/>
      <c r="AX69" s="717"/>
      <c r="AY69" s="717"/>
      <c r="AZ69" s="717"/>
      <c r="BA69" s="717"/>
      <c r="BB69" s="717"/>
      <c r="BC69" s="717"/>
      <c r="BD69" s="717"/>
      <c r="BE69" s="717"/>
      <c r="BF69" s="717"/>
      <c r="BG69" s="717"/>
      <c r="BH69" s="717"/>
      <c r="BI69" s="717"/>
      <c r="BJ69" s="717"/>
      <c r="BK69" s="717"/>
      <c r="BL69" s="717"/>
      <c r="BM69" s="717"/>
      <c r="BN69" s="717"/>
      <c r="BO69" s="717"/>
      <c r="BP69" s="717"/>
      <c r="BQ69" s="717"/>
      <c r="BS69" s="717"/>
      <c r="BT69" s="717"/>
      <c r="BU69" s="717"/>
      <c r="BV69" s="717"/>
      <c r="BW69" s="717"/>
      <c r="BX69" s="717"/>
      <c r="BY69" s="717"/>
      <c r="BZ69" s="717"/>
      <c r="CA69" s="717"/>
      <c r="CB69" s="717"/>
      <c r="CC69" s="717"/>
      <c r="CD69" s="717"/>
      <c r="CE69" s="717"/>
      <c r="CF69" s="717"/>
      <c r="CG69" s="717"/>
      <c r="CH69" s="717"/>
      <c r="CI69" s="717"/>
      <c r="CJ69" s="717"/>
      <c r="CK69" s="717"/>
      <c r="CL69" s="717"/>
      <c r="CM69" s="717"/>
      <c r="CN69" s="717"/>
      <c r="CO69" s="717"/>
      <c r="CP69" s="717"/>
      <c r="CQ69" s="717"/>
      <c r="CR69" s="717"/>
      <c r="CS69" s="717"/>
      <c r="CT69" s="717"/>
      <c r="CU69" s="717"/>
      <c r="CV69" s="717"/>
      <c r="CW69" s="717"/>
      <c r="CX69" s="717"/>
      <c r="CY69" s="717"/>
      <c r="CZ69" s="717"/>
      <c r="DA69" s="717"/>
      <c r="DB69" s="717"/>
      <c r="DC69" s="717"/>
      <c r="DD69" s="717"/>
      <c r="DE69" s="717"/>
      <c r="DF69" s="717"/>
      <c r="DG69" s="717"/>
      <c r="DH69" s="717"/>
      <c r="DI69" s="717"/>
      <c r="DJ69" s="717"/>
      <c r="DK69" s="717"/>
      <c r="DL69" s="717"/>
      <c r="DM69" s="717"/>
      <c r="DN69" s="717"/>
      <c r="DO69" s="717"/>
      <c r="DP69" s="717"/>
      <c r="DQ69" s="717"/>
      <c r="DR69" s="717"/>
      <c r="DS69" s="717"/>
      <c r="DT69" s="717"/>
      <c r="DU69" s="717"/>
      <c r="DV69" s="717"/>
      <c r="DW69" s="717"/>
      <c r="DX69" s="717"/>
      <c r="DY69" s="717"/>
      <c r="DZ69" s="717"/>
      <c r="EA69" s="717"/>
      <c r="EB69" s="717"/>
      <c r="EC69" s="717"/>
      <c r="ED69" s="717"/>
      <c r="EE69" s="717"/>
      <c r="EF69" s="717"/>
      <c r="EG69" s="717"/>
      <c r="EH69" s="717"/>
      <c r="EI69" s="717"/>
      <c r="EJ69" s="717"/>
      <c r="EK69" s="717"/>
      <c r="EL69" s="717"/>
      <c r="EM69" s="717"/>
      <c r="EN69" s="717"/>
      <c r="EO69" s="717"/>
      <c r="EP69" s="717"/>
      <c r="EQ69" s="717"/>
      <c r="ER69" s="717"/>
      <c r="ES69" s="717"/>
      <c r="ET69" s="717"/>
      <c r="EU69" s="717"/>
      <c r="EV69" s="717"/>
      <c r="EW69" s="717"/>
      <c r="EX69" s="717"/>
      <c r="EY69" s="717"/>
      <c r="EZ69" s="717"/>
      <c r="FA69" s="717"/>
      <c r="FB69" s="717"/>
      <c r="FC69" s="717"/>
      <c r="FD69" s="717"/>
      <c r="FE69" s="717"/>
      <c r="FF69" s="717"/>
      <c r="FG69" s="717"/>
      <c r="FH69" s="717"/>
      <c r="FI69" s="717"/>
      <c r="FJ69" s="717"/>
      <c r="FK69" s="717"/>
      <c r="FL69" s="717"/>
      <c r="FM69" s="717"/>
      <c r="FN69" s="717"/>
      <c r="FO69" s="717"/>
      <c r="FP69" s="717"/>
      <c r="FQ69" s="717"/>
      <c r="FR69" s="717"/>
      <c r="FS69" s="717"/>
      <c r="FT69" s="717"/>
      <c r="FU69" s="717"/>
      <c r="FV69" s="717"/>
      <c r="FW69" s="717"/>
      <c r="FX69" s="717"/>
      <c r="FY69" s="717"/>
      <c r="FZ69" s="717"/>
      <c r="GA69" s="717"/>
      <c r="GB69" s="717"/>
      <c r="GC69" s="717"/>
      <c r="GE69" s="836"/>
      <c r="GF69" s="844"/>
      <c r="GG69" s="844"/>
      <c r="GH69" s="844"/>
      <c r="GI69" s="844"/>
      <c r="GJ69" s="844"/>
      <c r="GK69" s="844"/>
      <c r="GL69" s="844"/>
      <c r="GM69" s="844"/>
      <c r="GN69" s="844"/>
      <c r="GO69" s="844"/>
      <c r="GP69" s="844"/>
      <c r="GQ69" s="844"/>
      <c r="GR69" s="844"/>
      <c r="GS69" s="844"/>
      <c r="GT69" s="844"/>
      <c r="GU69" s="844"/>
      <c r="GV69" s="844"/>
      <c r="GW69" s="844"/>
      <c r="GX69" s="844"/>
      <c r="GY69" s="844"/>
      <c r="GZ69" s="844"/>
      <c r="HA69" s="844"/>
      <c r="HB69" s="844"/>
      <c r="HC69" s="844"/>
      <c r="HD69" s="844"/>
      <c r="HE69" s="844"/>
      <c r="HF69" s="844"/>
      <c r="HG69" s="844"/>
      <c r="HH69" s="844"/>
      <c r="HI69" s="844"/>
      <c r="HJ69" s="844"/>
      <c r="HK69" s="844"/>
      <c r="HL69" s="844"/>
      <c r="HM69" s="844"/>
      <c r="HN69" s="844"/>
      <c r="HO69" s="844"/>
      <c r="HP69" s="844"/>
      <c r="HQ69" s="844"/>
      <c r="HR69" s="844"/>
      <c r="HS69" s="844"/>
      <c r="HT69" s="844"/>
      <c r="HU69" s="844"/>
      <c r="HV69" s="844"/>
      <c r="HW69" s="844"/>
      <c r="HX69" s="844"/>
      <c r="HY69" s="844"/>
      <c r="HZ69" s="844"/>
      <c r="IA69" s="844"/>
      <c r="IB69" s="844"/>
      <c r="IC69" s="844"/>
      <c r="ID69" s="844"/>
      <c r="IE69" s="844"/>
      <c r="IF69" s="844"/>
      <c r="IG69" s="844"/>
      <c r="IH69" s="844"/>
      <c r="II69" s="844"/>
      <c r="IJ69" s="844"/>
      <c r="IK69" s="844"/>
      <c r="IL69" s="844"/>
      <c r="IM69" s="844"/>
      <c r="IN69" s="844"/>
      <c r="IO69" s="844"/>
      <c r="IP69" s="844"/>
      <c r="IQ69" s="844"/>
      <c r="IR69" s="844"/>
      <c r="IS69" s="844"/>
      <c r="IT69" s="844"/>
      <c r="IU69" s="844"/>
      <c r="IV69" s="844"/>
      <c r="IW69" s="844"/>
      <c r="IX69" s="844"/>
      <c r="IY69" s="844"/>
      <c r="IZ69" s="844"/>
      <c r="JA69" s="844"/>
      <c r="JB69" s="844"/>
      <c r="JC69" s="844"/>
      <c r="JD69" s="844"/>
      <c r="JE69" s="844"/>
      <c r="JF69" s="844"/>
      <c r="JG69" s="844"/>
      <c r="JH69" s="844"/>
      <c r="JI69" s="844"/>
      <c r="JJ69" s="844"/>
      <c r="JK69" s="844"/>
      <c r="JL69" s="844"/>
      <c r="JM69" s="844"/>
      <c r="JN69" s="844"/>
      <c r="JO69" s="844"/>
      <c r="JP69" s="844"/>
      <c r="JQ69" s="844"/>
      <c r="JR69" s="844"/>
      <c r="JS69" s="844"/>
      <c r="JT69" s="844"/>
      <c r="JU69" s="844"/>
      <c r="JV69" s="844"/>
      <c r="JW69" s="844"/>
      <c r="JX69" s="844"/>
      <c r="JY69" s="844"/>
      <c r="JZ69" s="844"/>
      <c r="KA69" s="844"/>
      <c r="KB69" s="844"/>
      <c r="KC69" s="844"/>
      <c r="KD69" s="844"/>
      <c r="KE69" s="844"/>
      <c r="KF69" s="844"/>
      <c r="KG69" s="844"/>
      <c r="KH69" s="844"/>
      <c r="KI69" s="844"/>
      <c r="KJ69" s="844"/>
      <c r="KK69" s="844"/>
      <c r="KL69" s="844"/>
      <c r="KM69" s="844"/>
      <c r="KN69" s="844"/>
      <c r="KO69" s="844"/>
      <c r="KP69" s="844"/>
      <c r="KQ69" s="844"/>
      <c r="KR69" s="844"/>
      <c r="KS69" s="844"/>
      <c r="KT69" s="844"/>
      <c r="KU69" s="844"/>
      <c r="KV69" s="844"/>
      <c r="KW69" s="844"/>
      <c r="KX69" s="844"/>
      <c r="KY69" s="844"/>
      <c r="KZ69" s="844"/>
      <c r="LA69" s="844"/>
      <c r="LB69" s="844"/>
      <c r="LC69" s="844"/>
      <c r="LD69" s="844"/>
      <c r="LE69" s="844"/>
      <c r="LF69" s="844"/>
      <c r="LG69" s="844"/>
      <c r="LH69" s="844"/>
      <c r="LI69" s="844"/>
      <c r="LJ69" s="844"/>
      <c r="LK69" s="844"/>
      <c r="LL69" s="844"/>
      <c r="LM69" s="844"/>
      <c r="LN69" s="844"/>
      <c r="LO69" s="844"/>
      <c r="LP69" s="844"/>
      <c r="LQ69" s="844"/>
      <c r="LR69" s="844"/>
      <c r="LS69" s="844"/>
      <c r="LT69" s="844"/>
      <c r="LU69" s="844"/>
      <c r="LV69" s="844"/>
      <c r="LW69" s="844"/>
      <c r="LX69" s="844"/>
      <c r="LY69" s="844"/>
      <c r="LZ69" s="844"/>
      <c r="MA69" s="844"/>
      <c r="MB69" s="844"/>
      <c r="MC69" s="844"/>
      <c r="MD69" s="844"/>
      <c r="ME69" s="844"/>
      <c r="MF69" s="844"/>
      <c r="MG69" s="844"/>
      <c r="MH69" s="844"/>
      <c r="MI69" s="844"/>
      <c r="MJ69" s="844"/>
      <c r="MK69" s="844"/>
      <c r="ML69" s="844"/>
      <c r="MM69" s="844"/>
      <c r="MN69" s="844"/>
      <c r="MO69" s="844"/>
      <c r="MP69" s="844"/>
      <c r="MQ69" s="844"/>
      <c r="MR69" s="844"/>
      <c r="MS69" s="844"/>
      <c r="MT69" s="844"/>
      <c r="MU69" s="844"/>
      <c r="MV69" s="844"/>
      <c r="MW69" s="844"/>
      <c r="MX69" s="844"/>
      <c r="MY69" s="844"/>
      <c r="MZ69" s="844"/>
      <c r="NA69" s="844"/>
      <c r="NB69" s="844"/>
      <c r="NC69" s="844"/>
      <c r="ND69" s="844"/>
      <c r="NE69" s="844"/>
      <c r="NF69" s="844"/>
      <c r="NG69" s="844"/>
      <c r="NH69" s="844"/>
      <c r="NI69" s="844"/>
      <c r="NJ69" s="844"/>
      <c r="NK69" s="844"/>
      <c r="NL69" s="844"/>
      <c r="NM69" s="844"/>
      <c r="NN69" s="844"/>
      <c r="NO69" s="844"/>
      <c r="NP69" s="844"/>
      <c r="NQ69" s="844"/>
      <c r="NR69" s="844"/>
      <c r="NS69" s="844"/>
      <c r="NT69" s="844"/>
      <c r="NU69" s="844"/>
      <c r="NV69" s="844"/>
      <c r="NW69" s="844"/>
      <c r="NX69" s="844"/>
      <c r="NY69" s="844"/>
      <c r="NZ69" s="844"/>
      <c r="OA69" s="844"/>
      <c r="OB69" s="844"/>
      <c r="OC69" s="844"/>
      <c r="OD69" s="844"/>
      <c r="OE69" s="844"/>
      <c r="OF69" s="844"/>
      <c r="OG69" s="844"/>
      <c r="OH69" s="844"/>
      <c r="OI69" s="844"/>
      <c r="OJ69" s="844"/>
      <c r="OK69" s="844"/>
      <c r="OL69" s="844"/>
      <c r="OM69" s="844"/>
      <c r="ON69" s="844"/>
      <c r="OO69" s="844"/>
      <c r="OP69" s="844"/>
      <c r="OQ69" s="844"/>
      <c r="OR69" s="844"/>
      <c r="OS69" s="844"/>
      <c r="OT69" s="844"/>
      <c r="OU69" s="844"/>
      <c r="OV69" s="844"/>
      <c r="OW69" s="844"/>
      <c r="OX69" s="844"/>
      <c r="OY69" s="844"/>
      <c r="OZ69" s="844"/>
      <c r="PA69" s="844"/>
      <c r="PB69" s="844"/>
      <c r="PC69" s="844"/>
      <c r="PD69" s="844"/>
      <c r="PE69" s="844"/>
      <c r="PF69" s="844"/>
      <c r="PG69" s="844"/>
      <c r="PH69" s="844"/>
      <c r="PI69" s="844"/>
      <c r="PJ69" s="844"/>
      <c r="PK69" s="844"/>
      <c r="PL69" s="844"/>
      <c r="PM69" s="844"/>
      <c r="PN69" s="844"/>
      <c r="PO69" s="844"/>
      <c r="PP69" s="844"/>
      <c r="PQ69" s="844"/>
      <c r="PR69" s="844"/>
      <c r="PS69" s="844"/>
      <c r="PT69" s="844"/>
      <c r="PU69" s="844"/>
      <c r="PV69" s="844"/>
      <c r="PW69" s="844"/>
      <c r="PX69" s="844"/>
      <c r="PY69" s="844"/>
      <c r="PZ69" s="844"/>
      <c r="QA69" s="844"/>
      <c r="QB69" s="844"/>
      <c r="QC69" s="844"/>
      <c r="QD69" s="844"/>
      <c r="QE69" s="844"/>
      <c r="QF69" s="844"/>
      <c r="QG69" s="844"/>
      <c r="QH69" s="844"/>
      <c r="QI69" s="844"/>
      <c r="QJ69" s="844"/>
      <c r="QK69" s="844"/>
      <c r="QL69" s="844"/>
      <c r="QM69" s="844"/>
      <c r="QN69" s="844"/>
      <c r="QO69" s="844"/>
      <c r="QP69" s="844"/>
      <c r="QQ69" s="844"/>
      <c r="QR69" s="844"/>
      <c r="QS69" s="844"/>
      <c r="QT69" s="844"/>
      <c r="QU69" s="844"/>
      <c r="QV69" s="844"/>
      <c r="QW69" s="844"/>
      <c r="QX69" s="844"/>
      <c r="QY69" s="844"/>
      <c r="QZ69" s="844"/>
      <c r="RA69" s="844"/>
      <c r="RB69" s="844"/>
      <c r="RC69" s="844"/>
      <c r="RD69" s="844"/>
      <c r="RE69" s="844"/>
      <c r="RF69" s="844"/>
      <c r="RG69" s="844"/>
      <c r="RH69" s="844"/>
      <c r="RI69" s="844"/>
      <c r="RJ69" s="844"/>
      <c r="RK69" s="844"/>
      <c r="RL69" s="844"/>
      <c r="RM69" s="844"/>
      <c r="RN69" s="844"/>
      <c r="RO69" s="844"/>
      <c r="RP69" s="844"/>
      <c r="RQ69" s="844"/>
      <c r="RR69" s="844"/>
      <c r="RS69" s="844"/>
      <c r="RT69" s="844"/>
      <c r="RU69" s="844"/>
      <c r="RV69" s="844"/>
      <c r="RW69" s="844"/>
      <c r="RX69" s="844"/>
      <c r="RY69" s="844"/>
      <c r="RZ69" s="844"/>
      <c r="SA69" s="844"/>
      <c r="SB69" s="844"/>
      <c r="SC69" s="844"/>
      <c r="SD69" s="844"/>
      <c r="SE69" s="844"/>
      <c r="SF69" s="844"/>
      <c r="SG69" s="844"/>
      <c r="SH69" s="844"/>
      <c r="SI69" s="844"/>
      <c r="SJ69" s="844"/>
      <c r="SK69" s="844"/>
      <c r="SL69" s="844"/>
      <c r="SM69" s="844"/>
      <c r="SN69" s="844"/>
      <c r="SO69" s="844"/>
      <c r="SP69" s="844"/>
      <c r="SQ69" s="844"/>
      <c r="SR69" s="844"/>
      <c r="SS69" s="844"/>
      <c r="ST69" s="844"/>
      <c r="SU69" s="844"/>
      <c r="SV69" s="844"/>
      <c r="SW69" s="844"/>
      <c r="SX69" s="844"/>
      <c r="SY69" s="844"/>
      <c r="SZ69" s="844"/>
      <c r="TA69" s="844"/>
      <c r="TB69" s="844"/>
      <c r="TC69" s="844"/>
      <c r="TD69" s="844"/>
      <c r="TE69" s="844"/>
      <c r="TF69" s="844"/>
      <c r="TG69" s="844"/>
      <c r="TH69" s="844"/>
      <c r="TI69" s="844"/>
      <c r="TJ69" s="844"/>
      <c r="TK69" s="844"/>
      <c r="TL69" s="844"/>
      <c r="TM69" s="844"/>
      <c r="TN69" s="844"/>
      <c r="TO69" s="844"/>
      <c r="TP69" s="844"/>
      <c r="TQ69" s="844"/>
      <c r="TR69" s="844"/>
      <c r="TS69" s="844"/>
      <c r="TT69" s="844"/>
      <c r="TU69" s="844"/>
      <c r="TV69" s="844"/>
      <c r="TW69" s="844"/>
      <c r="TX69" s="844"/>
      <c r="TY69" s="844"/>
      <c r="TZ69" s="844"/>
      <c r="UA69" s="844"/>
      <c r="UB69" s="844"/>
      <c r="UC69" s="844"/>
      <c r="UD69" s="844"/>
      <c r="UE69" s="844"/>
      <c r="UF69" s="844"/>
      <c r="UG69" s="844"/>
      <c r="UH69" s="844"/>
      <c r="UI69" s="844"/>
      <c r="UJ69" s="844"/>
      <c r="UK69" s="844"/>
      <c r="UL69" s="844"/>
      <c r="UM69" s="844"/>
      <c r="UN69" s="844"/>
      <c r="UO69" s="844"/>
      <c r="UP69" s="844"/>
      <c r="UQ69" s="844"/>
      <c r="UR69" s="844"/>
      <c r="US69" s="844"/>
      <c r="UT69" s="844"/>
      <c r="UU69" s="844"/>
      <c r="UV69" s="844"/>
      <c r="UW69" s="844"/>
      <c r="UX69" s="844"/>
      <c r="UY69" s="844"/>
      <c r="UZ69" s="844"/>
      <c r="VA69" s="844"/>
      <c r="VB69" s="844"/>
      <c r="VC69" s="844"/>
      <c r="VD69" s="844"/>
      <c r="VE69" s="844"/>
      <c r="VF69" s="844"/>
      <c r="VG69" s="844"/>
      <c r="VH69" s="844"/>
      <c r="VI69" s="844"/>
      <c r="VJ69" s="844"/>
      <c r="VK69" s="844"/>
      <c r="VL69" s="844"/>
      <c r="VM69" s="844"/>
      <c r="VN69" s="844"/>
      <c r="VO69" s="844"/>
      <c r="VP69" s="844"/>
      <c r="VQ69" s="844"/>
      <c r="VR69" s="844"/>
      <c r="VS69" s="844"/>
      <c r="VT69" s="844"/>
      <c r="VU69" s="844"/>
      <c r="VV69" s="844"/>
      <c r="VW69" s="844"/>
      <c r="VX69" s="844"/>
      <c r="VY69" s="844"/>
      <c r="VZ69" s="844"/>
      <c r="WA69" s="844"/>
      <c r="WB69" s="844"/>
      <c r="WC69" s="844"/>
      <c r="WD69" s="844"/>
      <c r="WE69" s="844"/>
      <c r="WF69" s="844"/>
      <c r="WG69" s="844"/>
      <c r="WH69" s="844"/>
      <c r="WI69" s="844"/>
      <c r="WJ69" s="844"/>
      <c r="WK69" s="844"/>
      <c r="WL69" s="844"/>
      <c r="WM69" s="844"/>
      <c r="WN69" s="844"/>
      <c r="WO69" s="844"/>
      <c r="WP69" s="844"/>
      <c r="WQ69" s="844"/>
      <c r="WR69" s="844"/>
      <c r="WS69" s="844"/>
      <c r="WT69" s="844"/>
      <c r="WU69" s="844"/>
      <c r="WV69" s="844"/>
      <c r="WW69" s="844"/>
      <c r="WX69" s="844"/>
      <c r="WY69" s="844"/>
      <c r="WZ69" s="844"/>
      <c r="XA69" s="844"/>
      <c r="XB69" s="844"/>
      <c r="XC69" s="844"/>
      <c r="XD69" s="844"/>
      <c r="XE69" s="844"/>
      <c r="XF69" s="844"/>
      <c r="XG69" s="844"/>
      <c r="XH69" s="844"/>
      <c r="XI69" s="844"/>
      <c r="XJ69" s="844"/>
      <c r="XK69" s="844"/>
      <c r="XL69" s="844"/>
      <c r="XM69" s="844"/>
      <c r="XN69" s="844"/>
      <c r="XO69" s="844"/>
      <c r="XP69" s="844"/>
      <c r="XQ69" s="844"/>
      <c r="XR69" s="844"/>
      <c r="XS69" s="844"/>
      <c r="XT69" s="844"/>
      <c r="XU69" s="844"/>
      <c r="XV69" s="844"/>
      <c r="XW69" s="844"/>
      <c r="XX69" s="844"/>
      <c r="XY69" s="844"/>
      <c r="XZ69" s="844"/>
      <c r="YA69" s="844"/>
      <c r="YB69" s="844"/>
      <c r="YC69" s="844"/>
      <c r="YD69" s="844"/>
      <c r="YE69" s="844"/>
      <c r="YF69" s="844"/>
      <c r="YG69" s="844"/>
      <c r="YH69" s="844"/>
      <c r="YI69" s="844"/>
      <c r="YJ69" s="844"/>
      <c r="YK69" s="844"/>
      <c r="YL69" s="844"/>
      <c r="YM69" s="844"/>
      <c r="YN69" s="844"/>
      <c r="YO69" s="844"/>
      <c r="YP69" s="844"/>
      <c r="YQ69" s="844"/>
      <c r="YR69" s="844"/>
      <c r="YS69" s="844"/>
      <c r="YT69" s="844"/>
      <c r="YU69" s="844"/>
      <c r="YV69" s="844"/>
      <c r="YW69" s="844"/>
      <c r="YX69" s="844"/>
      <c r="YY69" s="844"/>
      <c r="YZ69" s="844"/>
      <c r="ZA69" s="844"/>
      <c r="ZB69" s="844"/>
      <c r="ZC69" s="844"/>
      <c r="ZD69" s="844"/>
      <c r="ZE69" s="844"/>
      <c r="ZF69" s="844"/>
      <c r="ZG69" s="844"/>
      <c r="ZH69" s="844"/>
      <c r="ZI69" s="844"/>
      <c r="ZJ69" s="844"/>
      <c r="ZK69" s="844"/>
      <c r="ZL69" s="844"/>
      <c r="ZM69" s="844"/>
      <c r="ZN69" s="844"/>
      <c r="ZO69" s="844"/>
      <c r="ZP69" s="844"/>
      <c r="ZQ69" s="844"/>
      <c r="ZR69" s="844"/>
      <c r="ZS69" s="844"/>
      <c r="ZT69" s="844"/>
      <c r="ZU69" s="844"/>
      <c r="ZV69" s="844"/>
      <c r="ZW69" s="844"/>
      <c r="ZX69" s="844"/>
      <c r="ZY69" s="844"/>
      <c r="ZZ69" s="844"/>
      <c r="AAA69" s="844"/>
      <c r="AAB69" s="844"/>
      <c r="AAC69" s="844"/>
      <c r="AAD69" s="844"/>
      <c r="AAE69" s="844"/>
      <c r="AAF69" s="844"/>
      <c r="AAG69" s="844"/>
      <c r="AAH69" s="844"/>
      <c r="AAI69" s="844"/>
      <c r="AAJ69" s="844"/>
      <c r="AAK69" s="844"/>
      <c r="AAL69" s="844"/>
      <c r="AAM69" s="844"/>
      <c r="AAN69" s="844"/>
      <c r="AAO69" s="844"/>
      <c r="AAP69" s="844"/>
      <c r="AAQ69" s="844"/>
      <c r="AAR69" s="844"/>
      <c r="AAS69" s="844"/>
      <c r="AAT69" s="844"/>
      <c r="AAU69" s="844"/>
      <c r="AAV69" s="844"/>
      <c r="AAW69" s="844"/>
      <c r="AAX69" s="844"/>
      <c r="AAY69" s="844"/>
      <c r="AAZ69" s="844"/>
      <c r="ABA69" s="844"/>
      <c r="ABB69" s="844"/>
      <c r="ABC69" s="844"/>
      <c r="ABD69" s="844"/>
      <c r="ABE69" s="844"/>
      <c r="ABF69" s="844"/>
      <c r="ABG69" s="844"/>
      <c r="ABH69" s="844"/>
      <c r="ABI69" s="844"/>
      <c r="ABJ69" s="844"/>
      <c r="ABK69" s="844"/>
      <c r="ABL69" s="844"/>
      <c r="ABM69" s="844"/>
      <c r="ABN69" s="844"/>
      <c r="ABO69" s="844"/>
      <c r="ABP69" s="844"/>
      <c r="ABQ69" s="844"/>
      <c r="ABR69" s="844"/>
      <c r="ABS69" s="844"/>
      <c r="ABT69" s="844"/>
      <c r="ABU69" s="844"/>
      <c r="ABV69" s="844"/>
      <c r="ABW69" s="844"/>
      <c r="ABX69" s="844"/>
      <c r="ABY69" s="844"/>
      <c r="ABZ69" s="844"/>
      <c r="ACA69" s="844"/>
      <c r="ACB69" s="844"/>
      <c r="ACC69" s="844"/>
      <c r="ACD69" s="844"/>
      <c r="ACE69" s="844"/>
      <c r="ACF69" s="844"/>
      <c r="ACG69" s="844"/>
      <c r="ACH69" s="844"/>
      <c r="ACI69" s="844"/>
      <c r="ACJ69" s="844"/>
      <c r="ACK69" s="844"/>
      <c r="ACL69" s="844"/>
      <c r="ACM69" s="844"/>
      <c r="ACN69" s="844"/>
      <c r="ACO69" s="844"/>
      <c r="ACP69" s="844"/>
      <c r="ACQ69" s="844"/>
      <c r="ACR69" s="844"/>
      <c r="ACS69" s="844"/>
      <c r="ACT69" s="844"/>
      <c r="ACU69" s="844"/>
      <c r="ACV69" s="844"/>
      <c r="ACW69" s="844"/>
      <c r="ACX69" s="844"/>
      <c r="ACY69" s="844"/>
      <c r="ACZ69" s="844"/>
      <c r="ADA69" s="844"/>
      <c r="ADB69" s="844"/>
      <c r="ADC69" s="844"/>
      <c r="ADD69" s="844"/>
      <c r="ADE69" s="844"/>
      <c r="ADF69" s="844"/>
      <c r="ADG69" s="844"/>
      <c r="ADH69" s="844"/>
      <c r="ADI69" s="844"/>
      <c r="ADJ69" s="844"/>
      <c r="ADK69" s="844"/>
      <c r="ADL69" s="844"/>
      <c r="ADM69" s="844"/>
      <c r="ADN69" s="844"/>
      <c r="ADO69" s="844"/>
      <c r="ADP69" s="844"/>
      <c r="ADQ69" s="844"/>
      <c r="ADR69" s="844"/>
      <c r="ADS69" s="844"/>
      <c r="ADT69" s="844"/>
      <c r="ADU69" s="844"/>
      <c r="ADV69" s="844"/>
      <c r="ADW69" s="844"/>
      <c r="ADX69" s="844"/>
      <c r="ADY69" s="844"/>
      <c r="ADZ69" s="844"/>
      <c r="AEA69" s="844"/>
      <c r="AEB69" s="844"/>
      <c r="AEC69" s="844"/>
      <c r="AED69" s="844"/>
      <c r="AEE69" s="844"/>
      <c r="AEF69" s="844"/>
      <c r="AEG69" s="844"/>
      <c r="AEH69" s="844"/>
      <c r="AEI69" s="844"/>
      <c r="AEJ69" s="844"/>
      <c r="AEK69" s="844"/>
      <c r="AEL69" s="844"/>
      <c r="AEM69" s="844"/>
      <c r="AEN69" s="844"/>
      <c r="AEO69" s="844"/>
      <c r="AEP69" s="844"/>
      <c r="AEQ69" s="844"/>
      <c r="AER69" s="844"/>
      <c r="AES69" s="844"/>
      <c r="AET69" s="844"/>
      <c r="AEU69" s="844"/>
      <c r="AEV69" s="844"/>
      <c r="AEW69" s="844"/>
      <c r="AEX69" s="844"/>
      <c r="AEY69" s="844"/>
      <c r="AEZ69" s="844"/>
      <c r="AFA69" s="844"/>
      <c r="AFB69" s="844"/>
      <c r="AFC69" s="844"/>
      <c r="AFD69" s="844"/>
      <c r="AFE69" s="844"/>
      <c r="AFF69" s="844"/>
      <c r="AFG69" s="844"/>
      <c r="AFH69" s="844"/>
      <c r="AFI69" s="844"/>
      <c r="AFJ69" s="844"/>
      <c r="AFK69" s="844"/>
      <c r="AFL69" s="844"/>
      <c r="AFM69" s="844"/>
      <c r="AFN69" s="844"/>
      <c r="AFO69" s="844"/>
      <c r="AFP69" s="844"/>
      <c r="AFQ69" s="844"/>
      <c r="AFR69" s="844"/>
      <c r="AFS69" s="844"/>
      <c r="AFT69" s="844"/>
      <c r="AFU69" s="844"/>
      <c r="AFV69" s="844"/>
      <c r="AFW69" s="844"/>
      <c r="AFX69" s="844"/>
      <c r="AFY69" s="844"/>
      <c r="AFZ69" s="844"/>
      <c r="AGA69" s="844"/>
      <c r="AGB69" s="844"/>
      <c r="AGC69" s="844"/>
      <c r="AGD69" s="844"/>
      <c r="AGE69" s="844"/>
      <c r="AGF69" s="844"/>
      <c r="AGG69" s="844"/>
      <c r="AGH69" s="844"/>
      <c r="AGI69" s="844"/>
      <c r="AGJ69" s="844"/>
      <c r="AGK69" s="844"/>
      <c r="AGL69" s="844"/>
      <c r="AGM69" s="844"/>
      <c r="AGN69" s="844"/>
      <c r="AGO69" s="844"/>
      <c r="AGP69" s="844"/>
      <c r="AGQ69" s="844"/>
      <c r="AGR69" s="844"/>
      <c r="AGS69" s="844"/>
      <c r="AGT69" s="844"/>
      <c r="AGU69" s="844"/>
      <c r="AGV69" s="844"/>
      <c r="AGW69" s="844"/>
      <c r="AGX69" s="844"/>
      <c r="AGY69" s="844"/>
      <c r="AGZ69" s="844"/>
      <c r="AHA69" s="844"/>
      <c r="AHB69" s="844"/>
      <c r="AHC69" s="844"/>
      <c r="AHD69" s="844"/>
      <c r="AHE69" s="844"/>
      <c r="AHF69" s="844"/>
      <c r="AHG69" s="844"/>
      <c r="AHH69" s="844"/>
      <c r="AHI69" s="844"/>
      <c r="AHJ69" s="844"/>
      <c r="AHK69" s="844"/>
      <c r="AHL69" s="844"/>
      <c r="AHM69" s="844"/>
      <c r="AHN69" s="844"/>
      <c r="AHO69" s="844"/>
      <c r="AHP69" s="844"/>
      <c r="AHQ69" s="844"/>
      <c r="AHR69" s="844"/>
      <c r="AHS69" s="844"/>
      <c r="AHT69" s="844"/>
      <c r="AHU69" s="844"/>
      <c r="AHV69" s="844"/>
      <c r="AHW69" s="844"/>
      <c r="AHX69" s="844"/>
      <c r="AHY69" s="844"/>
      <c r="AHZ69" s="844"/>
      <c r="AIA69" s="844"/>
      <c r="AIB69" s="844"/>
      <c r="AIC69" s="844"/>
      <c r="AID69" s="844"/>
      <c r="AIE69" s="844"/>
      <c r="AIF69" s="844"/>
      <c r="AIG69" s="844"/>
      <c r="AIH69" s="844"/>
      <c r="AII69" s="844"/>
      <c r="AIJ69" s="844"/>
      <c r="AIK69" s="844"/>
      <c r="AIL69" s="844"/>
      <c r="AIM69" s="844"/>
      <c r="AIN69" s="844"/>
      <c r="AIO69" s="844"/>
      <c r="AIP69" s="844"/>
      <c r="AIQ69" s="844"/>
      <c r="AIR69" s="844"/>
      <c r="AIS69" s="844"/>
      <c r="AIT69" s="844"/>
      <c r="AIU69" s="844"/>
      <c r="AIV69" s="844"/>
      <c r="AIW69" s="844"/>
      <c r="AIX69" s="844"/>
      <c r="AIY69" s="844"/>
      <c r="AIZ69" s="844"/>
      <c r="AJA69" s="844"/>
      <c r="AJB69" s="844"/>
      <c r="AJC69" s="844"/>
      <c r="AJD69" s="844"/>
      <c r="AJE69" s="844"/>
      <c r="AJF69" s="844"/>
      <c r="AJG69" s="844"/>
      <c r="AJH69" s="844"/>
      <c r="AJI69" s="844"/>
      <c r="AJJ69" s="844"/>
      <c r="AJK69" s="844"/>
      <c r="AJL69" s="844"/>
      <c r="AJM69" s="844"/>
      <c r="AJN69" s="844"/>
      <c r="AJO69" s="844"/>
      <c r="AJP69" s="844"/>
      <c r="AJQ69" s="844"/>
      <c r="AJR69" s="844"/>
      <c r="AJS69" s="844"/>
      <c r="AJT69" s="844"/>
      <c r="AJU69" s="844"/>
      <c r="AJV69" s="844"/>
      <c r="AJW69" s="844"/>
      <c r="AJX69" s="844"/>
      <c r="AJY69" s="844"/>
      <c r="AJZ69" s="844"/>
      <c r="AKA69" s="844"/>
      <c r="AKB69" s="844"/>
      <c r="AKC69" s="844"/>
      <c r="AKD69" s="844"/>
      <c r="AKE69" s="844"/>
      <c r="AKF69" s="844"/>
      <c r="AKG69" s="844"/>
      <c r="AKH69" s="844"/>
      <c r="AKI69" s="844"/>
      <c r="AKJ69" s="844"/>
      <c r="AKK69" s="844"/>
      <c r="AKL69" s="844"/>
      <c r="AKM69" s="844"/>
      <c r="AKN69" s="844"/>
      <c r="AKO69" s="844"/>
      <c r="AKP69" s="844"/>
      <c r="AKQ69" s="844"/>
      <c r="AKR69" s="844"/>
      <c r="AKS69" s="844"/>
      <c r="AKT69" s="844"/>
      <c r="AKU69" s="844"/>
      <c r="AKV69" s="844"/>
      <c r="AKW69" s="844"/>
      <c r="AKX69" s="844"/>
      <c r="AKY69" s="844"/>
      <c r="AKZ69" s="844"/>
      <c r="ALA69" s="844"/>
      <c r="ALB69" s="844"/>
      <c r="ALC69" s="844"/>
      <c r="ALD69" s="844"/>
      <c r="ALE69" s="844"/>
      <c r="ALF69" s="844"/>
      <c r="ALG69" s="844"/>
      <c r="ALH69" s="844"/>
      <c r="ALI69" s="844"/>
      <c r="ALJ69" s="844"/>
      <c r="ALK69" s="844"/>
      <c r="ALL69" s="844"/>
      <c r="ALM69" s="844"/>
      <c r="ALN69" s="844"/>
      <c r="ALO69" s="844"/>
      <c r="ALP69" s="844"/>
      <c r="ALQ69" s="844"/>
      <c r="ALR69" s="844"/>
      <c r="ALS69" s="844"/>
      <c r="ALT69" s="844"/>
      <c r="ALU69" s="844"/>
      <c r="ALV69" s="844"/>
      <c r="ALW69" s="844"/>
      <c r="ALX69" s="844"/>
      <c r="ALY69" s="844"/>
      <c r="ALZ69" s="844"/>
      <c r="AMA69" s="844"/>
      <c r="AMB69" s="844"/>
      <c r="AMC69" s="844"/>
      <c r="AMD69" s="844"/>
      <c r="AME69" s="844"/>
      <c r="AMF69" s="844"/>
      <c r="AMG69" s="844"/>
      <c r="AMH69" s="844"/>
      <c r="AMI69" s="844"/>
      <c r="AMJ69" s="844"/>
      <c r="AMK69" s="844"/>
      <c r="AML69" s="844"/>
      <c r="AMM69" s="844"/>
      <c r="AMN69" s="844"/>
      <c r="AMO69" s="844"/>
      <c r="AMP69" s="844"/>
      <c r="AMQ69" s="844"/>
      <c r="AMR69" s="844"/>
      <c r="AMS69" s="844"/>
      <c r="AMT69" s="844"/>
      <c r="AMU69" s="844"/>
      <c r="AMV69" s="844"/>
      <c r="AMW69" s="844"/>
      <c r="AMX69" s="844"/>
      <c r="AMY69" s="844"/>
      <c r="AMZ69" s="844"/>
      <c r="ANA69" s="844"/>
      <c r="ANB69" s="844"/>
      <c r="ANC69" s="844"/>
      <c r="AND69" s="844"/>
      <c r="ANE69" s="844"/>
      <c r="ANF69" s="844"/>
      <c r="ANG69" s="844"/>
      <c r="ANH69" s="844"/>
      <c r="ANI69" s="844"/>
      <c r="ANJ69" s="844"/>
      <c r="ANK69" s="844"/>
      <c r="ANL69" s="844"/>
      <c r="ANM69" s="844"/>
      <c r="ANN69" s="844"/>
      <c r="ANO69" s="844"/>
      <c r="ANP69" s="844"/>
      <c r="ANQ69" s="844"/>
      <c r="ANR69" s="844"/>
      <c r="ANS69" s="844"/>
      <c r="ANT69" s="844"/>
      <c r="ANU69" s="844"/>
      <c r="ANV69" s="844"/>
      <c r="ANW69" s="844"/>
      <c r="ANX69" s="844"/>
      <c r="ANY69" s="844"/>
      <c r="ANZ69" s="844"/>
      <c r="AOA69" s="844"/>
      <c r="AOB69" s="844"/>
      <c r="AOC69" s="844"/>
      <c r="AOD69" s="844"/>
      <c r="AOE69" s="844"/>
      <c r="AOF69" s="844"/>
      <c r="AOG69" s="844"/>
      <c r="AOH69" s="844"/>
      <c r="AOI69" s="844"/>
      <c r="AOJ69" s="844"/>
      <c r="AOK69" s="844"/>
      <c r="AOL69" s="844"/>
      <c r="AOM69" s="844"/>
      <c r="AON69" s="844"/>
      <c r="AOO69" s="844"/>
      <c r="AOP69" s="844"/>
      <c r="AOQ69" s="844"/>
      <c r="AOR69" s="844"/>
      <c r="AOS69" s="844"/>
      <c r="AOT69" s="844"/>
      <c r="AOU69" s="844"/>
      <c r="AOV69" s="844"/>
      <c r="AOW69" s="844"/>
      <c r="AOX69" s="844"/>
      <c r="AOY69" s="844"/>
      <c r="AOZ69" s="844"/>
      <c r="APA69" s="844"/>
      <c r="APB69" s="844"/>
      <c r="APC69" s="844"/>
      <c r="APD69" s="844"/>
      <c r="APE69" s="844"/>
      <c r="APF69" s="844"/>
      <c r="APG69" s="844"/>
      <c r="APH69" s="844"/>
      <c r="API69" s="844"/>
      <c r="APJ69" s="844"/>
      <c r="APK69" s="844"/>
      <c r="APL69" s="844"/>
      <c r="APM69" s="844"/>
      <c r="APN69" s="844"/>
      <c r="APO69" s="844"/>
      <c r="APP69" s="844"/>
      <c r="APQ69" s="844"/>
      <c r="APR69" s="844"/>
      <c r="APS69" s="844"/>
      <c r="APT69" s="844"/>
      <c r="APU69" s="844"/>
      <c r="APV69" s="844"/>
      <c r="APW69" s="844"/>
      <c r="APX69" s="844"/>
      <c r="APY69" s="844"/>
      <c r="APZ69" s="844"/>
      <c r="AQA69" s="844"/>
      <c r="AQB69" s="844"/>
      <c r="AQC69" s="844"/>
      <c r="AQD69" s="844"/>
      <c r="AQE69" s="844"/>
      <c r="AQF69" s="844"/>
      <c r="AQG69" s="844"/>
      <c r="AQH69" s="844"/>
      <c r="AQI69" s="844"/>
      <c r="AQJ69" s="844"/>
      <c r="AQK69" s="844"/>
      <c r="AQL69" s="844"/>
      <c r="AQM69" s="844"/>
      <c r="AQN69" s="844"/>
      <c r="AQO69" s="844"/>
      <c r="AQP69" s="844"/>
      <c r="AQQ69" s="844"/>
      <c r="AQR69" s="844"/>
      <c r="AQS69" s="844"/>
      <c r="AQT69" s="844"/>
      <c r="AQU69" s="844"/>
      <c r="AQV69" s="844"/>
      <c r="AQW69" s="844"/>
      <c r="AQX69" s="844"/>
      <c r="AQY69" s="844"/>
      <c r="AQZ69" s="844"/>
      <c r="ARA69" s="844"/>
      <c r="ARB69" s="844"/>
      <c r="ARC69" s="844"/>
      <c r="ARD69" s="844"/>
      <c r="ARE69" s="844"/>
      <c r="ARF69" s="844"/>
      <c r="ARG69" s="844"/>
      <c r="ARH69" s="844"/>
      <c r="ARI69" s="844"/>
      <c r="ARJ69" s="844"/>
      <c r="ARK69" s="844"/>
      <c r="ARL69" s="844"/>
      <c r="ARM69" s="844"/>
      <c r="ARN69" s="844"/>
      <c r="ARO69" s="844"/>
      <c r="ARP69" s="844"/>
      <c r="ARQ69" s="844"/>
      <c r="ARR69" s="844"/>
      <c r="ARS69" s="844"/>
      <c r="ART69" s="844"/>
      <c r="ARU69" s="844"/>
      <c r="ARV69" s="844"/>
      <c r="ARW69" s="844"/>
      <c r="ARX69" s="844"/>
      <c r="ARY69" s="844"/>
      <c r="ARZ69" s="844"/>
      <c r="ASA69" s="844"/>
      <c r="ASB69" s="844"/>
      <c r="ASC69" s="844"/>
      <c r="ASD69" s="844"/>
      <c r="ASE69" s="844"/>
      <c r="ASF69" s="844"/>
      <c r="ASG69" s="844"/>
      <c r="ASH69" s="844"/>
      <c r="ASI69" s="844"/>
      <c r="ASJ69" s="844"/>
      <c r="ASK69" s="844"/>
      <c r="ASL69" s="844"/>
      <c r="ASM69" s="844"/>
      <c r="ASN69" s="844"/>
      <c r="ASO69" s="844"/>
      <c r="ASP69" s="844"/>
      <c r="ASQ69" s="844"/>
      <c r="ASR69" s="844"/>
      <c r="ASS69" s="844"/>
      <c r="AST69" s="844"/>
      <c r="ASU69" s="844"/>
      <c r="ASV69" s="844"/>
      <c r="ASW69" s="844"/>
      <c r="ASX69" s="844"/>
      <c r="ASY69" s="844"/>
      <c r="ASZ69" s="844"/>
      <c r="ATA69" s="844"/>
      <c r="ATB69" s="844"/>
      <c r="ATC69" s="844"/>
      <c r="ATD69" s="844"/>
      <c r="ATE69" s="844"/>
      <c r="ATF69" s="844"/>
      <c r="ATG69" s="844"/>
      <c r="ATH69" s="844"/>
      <c r="ATI69" s="844"/>
      <c r="ATJ69" s="844"/>
      <c r="ATK69" s="844"/>
      <c r="ATL69" s="844"/>
      <c r="ATM69" s="844"/>
      <c r="ATN69" s="844"/>
      <c r="ATO69" s="844"/>
      <c r="ATP69" s="844"/>
      <c r="ATQ69" s="844"/>
      <c r="ATR69" s="844"/>
      <c r="ATS69" s="844"/>
      <c r="ATT69" s="844"/>
      <c r="ATU69" s="844"/>
      <c r="ATV69" s="844"/>
      <c r="ATW69" s="844"/>
      <c r="ATX69" s="844"/>
      <c r="ATY69" s="844"/>
      <c r="ATZ69" s="844"/>
      <c r="AUA69" s="844"/>
      <c r="AUB69" s="844"/>
      <c r="AUC69" s="844"/>
      <c r="AUD69" s="844"/>
      <c r="AUE69" s="844"/>
      <c r="AUF69" s="844"/>
      <c r="AUG69" s="844"/>
      <c r="AUH69" s="844"/>
      <c r="AUI69" s="844"/>
      <c r="AUJ69" s="844"/>
      <c r="AUK69" s="844"/>
      <c r="AUL69" s="844"/>
      <c r="AUM69" s="844"/>
      <c r="AUN69" s="844"/>
      <c r="AUO69" s="844"/>
      <c r="AUP69" s="844"/>
      <c r="AUQ69" s="844"/>
      <c r="AUR69" s="844"/>
      <c r="AUS69" s="844"/>
      <c r="AUT69" s="844"/>
      <c r="AUU69" s="844"/>
      <c r="AUV69" s="844"/>
      <c r="AUW69" s="844"/>
      <c r="AUX69" s="844"/>
      <c r="AUY69" s="844"/>
      <c r="AUZ69" s="844"/>
      <c r="AVA69" s="844"/>
      <c r="AVB69" s="844"/>
      <c r="AVC69" s="844"/>
      <c r="AVD69" s="844"/>
      <c r="AVE69" s="844"/>
      <c r="AVF69" s="844"/>
      <c r="AVG69" s="844"/>
      <c r="AVH69" s="844"/>
      <c r="AVI69" s="844"/>
      <c r="AVJ69" s="844"/>
      <c r="AVK69" s="844"/>
      <c r="AVL69" s="844"/>
      <c r="AVM69" s="844"/>
      <c r="AVN69" s="844"/>
      <c r="AVO69" s="844"/>
      <c r="AVP69" s="844"/>
      <c r="AVQ69" s="844"/>
      <c r="AVR69" s="844"/>
      <c r="AVS69" s="844"/>
      <c r="AVT69" s="844"/>
      <c r="AVU69" s="844"/>
      <c r="AVV69" s="844"/>
      <c r="AVW69" s="844"/>
      <c r="AVX69" s="844"/>
      <c r="AVY69" s="844"/>
      <c r="AVZ69" s="844"/>
      <c r="AWA69" s="844"/>
      <c r="AWB69" s="844"/>
      <c r="AWC69" s="844"/>
      <c r="AWD69" s="844"/>
      <c r="AWE69" s="844"/>
      <c r="AWF69" s="844"/>
      <c r="AWG69" s="844"/>
      <c r="AWH69" s="844"/>
      <c r="AWI69" s="844"/>
      <c r="AWJ69" s="844"/>
      <c r="AWK69" s="844"/>
      <c r="AWL69" s="844"/>
      <c r="AWM69" s="844"/>
      <c r="AWN69" s="844"/>
      <c r="AWO69" s="844"/>
      <c r="AWP69" s="844"/>
      <c r="AWQ69" s="844"/>
      <c r="AWR69" s="844"/>
      <c r="AWS69" s="844"/>
      <c r="AWT69" s="844"/>
      <c r="AWU69" s="844"/>
      <c r="AWV69" s="844"/>
      <c r="AWW69" s="844"/>
      <c r="AWX69" s="844"/>
      <c r="AWY69" s="844"/>
      <c r="AWZ69" s="844"/>
      <c r="AXA69" s="844"/>
      <c r="AXB69" s="844"/>
      <c r="AXC69" s="844"/>
      <c r="AXD69" s="844"/>
      <c r="AXE69" s="844"/>
      <c r="AXF69" s="844"/>
      <c r="AXG69" s="844"/>
      <c r="AXH69" s="844"/>
      <c r="AXI69" s="844"/>
      <c r="AXJ69" s="844"/>
      <c r="AXK69" s="844"/>
      <c r="AXL69" s="844"/>
      <c r="AXM69" s="844"/>
      <c r="AXN69" s="844"/>
      <c r="AXO69" s="844"/>
      <c r="AXP69" s="844"/>
      <c r="AXQ69" s="844"/>
      <c r="AXR69" s="844"/>
      <c r="AXS69" s="844"/>
      <c r="AXT69" s="844"/>
      <c r="AXU69" s="844"/>
      <c r="AXV69" s="844"/>
      <c r="AXW69" s="844"/>
      <c r="AXX69" s="844"/>
      <c r="AXY69" s="844"/>
      <c r="AXZ69" s="844"/>
      <c r="AYA69" s="844"/>
      <c r="AYB69" s="844"/>
      <c r="AYC69" s="844"/>
      <c r="AYD69" s="844"/>
      <c r="AYE69" s="844"/>
      <c r="AYF69" s="844"/>
      <c r="AYG69" s="844"/>
      <c r="AYH69" s="844"/>
      <c r="AYI69" s="844"/>
      <c r="AYJ69" s="844"/>
      <c r="AYK69" s="844"/>
      <c r="AYL69" s="844"/>
      <c r="AYM69" s="844"/>
      <c r="AYN69" s="844"/>
      <c r="AYO69" s="844"/>
      <c r="AYP69" s="844"/>
      <c r="AYQ69" s="844"/>
      <c r="AYR69" s="844"/>
      <c r="AYS69" s="844"/>
    </row>
    <row r="70" spans="1:1345" s="744" customFormat="1">
      <c r="A70" s="717"/>
      <c r="B70" s="717"/>
      <c r="C70" s="717"/>
      <c r="D70" s="717"/>
      <c r="E70" s="717"/>
      <c r="F70" s="717"/>
      <c r="G70" s="717"/>
      <c r="H70" s="717"/>
      <c r="I70" s="717"/>
      <c r="J70" s="717"/>
      <c r="K70" s="761">
        <f>K69-K64</f>
        <v>-95846</v>
      </c>
      <c r="L70" s="717">
        <f>SUM(L68:L69)</f>
        <v>4029</v>
      </c>
      <c r="M70" s="717">
        <f>SUM(M68:M69)</f>
        <v>1088</v>
      </c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717"/>
      <c r="Z70" s="717"/>
      <c r="AA70" s="717"/>
      <c r="AB70" s="717"/>
      <c r="AC70" s="717"/>
      <c r="AD70" s="717"/>
      <c r="AE70" s="717"/>
      <c r="AF70" s="717"/>
      <c r="AG70" s="717"/>
      <c r="AH70" s="717"/>
      <c r="AI70" s="717"/>
      <c r="AJ70" s="717"/>
      <c r="AK70" s="717"/>
      <c r="AL70" s="717"/>
      <c r="AM70" s="717"/>
      <c r="AN70" s="717"/>
      <c r="AO70" s="717"/>
      <c r="AP70" s="717"/>
      <c r="AQ70" s="717"/>
      <c r="AR70" s="717"/>
      <c r="AS70" s="717"/>
      <c r="AT70" s="717"/>
      <c r="AU70" s="717"/>
      <c r="AV70" s="717"/>
      <c r="AW70" s="717"/>
      <c r="AX70" s="717"/>
      <c r="AY70" s="717"/>
      <c r="AZ70" s="717"/>
      <c r="BA70" s="717"/>
      <c r="BB70" s="717"/>
      <c r="BC70" s="717"/>
      <c r="BD70" s="717"/>
      <c r="BE70" s="717"/>
      <c r="BF70" s="717"/>
      <c r="BG70" s="717"/>
      <c r="BH70" s="717"/>
      <c r="BI70" s="717"/>
      <c r="BJ70" s="717"/>
      <c r="BK70" s="717"/>
      <c r="BL70" s="717"/>
      <c r="BM70" s="717"/>
      <c r="BN70" s="717"/>
      <c r="BO70" s="717"/>
      <c r="BP70" s="717">
        <v>6500</v>
      </c>
      <c r="BQ70" s="717">
        <v>15000</v>
      </c>
      <c r="BR70" s="717">
        <v>21500</v>
      </c>
      <c r="BS70" s="717"/>
      <c r="BT70" s="717"/>
      <c r="BU70" s="717"/>
      <c r="BV70" s="717"/>
      <c r="BW70" s="717"/>
      <c r="BX70" s="717"/>
      <c r="BY70" s="717"/>
      <c r="BZ70" s="717"/>
      <c r="CA70" s="717"/>
      <c r="CB70" s="717"/>
      <c r="CC70" s="717"/>
      <c r="CD70" s="717"/>
      <c r="CE70" s="717"/>
      <c r="CF70" s="717"/>
      <c r="CG70" s="717"/>
      <c r="CH70" s="717"/>
      <c r="CI70" s="717"/>
      <c r="CJ70" s="717"/>
      <c r="CK70" s="717"/>
      <c r="CL70" s="717"/>
      <c r="CM70" s="717"/>
      <c r="CN70" s="717"/>
      <c r="CO70" s="717"/>
      <c r="CP70" s="717"/>
      <c r="CQ70" s="717"/>
      <c r="CR70" s="717"/>
      <c r="CS70" s="717"/>
      <c r="CT70" s="717"/>
      <c r="CU70" s="717"/>
      <c r="CV70" s="717"/>
      <c r="CW70" s="717"/>
      <c r="CX70" s="717"/>
      <c r="CY70" s="717"/>
      <c r="CZ70" s="717"/>
      <c r="DA70" s="717"/>
      <c r="DB70" s="717"/>
      <c r="DC70" s="717"/>
      <c r="DD70" s="717"/>
      <c r="DE70" s="717"/>
      <c r="DF70" s="717"/>
      <c r="DG70" s="717"/>
      <c r="DH70" s="717"/>
      <c r="DI70" s="717"/>
      <c r="DJ70" s="717"/>
      <c r="DK70" s="717"/>
      <c r="DL70" s="717"/>
      <c r="DM70" s="717"/>
      <c r="DN70" s="717"/>
      <c r="DO70" s="717"/>
      <c r="DP70" s="717"/>
      <c r="DQ70" s="717"/>
      <c r="DR70" s="717"/>
      <c r="DS70" s="717"/>
      <c r="DT70" s="717"/>
      <c r="DU70" s="717"/>
      <c r="DV70" s="717"/>
      <c r="DW70" s="717"/>
      <c r="DX70" s="717"/>
      <c r="DY70" s="717"/>
      <c r="DZ70" s="717"/>
      <c r="EA70" s="717"/>
      <c r="EB70" s="717"/>
      <c r="EC70" s="717"/>
      <c r="ED70" s="717"/>
      <c r="EE70" s="717"/>
      <c r="EF70" s="717"/>
      <c r="EG70" s="717"/>
      <c r="EH70" s="717"/>
      <c r="EI70" s="717"/>
      <c r="EJ70" s="717"/>
      <c r="EK70" s="717"/>
      <c r="EL70" s="717"/>
      <c r="EM70" s="717"/>
      <c r="EN70" s="717"/>
      <c r="EO70" s="717"/>
      <c r="EP70" s="717"/>
      <c r="EQ70" s="717"/>
      <c r="ER70" s="717"/>
      <c r="ES70" s="717"/>
      <c r="ET70" s="717"/>
      <c r="EU70" s="717"/>
      <c r="EV70" s="717"/>
      <c r="EW70" s="717"/>
      <c r="EX70" s="717"/>
      <c r="EY70" s="717"/>
      <c r="EZ70" s="717"/>
      <c r="FA70" s="717"/>
      <c r="FB70" s="717"/>
      <c r="FC70" s="717"/>
      <c r="FD70" s="717"/>
      <c r="FE70" s="717"/>
      <c r="FF70" s="717"/>
      <c r="FG70" s="717"/>
      <c r="FH70" s="717"/>
      <c r="FI70" s="717"/>
      <c r="FJ70" s="717"/>
      <c r="FK70" s="717"/>
      <c r="FL70" s="717"/>
      <c r="FM70" s="717"/>
      <c r="FN70" s="717"/>
      <c r="FO70" s="717"/>
      <c r="FP70" s="717"/>
      <c r="FQ70" s="717"/>
      <c r="FR70" s="717"/>
      <c r="FS70" s="717"/>
      <c r="FT70" s="717"/>
      <c r="FU70" s="717"/>
      <c r="FV70" s="717"/>
      <c r="FW70" s="717"/>
      <c r="FX70" s="717"/>
      <c r="FY70" s="717"/>
      <c r="FZ70" s="717"/>
      <c r="GA70" s="717"/>
      <c r="GB70" s="717"/>
      <c r="GC70" s="717"/>
      <c r="GE70" s="836"/>
      <c r="GF70" s="844"/>
      <c r="GG70" s="844"/>
      <c r="GH70" s="844"/>
      <c r="GI70" s="844"/>
      <c r="GJ70" s="844"/>
      <c r="GK70" s="844"/>
      <c r="GL70" s="844"/>
      <c r="GM70" s="844"/>
      <c r="GN70" s="844"/>
      <c r="GO70" s="844"/>
      <c r="GP70" s="844"/>
      <c r="GQ70" s="844"/>
      <c r="GR70" s="844"/>
      <c r="GS70" s="844"/>
      <c r="GT70" s="844"/>
      <c r="GU70" s="844"/>
      <c r="GV70" s="844"/>
      <c r="GW70" s="844"/>
      <c r="GX70" s="844"/>
      <c r="GY70" s="844"/>
      <c r="GZ70" s="844"/>
      <c r="HA70" s="844"/>
      <c r="HB70" s="844"/>
      <c r="HC70" s="844"/>
      <c r="HD70" s="844"/>
      <c r="HE70" s="844"/>
      <c r="HF70" s="844"/>
      <c r="HG70" s="844"/>
      <c r="HH70" s="844"/>
      <c r="HI70" s="844"/>
      <c r="HJ70" s="844"/>
      <c r="HK70" s="844"/>
      <c r="HL70" s="844"/>
      <c r="HM70" s="844"/>
      <c r="HN70" s="844"/>
      <c r="HO70" s="844"/>
      <c r="HP70" s="844"/>
      <c r="HQ70" s="844"/>
      <c r="HR70" s="844"/>
      <c r="HS70" s="844"/>
      <c r="HT70" s="844"/>
      <c r="HU70" s="844"/>
      <c r="HV70" s="844"/>
      <c r="HW70" s="844"/>
      <c r="HX70" s="844"/>
      <c r="HY70" s="844"/>
      <c r="HZ70" s="844"/>
      <c r="IA70" s="844"/>
      <c r="IB70" s="844"/>
      <c r="IC70" s="844"/>
      <c r="ID70" s="844"/>
      <c r="IE70" s="844"/>
      <c r="IF70" s="844"/>
      <c r="IG70" s="844"/>
      <c r="IH70" s="844"/>
      <c r="II70" s="844"/>
      <c r="IJ70" s="844"/>
      <c r="IK70" s="844"/>
      <c r="IL70" s="844"/>
      <c r="IM70" s="844"/>
      <c r="IN70" s="844"/>
      <c r="IO70" s="844"/>
      <c r="IP70" s="844"/>
      <c r="IQ70" s="844"/>
      <c r="IR70" s="844"/>
      <c r="IS70" s="844"/>
      <c r="IT70" s="844"/>
      <c r="IU70" s="844"/>
      <c r="IV70" s="844"/>
      <c r="IW70" s="844"/>
      <c r="IX70" s="844"/>
      <c r="IY70" s="844"/>
      <c r="IZ70" s="844"/>
      <c r="JA70" s="844"/>
      <c r="JB70" s="844"/>
      <c r="JC70" s="844"/>
      <c r="JD70" s="844"/>
      <c r="JE70" s="844"/>
      <c r="JF70" s="844"/>
      <c r="JG70" s="844"/>
      <c r="JH70" s="844"/>
      <c r="JI70" s="844"/>
      <c r="JJ70" s="844"/>
      <c r="JK70" s="844"/>
      <c r="JL70" s="844"/>
      <c r="JM70" s="844"/>
      <c r="JN70" s="844"/>
      <c r="JO70" s="844"/>
      <c r="JP70" s="844"/>
      <c r="JQ70" s="844"/>
      <c r="JR70" s="844"/>
      <c r="JS70" s="844"/>
      <c r="JT70" s="844"/>
      <c r="JU70" s="844"/>
      <c r="JV70" s="844"/>
      <c r="JW70" s="844"/>
      <c r="JX70" s="844"/>
      <c r="JY70" s="844"/>
      <c r="JZ70" s="844"/>
      <c r="KA70" s="844"/>
      <c r="KB70" s="844"/>
      <c r="KC70" s="844"/>
      <c r="KD70" s="844"/>
      <c r="KE70" s="844"/>
      <c r="KF70" s="844"/>
      <c r="KG70" s="844"/>
      <c r="KH70" s="844"/>
      <c r="KI70" s="844"/>
      <c r="KJ70" s="844"/>
      <c r="KK70" s="844"/>
      <c r="KL70" s="844"/>
      <c r="KM70" s="844"/>
      <c r="KN70" s="844"/>
      <c r="KO70" s="844"/>
      <c r="KP70" s="844"/>
      <c r="KQ70" s="844"/>
      <c r="KR70" s="844"/>
      <c r="KS70" s="844"/>
      <c r="KT70" s="844"/>
      <c r="KU70" s="844"/>
      <c r="KV70" s="844"/>
      <c r="KW70" s="844"/>
      <c r="KX70" s="844"/>
      <c r="KY70" s="844"/>
      <c r="KZ70" s="844"/>
      <c r="LA70" s="844"/>
      <c r="LB70" s="844"/>
      <c r="LC70" s="844"/>
      <c r="LD70" s="844"/>
      <c r="LE70" s="844"/>
      <c r="LF70" s="844"/>
      <c r="LG70" s="844"/>
      <c r="LH70" s="844"/>
      <c r="LI70" s="844"/>
      <c r="LJ70" s="844"/>
      <c r="LK70" s="844"/>
      <c r="LL70" s="844"/>
      <c r="LM70" s="844"/>
      <c r="LN70" s="844"/>
      <c r="LO70" s="844"/>
      <c r="LP70" s="844"/>
      <c r="LQ70" s="844"/>
      <c r="LR70" s="844"/>
      <c r="LS70" s="844"/>
      <c r="LT70" s="844"/>
      <c r="LU70" s="844"/>
      <c r="LV70" s="844"/>
      <c r="LW70" s="844"/>
      <c r="LX70" s="844"/>
      <c r="LY70" s="844"/>
      <c r="LZ70" s="844"/>
      <c r="MA70" s="844"/>
      <c r="MB70" s="844"/>
      <c r="MC70" s="844"/>
      <c r="MD70" s="844"/>
      <c r="ME70" s="844"/>
      <c r="MF70" s="844"/>
      <c r="MG70" s="844"/>
      <c r="MH70" s="844"/>
      <c r="MI70" s="844"/>
      <c r="MJ70" s="844"/>
      <c r="MK70" s="844"/>
      <c r="ML70" s="844"/>
      <c r="MM70" s="844"/>
      <c r="MN70" s="844"/>
      <c r="MO70" s="844"/>
      <c r="MP70" s="844"/>
      <c r="MQ70" s="844"/>
      <c r="MR70" s="844"/>
      <c r="MS70" s="844"/>
      <c r="MT70" s="844"/>
      <c r="MU70" s="844"/>
      <c r="MV70" s="844"/>
      <c r="MW70" s="844"/>
      <c r="MX70" s="844"/>
      <c r="MY70" s="844"/>
      <c r="MZ70" s="844"/>
      <c r="NA70" s="844"/>
      <c r="NB70" s="844"/>
      <c r="NC70" s="844"/>
      <c r="ND70" s="844"/>
      <c r="NE70" s="844"/>
      <c r="NF70" s="844"/>
      <c r="NG70" s="844"/>
      <c r="NH70" s="844"/>
      <c r="NI70" s="844"/>
      <c r="NJ70" s="844"/>
      <c r="NK70" s="844"/>
      <c r="NL70" s="844"/>
      <c r="NM70" s="844"/>
      <c r="NN70" s="844"/>
      <c r="NO70" s="844"/>
      <c r="NP70" s="844"/>
      <c r="NQ70" s="844"/>
      <c r="NR70" s="844"/>
      <c r="NS70" s="844"/>
      <c r="NT70" s="844"/>
      <c r="NU70" s="844"/>
      <c r="NV70" s="844"/>
      <c r="NW70" s="844"/>
      <c r="NX70" s="844"/>
      <c r="NY70" s="844"/>
      <c r="NZ70" s="844"/>
      <c r="OA70" s="844"/>
      <c r="OB70" s="844"/>
      <c r="OC70" s="844"/>
      <c r="OD70" s="844"/>
      <c r="OE70" s="844"/>
      <c r="OF70" s="844"/>
      <c r="OG70" s="844"/>
      <c r="OH70" s="844"/>
      <c r="OI70" s="844"/>
      <c r="OJ70" s="844"/>
      <c r="OK70" s="844"/>
      <c r="OL70" s="844"/>
      <c r="OM70" s="844"/>
      <c r="ON70" s="844"/>
      <c r="OO70" s="844"/>
      <c r="OP70" s="844"/>
      <c r="OQ70" s="844"/>
      <c r="OR70" s="844"/>
      <c r="OS70" s="844"/>
      <c r="OT70" s="844"/>
      <c r="OU70" s="844"/>
      <c r="OV70" s="844"/>
      <c r="OW70" s="844"/>
      <c r="OX70" s="844"/>
      <c r="OY70" s="844"/>
      <c r="OZ70" s="844"/>
      <c r="PA70" s="844"/>
      <c r="PB70" s="844"/>
      <c r="PC70" s="844"/>
      <c r="PD70" s="844"/>
      <c r="PE70" s="844"/>
      <c r="PF70" s="844"/>
      <c r="PG70" s="844"/>
      <c r="PH70" s="844"/>
      <c r="PI70" s="844"/>
      <c r="PJ70" s="844"/>
      <c r="PK70" s="844"/>
      <c r="PL70" s="844"/>
      <c r="PM70" s="844"/>
      <c r="PN70" s="844"/>
      <c r="PO70" s="844"/>
      <c r="PP70" s="844"/>
      <c r="PQ70" s="844"/>
      <c r="PR70" s="844"/>
      <c r="PS70" s="844"/>
      <c r="PT70" s="844"/>
      <c r="PU70" s="844"/>
      <c r="PV70" s="844"/>
      <c r="PW70" s="844"/>
      <c r="PX70" s="844"/>
      <c r="PY70" s="844"/>
      <c r="PZ70" s="844"/>
      <c r="QA70" s="844"/>
      <c r="QB70" s="844"/>
      <c r="QC70" s="844"/>
      <c r="QD70" s="844"/>
      <c r="QE70" s="844"/>
      <c r="QF70" s="844"/>
      <c r="QG70" s="844"/>
      <c r="QH70" s="844"/>
      <c r="QI70" s="844"/>
      <c r="QJ70" s="844"/>
      <c r="QK70" s="844"/>
      <c r="QL70" s="844"/>
      <c r="QM70" s="844"/>
      <c r="QN70" s="844"/>
      <c r="QO70" s="844"/>
      <c r="QP70" s="844"/>
      <c r="QQ70" s="844"/>
      <c r="QR70" s="844"/>
      <c r="QS70" s="844"/>
      <c r="QT70" s="844"/>
      <c r="QU70" s="844"/>
      <c r="QV70" s="844"/>
      <c r="QW70" s="844"/>
      <c r="QX70" s="844"/>
      <c r="QY70" s="844"/>
      <c r="QZ70" s="844"/>
      <c r="RA70" s="844"/>
      <c r="RB70" s="844"/>
      <c r="RC70" s="844"/>
      <c r="RD70" s="844"/>
      <c r="RE70" s="844"/>
      <c r="RF70" s="844"/>
      <c r="RG70" s="844"/>
      <c r="RH70" s="844"/>
      <c r="RI70" s="844"/>
      <c r="RJ70" s="844"/>
      <c r="RK70" s="844"/>
      <c r="RL70" s="844"/>
      <c r="RM70" s="844"/>
      <c r="RN70" s="844"/>
      <c r="RO70" s="844"/>
      <c r="RP70" s="844"/>
      <c r="RQ70" s="844"/>
      <c r="RR70" s="844"/>
      <c r="RS70" s="844"/>
      <c r="RT70" s="844"/>
      <c r="RU70" s="844"/>
      <c r="RV70" s="844"/>
      <c r="RW70" s="844"/>
      <c r="RX70" s="844"/>
      <c r="RY70" s="844"/>
      <c r="RZ70" s="844"/>
      <c r="SA70" s="844"/>
      <c r="SB70" s="844"/>
      <c r="SC70" s="844"/>
      <c r="SD70" s="844"/>
      <c r="SE70" s="844"/>
      <c r="SF70" s="844"/>
      <c r="SG70" s="844"/>
      <c r="SH70" s="844"/>
      <c r="SI70" s="844"/>
      <c r="SJ70" s="844"/>
      <c r="SK70" s="844"/>
      <c r="SL70" s="844"/>
      <c r="SM70" s="844"/>
      <c r="SN70" s="844"/>
      <c r="SO70" s="844"/>
      <c r="SP70" s="844"/>
      <c r="SQ70" s="844"/>
      <c r="SR70" s="844"/>
      <c r="SS70" s="844"/>
      <c r="ST70" s="844"/>
      <c r="SU70" s="844"/>
      <c r="SV70" s="844"/>
      <c r="SW70" s="844"/>
      <c r="SX70" s="844"/>
      <c r="SY70" s="844"/>
      <c r="SZ70" s="844"/>
      <c r="TA70" s="844"/>
      <c r="TB70" s="844"/>
      <c r="TC70" s="844"/>
      <c r="TD70" s="844"/>
      <c r="TE70" s="844"/>
      <c r="TF70" s="844"/>
      <c r="TG70" s="844"/>
      <c r="TH70" s="844"/>
      <c r="TI70" s="844"/>
      <c r="TJ70" s="844"/>
      <c r="TK70" s="844"/>
      <c r="TL70" s="844"/>
      <c r="TM70" s="844"/>
      <c r="TN70" s="844"/>
      <c r="TO70" s="844"/>
      <c r="TP70" s="844"/>
      <c r="TQ70" s="844"/>
      <c r="TR70" s="844"/>
      <c r="TS70" s="844"/>
      <c r="TT70" s="844"/>
      <c r="TU70" s="844"/>
      <c r="TV70" s="844"/>
      <c r="TW70" s="844"/>
      <c r="TX70" s="844"/>
      <c r="TY70" s="844"/>
      <c r="TZ70" s="844"/>
      <c r="UA70" s="844"/>
      <c r="UB70" s="844"/>
      <c r="UC70" s="844"/>
      <c r="UD70" s="844"/>
      <c r="UE70" s="844"/>
      <c r="UF70" s="844"/>
      <c r="UG70" s="844"/>
      <c r="UH70" s="844"/>
      <c r="UI70" s="844"/>
      <c r="UJ70" s="844"/>
      <c r="UK70" s="844"/>
      <c r="UL70" s="844"/>
      <c r="UM70" s="844"/>
      <c r="UN70" s="844"/>
      <c r="UO70" s="844"/>
      <c r="UP70" s="844"/>
      <c r="UQ70" s="844"/>
      <c r="UR70" s="844"/>
      <c r="US70" s="844"/>
      <c r="UT70" s="844"/>
      <c r="UU70" s="844"/>
      <c r="UV70" s="844"/>
      <c r="UW70" s="844"/>
      <c r="UX70" s="844"/>
      <c r="UY70" s="844"/>
      <c r="UZ70" s="844"/>
      <c r="VA70" s="844"/>
      <c r="VB70" s="844"/>
      <c r="VC70" s="844"/>
      <c r="VD70" s="844"/>
      <c r="VE70" s="844"/>
      <c r="VF70" s="844"/>
      <c r="VG70" s="844"/>
      <c r="VH70" s="844"/>
      <c r="VI70" s="844"/>
      <c r="VJ70" s="844"/>
      <c r="VK70" s="844"/>
      <c r="VL70" s="844"/>
      <c r="VM70" s="844"/>
      <c r="VN70" s="844"/>
      <c r="VO70" s="844"/>
      <c r="VP70" s="844"/>
      <c r="VQ70" s="844"/>
      <c r="VR70" s="844"/>
      <c r="VS70" s="844"/>
      <c r="VT70" s="844"/>
      <c r="VU70" s="844"/>
      <c r="VV70" s="844"/>
      <c r="VW70" s="844"/>
      <c r="VX70" s="844"/>
      <c r="VY70" s="844"/>
      <c r="VZ70" s="844"/>
      <c r="WA70" s="844"/>
      <c r="WB70" s="844"/>
      <c r="WC70" s="844"/>
      <c r="WD70" s="844"/>
      <c r="WE70" s="844"/>
      <c r="WF70" s="844"/>
      <c r="WG70" s="844"/>
      <c r="WH70" s="844"/>
      <c r="WI70" s="844"/>
      <c r="WJ70" s="844"/>
      <c r="WK70" s="844"/>
      <c r="WL70" s="844"/>
      <c r="WM70" s="844"/>
      <c r="WN70" s="844"/>
      <c r="WO70" s="844"/>
      <c r="WP70" s="844"/>
      <c r="WQ70" s="844"/>
      <c r="WR70" s="844"/>
      <c r="WS70" s="844"/>
      <c r="WT70" s="844"/>
      <c r="WU70" s="844"/>
      <c r="WV70" s="844"/>
      <c r="WW70" s="844"/>
      <c r="WX70" s="844"/>
      <c r="WY70" s="844"/>
      <c r="WZ70" s="844"/>
      <c r="XA70" s="844"/>
      <c r="XB70" s="844"/>
      <c r="XC70" s="844"/>
      <c r="XD70" s="844"/>
      <c r="XE70" s="844"/>
      <c r="XF70" s="844"/>
      <c r="XG70" s="844"/>
      <c r="XH70" s="844"/>
      <c r="XI70" s="844"/>
      <c r="XJ70" s="844"/>
      <c r="XK70" s="844"/>
      <c r="XL70" s="844"/>
      <c r="XM70" s="844"/>
      <c r="XN70" s="844"/>
      <c r="XO70" s="844"/>
      <c r="XP70" s="844"/>
      <c r="XQ70" s="844"/>
      <c r="XR70" s="844"/>
      <c r="XS70" s="844"/>
      <c r="XT70" s="844"/>
      <c r="XU70" s="844"/>
      <c r="XV70" s="844"/>
      <c r="XW70" s="844"/>
      <c r="XX70" s="844"/>
      <c r="XY70" s="844"/>
      <c r="XZ70" s="844"/>
      <c r="YA70" s="844"/>
      <c r="YB70" s="844"/>
      <c r="YC70" s="844"/>
      <c r="YD70" s="844"/>
      <c r="YE70" s="844"/>
      <c r="YF70" s="844"/>
      <c r="YG70" s="844"/>
      <c r="YH70" s="844"/>
      <c r="YI70" s="844"/>
      <c r="YJ70" s="844"/>
      <c r="YK70" s="844"/>
      <c r="YL70" s="844"/>
      <c r="YM70" s="844"/>
      <c r="YN70" s="844"/>
      <c r="YO70" s="844"/>
      <c r="YP70" s="844"/>
      <c r="YQ70" s="844"/>
      <c r="YR70" s="844"/>
      <c r="YS70" s="844"/>
      <c r="YT70" s="844"/>
      <c r="YU70" s="844"/>
      <c r="YV70" s="844"/>
      <c r="YW70" s="844"/>
      <c r="YX70" s="844"/>
      <c r="YY70" s="844"/>
      <c r="YZ70" s="844"/>
      <c r="ZA70" s="844"/>
      <c r="ZB70" s="844"/>
      <c r="ZC70" s="844"/>
      <c r="ZD70" s="844"/>
      <c r="ZE70" s="844"/>
      <c r="ZF70" s="844"/>
      <c r="ZG70" s="844"/>
      <c r="ZH70" s="844"/>
      <c r="ZI70" s="844"/>
      <c r="ZJ70" s="844"/>
      <c r="ZK70" s="844"/>
      <c r="ZL70" s="844"/>
      <c r="ZM70" s="844"/>
      <c r="ZN70" s="844"/>
      <c r="ZO70" s="844"/>
      <c r="ZP70" s="844"/>
      <c r="ZQ70" s="844"/>
      <c r="ZR70" s="844"/>
      <c r="ZS70" s="844"/>
      <c r="ZT70" s="844"/>
      <c r="ZU70" s="844"/>
      <c r="ZV70" s="844"/>
      <c r="ZW70" s="844"/>
      <c r="ZX70" s="844"/>
      <c r="ZY70" s="844"/>
      <c r="ZZ70" s="844"/>
      <c r="AAA70" s="844"/>
      <c r="AAB70" s="844"/>
      <c r="AAC70" s="844"/>
      <c r="AAD70" s="844"/>
      <c r="AAE70" s="844"/>
      <c r="AAF70" s="844"/>
      <c r="AAG70" s="844"/>
      <c r="AAH70" s="844"/>
      <c r="AAI70" s="844"/>
      <c r="AAJ70" s="844"/>
      <c r="AAK70" s="844"/>
      <c r="AAL70" s="844"/>
      <c r="AAM70" s="844"/>
      <c r="AAN70" s="844"/>
      <c r="AAO70" s="844"/>
      <c r="AAP70" s="844"/>
      <c r="AAQ70" s="844"/>
      <c r="AAR70" s="844"/>
      <c r="AAS70" s="844"/>
      <c r="AAT70" s="844"/>
      <c r="AAU70" s="844"/>
      <c r="AAV70" s="844"/>
      <c r="AAW70" s="844"/>
      <c r="AAX70" s="844"/>
      <c r="AAY70" s="844"/>
      <c r="AAZ70" s="844"/>
      <c r="ABA70" s="844"/>
      <c r="ABB70" s="844"/>
      <c r="ABC70" s="844"/>
      <c r="ABD70" s="844"/>
      <c r="ABE70" s="844"/>
      <c r="ABF70" s="844"/>
      <c r="ABG70" s="844"/>
      <c r="ABH70" s="844"/>
      <c r="ABI70" s="844"/>
      <c r="ABJ70" s="844"/>
      <c r="ABK70" s="844"/>
      <c r="ABL70" s="844"/>
      <c r="ABM70" s="844"/>
      <c r="ABN70" s="844"/>
      <c r="ABO70" s="844"/>
      <c r="ABP70" s="844"/>
      <c r="ABQ70" s="844"/>
      <c r="ABR70" s="844"/>
      <c r="ABS70" s="844"/>
      <c r="ABT70" s="844"/>
      <c r="ABU70" s="844"/>
      <c r="ABV70" s="844"/>
      <c r="ABW70" s="844"/>
      <c r="ABX70" s="844"/>
      <c r="ABY70" s="844"/>
      <c r="ABZ70" s="844"/>
      <c r="ACA70" s="844"/>
      <c r="ACB70" s="844"/>
      <c r="ACC70" s="844"/>
      <c r="ACD70" s="844"/>
      <c r="ACE70" s="844"/>
      <c r="ACF70" s="844"/>
      <c r="ACG70" s="844"/>
      <c r="ACH70" s="844"/>
      <c r="ACI70" s="844"/>
      <c r="ACJ70" s="844"/>
      <c r="ACK70" s="844"/>
      <c r="ACL70" s="844"/>
      <c r="ACM70" s="844"/>
      <c r="ACN70" s="844"/>
      <c r="ACO70" s="844"/>
      <c r="ACP70" s="844"/>
      <c r="ACQ70" s="844"/>
      <c r="ACR70" s="844"/>
      <c r="ACS70" s="844"/>
      <c r="ACT70" s="844"/>
      <c r="ACU70" s="844"/>
      <c r="ACV70" s="844"/>
      <c r="ACW70" s="844"/>
      <c r="ACX70" s="844"/>
      <c r="ACY70" s="844"/>
      <c r="ACZ70" s="844"/>
      <c r="ADA70" s="844"/>
      <c r="ADB70" s="844"/>
      <c r="ADC70" s="844"/>
      <c r="ADD70" s="844"/>
      <c r="ADE70" s="844"/>
      <c r="ADF70" s="844"/>
      <c r="ADG70" s="844"/>
      <c r="ADH70" s="844"/>
      <c r="ADI70" s="844"/>
      <c r="ADJ70" s="844"/>
      <c r="ADK70" s="844"/>
      <c r="ADL70" s="844"/>
      <c r="ADM70" s="844"/>
      <c r="ADN70" s="844"/>
      <c r="ADO70" s="844"/>
      <c r="ADP70" s="844"/>
      <c r="ADQ70" s="844"/>
      <c r="ADR70" s="844"/>
      <c r="ADS70" s="844"/>
      <c r="ADT70" s="844"/>
      <c r="ADU70" s="844"/>
      <c r="ADV70" s="844"/>
      <c r="ADW70" s="844"/>
      <c r="ADX70" s="844"/>
      <c r="ADY70" s="844"/>
      <c r="ADZ70" s="844"/>
      <c r="AEA70" s="844"/>
      <c r="AEB70" s="844"/>
      <c r="AEC70" s="844"/>
      <c r="AED70" s="844"/>
      <c r="AEE70" s="844"/>
      <c r="AEF70" s="844"/>
      <c r="AEG70" s="844"/>
      <c r="AEH70" s="844"/>
      <c r="AEI70" s="844"/>
      <c r="AEJ70" s="844"/>
      <c r="AEK70" s="844"/>
      <c r="AEL70" s="844"/>
      <c r="AEM70" s="844"/>
      <c r="AEN70" s="844"/>
      <c r="AEO70" s="844"/>
      <c r="AEP70" s="844"/>
      <c r="AEQ70" s="844"/>
      <c r="AER70" s="844"/>
      <c r="AES70" s="844"/>
      <c r="AET70" s="844"/>
      <c r="AEU70" s="844"/>
      <c r="AEV70" s="844"/>
      <c r="AEW70" s="844"/>
      <c r="AEX70" s="844"/>
      <c r="AEY70" s="844"/>
      <c r="AEZ70" s="844"/>
      <c r="AFA70" s="844"/>
      <c r="AFB70" s="844"/>
      <c r="AFC70" s="844"/>
      <c r="AFD70" s="844"/>
      <c r="AFE70" s="844"/>
      <c r="AFF70" s="844"/>
      <c r="AFG70" s="844"/>
      <c r="AFH70" s="844"/>
      <c r="AFI70" s="844"/>
      <c r="AFJ70" s="844"/>
      <c r="AFK70" s="844"/>
      <c r="AFL70" s="844"/>
      <c r="AFM70" s="844"/>
      <c r="AFN70" s="844"/>
      <c r="AFO70" s="844"/>
      <c r="AFP70" s="844"/>
      <c r="AFQ70" s="844"/>
      <c r="AFR70" s="844"/>
      <c r="AFS70" s="844"/>
      <c r="AFT70" s="844"/>
      <c r="AFU70" s="844"/>
      <c r="AFV70" s="844"/>
      <c r="AFW70" s="844"/>
      <c r="AFX70" s="844"/>
      <c r="AFY70" s="844"/>
      <c r="AFZ70" s="844"/>
      <c r="AGA70" s="844"/>
      <c r="AGB70" s="844"/>
      <c r="AGC70" s="844"/>
      <c r="AGD70" s="844"/>
      <c r="AGE70" s="844"/>
      <c r="AGF70" s="844"/>
      <c r="AGG70" s="844"/>
      <c r="AGH70" s="844"/>
      <c r="AGI70" s="844"/>
      <c r="AGJ70" s="844"/>
      <c r="AGK70" s="844"/>
      <c r="AGL70" s="844"/>
      <c r="AGM70" s="844"/>
      <c r="AGN70" s="844"/>
      <c r="AGO70" s="844"/>
      <c r="AGP70" s="844"/>
      <c r="AGQ70" s="844"/>
      <c r="AGR70" s="844"/>
      <c r="AGS70" s="844"/>
      <c r="AGT70" s="844"/>
      <c r="AGU70" s="844"/>
      <c r="AGV70" s="844"/>
      <c r="AGW70" s="844"/>
      <c r="AGX70" s="844"/>
      <c r="AGY70" s="844"/>
      <c r="AGZ70" s="844"/>
      <c r="AHA70" s="844"/>
      <c r="AHB70" s="844"/>
      <c r="AHC70" s="844"/>
      <c r="AHD70" s="844"/>
      <c r="AHE70" s="844"/>
      <c r="AHF70" s="844"/>
      <c r="AHG70" s="844"/>
      <c r="AHH70" s="844"/>
      <c r="AHI70" s="844"/>
      <c r="AHJ70" s="844"/>
      <c r="AHK70" s="844"/>
      <c r="AHL70" s="844"/>
      <c r="AHM70" s="844"/>
      <c r="AHN70" s="844"/>
      <c r="AHO70" s="844"/>
      <c r="AHP70" s="844"/>
      <c r="AHQ70" s="844"/>
      <c r="AHR70" s="844"/>
      <c r="AHS70" s="844"/>
      <c r="AHT70" s="844"/>
      <c r="AHU70" s="844"/>
      <c r="AHV70" s="844"/>
      <c r="AHW70" s="844"/>
      <c r="AHX70" s="844"/>
      <c r="AHY70" s="844"/>
      <c r="AHZ70" s="844"/>
      <c r="AIA70" s="844"/>
      <c r="AIB70" s="844"/>
      <c r="AIC70" s="844"/>
      <c r="AID70" s="844"/>
      <c r="AIE70" s="844"/>
      <c r="AIF70" s="844"/>
      <c r="AIG70" s="844"/>
      <c r="AIH70" s="844"/>
      <c r="AII70" s="844"/>
      <c r="AIJ70" s="844"/>
      <c r="AIK70" s="844"/>
      <c r="AIL70" s="844"/>
      <c r="AIM70" s="844"/>
      <c r="AIN70" s="844"/>
      <c r="AIO70" s="844"/>
      <c r="AIP70" s="844"/>
      <c r="AIQ70" s="844"/>
      <c r="AIR70" s="844"/>
      <c r="AIS70" s="844"/>
      <c r="AIT70" s="844"/>
      <c r="AIU70" s="844"/>
      <c r="AIV70" s="844"/>
      <c r="AIW70" s="844"/>
      <c r="AIX70" s="844"/>
      <c r="AIY70" s="844"/>
      <c r="AIZ70" s="844"/>
      <c r="AJA70" s="844"/>
      <c r="AJB70" s="844"/>
      <c r="AJC70" s="844"/>
      <c r="AJD70" s="844"/>
      <c r="AJE70" s="844"/>
      <c r="AJF70" s="844"/>
      <c r="AJG70" s="844"/>
      <c r="AJH70" s="844"/>
      <c r="AJI70" s="844"/>
      <c r="AJJ70" s="844"/>
      <c r="AJK70" s="844"/>
      <c r="AJL70" s="844"/>
      <c r="AJM70" s="844"/>
      <c r="AJN70" s="844"/>
      <c r="AJO70" s="844"/>
      <c r="AJP70" s="844"/>
      <c r="AJQ70" s="844"/>
      <c r="AJR70" s="844"/>
      <c r="AJS70" s="844"/>
      <c r="AJT70" s="844"/>
      <c r="AJU70" s="844"/>
      <c r="AJV70" s="844"/>
      <c r="AJW70" s="844"/>
      <c r="AJX70" s="844"/>
      <c r="AJY70" s="844"/>
      <c r="AJZ70" s="844"/>
      <c r="AKA70" s="844"/>
      <c r="AKB70" s="844"/>
      <c r="AKC70" s="844"/>
      <c r="AKD70" s="844"/>
      <c r="AKE70" s="844"/>
      <c r="AKF70" s="844"/>
      <c r="AKG70" s="844"/>
      <c r="AKH70" s="844"/>
      <c r="AKI70" s="844"/>
      <c r="AKJ70" s="844"/>
      <c r="AKK70" s="844"/>
      <c r="AKL70" s="844"/>
      <c r="AKM70" s="844"/>
      <c r="AKN70" s="844"/>
      <c r="AKO70" s="844"/>
      <c r="AKP70" s="844"/>
      <c r="AKQ70" s="844"/>
      <c r="AKR70" s="844"/>
      <c r="AKS70" s="844"/>
      <c r="AKT70" s="844"/>
      <c r="AKU70" s="844"/>
      <c r="AKV70" s="844"/>
      <c r="AKW70" s="844"/>
      <c r="AKX70" s="844"/>
      <c r="AKY70" s="844"/>
      <c r="AKZ70" s="844"/>
      <c r="ALA70" s="844"/>
      <c r="ALB70" s="844"/>
      <c r="ALC70" s="844"/>
      <c r="ALD70" s="844"/>
      <c r="ALE70" s="844"/>
      <c r="ALF70" s="844"/>
      <c r="ALG70" s="844"/>
      <c r="ALH70" s="844"/>
      <c r="ALI70" s="844"/>
      <c r="ALJ70" s="844"/>
      <c r="ALK70" s="844"/>
      <c r="ALL70" s="844"/>
      <c r="ALM70" s="844"/>
      <c r="ALN70" s="844"/>
      <c r="ALO70" s="844"/>
      <c r="ALP70" s="844"/>
      <c r="ALQ70" s="844"/>
      <c r="ALR70" s="844"/>
      <c r="ALS70" s="844"/>
      <c r="ALT70" s="844"/>
      <c r="ALU70" s="844"/>
      <c r="ALV70" s="844"/>
      <c r="ALW70" s="844"/>
      <c r="ALX70" s="844"/>
      <c r="ALY70" s="844"/>
      <c r="ALZ70" s="844"/>
      <c r="AMA70" s="844"/>
      <c r="AMB70" s="844"/>
      <c r="AMC70" s="844"/>
      <c r="AMD70" s="844"/>
      <c r="AME70" s="844"/>
      <c r="AMF70" s="844"/>
      <c r="AMG70" s="844"/>
      <c r="AMH70" s="844"/>
      <c r="AMI70" s="844"/>
      <c r="AMJ70" s="844"/>
      <c r="AMK70" s="844"/>
      <c r="AML70" s="844"/>
      <c r="AMM70" s="844"/>
      <c r="AMN70" s="844"/>
      <c r="AMO70" s="844"/>
      <c r="AMP70" s="844"/>
      <c r="AMQ70" s="844"/>
      <c r="AMR70" s="844"/>
      <c r="AMS70" s="844"/>
      <c r="AMT70" s="844"/>
      <c r="AMU70" s="844"/>
      <c r="AMV70" s="844"/>
      <c r="AMW70" s="844"/>
      <c r="AMX70" s="844"/>
      <c r="AMY70" s="844"/>
      <c r="AMZ70" s="844"/>
      <c r="ANA70" s="844"/>
      <c r="ANB70" s="844"/>
      <c r="ANC70" s="844"/>
      <c r="AND70" s="844"/>
      <c r="ANE70" s="844"/>
      <c r="ANF70" s="844"/>
      <c r="ANG70" s="844"/>
      <c r="ANH70" s="844"/>
      <c r="ANI70" s="844"/>
      <c r="ANJ70" s="844"/>
      <c r="ANK70" s="844"/>
      <c r="ANL70" s="844"/>
      <c r="ANM70" s="844"/>
      <c r="ANN70" s="844"/>
      <c r="ANO70" s="844"/>
      <c r="ANP70" s="844"/>
      <c r="ANQ70" s="844"/>
      <c r="ANR70" s="844"/>
      <c r="ANS70" s="844"/>
      <c r="ANT70" s="844"/>
      <c r="ANU70" s="844"/>
      <c r="ANV70" s="844"/>
      <c r="ANW70" s="844"/>
      <c r="ANX70" s="844"/>
      <c r="ANY70" s="844"/>
      <c r="ANZ70" s="844"/>
      <c r="AOA70" s="844"/>
      <c r="AOB70" s="844"/>
      <c r="AOC70" s="844"/>
      <c r="AOD70" s="844"/>
      <c r="AOE70" s="844"/>
      <c r="AOF70" s="844"/>
      <c r="AOG70" s="844"/>
      <c r="AOH70" s="844"/>
      <c r="AOI70" s="844"/>
      <c r="AOJ70" s="844"/>
      <c r="AOK70" s="844"/>
      <c r="AOL70" s="844"/>
      <c r="AOM70" s="844"/>
      <c r="AON70" s="844"/>
      <c r="AOO70" s="844"/>
      <c r="AOP70" s="844"/>
      <c r="AOQ70" s="844"/>
      <c r="AOR70" s="844"/>
      <c r="AOS70" s="844"/>
      <c r="AOT70" s="844"/>
      <c r="AOU70" s="844"/>
      <c r="AOV70" s="844"/>
      <c r="AOW70" s="844"/>
      <c r="AOX70" s="844"/>
      <c r="AOY70" s="844"/>
      <c r="AOZ70" s="844"/>
      <c r="APA70" s="844"/>
      <c r="APB70" s="844"/>
      <c r="APC70" s="844"/>
      <c r="APD70" s="844"/>
      <c r="APE70" s="844"/>
      <c r="APF70" s="844"/>
      <c r="APG70" s="844"/>
      <c r="APH70" s="844"/>
      <c r="API70" s="844"/>
      <c r="APJ70" s="844"/>
      <c r="APK70" s="844"/>
      <c r="APL70" s="844"/>
      <c r="APM70" s="844"/>
      <c r="APN70" s="844"/>
      <c r="APO70" s="844"/>
      <c r="APP70" s="844"/>
      <c r="APQ70" s="844"/>
      <c r="APR70" s="844"/>
      <c r="APS70" s="844"/>
      <c r="APT70" s="844"/>
      <c r="APU70" s="844"/>
      <c r="APV70" s="844"/>
      <c r="APW70" s="844"/>
      <c r="APX70" s="844"/>
      <c r="APY70" s="844"/>
      <c r="APZ70" s="844"/>
      <c r="AQA70" s="844"/>
      <c r="AQB70" s="844"/>
      <c r="AQC70" s="844"/>
      <c r="AQD70" s="844"/>
      <c r="AQE70" s="844"/>
      <c r="AQF70" s="844"/>
      <c r="AQG70" s="844"/>
      <c r="AQH70" s="844"/>
      <c r="AQI70" s="844"/>
      <c r="AQJ70" s="844"/>
      <c r="AQK70" s="844"/>
      <c r="AQL70" s="844"/>
      <c r="AQM70" s="844"/>
      <c r="AQN70" s="844"/>
      <c r="AQO70" s="844"/>
      <c r="AQP70" s="844"/>
      <c r="AQQ70" s="844"/>
      <c r="AQR70" s="844"/>
      <c r="AQS70" s="844"/>
      <c r="AQT70" s="844"/>
      <c r="AQU70" s="844"/>
      <c r="AQV70" s="844"/>
      <c r="AQW70" s="844"/>
      <c r="AQX70" s="844"/>
      <c r="AQY70" s="844"/>
      <c r="AQZ70" s="844"/>
      <c r="ARA70" s="844"/>
      <c r="ARB70" s="844"/>
      <c r="ARC70" s="844"/>
      <c r="ARD70" s="844"/>
      <c r="ARE70" s="844"/>
      <c r="ARF70" s="844"/>
      <c r="ARG70" s="844"/>
      <c r="ARH70" s="844"/>
      <c r="ARI70" s="844"/>
      <c r="ARJ70" s="844"/>
      <c r="ARK70" s="844"/>
      <c r="ARL70" s="844"/>
      <c r="ARM70" s="844"/>
      <c r="ARN70" s="844"/>
      <c r="ARO70" s="844"/>
      <c r="ARP70" s="844"/>
      <c r="ARQ70" s="844"/>
      <c r="ARR70" s="844"/>
      <c r="ARS70" s="844"/>
      <c r="ART70" s="844"/>
      <c r="ARU70" s="844"/>
      <c r="ARV70" s="844"/>
      <c r="ARW70" s="844"/>
      <c r="ARX70" s="844"/>
      <c r="ARY70" s="844"/>
      <c r="ARZ70" s="844"/>
      <c r="ASA70" s="844"/>
      <c r="ASB70" s="844"/>
      <c r="ASC70" s="844"/>
      <c r="ASD70" s="844"/>
      <c r="ASE70" s="844"/>
      <c r="ASF70" s="844"/>
      <c r="ASG70" s="844"/>
      <c r="ASH70" s="844"/>
      <c r="ASI70" s="844"/>
      <c r="ASJ70" s="844"/>
      <c r="ASK70" s="844"/>
      <c r="ASL70" s="844"/>
      <c r="ASM70" s="844"/>
      <c r="ASN70" s="844"/>
      <c r="ASO70" s="844"/>
      <c r="ASP70" s="844"/>
      <c r="ASQ70" s="844"/>
      <c r="ASR70" s="844"/>
      <c r="ASS70" s="844"/>
      <c r="AST70" s="844"/>
      <c r="ASU70" s="844"/>
      <c r="ASV70" s="844"/>
      <c r="ASW70" s="844"/>
      <c r="ASX70" s="844"/>
      <c r="ASY70" s="844"/>
      <c r="ASZ70" s="844"/>
      <c r="ATA70" s="844"/>
      <c r="ATB70" s="844"/>
      <c r="ATC70" s="844"/>
      <c r="ATD70" s="844"/>
      <c r="ATE70" s="844"/>
      <c r="ATF70" s="844"/>
      <c r="ATG70" s="844"/>
      <c r="ATH70" s="844"/>
      <c r="ATI70" s="844"/>
      <c r="ATJ70" s="844"/>
      <c r="ATK70" s="844"/>
      <c r="ATL70" s="844"/>
      <c r="ATM70" s="844"/>
      <c r="ATN70" s="844"/>
      <c r="ATO70" s="844"/>
      <c r="ATP70" s="844"/>
      <c r="ATQ70" s="844"/>
      <c r="ATR70" s="844"/>
      <c r="ATS70" s="844"/>
      <c r="ATT70" s="844"/>
      <c r="ATU70" s="844"/>
      <c r="ATV70" s="844"/>
      <c r="ATW70" s="844"/>
      <c r="ATX70" s="844"/>
      <c r="ATY70" s="844"/>
      <c r="ATZ70" s="844"/>
      <c r="AUA70" s="844"/>
      <c r="AUB70" s="844"/>
      <c r="AUC70" s="844"/>
      <c r="AUD70" s="844"/>
      <c r="AUE70" s="844"/>
      <c r="AUF70" s="844"/>
      <c r="AUG70" s="844"/>
      <c r="AUH70" s="844"/>
      <c r="AUI70" s="844"/>
      <c r="AUJ70" s="844"/>
      <c r="AUK70" s="844"/>
      <c r="AUL70" s="844"/>
      <c r="AUM70" s="844"/>
      <c r="AUN70" s="844"/>
      <c r="AUO70" s="844"/>
      <c r="AUP70" s="844"/>
      <c r="AUQ70" s="844"/>
      <c r="AUR70" s="844"/>
      <c r="AUS70" s="844"/>
      <c r="AUT70" s="844"/>
      <c r="AUU70" s="844"/>
      <c r="AUV70" s="844"/>
      <c r="AUW70" s="844"/>
      <c r="AUX70" s="844"/>
      <c r="AUY70" s="844"/>
      <c r="AUZ70" s="844"/>
      <c r="AVA70" s="844"/>
      <c r="AVB70" s="844"/>
      <c r="AVC70" s="844"/>
      <c r="AVD70" s="844"/>
      <c r="AVE70" s="844"/>
      <c r="AVF70" s="844"/>
      <c r="AVG70" s="844"/>
      <c r="AVH70" s="844"/>
      <c r="AVI70" s="844"/>
      <c r="AVJ70" s="844"/>
      <c r="AVK70" s="844"/>
      <c r="AVL70" s="844"/>
      <c r="AVM70" s="844"/>
      <c r="AVN70" s="844"/>
      <c r="AVO70" s="844"/>
      <c r="AVP70" s="844"/>
      <c r="AVQ70" s="844"/>
      <c r="AVR70" s="844"/>
      <c r="AVS70" s="844"/>
      <c r="AVT70" s="844"/>
      <c r="AVU70" s="844"/>
      <c r="AVV70" s="844"/>
      <c r="AVW70" s="844"/>
      <c r="AVX70" s="844"/>
      <c r="AVY70" s="844"/>
      <c r="AVZ70" s="844"/>
      <c r="AWA70" s="844"/>
      <c r="AWB70" s="844"/>
      <c r="AWC70" s="844"/>
      <c r="AWD70" s="844"/>
      <c r="AWE70" s="844"/>
      <c r="AWF70" s="844"/>
      <c r="AWG70" s="844"/>
      <c r="AWH70" s="844"/>
      <c r="AWI70" s="844"/>
      <c r="AWJ70" s="844"/>
      <c r="AWK70" s="844"/>
      <c r="AWL70" s="844"/>
      <c r="AWM70" s="844"/>
      <c r="AWN70" s="844"/>
      <c r="AWO70" s="844"/>
      <c r="AWP70" s="844"/>
      <c r="AWQ70" s="844"/>
      <c r="AWR70" s="844"/>
      <c r="AWS70" s="844"/>
      <c r="AWT70" s="844"/>
      <c r="AWU70" s="844"/>
      <c r="AWV70" s="844"/>
      <c r="AWW70" s="844"/>
      <c r="AWX70" s="844"/>
      <c r="AWY70" s="844"/>
      <c r="AWZ70" s="844"/>
      <c r="AXA70" s="844"/>
      <c r="AXB70" s="844"/>
      <c r="AXC70" s="844"/>
      <c r="AXD70" s="844"/>
      <c r="AXE70" s="844"/>
      <c r="AXF70" s="844"/>
      <c r="AXG70" s="844"/>
      <c r="AXH70" s="844"/>
      <c r="AXI70" s="844"/>
      <c r="AXJ70" s="844"/>
      <c r="AXK70" s="844"/>
      <c r="AXL70" s="844"/>
      <c r="AXM70" s="844"/>
      <c r="AXN70" s="844"/>
      <c r="AXO70" s="844"/>
      <c r="AXP70" s="844"/>
      <c r="AXQ70" s="844"/>
      <c r="AXR70" s="844"/>
      <c r="AXS70" s="844"/>
      <c r="AXT70" s="844"/>
      <c r="AXU70" s="844"/>
      <c r="AXV70" s="844"/>
      <c r="AXW70" s="844"/>
      <c r="AXX70" s="844"/>
      <c r="AXY70" s="844"/>
      <c r="AXZ70" s="844"/>
      <c r="AYA70" s="844"/>
      <c r="AYB70" s="844"/>
      <c r="AYC70" s="844"/>
      <c r="AYD70" s="844"/>
      <c r="AYE70" s="844"/>
      <c r="AYF70" s="844"/>
      <c r="AYG70" s="844"/>
      <c r="AYH70" s="844"/>
      <c r="AYI70" s="844"/>
      <c r="AYJ70" s="844"/>
      <c r="AYK70" s="844"/>
      <c r="AYL70" s="844"/>
      <c r="AYM70" s="844"/>
      <c r="AYN70" s="844"/>
      <c r="AYO70" s="844"/>
      <c r="AYP70" s="844"/>
      <c r="AYQ70" s="844"/>
      <c r="AYR70" s="844"/>
      <c r="AYS70" s="844"/>
    </row>
    <row r="71" spans="1:1345" s="744" customFormat="1">
      <c r="A71" s="717"/>
      <c r="B71" s="717"/>
      <c r="C71" s="717"/>
      <c r="D71" s="717"/>
      <c r="E71" s="717"/>
      <c r="F71" s="717"/>
      <c r="G71" s="717"/>
      <c r="H71" s="717"/>
      <c r="I71" s="717"/>
      <c r="J71" s="717"/>
      <c r="K71" s="762"/>
      <c r="L71" s="717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717"/>
      <c r="Z71" s="717"/>
      <c r="AA71" s="717"/>
      <c r="AB71" s="717"/>
      <c r="AC71" s="717">
        <v>5760</v>
      </c>
      <c r="AD71" s="717"/>
      <c r="AE71" s="717"/>
      <c r="AF71" s="717"/>
      <c r="AG71" s="717"/>
      <c r="AH71" s="717"/>
      <c r="AI71" s="717"/>
      <c r="AJ71" s="717"/>
      <c r="AK71" s="717"/>
      <c r="AL71" s="717"/>
      <c r="AM71" s="717"/>
      <c r="AN71" s="717"/>
      <c r="AO71" s="717"/>
      <c r="AP71" s="717"/>
      <c r="AQ71" s="717"/>
      <c r="AR71" s="717"/>
      <c r="AS71" s="717"/>
      <c r="AT71" s="717"/>
      <c r="AU71" s="717"/>
      <c r="AV71" s="717"/>
      <c r="AW71" s="717"/>
      <c r="AX71" s="717"/>
      <c r="AY71" s="717"/>
      <c r="AZ71" s="717"/>
      <c r="BA71" s="717"/>
      <c r="BB71" s="717"/>
      <c r="BC71" s="717"/>
      <c r="BD71" s="717"/>
      <c r="BE71" s="717"/>
      <c r="BF71" s="717"/>
      <c r="BG71" s="717"/>
      <c r="BH71" s="717"/>
      <c r="BI71" s="717"/>
      <c r="BJ71" s="717"/>
      <c r="BK71" s="717"/>
      <c r="BL71" s="717"/>
      <c r="BM71" s="717"/>
      <c r="BN71" s="717"/>
      <c r="BO71" s="717"/>
      <c r="BP71" s="717">
        <v>5800</v>
      </c>
      <c r="BQ71" s="717"/>
      <c r="BR71" s="717">
        <v>5800</v>
      </c>
      <c r="BS71" s="717"/>
      <c r="BT71" s="717"/>
      <c r="BU71" s="717"/>
      <c r="BV71" s="717"/>
      <c r="BW71" s="717"/>
      <c r="BX71" s="717"/>
      <c r="BY71" s="717"/>
      <c r="BZ71" s="717"/>
      <c r="CA71" s="717"/>
      <c r="CB71" s="717"/>
      <c r="CC71" s="717"/>
      <c r="CD71" s="717"/>
      <c r="CE71" s="717"/>
      <c r="CF71" s="717"/>
      <c r="CG71" s="717"/>
      <c r="CH71" s="717"/>
      <c r="CI71" s="717"/>
      <c r="CJ71" s="717"/>
      <c r="CK71" s="717"/>
      <c r="CL71" s="717"/>
      <c r="CM71" s="717"/>
      <c r="CN71" s="717"/>
      <c r="CO71" s="717"/>
      <c r="CP71" s="717"/>
      <c r="CQ71" s="717"/>
      <c r="CR71" s="717"/>
      <c r="CS71" s="717"/>
      <c r="CT71" s="717"/>
      <c r="CU71" s="717"/>
      <c r="CV71" s="717"/>
      <c r="CW71" s="717"/>
      <c r="CX71" s="717"/>
      <c r="CY71" s="717"/>
      <c r="CZ71" s="717"/>
      <c r="DA71" s="717"/>
      <c r="DB71" s="717"/>
      <c r="DC71" s="717"/>
      <c r="DD71" s="717"/>
      <c r="DE71" s="717"/>
      <c r="DF71" s="717"/>
      <c r="DG71" s="717"/>
      <c r="DH71" s="717"/>
      <c r="DI71" s="717"/>
      <c r="DJ71" s="717"/>
      <c r="DK71" s="717"/>
      <c r="DL71" s="717"/>
      <c r="DM71" s="717"/>
      <c r="DN71" s="717"/>
      <c r="DO71" s="717"/>
      <c r="DP71" s="717"/>
      <c r="DQ71" s="717"/>
      <c r="DR71" s="717"/>
      <c r="DS71" s="717"/>
      <c r="DT71" s="717"/>
      <c r="DU71" s="717"/>
      <c r="DV71" s="717"/>
      <c r="DW71" s="717"/>
      <c r="DX71" s="717"/>
      <c r="DY71" s="717"/>
      <c r="DZ71" s="717"/>
      <c r="EA71" s="717"/>
      <c r="EB71" s="717"/>
      <c r="EC71" s="717"/>
      <c r="ED71" s="717"/>
      <c r="EE71" s="717"/>
      <c r="EF71" s="717"/>
      <c r="EG71" s="717"/>
      <c r="EH71" s="717"/>
      <c r="EI71" s="717"/>
      <c r="EJ71" s="717"/>
      <c r="EK71" s="717"/>
      <c r="EL71" s="717"/>
      <c r="EM71" s="717"/>
      <c r="EN71" s="717"/>
      <c r="EO71" s="717"/>
      <c r="EP71" s="717"/>
      <c r="EQ71" s="717"/>
      <c r="ER71" s="717"/>
      <c r="ES71" s="717"/>
      <c r="ET71" s="717"/>
      <c r="EU71" s="717"/>
      <c r="EV71" s="717"/>
      <c r="EW71" s="717"/>
      <c r="EX71" s="717"/>
      <c r="EY71" s="717"/>
      <c r="EZ71" s="717"/>
      <c r="FA71" s="717"/>
      <c r="FB71" s="717"/>
      <c r="FC71" s="717"/>
      <c r="FD71" s="717"/>
      <c r="FE71" s="717"/>
      <c r="FF71" s="717"/>
      <c r="FG71" s="717"/>
      <c r="FH71" s="717"/>
      <c r="FI71" s="717"/>
      <c r="FJ71" s="717"/>
      <c r="FK71" s="717"/>
      <c r="FL71" s="717"/>
      <c r="FM71" s="717"/>
      <c r="FN71" s="717"/>
      <c r="FO71" s="717"/>
      <c r="FP71" s="717"/>
      <c r="FQ71" s="717"/>
      <c r="FR71" s="717"/>
      <c r="FS71" s="717"/>
      <c r="FT71" s="717"/>
      <c r="FU71" s="717"/>
      <c r="FV71" s="717"/>
      <c r="FW71" s="717"/>
      <c r="FX71" s="717"/>
      <c r="FY71" s="717"/>
      <c r="FZ71" s="717"/>
      <c r="GA71" s="717"/>
      <c r="GB71" s="717"/>
      <c r="GC71" s="717"/>
      <c r="GE71" s="836"/>
      <c r="GF71" s="844"/>
      <c r="GG71" s="844"/>
      <c r="GH71" s="844"/>
      <c r="GI71" s="844"/>
      <c r="GJ71" s="844"/>
      <c r="GK71" s="844"/>
      <c r="GL71" s="844"/>
      <c r="GM71" s="844"/>
      <c r="GN71" s="844"/>
      <c r="GO71" s="844"/>
      <c r="GP71" s="844"/>
      <c r="GQ71" s="844"/>
      <c r="GR71" s="844"/>
      <c r="GS71" s="844"/>
      <c r="GT71" s="844"/>
      <c r="GU71" s="844"/>
      <c r="GV71" s="844"/>
      <c r="GW71" s="844"/>
      <c r="GX71" s="844"/>
      <c r="GY71" s="844"/>
      <c r="GZ71" s="844"/>
      <c r="HA71" s="844"/>
      <c r="HB71" s="844"/>
      <c r="HC71" s="844"/>
      <c r="HD71" s="844"/>
      <c r="HE71" s="844"/>
      <c r="HF71" s="844"/>
      <c r="HG71" s="844"/>
      <c r="HH71" s="844"/>
      <c r="HI71" s="844"/>
      <c r="HJ71" s="844"/>
      <c r="HK71" s="844"/>
      <c r="HL71" s="844"/>
      <c r="HM71" s="844"/>
      <c r="HN71" s="844"/>
      <c r="HO71" s="844"/>
      <c r="HP71" s="844"/>
      <c r="HQ71" s="844"/>
      <c r="HR71" s="844"/>
      <c r="HS71" s="844"/>
      <c r="HT71" s="844"/>
      <c r="HU71" s="844"/>
      <c r="HV71" s="844"/>
      <c r="HW71" s="844"/>
      <c r="HX71" s="844"/>
      <c r="HY71" s="844"/>
      <c r="HZ71" s="844"/>
      <c r="IA71" s="844"/>
      <c r="IB71" s="844"/>
      <c r="IC71" s="844"/>
      <c r="ID71" s="844"/>
      <c r="IE71" s="844"/>
      <c r="IF71" s="844"/>
      <c r="IG71" s="844"/>
      <c r="IH71" s="844"/>
      <c r="II71" s="844"/>
      <c r="IJ71" s="844"/>
      <c r="IK71" s="844"/>
      <c r="IL71" s="844"/>
      <c r="IM71" s="844"/>
      <c r="IN71" s="844"/>
      <c r="IO71" s="844"/>
      <c r="IP71" s="844"/>
      <c r="IQ71" s="844"/>
      <c r="IR71" s="844"/>
      <c r="IS71" s="844"/>
      <c r="IT71" s="844"/>
      <c r="IU71" s="844"/>
      <c r="IV71" s="844"/>
      <c r="IW71" s="844"/>
      <c r="IX71" s="844"/>
      <c r="IY71" s="844"/>
      <c r="IZ71" s="844"/>
      <c r="JA71" s="844"/>
      <c r="JB71" s="844"/>
      <c r="JC71" s="844"/>
      <c r="JD71" s="844"/>
      <c r="JE71" s="844"/>
      <c r="JF71" s="844"/>
      <c r="JG71" s="844"/>
      <c r="JH71" s="844"/>
      <c r="JI71" s="844"/>
      <c r="JJ71" s="844"/>
      <c r="JK71" s="844"/>
      <c r="JL71" s="844"/>
      <c r="JM71" s="844"/>
      <c r="JN71" s="844"/>
      <c r="JO71" s="844"/>
      <c r="JP71" s="844"/>
      <c r="JQ71" s="844"/>
      <c r="JR71" s="844"/>
      <c r="JS71" s="844"/>
      <c r="JT71" s="844"/>
      <c r="JU71" s="844"/>
      <c r="JV71" s="844"/>
      <c r="JW71" s="844"/>
      <c r="JX71" s="844"/>
      <c r="JY71" s="844"/>
      <c r="JZ71" s="844"/>
      <c r="KA71" s="844"/>
      <c r="KB71" s="844"/>
      <c r="KC71" s="844"/>
      <c r="KD71" s="844"/>
      <c r="KE71" s="844"/>
      <c r="KF71" s="844"/>
      <c r="KG71" s="844"/>
      <c r="KH71" s="844"/>
      <c r="KI71" s="844"/>
      <c r="KJ71" s="844"/>
      <c r="KK71" s="844"/>
      <c r="KL71" s="844"/>
      <c r="KM71" s="844"/>
      <c r="KN71" s="844"/>
      <c r="KO71" s="844"/>
      <c r="KP71" s="844"/>
      <c r="KQ71" s="844"/>
      <c r="KR71" s="844"/>
      <c r="KS71" s="844"/>
      <c r="KT71" s="844"/>
      <c r="KU71" s="844"/>
      <c r="KV71" s="844"/>
      <c r="KW71" s="844"/>
      <c r="KX71" s="844"/>
      <c r="KY71" s="844"/>
      <c r="KZ71" s="844"/>
      <c r="LA71" s="844"/>
      <c r="LB71" s="844"/>
      <c r="LC71" s="844"/>
      <c r="LD71" s="844"/>
      <c r="LE71" s="844"/>
      <c r="LF71" s="844"/>
      <c r="LG71" s="844"/>
      <c r="LH71" s="844"/>
      <c r="LI71" s="844"/>
      <c r="LJ71" s="844"/>
      <c r="LK71" s="844"/>
      <c r="LL71" s="844"/>
      <c r="LM71" s="844"/>
      <c r="LN71" s="844"/>
      <c r="LO71" s="844"/>
      <c r="LP71" s="844"/>
      <c r="LQ71" s="844"/>
      <c r="LR71" s="844"/>
      <c r="LS71" s="844"/>
      <c r="LT71" s="844"/>
      <c r="LU71" s="844"/>
      <c r="LV71" s="844"/>
      <c r="LW71" s="844"/>
      <c r="LX71" s="844"/>
      <c r="LY71" s="844"/>
      <c r="LZ71" s="844"/>
      <c r="MA71" s="844"/>
      <c r="MB71" s="844"/>
      <c r="MC71" s="844"/>
      <c r="MD71" s="844"/>
      <c r="ME71" s="844"/>
      <c r="MF71" s="844"/>
      <c r="MG71" s="844"/>
      <c r="MH71" s="844"/>
      <c r="MI71" s="844"/>
      <c r="MJ71" s="844"/>
      <c r="MK71" s="844"/>
      <c r="ML71" s="844"/>
      <c r="MM71" s="844"/>
      <c r="MN71" s="844"/>
      <c r="MO71" s="844"/>
      <c r="MP71" s="844"/>
      <c r="MQ71" s="844"/>
      <c r="MR71" s="844"/>
      <c r="MS71" s="844"/>
      <c r="MT71" s="844"/>
      <c r="MU71" s="844"/>
      <c r="MV71" s="844"/>
      <c r="MW71" s="844"/>
      <c r="MX71" s="844"/>
      <c r="MY71" s="844"/>
      <c r="MZ71" s="844"/>
      <c r="NA71" s="844"/>
      <c r="NB71" s="844"/>
      <c r="NC71" s="844"/>
      <c r="ND71" s="844"/>
      <c r="NE71" s="844"/>
      <c r="NF71" s="844"/>
      <c r="NG71" s="844"/>
      <c r="NH71" s="844"/>
      <c r="NI71" s="844"/>
      <c r="NJ71" s="844"/>
      <c r="NK71" s="844"/>
      <c r="NL71" s="844"/>
      <c r="NM71" s="844"/>
      <c r="NN71" s="844"/>
      <c r="NO71" s="844"/>
      <c r="NP71" s="844"/>
      <c r="NQ71" s="844"/>
      <c r="NR71" s="844"/>
      <c r="NS71" s="844"/>
      <c r="NT71" s="844"/>
      <c r="NU71" s="844"/>
      <c r="NV71" s="844"/>
      <c r="NW71" s="844"/>
      <c r="NX71" s="844"/>
      <c r="NY71" s="844"/>
      <c r="NZ71" s="844"/>
      <c r="OA71" s="844"/>
      <c r="OB71" s="844"/>
      <c r="OC71" s="844"/>
      <c r="OD71" s="844"/>
      <c r="OE71" s="844"/>
      <c r="OF71" s="844"/>
      <c r="OG71" s="844"/>
      <c r="OH71" s="844"/>
      <c r="OI71" s="844"/>
      <c r="OJ71" s="844"/>
      <c r="OK71" s="844"/>
      <c r="OL71" s="844"/>
      <c r="OM71" s="844"/>
      <c r="ON71" s="844"/>
      <c r="OO71" s="844"/>
      <c r="OP71" s="844"/>
      <c r="OQ71" s="844"/>
      <c r="OR71" s="844"/>
      <c r="OS71" s="844"/>
      <c r="OT71" s="844"/>
      <c r="OU71" s="844"/>
      <c r="OV71" s="844"/>
      <c r="OW71" s="844"/>
      <c r="OX71" s="844"/>
      <c r="OY71" s="844"/>
      <c r="OZ71" s="844"/>
      <c r="PA71" s="844"/>
      <c r="PB71" s="844"/>
      <c r="PC71" s="844"/>
      <c r="PD71" s="844"/>
      <c r="PE71" s="844"/>
      <c r="PF71" s="844"/>
      <c r="PG71" s="844"/>
      <c r="PH71" s="844"/>
      <c r="PI71" s="844"/>
      <c r="PJ71" s="844"/>
      <c r="PK71" s="844"/>
      <c r="PL71" s="844"/>
      <c r="PM71" s="844"/>
      <c r="PN71" s="844"/>
      <c r="PO71" s="844"/>
      <c r="PP71" s="844"/>
      <c r="PQ71" s="844"/>
      <c r="PR71" s="844"/>
      <c r="PS71" s="844"/>
      <c r="PT71" s="844"/>
      <c r="PU71" s="844"/>
      <c r="PV71" s="844"/>
      <c r="PW71" s="844"/>
      <c r="PX71" s="844"/>
      <c r="PY71" s="844"/>
      <c r="PZ71" s="844"/>
      <c r="QA71" s="844"/>
      <c r="QB71" s="844"/>
      <c r="QC71" s="844"/>
      <c r="QD71" s="844"/>
      <c r="QE71" s="844"/>
      <c r="QF71" s="844"/>
      <c r="QG71" s="844"/>
      <c r="QH71" s="844"/>
      <c r="QI71" s="844"/>
      <c r="QJ71" s="844"/>
      <c r="QK71" s="844"/>
      <c r="QL71" s="844"/>
      <c r="QM71" s="844"/>
      <c r="QN71" s="844"/>
      <c r="QO71" s="844"/>
      <c r="QP71" s="844"/>
      <c r="QQ71" s="844"/>
      <c r="QR71" s="844"/>
      <c r="QS71" s="844"/>
      <c r="QT71" s="844"/>
      <c r="QU71" s="844"/>
      <c r="QV71" s="844"/>
      <c r="QW71" s="844"/>
      <c r="QX71" s="844"/>
      <c r="QY71" s="844"/>
      <c r="QZ71" s="844"/>
      <c r="RA71" s="844"/>
      <c r="RB71" s="844"/>
      <c r="RC71" s="844"/>
      <c r="RD71" s="844"/>
      <c r="RE71" s="844"/>
      <c r="RF71" s="844"/>
      <c r="RG71" s="844"/>
      <c r="RH71" s="844"/>
      <c r="RI71" s="844"/>
      <c r="RJ71" s="844"/>
      <c r="RK71" s="844"/>
      <c r="RL71" s="844"/>
      <c r="RM71" s="844"/>
      <c r="RN71" s="844"/>
      <c r="RO71" s="844"/>
      <c r="RP71" s="844"/>
      <c r="RQ71" s="844"/>
      <c r="RR71" s="844"/>
      <c r="RS71" s="844"/>
      <c r="RT71" s="844"/>
      <c r="RU71" s="844"/>
      <c r="RV71" s="844"/>
      <c r="RW71" s="844"/>
      <c r="RX71" s="844"/>
      <c r="RY71" s="844"/>
      <c r="RZ71" s="844"/>
      <c r="SA71" s="844"/>
      <c r="SB71" s="844"/>
      <c r="SC71" s="844"/>
      <c r="SD71" s="844"/>
      <c r="SE71" s="844"/>
      <c r="SF71" s="844"/>
      <c r="SG71" s="844"/>
      <c r="SH71" s="844"/>
      <c r="SI71" s="844"/>
      <c r="SJ71" s="844"/>
      <c r="SK71" s="844"/>
      <c r="SL71" s="844"/>
      <c r="SM71" s="844"/>
      <c r="SN71" s="844"/>
      <c r="SO71" s="844"/>
      <c r="SP71" s="844"/>
      <c r="SQ71" s="844"/>
      <c r="SR71" s="844"/>
      <c r="SS71" s="844"/>
      <c r="ST71" s="844"/>
      <c r="SU71" s="844"/>
      <c r="SV71" s="844"/>
      <c r="SW71" s="844"/>
      <c r="SX71" s="844"/>
      <c r="SY71" s="844"/>
      <c r="SZ71" s="844"/>
      <c r="TA71" s="844"/>
      <c r="TB71" s="844"/>
      <c r="TC71" s="844"/>
      <c r="TD71" s="844"/>
      <c r="TE71" s="844"/>
      <c r="TF71" s="844"/>
      <c r="TG71" s="844"/>
      <c r="TH71" s="844"/>
      <c r="TI71" s="844"/>
      <c r="TJ71" s="844"/>
      <c r="TK71" s="844"/>
      <c r="TL71" s="844"/>
      <c r="TM71" s="844"/>
      <c r="TN71" s="844"/>
      <c r="TO71" s="844"/>
      <c r="TP71" s="844"/>
      <c r="TQ71" s="844"/>
      <c r="TR71" s="844"/>
      <c r="TS71" s="844"/>
      <c r="TT71" s="844"/>
      <c r="TU71" s="844"/>
      <c r="TV71" s="844"/>
      <c r="TW71" s="844"/>
      <c r="TX71" s="844"/>
      <c r="TY71" s="844"/>
      <c r="TZ71" s="844"/>
      <c r="UA71" s="844"/>
      <c r="UB71" s="844"/>
      <c r="UC71" s="844"/>
      <c r="UD71" s="844"/>
      <c r="UE71" s="844"/>
      <c r="UF71" s="844"/>
      <c r="UG71" s="844"/>
      <c r="UH71" s="844"/>
      <c r="UI71" s="844"/>
      <c r="UJ71" s="844"/>
      <c r="UK71" s="844"/>
      <c r="UL71" s="844"/>
      <c r="UM71" s="844"/>
      <c r="UN71" s="844"/>
      <c r="UO71" s="844"/>
      <c r="UP71" s="844"/>
      <c r="UQ71" s="844"/>
      <c r="UR71" s="844"/>
      <c r="US71" s="844"/>
      <c r="UT71" s="844"/>
      <c r="UU71" s="844"/>
      <c r="UV71" s="844"/>
      <c r="UW71" s="844"/>
      <c r="UX71" s="844"/>
      <c r="UY71" s="844"/>
      <c r="UZ71" s="844"/>
      <c r="VA71" s="844"/>
      <c r="VB71" s="844"/>
      <c r="VC71" s="844"/>
      <c r="VD71" s="844"/>
      <c r="VE71" s="844"/>
      <c r="VF71" s="844"/>
      <c r="VG71" s="844"/>
      <c r="VH71" s="844"/>
      <c r="VI71" s="844"/>
      <c r="VJ71" s="844"/>
      <c r="VK71" s="844"/>
      <c r="VL71" s="844"/>
      <c r="VM71" s="844"/>
      <c r="VN71" s="844"/>
      <c r="VO71" s="844"/>
      <c r="VP71" s="844"/>
      <c r="VQ71" s="844"/>
      <c r="VR71" s="844"/>
      <c r="VS71" s="844"/>
      <c r="VT71" s="844"/>
      <c r="VU71" s="844"/>
      <c r="VV71" s="844"/>
      <c r="VW71" s="844"/>
      <c r="VX71" s="844"/>
      <c r="VY71" s="844"/>
      <c r="VZ71" s="844"/>
      <c r="WA71" s="844"/>
      <c r="WB71" s="844"/>
      <c r="WC71" s="844"/>
      <c r="WD71" s="844"/>
      <c r="WE71" s="844"/>
      <c r="WF71" s="844"/>
      <c r="WG71" s="844"/>
      <c r="WH71" s="844"/>
      <c r="WI71" s="844"/>
      <c r="WJ71" s="844"/>
      <c r="WK71" s="844"/>
      <c r="WL71" s="844"/>
      <c r="WM71" s="844"/>
      <c r="WN71" s="844"/>
      <c r="WO71" s="844"/>
      <c r="WP71" s="844"/>
      <c r="WQ71" s="844"/>
      <c r="WR71" s="844"/>
      <c r="WS71" s="844"/>
      <c r="WT71" s="844"/>
      <c r="WU71" s="844"/>
      <c r="WV71" s="844"/>
      <c r="WW71" s="844"/>
      <c r="WX71" s="844"/>
      <c r="WY71" s="844"/>
      <c r="WZ71" s="844"/>
      <c r="XA71" s="844"/>
      <c r="XB71" s="844"/>
      <c r="XC71" s="844"/>
      <c r="XD71" s="844"/>
      <c r="XE71" s="844"/>
      <c r="XF71" s="844"/>
      <c r="XG71" s="844"/>
      <c r="XH71" s="844"/>
      <c r="XI71" s="844"/>
      <c r="XJ71" s="844"/>
      <c r="XK71" s="844"/>
      <c r="XL71" s="844"/>
      <c r="XM71" s="844"/>
      <c r="XN71" s="844"/>
      <c r="XO71" s="844"/>
      <c r="XP71" s="844"/>
      <c r="XQ71" s="844"/>
      <c r="XR71" s="844"/>
      <c r="XS71" s="844"/>
      <c r="XT71" s="844"/>
      <c r="XU71" s="844"/>
      <c r="XV71" s="844"/>
      <c r="XW71" s="844"/>
      <c r="XX71" s="844"/>
      <c r="XY71" s="844"/>
      <c r="XZ71" s="844"/>
      <c r="YA71" s="844"/>
      <c r="YB71" s="844"/>
      <c r="YC71" s="844"/>
      <c r="YD71" s="844"/>
      <c r="YE71" s="844"/>
      <c r="YF71" s="844"/>
      <c r="YG71" s="844"/>
      <c r="YH71" s="844"/>
      <c r="YI71" s="844"/>
      <c r="YJ71" s="844"/>
      <c r="YK71" s="844"/>
      <c r="YL71" s="844"/>
      <c r="YM71" s="844"/>
      <c r="YN71" s="844"/>
      <c r="YO71" s="844"/>
      <c r="YP71" s="844"/>
      <c r="YQ71" s="844"/>
      <c r="YR71" s="844"/>
      <c r="YS71" s="844"/>
      <c r="YT71" s="844"/>
      <c r="YU71" s="844"/>
      <c r="YV71" s="844"/>
      <c r="YW71" s="844"/>
      <c r="YX71" s="844"/>
      <c r="YY71" s="844"/>
      <c r="YZ71" s="844"/>
      <c r="ZA71" s="844"/>
      <c r="ZB71" s="844"/>
      <c r="ZC71" s="844"/>
      <c r="ZD71" s="844"/>
      <c r="ZE71" s="844"/>
      <c r="ZF71" s="844"/>
      <c r="ZG71" s="844"/>
      <c r="ZH71" s="844"/>
      <c r="ZI71" s="844"/>
      <c r="ZJ71" s="844"/>
      <c r="ZK71" s="844"/>
      <c r="ZL71" s="844"/>
      <c r="ZM71" s="844"/>
      <c r="ZN71" s="844"/>
      <c r="ZO71" s="844"/>
      <c r="ZP71" s="844"/>
      <c r="ZQ71" s="844"/>
      <c r="ZR71" s="844"/>
      <c r="ZS71" s="844"/>
      <c r="ZT71" s="844"/>
      <c r="ZU71" s="844"/>
      <c r="ZV71" s="844"/>
      <c r="ZW71" s="844"/>
      <c r="ZX71" s="844"/>
      <c r="ZY71" s="844"/>
      <c r="ZZ71" s="844"/>
      <c r="AAA71" s="844"/>
      <c r="AAB71" s="844"/>
      <c r="AAC71" s="844"/>
      <c r="AAD71" s="844"/>
      <c r="AAE71" s="844"/>
      <c r="AAF71" s="844"/>
      <c r="AAG71" s="844"/>
      <c r="AAH71" s="844"/>
      <c r="AAI71" s="844"/>
      <c r="AAJ71" s="844"/>
      <c r="AAK71" s="844"/>
      <c r="AAL71" s="844"/>
      <c r="AAM71" s="844"/>
      <c r="AAN71" s="844"/>
      <c r="AAO71" s="844"/>
      <c r="AAP71" s="844"/>
      <c r="AAQ71" s="844"/>
      <c r="AAR71" s="844"/>
      <c r="AAS71" s="844"/>
      <c r="AAT71" s="844"/>
      <c r="AAU71" s="844"/>
      <c r="AAV71" s="844"/>
      <c r="AAW71" s="844"/>
      <c r="AAX71" s="844"/>
      <c r="AAY71" s="844"/>
      <c r="AAZ71" s="844"/>
      <c r="ABA71" s="844"/>
      <c r="ABB71" s="844"/>
      <c r="ABC71" s="844"/>
      <c r="ABD71" s="844"/>
      <c r="ABE71" s="844"/>
      <c r="ABF71" s="844"/>
      <c r="ABG71" s="844"/>
      <c r="ABH71" s="844"/>
      <c r="ABI71" s="844"/>
      <c r="ABJ71" s="844"/>
      <c r="ABK71" s="844"/>
      <c r="ABL71" s="844"/>
      <c r="ABM71" s="844"/>
      <c r="ABN71" s="844"/>
      <c r="ABO71" s="844"/>
      <c r="ABP71" s="844"/>
      <c r="ABQ71" s="844"/>
      <c r="ABR71" s="844"/>
      <c r="ABS71" s="844"/>
      <c r="ABT71" s="844"/>
      <c r="ABU71" s="844"/>
      <c r="ABV71" s="844"/>
      <c r="ABW71" s="844"/>
      <c r="ABX71" s="844"/>
      <c r="ABY71" s="844"/>
      <c r="ABZ71" s="844"/>
      <c r="ACA71" s="844"/>
      <c r="ACB71" s="844"/>
      <c r="ACC71" s="844"/>
      <c r="ACD71" s="844"/>
      <c r="ACE71" s="844"/>
      <c r="ACF71" s="844"/>
      <c r="ACG71" s="844"/>
      <c r="ACH71" s="844"/>
      <c r="ACI71" s="844"/>
      <c r="ACJ71" s="844"/>
      <c r="ACK71" s="844"/>
      <c r="ACL71" s="844"/>
      <c r="ACM71" s="844"/>
      <c r="ACN71" s="844"/>
      <c r="ACO71" s="844"/>
      <c r="ACP71" s="844"/>
      <c r="ACQ71" s="844"/>
      <c r="ACR71" s="844"/>
      <c r="ACS71" s="844"/>
      <c r="ACT71" s="844"/>
      <c r="ACU71" s="844"/>
      <c r="ACV71" s="844"/>
      <c r="ACW71" s="844"/>
      <c r="ACX71" s="844"/>
      <c r="ACY71" s="844"/>
      <c r="ACZ71" s="844"/>
      <c r="ADA71" s="844"/>
      <c r="ADB71" s="844"/>
      <c r="ADC71" s="844"/>
      <c r="ADD71" s="844"/>
      <c r="ADE71" s="844"/>
      <c r="ADF71" s="844"/>
      <c r="ADG71" s="844"/>
      <c r="ADH71" s="844"/>
      <c r="ADI71" s="844"/>
      <c r="ADJ71" s="844"/>
      <c r="ADK71" s="844"/>
      <c r="ADL71" s="844"/>
      <c r="ADM71" s="844"/>
      <c r="ADN71" s="844"/>
      <c r="ADO71" s="844"/>
      <c r="ADP71" s="844"/>
      <c r="ADQ71" s="844"/>
      <c r="ADR71" s="844"/>
      <c r="ADS71" s="844"/>
      <c r="ADT71" s="844"/>
      <c r="ADU71" s="844"/>
      <c r="ADV71" s="844"/>
      <c r="ADW71" s="844"/>
      <c r="ADX71" s="844"/>
      <c r="ADY71" s="844"/>
      <c r="ADZ71" s="844"/>
      <c r="AEA71" s="844"/>
      <c r="AEB71" s="844"/>
      <c r="AEC71" s="844"/>
      <c r="AED71" s="844"/>
      <c r="AEE71" s="844"/>
      <c r="AEF71" s="844"/>
      <c r="AEG71" s="844"/>
      <c r="AEH71" s="844"/>
      <c r="AEI71" s="844"/>
      <c r="AEJ71" s="844"/>
      <c r="AEK71" s="844"/>
      <c r="AEL71" s="844"/>
      <c r="AEM71" s="844"/>
      <c r="AEN71" s="844"/>
      <c r="AEO71" s="844"/>
      <c r="AEP71" s="844"/>
      <c r="AEQ71" s="844"/>
      <c r="AER71" s="844"/>
      <c r="AES71" s="844"/>
      <c r="AET71" s="844"/>
      <c r="AEU71" s="844"/>
      <c r="AEV71" s="844"/>
      <c r="AEW71" s="844"/>
      <c r="AEX71" s="844"/>
      <c r="AEY71" s="844"/>
      <c r="AEZ71" s="844"/>
      <c r="AFA71" s="844"/>
      <c r="AFB71" s="844"/>
      <c r="AFC71" s="844"/>
      <c r="AFD71" s="844"/>
      <c r="AFE71" s="844"/>
      <c r="AFF71" s="844"/>
      <c r="AFG71" s="844"/>
      <c r="AFH71" s="844"/>
      <c r="AFI71" s="844"/>
      <c r="AFJ71" s="844"/>
      <c r="AFK71" s="844"/>
      <c r="AFL71" s="844"/>
      <c r="AFM71" s="844"/>
      <c r="AFN71" s="844"/>
      <c r="AFO71" s="844"/>
      <c r="AFP71" s="844"/>
      <c r="AFQ71" s="844"/>
      <c r="AFR71" s="844"/>
      <c r="AFS71" s="844"/>
      <c r="AFT71" s="844"/>
      <c r="AFU71" s="844"/>
      <c r="AFV71" s="844"/>
      <c r="AFW71" s="844"/>
      <c r="AFX71" s="844"/>
      <c r="AFY71" s="844"/>
      <c r="AFZ71" s="844"/>
      <c r="AGA71" s="844"/>
      <c r="AGB71" s="844"/>
      <c r="AGC71" s="844"/>
      <c r="AGD71" s="844"/>
      <c r="AGE71" s="844"/>
      <c r="AGF71" s="844"/>
      <c r="AGG71" s="844"/>
      <c r="AGH71" s="844"/>
      <c r="AGI71" s="844"/>
      <c r="AGJ71" s="844"/>
      <c r="AGK71" s="844"/>
      <c r="AGL71" s="844"/>
      <c r="AGM71" s="844"/>
      <c r="AGN71" s="844"/>
      <c r="AGO71" s="844"/>
      <c r="AGP71" s="844"/>
      <c r="AGQ71" s="844"/>
      <c r="AGR71" s="844"/>
      <c r="AGS71" s="844"/>
      <c r="AGT71" s="844"/>
      <c r="AGU71" s="844"/>
      <c r="AGV71" s="844"/>
      <c r="AGW71" s="844"/>
      <c r="AGX71" s="844"/>
      <c r="AGY71" s="844"/>
      <c r="AGZ71" s="844"/>
      <c r="AHA71" s="844"/>
      <c r="AHB71" s="844"/>
      <c r="AHC71" s="844"/>
      <c r="AHD71" s="844"/>
      <c r="AHE71" s="844"/>
      <c r="AHF71" s="844"/>
      <c r="AHG71" s="844"/>
      <c r="AHH71" s="844"/>
      <c r="AHI71" s="844"/>
      <c r="AHJ71" s="844"/>
      <c r="AHK71" s="844"/>
      <c r="AHL71" s="844"/>
      <c r="AHM71" s="844"/>
      <c r="AHN71" s="844"/>
      <c r="AHO71" s="844"/>
      <c r="AHP71" s="844"/>
      <c r="AHQ71" s="844"/>
      <c r="AHR71" s="844"/>
      <c r="AHS71" s="844"/>
      <c r="AHT71" s="844"/>
      <c r="AHU71" s="844"/>
      <c r="AHV71" s="844"/>
      <c r="AHW71" s="844"/>
      <c r="AHX71" s="844"/>
      <c r="AHY71" s="844"/>
      <c r="AHZ71" s="844"/>
      <c r="AIA71" s="844"/>
      <c r="AIB71" s="844"/>
      <c r="AIC71" s="844"/>
      <c r="AID71" s="844"/>
      <c r="AIE71" s="844"/>
      <c r="AIF71" s="844"/>
      <c r="AIG71" s="844"/>
      <c r="AIH71" s="844"/>
      <c r="AII71" s="844"/>
      <c r="AIJ71" s="844"/>
      <c r="AIK71" s="844"/>
      <c r="AIL71" s="844"/>
      <c r="AIM71" s="844"/>
      <c r="AIN71" s="844"/>
      <c r="AIO71" s="844"/>
      <c r="AIP71" s="844"/>
      <c r="AIQ71" s="844"/>
      <c r="AIR71" s="844"/>
      <c r="AIS71" s="844"/>
      <c r="AIT71" s="844"/>
      <c r="AIU71" s="844"/>
      <c r="AIV71" s="844"/>
      <c r="AIW71" s="844"/>
      <c r="AIX71" s="844"/>
      <c r="AIY71" s="844"/>
      <c r="AIZ71" s="844"/>
      <c r="AJA71" s="844"/>
      <c r="AJB71" s="844"/>
      <c r="AJC71" s="844"/>
      <c r="AJD71" s="844"/>
      <c r="AJE71" s="844"/>
      <c r="AJF71" s="844"/>
      <c r="AJG71" s="844"/>
      <c r="AJH71" s="844"/>
      <c r="AJI71" s="844"/>
      <c r="AJJ71" s="844"/>
      <c r="AJK71" s="844"/>
      <c r="AJL71" s="844"/>
      <c r="AJM71" s="844"/>
      <c r="AJN71" s="844"/>
      <c r="AJO71" s="844"/>
      <c r="AJP71" s="844"/>
      <c r="AJQ71" s="844"/>
      <c r="AJR71" s="844"/>
      <c r="AJS71" s="844"/>
      <c r="AJT71" s="844"/>
      <c r="AJU71" s="844"/>
      <c r="AJV71" s="844"/>
      <c r="AJW71" s="844"/>
      <c r="AJX71" s="844"/>
      <c r="AJY71" s="844"/>
      <c r="AJZ71" s="844"/>
      <c r="AKA71" s="844"/>
      <c r="AKB71" s="844"/>
      <c r="AKC71" s="844"/>
      <c r="AKD71" s="844"/>
      <c r="AKE71" s="844"/>
      <c r="AKF71" s="844"/>
      <c r="AKG71" s="844"/>
      <c r="AKH71" s="844"/>
      <c r="AKI71" s="844"/>
      <c r="AKJ71" s="844"/>
      <c r="AKK71" s="844"/>
      <c r="AKL71" s="844"/>
      <c r="AKM71" s="844"/>
      <c r="AKN71" s="844"/>
      <c r="AKO71" s="844"/>
      <c r="AKP71" s="844"/>
      <c r="AKQ71" s="844"/>
      <c r="AKR71" s="844"/>
      <c r="AKS71" s="844"/>
      <c r="AKT71" s="844"/>
      <c r="AKU71" s="844"/>
      <c r="AKV71" s="844"/>
      <c r="AKW71" s="844"/>
      <c r="AKX71" s="844"/>
      <c r="AKY71" s="844"/>
      <c r="AKZ71" s="844"/>
      <c r="ALA71" s="844"/>
      <c r="ALB71" s="844"/>
      <c r="ALC71" s="844"/>
      <c r="ALD71" s="844"/>
      <c r="ALE71" s="844"/>
      <c r="ALF71" s="844"/>
      <c r="ALG71" s="844"/>
      <c r="ALH71" s="844"/>
      <c r="ALI71" s="844"/>
      <c r="ALJ71" s="844"/>
      <c r="ALK71" s="844"/>
      <c r="ALL71" s="844"/>
      <c r="ALM71" s="844"/>
      <c r="ALN71" s="844"/>
      <c r="ALO71" s="844"/>
      <c r="ALP71" s="844"/>
      <c r="ALQ71" s="844"/>
      <c r="ALR71" s="844"/>
      <c r="ALS71" s="844"/>
      <c r="ALT71" s="844"/>
      <c r="ALU71" s="844"/>
      <c r="ALV71" s="844"/>
      <c r="ALW71" s="844"/>
      <c r="ALX71" s="844"/>
      <c r="ALY71" s="844"/>
      <c r="ALZ71" s="844"/>
      <c r="AMA71" s="844"/>
      <c r="AMB71" s="844"/>
      <c r="AMC71" s="844"/>
      <c r="AMD71" s="844"/>
      <c r="AME71" s="844"/>
      <c r="AMF71" s="844"/>
      <c r="AMG71" s="844"/>
      <c r="AMH71" s="844"/>
      <c r="AMI71" s="844"/>
      <c r="AMJ71" s="844"/>
      <c r="AMK71" s="844"/>
      <c r="AML71" s="844"/>
      <c r="AMM71" s="844"/>
      <c r="AMN71" s="844"/>
      <c r="AMO71" s="844"/>
      <c r="AMP71" s="844"/>
      <c r="AMQ71" s="844"/>
      <c r="AMR71" s="844"/>
      <c r="AMS71" s="844"/>
      <c r="AMT71" s="844"/>
      <c r="AMU71" s="844"/>
      <c r="AMV71" s="844"/>
      <c r="AMW71" s="844"/>
      <c r="AMX71" s="844"/>
      <c r="AMY71" s="844"/>
      <c r="AMZ71" s="844"/>
      <c r="ANA71" s="844"/>
      <c r="ANB71" s="844"/>
      <c r="ANC71" s="844"/>
      <c r="AND71" s="844"/>
      <c r="ANE71" s="844"/>
      <c r="ANF71" s="844"/>
      <c r="ANG71" s="844"/>
      <c r="ANH71" s="844"/>
      <c r="ANI71" s="844"/>
      <c r="ANJ71" s="844"/>
      <c r="ANK71" s="844"/>
      <c r="ANL71" s="844"/>
      <c r="ANM71" s="844"/>
      <c r="ANN71" s="844"/>
      <c r="ANO71" s="844"/>
      <c r="ANP71" s="844"/>
      <c r="ANQ71" s="844"/>
      <c r="ANR71" s="844"/>
      <c r="ANS71" s="844"/>
      <c r="ANT71" s="844"/>
      <c r="ANU71" s="844"/>
      <c r="ANV71" s="844"/>
      <c r="ANW71" s="844"/>
      <c r="ANX71" s="844"/>
      <c r="ANY71" s="844"/>
      <c r="ANZ71" s="844"/>
      <c r="AOA71" s="844"/>
      <c r="AOB71" s="844"/>
      <c r="AOC71" s="844"/>
      <c r="AOD71" s="844"/>
      <c r="AOE71" s="844"/>
      <c r="AOF71" s="844"/>
      <c r="AOG71" s="844"/>
      <c r="AOH71" s="844"/>
      <c r="AOI71" s="844"/>
      <c r="AOJ71" s="844"/>
      <c r="AOK71" s="844"/>
      <c r="AOL71" s="844"/>
      <c r="AOM71" s="844"/>
      <c r="AON71" s="844"/>
      <c r="AOO71" s="844"/>
      <c r="AOP71" s="844"/>
      <c r="AOQ71" s="844"/>
      <c r="AOR71" s="844"/>
      <c r="AOS71" s="844"/>
      <c r="AOT71" s="844"/>
      <c r="AOU71" s="844"/>
      <c r="AOV71" s="844"/>
      <c r="AOW71" s="844"/>
      <c r="AOX71" s="844"/>
      <c r="AOY71" s="844"/>
      <c r="AOZ71" s="844"/>
      <c r="APA71" s="844"/>
      <c r="APB71" s="844"/>
      <c r="APC71" s="844"/>
      <c r="APD71" s="844"/>
      <c r="APE71" s="844"/>
      <c r="APF71" s="844"/>
      <c r="APG71" s="844"/>
      <c r="APH71" s="844"/>
      <c r="API71" s="844"/>
      <c r="APJ71" s="844"/>
      <c r="APK71" s="844"/>
      <c r="APL71" s="844"/>
      <c r="APM71" s="844"/>
      <c r="APN71" s="844"/>
      <c r="APO71" s="844"/>
      <c r="APP71" s="844"/>
      <c r="APQ71" s="844"/>
      <c r="APR71" s="844"/>
      <c r="APS71" s="844"/>
      <c r="APT71" s="844"/>
      <c r="APU71" s="844"/>
      <c r="APV71" s="844"/>
      <c r="APW71" s="844"/>
      <c r="APX71" s="844"/>
      <c r="APY71" s="844"/>
      <c r="APZ71" s="844"/>
      <c r="AQA71" s="844"/>
      <c r="AQB71" s="844"/>
      <c r="AQC71" s="844"/>
      <c r="AQD71" s="844"/>
      <c r="AQE71" s="844"/>
      <c r="AQF71" s="844"/>
      <c r="AQG71" s="844"/>
      <c r="AQH71" s="844"/>
      <c r="AQI71" s="844"/>
      <c r="AQJ71" s="844"/>
      <c r="AQK71" s="844"/>
      <c r="AQL71" s="844"/>
      <c r="AQM71" s="844"/>
      <c r="AQN71" s="844"/>
      <c r="AQO71" s="844"/>
      <c r="AQP71" s="844"/>
      <c r="AQQ71" s="844"/>
      <c r="AQR71" s="844"/>
      <c r="AQS71" s="844"/>
      <c r="AQT71" s="844"/>
      <c r="AQU71" s="844"/>
      <c r="AQV71" s="844"/>
      <c r="AQW71" s="844"/>
      <c r="AQX71" s="844"/>
      <c r="AQY71" s="844"/>
      <c r="AQZ71" s="844"/>
      <c r="ARA71" s="844"/>
      <c r="ARB71" s="844"/>
      <c r="ARC71" s="844"/>
      <c r="ARD71" s="844"/>
      <c r="ARE71" s="844"/>
      <c r="ARF71" s="844"/>
      <c r="ARG71" s="844"/>
      <c r="ARH71" s="844"/>
      <c r="ARI71" s="844"/>
      <c r="ARJ71" s="844"/>
      <c r="ARK71" s="844"/>
      <c r="ARL71" s="844"/>
      <c r="ARM71" s="844"/>
      <c r="ARN71" s="844"/>
      <c r="ARO71" s="844"/>
      <c r="ARP71" s="844"/>
      <c r="ARQ71" s="844"/>
      <c r="ARR71" s="844"/>
      <c r="ARS71" s="844"/>
      <c r="ART71" s="844"/>
      <c r="ARU71" s="844"/>
      <c r="ARV71" s="844"/>
      <c r="ARW71" s="844"/>
      <c r="ARX71" s="844"/>
      <c r="ARY71" s="844"/>
      <c r="ARZ71" s="844"/>
      <c r="ASA71" s="844"/>
      <c r="ASB71" s="844"/>
      <c r="ASC71" s="844"/>
      <c r="ASD71" s="844"/>
      <c r="ASE71" s="844"/>
      <c r="ASF71" s="844"/>
      <c r="ASG71" s="844"/>
      <c r="ASH71" s="844"/>
      <c r="ASI71" s="844"/>
      <c r="ASJ71" s="844"/>
      <c r="ASK71" s="844"/>
      <c r="ASL71" s="844"/>
      <c r="ASM71" s="844"/>
      <c r="ASN71" s="844"/>
      <c r="ASO71" s="844"/>
      <c r="ASP71" s="844"/>
      <c r="ASQ71" s="844"/>
      <c r="ASR71" s="844"/>
      <c r="ASS71" s="844"/>
      <c r="AST71" s="844"/>
      <c r="ASU71" s="844"/>
      <c r="ASV71" s="844"/>
      <c r="ASW71" s="844"/>
      <c r="ASX71" s="844"/>
      <c r="ASY71" s="844"/>
      <c r="ASZ71" s="844"/>
      <c r="ATA71" s="844"/>
      <c r="ATB71" s="844"/>
      <c r="ATC71" s="844"/>
      <c r="ATD71" s="844"/>
      <c r="ATE71" s="844"/>
      <c r="ATF71" s="844"/>
      <c r="ATG71" s="844"/>
      <c r="ATH71" s="844"/>
      <c r="ATI71" s="844"/>
      <c r="ATJ71" s="844"/>
      <c r="ATK71" s="844"/>
      <c r="ATL71" s="844"/>
      <c r="ATM71" s="844"/>
      <c r="ATN71" s="844"/>
      <c r="ATO71" s="844"/>
      <c r="ATP71" s="844"/>
      <c r="ATQ71" s="844"/>
      <c r="ATR71" s="844"/>
      <c r="ATS71" s="844"/>
      <c r="ATT71" s="844"/>
      <c r="ATU71" s="844"/>
      <c r="ATV71" s="844"/>
      <c r="ATW71" s="844"/>
      <c r="ATX71" s="844"/>
      <c r="ATY71" s="844"/>
      <c r="ATZ71" s="844"/>
      <c r="AUA71" s="844"/>
      <c r="AUB71" s="844"/>
      <c r="AUC71" s="844"/>
      <c r="AUD71" s="844"/>
      <c r="AUE71" s="844"/>
      <c r="AUF71" s="844"/>
      <c r="AUG71" s="844"/>
      <c r="AUH71" s="844"/>
      <c r="AUI71" s="844"/>
      <c r="AUJ71" s="844"/>
      <c r="AUK71" s="844"/>
      <c r="AUL71" s="844"/>
      <c r="AUM71" s="844"/>
      <c r="AUN71" s="844"/>
      <c r="AUO71" s="844"/>
      <c r="AUP71" s="844"/>
      <c r="AUQ71" s="844"/>
      <c r="AUR71" s="844"/>
      <c r="AUS71" s="844"/>
      <c r="AUT71" s="844"/>
      <c r="AUU71" s="844"/>
      <c r="AUV71" s="844"/>
      <c r="AUW71" s="844"/>
      <c r="AUX71" s="844"/>
      <c r="AUY71" s="844"/>
      <c r="AUZ71" s="844"/>
      <c r="AVA71" s="844"/>
      <c r="AVB71" s="844"/>
      <c r="AVC71" s="844"/>
      <c r="AVD71" s="844"/>
      <c r="AVE71" s="844"/>
      <c r="AVF71" s="844"/>
      <c r="AVG71" s="844"/>
      <c r="AVH71" s="844"/>
      <c r="AVI71" s="844"/>
      <c r="AVJ71" s="844"/>
      <c r="AVK71" s="844"/>
      <c r="AVL71" s="844"/>
      <c r="AVM71" s="844"/>
      <c r="AVN71" s="844"/>
      <c r="AVO71" s="844"/>
      <c r="AVP71" s="844"/>
      <c r="AVQ71" s="844"/>
      <c r="AVR71" s="844"/>
      <c r="AVS71" s="844"/>
      <c r="AVT71" s="844"/>
      <c r="AVU71" s="844"/>
      <c r="AVV71" s="844"/>
      <c r="AVW71" s="844"/>
      <c r="AVX71" s="844"/>
      <c r="AVY71" s="844"/>
      <c r="AVZ71" s="844"/>
      <c r="AWA71" s="844"/>
      <c r="AWB71" s="844"/>
      <c r="AWC71" s="844"/>
      <c r="AWD71" s="844"/>
      <c r="AWE71" s="844"/>
      <c r="AWF71" s="844"/>
      <c r="AWG71" s="844"/>
      <c r="AWH71" s="844"/>
      <c r="AWI71" s="844"/>
      <c r="AWJ71" s="844"/>
      <c r="AWK71" s="844"/>
      <c r="AWL71" s="844"/>
      <c r="AWM71" s="844"/>
      <c r="AWN71" s="844"/>
      <c r="AWO71" s="844"/>
      <c r="AWP71" s="844"/>
      <c r="AWQ71" s="844"/>
      <c r="AWR71" s="844"/>
      <c r="AWS71" s="844"/>
      <c r="AWT71" s="844"/>
      <c r="AWU71" s="844"/>
      <c r="AWV71" s="844"/>
      <c r="AWW71" s="844"/>
      <c r="AWX71" s="844"/>
      <c r="AWY71" s="844"/>
      <c r="AWZ71" s="844"/>
      <c r="AXA71" s="844"/>
      <c r="AXB71" s="844"/>
      <c r="AXC71" s="844"/>
      <c r="AXD71" s="844"/>
      <c r="AXE71" s="844"/>
      <c r="AXF71" s="844"/>
      <c r="AXG71" s="844"/>
      <c r="AXH71" s="844"/>
      <c r="AXI71" s="844"/>
      <c r="AXJ71" s="844"/>
      <c r="AXK71" s="844"/>
      <c r="AXL71" s="844"/>
      <c r="AXM71" s="844"/>
      <c r="AXN71" s="844"/>
      <c r="AXO71" s="844"/>
      <c r="AXP71" s="844"/>
      <c r="AXQ71" s="844"/>
      <c r="AXR71" s="844"/>
      <c r="AXS71" s="844"/>
      <c r="AXT71" s="844"/>
      <c r="AXU71" s="844"/>
      <c r="AXV71" s="844"/>
      <c r="AXW71" s="844"/>
      <c r="AXX71" s="844"/>
      <c r="AXY71" s="844"/>
      <c r="AXZ71" s="844"/>
      <c r="AYA71" s="844"/>
      <c r="AYB71" s="844"/>
      <c r="AYC71" s="844"/>
      <c r="AYD71" s="844"/>
      <c r="AYE71" s="844"/>
      <c r="AYF71" s="844"/>
      <c r="AYG71" s="844"/>
      <c r="AYH71" s="844"/>
      <c r="AYI71" s="844"/>
      <c r="AYJ71" s="844"/>
      <c r="AYK71" s="844"/>
      <c r="AYL71" s="844"/>
      <c r="AYM71" s="844"/>
      <c r="AYN71" s="844"/>
      <c r="AYO71" s="844"/>
      <c r="AYP71" s="844"/>
      <c r="AYQ71" s="844"/>
      <c r="AYR71" s="844"/>
      <c r="AYS71" s="844"/>
    </row>
    <row r="72" spans="1:1345" s="744" customFormat="1">
      <c r="A72" s="717"/>
      <c r="B72" s="717"/>
      <c r="C72" s="717"/>
      <c r="D72" s="717"/>
      <c r="E72" s="717"/>
      <c r="F72" s="717"/>
      <c r="G72" s="717"/>
      <c r="H72" s="717"/>
      <c r="I72" s="717"/>
      <c r="J72" s="717"/>
      <c r="K72" s="762"/>
      <c r="L72" s="717"/>
      <c r="M72" s="717"/>
      <c r="N72" s="717"/>
      <c r="O72" s="717"/>
      <c r="P72" s="717"/>
      <c r="Q72" s="717"/>
      <c r="R72" s="717"/>
      <c r="S72" s="717"/>
      <c r="T72" s="717"/>
      <c r="U72" s="717"/>
      <c r="V72" s="717"/>
      <c r="W72" s="717"/>
      <c r="X72" s="717"/>
      <c r="Y72" s="717"/>
      <c r="Z72" s="717"/>
      <c r="AA72" s="717"/>
      <c r="AB72" s="717"/>
      <c r="AC72" s="717">
        <v>5683</v>
      </c>
      <c r="AD72" s="717"/>
      <c r="AE72" s="717"/>
      <c r="AF72" s="717"/>
      <c r="AG72" s="717"/>
      <c r="AH72" s="717"/>
      <c r="AI72" s="717"/>
      <c r="AJ72" s="717"/>
      <c r="AK72" s="717"/>
      <c r="AL72" s="717"/>
      <c r="AM72" s="717"/>
      <c r="AN72" s="717"/>
      <c r="AO72" s="717"/>
      <c r="AP72" s="717"/>
      <c r="AQ72" s="717"/>
      <c r="AR72" s="717"/>
      <c r="AS72" s="717"/>
      <c r="AT72" s="717"/>
      <c r="AU72" s="717"/>
      <c r="AV72" s="717"/>
      <c r="AW72" s="717"/>
      <c r="AX72" s="717"/>
      <c r="AY72" s="717"/>
      <c r="AZ72" s="717"/>
      <c r="BA72" s="717"/>
      <c r="BB72" s="717"/>
      <c r="BC72" s="717"/>
      <c r="BD72" s="717"/>
      <c r="BE72" s="717"/>
      <c r="BF72" s="717"/>
      <c r="BG72" s="717"/>
      <c r="BH72" s="717"/>
      <c r="BI72" s="717"/>
      <c r="BJ72" s="717"/>
      <c r="BK72" s="717"/>
      <c r="BL72" s="717"/>
      <c r="BM72" s="717"/>
      <c r="BN72" s="717"/>
      <c r="BO72" s="717"/>
      <c r="BP72" s="717">
        <v>1000</v>
      </c>
      <c r="BQ72" s="717">
        <v>-910</v>
      </c>
      <c r="BR72" s="717">
        <v>3385</v>
      </c>
      <c r="BS72" s="717"/>
      <c r="BT72" s="717"/>
      <c r="BU72" s="717"/>
      <c r="BV72" s="717"/>
      <c r="BW72" s="717"/>
      <c r="BX72" s="717"/>
      <c r="BY72" s="717"/>
      <c r="BZ72" s="717"/>
      <c r="CA72" s="717"/>
      <c r="CB72" s="717"/>
      <c r="CC72" s="717"/>
      <c r="CD72" s="717"/>
      <c r="CE72" s="717"/>
      <c r="CF72" s="717"/>
      <c r="CG72" s="717"/>
      <c r="CH72" s="717"/>
      <c r="CI72" s="717"/>
      <c r="CJ72" s="717"/>
      <c r="CK72" s="717"/>
      <c r="CL72" s="717"/>
      <c r="CM72" s="717"/>
      <c r="CN72" s="717"/>
      <c r="CO72" s="717"/>
      <c r="CP72" s="717"/>
      <c r="CQ72" s="717"/>
      <c r="CR72" s="717"/>
      <c r="CS72" s="717"/>
      <c r="CT72" s="717"/>
      <c r="CU72" s="717"/>
      <c r="CV72" s="717"/>
      <c r="CW72" s="717"/>
      <c r="CX72" s="717"/>
      <c r="CY72" s="717"/>
      <c r="CZ72" s="717"/>
      <c r="DA72" s="717"/>
      <c r="DB72" s="717"/>
      <c r="DC72" s="717"/>
      <c r="DD72" s="717"/>
      <c r="DE72" s="717"/>
      <c r="DF72" s="717"/>
      <c r="DG72" s="717"/>
      <c r="DH72" s="717"/>
      <c r="DI72" s="717"/>
      <c r="DJ72" s="717"/>
      <c r="DK72" s="717"/>
      <c r="DL72" s="717"/>
      <c r="DM72" s="717"/>
      <c r="DN72" s="717"/>
      <c r="DO72" s="717"/>
      <c r="DP72" s="717"/>
      <c r="DQ72" s="717"/>
      <c r="DR72" s="717"/>
      <c r="DS72" s="717"/>
      <c r="DT72" s="717"/>
      <c r="DU72" s="717"/>
      <c r="DV72" s="717"/>
      <c r="DW72" s="717"/>
      <c r="DX72" s="717"/>
      <c r="DY72" s="717"/>
      <c r="DZ72" s="717"/>
      <c r="EA72" s="717"/>
      <c r="EB72" s="717"/>
      <c r="EC72" s="717"/>
      <c r="ED72" s="717"/>
      <c r="EE72" s="717"/>
      <c r="EF72" s="717"/>
      <c r="EG72" s="717"/>
      <c r="EH72" s="717"/>
      <c r="EI72" s="717"/>
      <c r="EJ72" s="717"/>
      <c r="EK72" s="717"/>
      <c r="EL72" s="717"/>
      <c r="EM72" s="717"/>
      <c r="EN72" s="717"/>
      <c r="EO72" s="717"/>
      <c r="EP72" s="717"/>
      <c r="EQ72" s="717"/>
      <c r="ER72" s="717"/>
      <c r="ES72" s="717"/>
      <c r="ET72" s="717"/>
      <c r="EU72" s="717"/>
      <c r="EV72" s="717"/>
      <c r="EW72" s="717"/>
      <c r="EX72" s="717"/>
      <c r="EY72" s="717"/>
      <c r="EZ72" s="717"/>
      <c r="FA72" s="717"/>
      <c r="FB72" s="717"/>
      <c r="FC72" s="717"/>
      <c r="FD72" s="717"/>
      <c r="FE72" s="717"/>
      <c r="FF72" s="717"/>
      <c r="FG72" s="717"/>
      <c r="FH72" s="717"/>
      <c r="FI72" s="717"/>
      <c r="FJ72" s="717"/>
      <c r="FK72" s="717"/>
      <c r="FL72" s="717"/>
      <c r="FM72" s="717"/>
      <c r="FN72" s="717"/>
      <c r="FO72" s="717"/>
      <c r="FP72" s="717"/>
      <c r="FQ72" s="717"/>
      <c r="FR72" s="717"/>
      <c r="FS72" s="717"/>
      <c r="FT72" s="717"/>
      <c r="FU72" s="717"/>
      <c r="FV72" s="717"/>
      <c r="FW72" s="717"/>
      <c r="FX72" s="717"/>
      <c r="FY72" s="717"/>
      <c r="FZ72" s="717"/>
      <c r="GA72" s="717"/>
      <c r="GB72" s="717"/>
      <c r="GC72" s="717"/>
      <c r="GE72" s="836"/>
      <c r="GF72" s="844"/>
      <c r="GG72" s="844"/>
      <c r="GH72" s="844"/>
      <c r="GI72" s="844"/>
      <c r="GJ72" s="844"/>
      <c r="GK72" s="844"/>
      <c r="GL72" s="844"/>
      <c r="GM72" s="844"/>
      <c r="GN72" s="844"/>
      <c r="GO72" s="844"/>
      <c r="GP72" s="844"/>
      <c r="GQ72" s="844"/>
      <c r="GR72" s="844"/>
      <c r="GS72" s="844"/>
      <c r="GT72" s="844"/>
      <c r="GU72" s="844"/>
      <c r="GV72" s="844"/>
      <c r="GW72" s="844"/>
      <c r="GX72" s="844"/>
      <c r="GY72" s="844"/>
      <c r="GZ72" s="844"/>
      <c r="HA72" s="844"/>
      <c r="HB72" s="844"/>
      <c r="HC72" s="844"/>
      <c r="HD72" s="844"/>
      <c r="HE72" s="844"/>
      <c r="HF72" s="844"/>
      <c r="HG72" s="844"/>
      <c r="HH72" s="844"/>
      <c r="HI72" s="844"/>
      <c r="HJ72" s="844"/>
      <c r="HK72" s="844"/>
      <c r="HL72" s="844"/>
      <c r="HM72" s="844"/>
      <c r="HN72" s="844"/>
      <c r="HO72" s="844"/>
      <c r="HP72" s="844"/>
      <c r="HQ72" s="844"/>
      <c r="HR72" s="844"/>
      <c r="HS72" s="844"/>
      <c r="HT72" s="844"/>
      <c r="HU72" s="844"/>
      <c r="HV72" s="844"/>
      <c r="HW72" s="844"/>
      <c r="HX72" s="844"/>
      <c r="HY72" s="844"/>
      <c r="HZ72" s="844"/>
      <c r="IA72" s="844"/>
      <c r="IB72" s="844"/>
      <c r="IC72" s="844"/>
      <c r="ID72" s="844"/>
      <c r="IE72" s="844"/>
      <c r="IF72" s="844"/>
      <c r="IG72" s="844"/>
      <c r="IH72" s="844"/>
      <c r="II72" s="844"/>
      <c r="IJ72" s="844"/>
      <c r="IK72" s="844"/>
      <c r="IL72" s="844"/>
      <c r="IM72" s="844"/>
      <c r="IN72" s="844"/>
      <c r="IO72" s="844"/>
      <c r="IP72" s="844"/>
      <c r="IQ72" s="844"/>
      <c r="IR72" s="844"/>
      <c r="IS72" s="844"/>
      <c r="IT72" s="844"/>
      <c r="IU72" s="844"/>
      <c r="IV72" s="844"/>
      <c r="IW72" s="844"/>
      <c r="IX72" s="844"/>
      <c r="IY72" s="844"/>
      <c r="IZ72" s="844"/>
      <c r="JA72" s="844"/>
      <c r="JB72" s="844"/>
      <c r="JC72" s="844"/>
      <c r="JD72" s="844"/>
      <c r="JE72" s="844"/>
      <c r="JF72" s="844"/>
      <c r="JG72" s="844"/>
      <c r="JH72" s="844"/>
      <c r="JI72" s="844"/>
      <c r="JJ72" s="844"/>
      <c r="JK72" s="844"/>
      <c r="JL72" s="844"/>
      <c r="JM72" s="844"/>
      <c r="JN72" s="844"/>
      <c r="JO72" s="844"/>
      <c r="JP72" s="844"/>
      <c r="JQ72" s="844"/>
      <c r="JR72" s="844"/>
      <c r="JS72" s="844"/>
      <c r="JT72" s="844"/>
      <c r="JU72" s="844"/>
      <c r="JV72" s="844"/>
      <c r="JW72" s="844"/>
      <c r="JX72" s="844"/>
      <c r="JY72" s="844"/>
      <c r="JZ72" s="844"/>
      <c r="KA72" s="844"/>
      <c r="KB72" s="844"/>
      <c r="KC72" s="844"/>
      <c r="KD72" s="844"/>
      <c r="KE72" s="844"/>
      <c r="KF72" s="844"/>
      <c r="KG72" s="844"/>
      <c r="KH72" s="844"/>
      <c r="KI72" s="844"/>
      <c r="KJ72" s="844"/>
      <c r="KK72" s="844"/>
      <c r="KL72" s="844"/>
      <c r="KM72" s="844"/>
      <c r="KN72" s="844"/>
      <c r="KO72" s="844"/>
      <c r="KP72" s="844"/>
      <c r="KQ72" s="844"/>
      <c r="KR72" s="844"/>
      <c r="KS72" s="844"/>
      <c r="KT72" s="844"/>
      <c r="KU72" s="844"/>
      <c r="KV72" s="844"/>
      <c r="KW72" s="844"/>
      <c r="KX72" s="844"/>
      <c r="KY72" s="844"/>
      <c r="KZ72" s="844"/>
      <c r="LA72" s="844"/>
      <c r="LB72" s="844"/>
      <c r="LC72" s="844"/>
      <c r="LD72" s="844"/>
      <c r="LE72" s="844"/>
      <c r="LF72" s="844"/>
      <c r="LG72" s="844"/>
      <c r="LH72" s="844"/>
      <c r="LI72" s="844"/>
      <c r="LJ72" s="844"/>
      <c r="LK72" s="844"/>
      <c r="LL72" s="844"/>
      <c r="LM72" s="844"/>
      <c r="LN72" s="844"/>
      <c r="LO72" s="844"/>
      <c r="LP72" s="844"/>
      <c r="LQ72" s="844"/>
      <c r="LR72" s="844"/>
      <c r="LS72" s="844"/>
      <c r="LT72" s="844"/>
      <c r="LU72" s="844"/>
      <c r="LV72" s="844"/>
      <c r="LW72" s="844"/>
      <c r="LX72" s="844"/>
      <c r="LY72" s="844"/>
      <c r="LZ72" s="844"/>
      <c r="MA72" s="844"/>
      <c r="MB72" s="844"/>
      <c r="MC72" s="844"/>
      <c r="MD72" s="844"/>
      <c r="ME72" s="844"/>
      <c r="MF72" s="844"/>
      <c r="MG72" s="844"/>
      <c r="MH72" s="844"/>
      <c r="MI72" s="844"/>
      <c r="MJ72" s="844"/>
      <c r="MK72" s="844"/>
      <c r="ML72" s="844"/>
      <c r="MM72" s="844"/>
      <c r="MN72" s="844"/>
      <c r="MO72" s="844"/>
      <c r="MP72" s="844"/>
      <c r="MQ72" s="844"/>
      <c r="MR72" s="844"/>
      <c r="MS72" s="844"/>
      <c r="MT72" s="844"/>
      <c r="MU72" s="844"/>
      <c r="MV72" s="844"/>
      <c r="MW72" s="844"/>
      <c r="MX72" s="844"/>
      <c r="MY72" s="844"/>
      <c r="MZ72" s="844"/>
      <c r="NA72" s="844"/>
      <c r="NB72" s="844"/>
      <c r="NC72" s="844"/>
      <c r="ND72" s="844"/>
      <c r="NE72" s="844"/>
      <c r="NF72" s="844"/>
      <c r="NG72" s="844"/>
      <c r="NH72" s="844"/>
      <c r="NI72" s="844"/>
      <c r="NJ72" s="844"/>
      <c r="NK72" s="844"/>
      <c r="NL72" s="844"/>
      <c r="NM72" s="844"/>
      <c r="NN72" s="844"/>
      <c r="NO72" s="844"/>
      <c r="NP72" s="844"/>
      <c r="NQ72" s="844"/>
      <c r="NR72" s="844"/>
      <c r="NS72" s="844"/>
      <c r="NT72" s="844"/>
      <c r="NU72" s="844"/>
      <c r="NV72" s="844"/>
      <c r="NW72" s="844"/>
      <c r="NX72" s="844"/>
      <c r="NY72" s="844"/>
      <c r="NZ72" s="844"/>
      <c r="OA72" s="844"/>
      <c r="OB72" s="844"/>
      <c r="OC72" s="844"/>
      <c r="OD72" s="844"/>
      <c r="OE72" s="844"/>
      <c r="OF72" s="844"/>
      <c r="OG72" s="844"/>
      <c r="OH72" s="844"/>
      <c r="OI72" s="844"/>
      <c r="OJ72" s="844"/>
      <c r="OK72" s="844"/>
      <c r="OL72" s="844"/>
      <c r="OM72" s="844"/>
      <c r="ON72" s="844"/>
      <c r="OO72" s="844"/>
      <c r="OP72" s="844"/>
      <c r="OQ72" s="844"/>
      <c r="OR72" s="844"/>
      <c r="OS72" s="844"/>
      <c r="OT72" s="844"/>
      <c r="OU72" s="844"/>
      <c r="OV72" s="844"/>
      <c r="OW72" s="844"/>
      <c r="OX72" s="844"/>
      <c r="OY72" s="844"/>
      <c r="OZ72" s="844"/>
      <c r="PA72" s="844"/>
      <c r="PB72" s="844"/>
      <c r="PC72" s="844"/>
      <c r="PD72" s="844"/>
      <c r="PE72" s="844"/>
      <c r="PF72" s="844"/>
      <c r="PG72" s="844"/>
      <c r="PH72" s="844"/>
      <c r="PI72" s="844"/>
      <c r="PJ72" s="844"/>
      <c r="PK72" s="844"/>
      <c r="PL72" s="844"/>
      <c r="PM72" s="844"/>
      <c r="PN72" s="844"/>
      <c r="PO72" s="844"/>
      <c r="PP72" s="844"/>
      <c r="PQ72" s="844"/>
      <c r="PR72" s="844"/>
      <c r="PS72" s="844"/>
      <c r="PT72" s="844"/>
      <c r="PU72" s="844"/>
      <c r="PV72" s="844"/>
      <c r="PW72" s="844"/>
      <c r="PX72" s="844"/>
      <c r="PY72" s="844"/>
      <c r="PZ72" s="844"/>
      <c r="QA72" s="844"/>
      <c r="QB72" s="844"/>
      <c r="QC72" s="844"/>
      <c r="QD72" s="844"/>
      <c r="QE72" s="844"/>
      <c r="QF72" s="844"/>
      <c r="QG72" s="844"/>
      <c r="QH72" s="844"/>
      <c r="QI72" s="844"/>
      <c r="QJ72" s="844"/>
      <c r="QK72" s="844"/>
      <c r="QL72" s="844"/>
      <c r="QM72" s="844"/>
      <c r="QN72" s="844"/>
      <c r="QO72" s="844"/>
      <c r="QP72" s="844"/>
      <c r="QQ72" s="844"/>
      <c r="QR72" s="844"/>
      <c r="QS72" s="844"/>
      <c r="QT72" s="844"/>
      <c r="QU72" s="844"/>
      <c r="QV72" s="844"/>
      <c r="QW72" s="844"/>
      <c r="QX72" s="844"/>
      <c r="QY72" s="844"/>
      <c r="QZ72" s="844"/>
      <c r="RA72" s="844"/>
      <c r="RB72" s="844"/>
      <c r="RC72" s="844"/>
      <c r="RD72" s="844"/>
      <c r="RE72" s="844"/>
      <c r="RF72" s="844"/>
      <c r="RG72" s="844"/>
      <c r="RH72" s="844"/>
      <c r="RI72" s="844"/>
      <c r="RJ72" s="844"/>
      <c r="RK72" s="844"/>
      <c r="RL72" s="844"/>
      <c r="RM72" s="844"/>
      <c r="RN72" s="844"/>
      <c r="RO72" s="844"/>
      <c r="RP72" s="844"/>
      <c r="RQ72" s="844"/>
      <c r="RR72" s="844"/>
      <c r="RS72" s="844"/>
      <c r="RT72" s="844"/>
      <c r="RU72" s="844"/>
      <c r="RV72" s="844"/>
      <c r="RW72" s="844"/>
      <c r="RX72" s="844"/>
      <c r="RY72" s="844"/>
      <c r="RZ72" s="844"/>
      <c r="SA72" s="844"/>
      <c r="SB72" s="844"/>
      <c r="SC72" s="844"/>
      <c r="SD72" s="844"/>
      <c r="SE72" s="844"/>
      <c r="SF72" s="844"/>
      <c r="SG72" s="844"/>
      <c r="SH72" s="844"/>
      <c r="SI72" s="844"/>
      <c r="SJ72" s="844"/>
      <c r="SK72" s="844"/>
      <c r="SL72" s="844"/>
      <c r="SM72" s="844"/>
      <c r="SN72" s="844"/>
      <c r="SO72" s="844"/>
      <c r="SP72" s="844"/>
      <c r="SQ72" s="844"/>
      <c r="SR72" s="844"/>
      <c r="SS72" s="844"/>
      <c r="ST72" s="844"/>
      <c r="SU72" s="844"/>
      <c r="SV72" s="844"/>
      <c r="SW72" s="844"/>
      <c r="SX72" s="844"/>
      <c r="SY72" s="844"/>
      <c r="SZ72" s="844"/>
      <c r="TA72" s="844"/>
      <c r="TB72" s="844"/>
      <c r="TC72" s="844"/>
      <c r="TD72" s="844"/>
      <c r="TE72" s="844"/>
      <c r="TF72" s="844"/>
      <c r="TG72" s="844"/>
      <c r="TH72" s="844"/>
      <c r="TI72" s="844"/>
      <c r="TJ72" s="844"/>
      <c r="TK72" s="844"/>
      <c r="TL72" s="844"/>
      <c r="TM72" s="844"/>
      <c r="TN72" s="844"/>
      <c r="TO72" s="844"/>
      <c r="TP72" s="844"/>
      <c r="TQ72" s="844"/>
      <c r="TR72" s="844"/>
      <c r="TS72" s="844"/>
      <c r="TT72" s="844"/>
      <c r="TU72" s="844"/>
      <c r="TV72" s="844"/>
      <c r="TW72" s="844"/>
      <c r="TX72" s="844"/>
      <c r="TY72" s="844"/>
      <c r="TZ72" s="844"/>
      <c r="UA72" s="844"/>
      <c r="UB72" s="844"/>
      <c r="UC72" s="844"/>
      <c r="UD72" s="844"/>
      <c r="UE72" s="844"/>
      <c r="UF72" s="844"/>
      <c r="UG72" s="844"/>
      <c r="UH72" s="844"/>
      <c r="UI72" s="844"/>
      <c r="UJ72" s="844"/>
      <c r="UK72" s="844"/>
      <c r="UL72" s="844"/>
      <c r="UM72" s="844"/>
      <c r="UN72" s="844"/>
      <c r="UO72" s="844"/>
      <c r="UP72" s="844"/>
      <c r="UQ72" s="844"/>
      <c r="UR72" s="844"/>
      <c r="US72" s="844"/>
      <c r="UT72" s="844"/>
      <c r="UU72" s="844"/>
      <c r="UV72" s="844"/>
      <c r="UW72" s="844"/>
      <c r="UX72" s="844"/>
      <c r="UY72" s="844"/>
      <c r="UZ72" s="844"/>
      <c r="VA72" s="844"/>
      <c r="VB72" s="844"/>
      <c r="VC72" s="844"/>
      <c r="VD72" s="844"/>
      <c r="VE72" s="844"/>
      <c r="VF72" s="844"/>
      <c r="VG72" s="844"/>
      <c r="VH72" s="844"/>
      <c r="VI72" s="844"/>
      <c r="VJ72" s="844"/>
      <c r="VK72" s="844"/>
      <c r="VL72" s="844"/>
      <c r="VM72" s="844"/>
      <c r="VN72" s="844"/>
      <c r="VO72" s="844"/>
      <c r="VP72" s="844"/>
      <c r="VQ72" s="844"/>
      <c r="VR72" s="844"/>
      <c r="VS72" s="844"/>
      <c r="VT72" s="844"/>
      <c r="VU72" s="844"/>
      <c r="VV72" s="844"/>
      <c r="VW72" s="844"/>
      <c r="VX72" s="844"/>
      <c r="VY72" s="844"/>
      <c r="VZ72" s="844"/>
      <c r="WA72" s="844"/>
      <c r="WB72" s="844"/>
      <c r="WC72" s="844"/>
      <c r="WD72" s="844"/>
      <c r="WE72" s="844"/>
      <c r="WF72" s="844"/>
      <c r="WG72" s="844"/>
      <c r="WH72" s="844"/>
      <c r="WI72" s="844"/>
      <c r="WJ72" s="844"/>
      <c r="WK72" s="844"/>
      <c r="WL72" s="844"/>
      <c r="WM72" s="844"/>
      <c r="WN72" s="844"/>
      <c r="WO72" s="844"/>
      <c r="WP72" s="844"/>
      <c r="WQ72" s="844"/>
      <c r="WR72" s="844"/>
      <c r="WS72" s="844"/>
      <c r="WT72" s="844"/>
      <c r="WU72" s="844"/>
      <c r="WV72" s="844"/>
      <c r="WW72" s="844"/>
      <c r="WX72" s="844"/>
      <c r="WY72" s="844"/>
      <c r="WZ72" s="844"/>
      <c r="XA72" s="844"/>
      <c r="XB72" s="844"/>
      <c r="XC72" s="844"/>
      <c r="XD72" s="844"/>
      <c r="XE72" s="844"/>
      <c r="XF72" s="844"/>
      <c r="XG72" s="844"/>
      <c r="XH72" s="844"/>
      <c r="XI72" s="844"/>
      <c r="XJ72" s="844"/>
      <c r="XK72" s="844"/>
      <c r="XL72" s="844"/>
      <c r="XM72" s="844"/>
      <c r="XN72" s="844"/>
      <c r="XO72" s="844"/>
      <c r="XP72" s="844"/>
      <c r="XQ72" s="844"/>
      <c r="XR72" s="844"/>
      <c r="XS72" s="844"/>
      <c r="XT72" s="844"/>
      <c r="XU72" s="844"/>
      <c r="XV72" s="844"/>
      <c r="XW72" s="844"/>
      <c r="XX72" s="844"/>
      <c r="XY72" s="844"/>
      <c r="XZ72" s="844"/>
      <c r="YA72" s="844"/>
      <c r="YB72" s="844"/>
      <c r="YC72" s="844"/>
      <c r="YD72" s="844"/>
      <c r="YE72" s="844"/>
      <c r="YF72" s="844"/>
      <c r="YG72" s="844"/>
      <c r="YH72" s="844"/>
      <c r="YI72" s="844"/>
      <c r="YJ72" s="844"/>
      <c r="YK72" s="844"/>
      <c r="YL72" s="844"/>
      <c r="YM72" s="844"/>
      <c r="YN72" s="844"/>
      <c r="YO72" s="844"/>
      <c r="YP72" s="844"/>
      <c r="YQ72" s="844"/>
      <c r="YR72" s="844"/>
      <c r="YS72" s="844"/>
      <c r="YT72" s="844"/>
      <c r="YU72" s="844"/>
      <c r="YV72" s="844"/>
      <c r="YW72" s="844"/>
      <c r="YX72" s="844"/>
      <c r="YY72" s="844"/>
      <c r="YZ72" s="844"/>
      <c r="ZA72" s="844"/>
      <c r="ZB72" s="844"/>
      <c r="ZC72" s="844"/>
      <c r="ZD72" s="844"/>
      <c r="ZE72" s="844"/>
      <c r="ZF72" s="844"/>
      <c r="ZG72" s="844"/>
      <c r="ZH72" s="844"/>
      <c r="ZI72" s="844"/>
      <c r="ZJ72" s="844"/>
      <c r="ZK72" s="844"/>
      <c r="ZL72" s="844"/>
      <c r="ZM72" s="844"/>
      <c r="ZN72" s="844"/>
      <c r="ZO72" s="844"/>
      <c r="ZP72" s="844"/>
      <c r="ZQ72" s="844"/>
      <c r="ZR72" s="844"/>
      <c r="ZS72" s="844"/>
      <c r="ZT72" s="844"/>
      <c r="ZU72" s="844"/>
      <c r="ZV72" s="844"/>
      <c r="ZW72" s="844"/>
      <c r="ZX72" s="844"/>
      <c r="ZY72" s="844"/>
      <c r="ZZ72" s="844"/>
      <c r="AAA72" s="844"/>
      <c r="AAB72" s="844"/>
      <c r="AAC72" s="844"/>
      <c r="AAD72" s="844"/>
      <c r="AAE72" s="844"/>
      <c r="AAF72" s="844"/>
      <c r="AAG72" s="844"/>
      <c r="AAH72" s="844"/>
      <c r="AAI72" s="844"/>
      <c r="AAJ72" s="844"/>
      <c r="AAK72" s="844"/>
      <c r="AAL72" s="844"/>
      <c r="AAM72" s="844"/>
      <c r="AAN72" s="844"/>
      <c r="AAO72" s="844"/>
      <c r="AAP72" s="844"/>
      <c r="AAQ72" s="844"/>
      <c r="AAR72" s="844"/>
      <c r="AAS72" s="844"/>
      <c r="AAT72" s="844"/>
      <c r="AAU72" s="844"/>
      <c r="AAV72" s="844"/>
      <c r="AAW72" s="844"/>
      <c r="AAX72" s="844"/>
      <c r="AAY72" s="844"/>
      <c r="AAZ72" s="844"/>
      <c r="ABA72" s="844"/>
      <c r="ABB72" s="844"/>
      <c r="ABC72" s="844"/>
      <c r="ABD72" s="844"/>
      <c r="ABE72" s="844"/>
      <c r="ABF72" s="844"/>
      <c r="ABG72" s="844"/>
      <c r="ABH72" s="844"/>
      <c r="ABI72" s="844"/>
      <c r="ABJ72" s="844"/>
      <c r="ABK72" s="844"/>
      <c r="ABL72" s="844"/>
      <c r="ABM72" s="844"/>
      <c r="ABN72" s="844"/>
      <c r="ABO72" s="844"/>
      <c r="ABP72" s="844"/>
      <c r="ABQ72" s="844"/>
      <c r="ABR72" s="844"/>
      <c r="ABS72" s="844"/>
      <c r="ABT72" s="844"/>
      <c r="ABU72" s="844"/>
      <c r="ABV72" s="844"/>
      <c r="ABW72" s="844"/>
      <c r="ABX72" s="844"/>
      <c r="ABY72" s="844"/>
      <c r="ABZ72" s="844"/>
      <c r="ACA72" s="844"/>
      <c r="ACB72" s="844"/>
      <c r="ACC72" s="844"/>
      <c r="ACD72" s="844"/>
      <c r="ACE72" s="844"/>
      <c r="ACF72" s="844"/>
      <c r="ACG72" s="844"/>
      <c r="ACH72" s="844"/>
      <c r="ACI72" s="844"/>
      <c r="ACJ72" s="844"/>
      <c r="ACK72" s="844"/>
      <c r="ACL72" s="844"/>
      <c r="ACM72" s="844"/>
      <c r="ACN72" s="844"/>
      <c r="ACO72" s="844"/>
      <c r="ACP72" s="844"/>
      <c r="ACQ72" s="844"/>
      <c r="ACR72" s="844"/>
      <c r="ACS72" s="844"/>
      <c r="ACT72" s="844"/>
      <c r="ACU72" s="844"/>
      <c r="ACV72" s="844"/>
      <c r="ACW72" s="844"/>
      <c r="ACX72" s="844"/>
      <c r="ACY72" s="844"/>
      <c r="ACZ72" s="844"/>
      <c r="ADA72" s="844"/>
      <c r="ADB72" s="844"/>
      <c r="ADC72" s="844"/>
      <c r="ADD72" s="844"/>
      <c r="ADE72" s="844"/>
      <c r="ADF72" s="844"/>
      <c r="ADG72" s="844"/>
      <c r="ADH72" s="844"/>
      <c r="ADI72" s="844"/>
      <c r="ADJ72" s="844"/>
      <c r="ADK72" s="844"/>
      <c r="ADL72" s="844"/>
      <c r="ADM72" s="844"/>
      <c r="ADN72" s="844"/>
      <c r="ADO72" s="844"/>
      <c r="ADP72" s="844"/>
      <c r="ADQ72" s="844"/>
      <c r="ADR72" s="844"/>
      <c r="ADS72" s="844"/>
      <c r="ADT72" s="844"/>
      <c r="ADU72" s="844"/>
      <c r="ADV72" s="844"/>
      <c r="ADW72" s="844"/>
      <c r="ADX72" s="844"/>
      <c r="ADY72" s="844"/>
      <c r="ADZ72" s="844"/>
      <c r="AEA72" s="844"/>
      <c r="AEB72" s="844"/>
      <c r="AEC72" s="844"/>
      <c r="AED72" s="844"/>
      <c r="AEE72" s="844"/>
      <c r="AEF72" s="844"/>
      <c r="AEG72" s="844"/>
      <c r="AEH72" s="844"/>
      <c r="AEI72" s="844"/>
      <c r="AEJ72" s="844"/>
      <c r="AEK72" s="844"/>
      <c r="AEL72" s="844"/>
      <c r="AEM72" s="844"/>
      <c r="AEN72" s="844"/>
      <c r="AEO72" s="844"/>
      <c r="AEP72" s="844"/>
      <c r="AEQ72" s="844"/>
      <c r="AER72" s="844"/>
      <c r="AES72" s="844"/>
      <c r="AET72" s="844"/>
      <c r="AEU72" s="844"/>
      <c r="AEV72" s="844"/>
      <c r="AEW72" s="844"/>
      <c r="AEX72" s="844"/>
      <c r="AEY72" s="844"/>
      <c r="AEZ72" s="844"/>
      <c r="AFA72" s="844"/>
      <c r="AFB72" s="844"/>
      <c r="AFC72" s="844"/>
      <c r="AFD72" s="844"/>
      <c r="AFE72" s="844"/>
      <c r="AFF72" s="844"/>
      <c r="AFG72" s="844"/>
      <c r="AFH72" s="844"/>
      <c r="AFI72" s="844"/>
      <c r="AFJ72" s="844"/>
      <c r="AFK72" s="844"/>
      <c r="AFL72" s="844"/>
      <c r="AFM72" s="844"/>
      <c r="AFN72" s="844"/>
      <c r="AFO72" s="844"/>
      <c r="AFP72" s="844"/>
      <c r="AFQ72" s="844"/>
      <c r="AFR72" s="844"/>
      <c r="AFS72" s="844"/>
      <c r="AFT72" s="844"/>
      <c r="AFU72" s="844"/>
      <c r="AFV72" s="844"/>
      <c r="AFW72" s="844"/>
      <c r="AFX72" s="844"/>
      <c r="AFY72" s="844"/>
      <c r="AFZ72" s="844"/>
      <c r="AGA72" s="844"/>
      <c r="AGB72" s="844"/>
      <c r="AGC72" s="844"/>
      <c r="AGD72" s="844"/>
      <c r="AGE72" s="844"/>
      <c r="AGF72" s="844"/>
      <c r="AGG72" s="844"/>
      <c r="AGH72" s="844"/>
      <c r="AGI72" s="844"/>
      <c r="AGJ72" s="844"/>
      <c r="AGK72" s="844"/>
      <c r="AGL72" s="844"/>
      <c r="AGM72" s="844"/>
      <c r="AGN72" s="844"/>
      <c r="AGO72" s="844"/>
      <c r="AGP72" s="844"/>
      <c r="AGQ72" s="844"/>
      <c r="AGR72" s="844"/>
      <c r="AGS72" s="844"/>
      <c r="AGT72" s="844"/>
      <c r="AGU72" s="844"/>
      <c r="AGV72" s="844"/>
      <c r="AGW72" s="844"/>
      <c r="AGX72" s="844"/>
      <c r="AGY72" s="844"/>
      <c r="AGZ72" s="844"/>
      <c r="AHA72" s="844"/>
      <c r="AHB72" s="844"/>
      <c r="AHC72" s="844"/>
      <c r="AHD72" s="844"/>
      <c r="AHE72" s="844"/>
      <c r="AHF72" s="844"/>
      <c r="AHG72" s="844"/>
      <c r="AHH72" s="844"/>
      <c r="AHI72" s="844"/>
      <c r="AHJ72" s="844"/>
      <c r="AHK72" s="844"/>
      <c r="AHL72" s="844"/>
      <c r="AHM72" s="844"/>
      <c r="AHN72" s="844"/>
      <c r="AHO72" s="844"/>
      <c r="AHP72" s="844"/>
      <c r="AHQ72" s="844"/>
      <c r="AHR72" s="844"/>
      <c r="AHS72" s="844"/>
      <c r="AHT72" s="844"/>
      <c r="AHU72" s="844"/>
      <c r="AHV72" s="844"/>
      <c r="AHW72" s="844"/>
      <c r="AHX72" s="844"/>
      <c r="AHY72" s="844"/>
      <c r="AHZ72" s="844"/>
      <c r="AIA72" s="844"/>
      <c r="AIB72" s="844"/>
      <c r="AIC72" s="844"/>
      <c r="AID72" s="844"/>
      <c r="AIE72" s="844"/>
      <c r="AIF72" s="844"/>
      <c r="AIG72" s="844"/>
      <c r="AIH72" s="844"/>
      <c r="AII72" s="844"/>
      <c r="AIJ72" s="844"/>
      <c r="AIK72" s="844"/>
      <c r="AIL72" s="844"/>
      <c r="AIM72" s="844"/>
      <c r="AIN72" s="844"/>
      <c r="AIO72" s="844"/>
      <c r="AIP72" s="844"/>
      <c r="AIQ72" s="844"/>
      <c r="AIR72" s="844"/>
      <c r="AIS72" s="844"/>
      <c r="AIT72" s="844"/>
      <c r="AIU72" s="844"/>
      <c r="AIV72" s="844"/>
      <c r="AIW72" s="844"/>
      <c r="AIX72" s="844"/>
      <c r="AIY72" s="844"/>
      <c r="AIZ72" s="844"/>
      <c r="AJA72" s="844"/>
      <c r="AJB72" s="844"/>
      <c r="AJC72" s="844"/>
      <c r="AJD72" s="844"/>
      <c r="AJE72" s="844"/>
      <c r="AJF72" s="844"/>
      <c r="AJG72" s="844"/>
      <c r="AJH72" s="844"/>
      <c r="AJI72" s="844"/>
      <c r="AJJ72" s="844"/>
      <c r="AJK72" s="844"/>
      <c r="AJL72" s="844"/>
      <c r="AJM72" s="844"/>
      <c r="AJN72" s="844"/>
      <c r="AJO72" s="844"/>
      <c r="AJP72" s="844"/>
      <c r="AJQ72" s="844"/>
      <c r="AJR72" s="844"/>
      <c r="AJS72" s="844"/>
      <c r="AJT72" s="844"/>
      <c r="AJU72" s="844"/>
      <c r="AJV72" s="844"/>
      <c r="AJW72" s="844"/>
      <c r="AJX72" s="844"/>
      <c r="AJY72" s="844"/>
      <c r="AJZ72" s="844"/>
      <c r="AKA72" s="844"/>
      <c r="AKB72" s="844"/>
      <c r="AKC72" s="844"/>
      <c r="AKD72" s="844"/>
      <c r="AKE72" s="844"/>
      <c r="AKF72" s="844"/>
      <c r="AKG72" s="844"/>
      <c r="AKH72" s="844"/>
      <c r="AKI72" s="844"/>
      <c r="AKJ72" s="844"/>
      <c r="AKK72" s="844"/>
      <c r="AKL72" s="844"/>
      <c r="AKM72" s="844"/>
      <c r="AKN72" s="844"/>
      <c r="AKO72" s="844"/>
      <c r="AKP72" s="844"/>
      <c r="AKQ72" s="844"/>
      <c r="AKR72" s="844"/>
      <c r="AKS72" s="844"/>
      <c r="AKT72" s="844"/>
      <c r="AKU72" s="844"/>
      <c r="AKV72" s="844"/>
      <c r="AKW72" s="844"/>
      <c r="AKX72" s="844"/>
      <c r="AKY72" s="844"/>
      <c r="AKZ72" s="844"/>
      <c r="ALA72" s="844"/>
      <c r="ALB72" s="844"/>
      <c r="ALC72" s="844"/>
      <c r="ALD72" s="844"/>
      <c r="ALE72" s="844"/>
      <c r="ALF72" s="844"/>
      <c r="ALG72" s="844"/>
      <c r="ALH72" s="844"/>
      <c r="ALI72" s="844"/>
      <c r="ALJ72" s="844"/>
      <c r="ALK72" s="844"/>
      <c r="ALL72" s="844"/>
      <c r="ALM72" s="844"/>
      <c r="ALN72" s="844"/>
      <c r="ALO72" s="844"/>
      <c r="ALP72" s="844"/>
      <c r="ALQ72" s="844"/>
      <c r="ALR72" s="844"/>
      <c r="ALS72" s="844"/>
      <c r="ALT72" s="844"/>
      <c r="ALU72" s="844"/>
      <c r="ALV72" s="844"/>
      <c r="ALW72" s="844"/>
      <c r="ALX72" s="844"/>
      <c r="ALY72" s="844"/>
      <c r="ALZ72" s="844"/>
      <c r="AMA72" s="844"/>
      <c r="AMB72" s="844"/>
      <c r="AMC72" s="844"/>
      <c r="AMD72" s="844"/>
      <c r="AME72" s="844"/>
      <c r="AMF72" s="844"/>
      <c r="AMG72" s="844"/>
      <c r="AMH72" s="844"/>
      <c r="AMI72" s="844"/>
      <c r="AMJ72" s="844"/>
      <c r="AMK72" s="844"/>
      <c r="AML72" s="844"/>
      <c r="AMM72" s="844"/>
      <c r="AMN72" s="844"/>
      <c r="AMO72" s="844"/>
      <c r="AMP72" s="844"/>
      <c r="AMQ72" s="844"/>
      <c r="AMR72" s="844"/>
      <c r="AMS72" s="844"/>
      <c r="AMT72" s="844"/>
      <c r="AMU72" s="844"/>
      <c r="AMV72" s="844"/>
      <c r="AMW72" s="844"/>
      <c r="AMX72" s="844"/>
      <c r="AMY72" s="844"/>
      <c r="AMZ72" s="844"/>
      <c r="ANA72" s="844"/>
      <c r="ANB72" s="844"/>
      <c r="ANC72" s="844"/>
      <c r="AND72" s="844"/>
      <c r="ANE72" s="844"/>
      <c r="ANF72" s="844"/>
      <c r="ANG72" s="844"/>
      <c r="ANH72" s="844"/>
      <c r="ANI72" s="844"/>
      <c r="ANJ72" s="844"/>
      <c r="ANK72" s="844"/>
      <c r="ANL72" s="844"/>
      <c r="ANM72" s="844"/>
      <c r="ANN72" s="844"/>
      <c r="ANO72" s="844"/>
      <c r="ANP72" s="844"/>
      <c r="ANQ72" s="844"/>
      <c r="ANR72" s="844"/>
      <c r="ANS72" s="844"/>
      <c r="ANT72" s="844"/>
      <c r="ANU72" s="844"/>
      <c r="ANV72" s="844"/>
      <c r="ANW72" s="844"/>
      <c r="ANX72" s="844"/>
      <c r="ANY72" s="844"/>
      <c r="ANZ72" s="844"/>
      <c r="AOA72" s="844"/>
      <c r="AOB72" s="844"/>
      <c r="AOC72" s="844"/>
      <c r="AOD72" s="844"/>
      <c r="AOE72" s="844"/>
      <c r="AOF72" s="844"/>
      <c r="AOG72" s="844"/>
      <c r="AOH72" s="844"/>
      <c r="AOI72" s="844"/>
      <c r="AOJ72" s="844"/>
      <c r="AOK72" s="844"/>
      <c r="AOL72" s="844"/>
      <c r="AOM72" s="844"/>
      <c r="AON72" s="844"/>
      <c r="AOO72" s="844"/>
      <c r="AOP72" s="844"/>
      <c r="AOQ72" s="844"/>
      <c r="AOR72" s="844"/>
      <c r="AOS72" s="844"/>
      <c r="AOT72" s="844"/>
      <c r="AOU72" s="844"/>
      <c r="AOV72" s="844"/>
      <c r="AOW72" s="844"/>
      <c r="AOX72" s="844"/>
      <c r="AOY72" s="844"/>
      <c r="AOZ72" s="844"/>
      <c r="APA72" s="844"/>
      <c r="APB72" s="844"/>
      <c r="APC72" s="844"/>
      <c r="APD72" s="844"/>
      <c r="APE72" s="844"/>
      <c r="APF72" s="844"/>
      <c r="APG72" s="844"/>
      <c r="APH72" s="844"/>
      <c r="API72" s="844"/>
      <c r="APJ72" s="844"/>
      <c r="APK72" s="844"/>
      <c r="APL72" s="844"/>
      <c r="APM72" s="844"/>
      <c r="APN72" s="844"/>
      <c r="APO72" s="844"/>
      <c r="APP72" s="844"/>
      <c r="APQ72" s="844"/>
      <c r="APR72" s="844"/>
      <c r="APS72" s="844"/>
      <c r="APT72" s="844"/>
      <c r="APU72" s="844"/>
      <c r="APV72" s="844"/>
      <c r="APW72" s="844"/>
      <c r="APX72" s="844"/>
      <c r="APY72" s="844"/>
      <c r="APZ72" s="844"/>
      <c r="AQA72" s="844"/>
      <c r="AQB72" s="844"/>
      <c r="AQC72" s="844"/>
      <c r="AQD72" s="844"/>
      <c r="AQE72" s="844"/>
      <c r="AQF72" s="844"/>
      <c r="AQG72" s="844"/>
      <c r="AQH72" s="844"/>
      <c r="AQI72" s="844"/>
      <c r="AQJ72" s="844"/>
      <c r="AQK72" s="844"/>
      <c r="AQL72" s="844"/>
      <c r="AQM72" s="844"/>
      <c r="AQN72" s="844"/>
      <c r="AQO72" s="844"/>
      <c r="AQP72" s="844"/>
      <c r="AQQ72" s="844"/>
      <c r="AQR72" s="844"/>
      <c r="AQS72" s="844"/>
      <c r="AQT72" s="844"/>
      <c r="AQU72" s="844"/>
      <c r="AQV72" s="844"/>
      <c r="AQW72" s="844"/>
      <c r="AQX72" s="844"/>
      <c r="AQY72" s="844"/>
      <c r="AQZ72" s="844"/>
      <c r="ARA72" s="844"/>
      <c r="ARB72" s="844"/>
      <c r="ARC72" s="844"/>
      <c r="ARD72" s="844"/>
      <c r="ARE72" s="844"/>
      <c r="ARF72" s="844"/>
      <c r="ARG72" s="844"/>
      <c r="ARH72" s="844"/>
      <c r="ARI72" s="844"/>
      <c r="ARJ72" s="844"/>
      <c r="ARK72" s="844"/>
      <c r="ARL72" s="844"/>
      <c r="ARM72" s="844"/>
      <c r="ARN72" s="844"/>
      <c r="ARO72" s="844"/>
      <c r="ARP72" s="844"/>
      <c r="ARQ72" s="844"/>
      <c r="ARR72" s="844"/>
      <c r="ARS72" s="844"/>
      <c r="ART72" s="844"/>
      <c r="ARU72" s="844"/>
      <c r="ARV72" s="844"/>
      <c r="ARW72" s="844"/>
      <c r="ARX72" s="844"/>
      <c r="ARY72" s="844"/>
      <c r="ARZ72" s="844"/>
      <c r="ASA72" s="844"/>
      <c r="ASB72" s="844"/>
      <c r="ASC72" s="844"/>
      <c r="ASD72" s="844"/>
      <c r="ASE72" s="844"/>
      <c r="ASF72" s="844"/>
      <c r="ASG72" s="844"/>
      <c r="ASH72" s="844"/>
      <c r="ASI72" s="844"/>
      <c r="ASJ72" s="844"/>
      <c r="ASK72" s="844"/>
      <c r="ASL72" s="844"/>
      <c r="ASM72" s="844"/>
      <c r="ASN72" s="844"/>
      <c r="ASO72" s="844"/>
      <c r="ASP72" s="844"/>
      <c r="ASQ72" s="844"/>
      <c r="ASR72" s="844"/>
      <c r="ASS72" s="844"/>
      <c r="AST72" s="844"/>
      <c r="ASU72" s="844"/>
      <c r="ASV72" s="844"/>
      <c r="ASW72" s="844"/>
      <c r="ASX72" s="844"/>
      <c r="ASY72" s="844"/>
      <c r="ASZ72" s="844"/>
      <c r="ATA72" s="844"/>
      <c r="ATB72" s="844"/>
      <c r="ATC72" s="844"/>
      <c r="ATD72" s="844"/>
      <c r="ATE72" s="844"/>
      <c r="ATF72" s="844"/>
      <c r="ATG72" s="844"/>
      <c r="ATH72" s="844"/>
      <c r="ATI72" s="844"/>
      <c r="ATJ72" s="844"/>
      <c r="ATK72" s="844"/>
      <c r="ATL72" s="844"/>
      <c r="ATM72" s="844"/>
      <c r="ATN72" s="844"/>
      <c r="ATO72" s="844"/>
      <c r="ATP72" s="844"/>
      <c r="ATQ72" s="844"/>
      <c r="ATR72" s="844"/>
      <c r="ATS72" s="844"/>
      <c r="ATT72" s="844"/>
      <c r="ATU72" s="844"/>
      <c r="ATV72" s="844"/>
      <c r="ATW72" s="844"/>
      <c r="ATX72" s="844"/>
      <c r="ATY72" s="844"/>
      <c r="ATZ72" s="844"/>
      <c r="AUA72" s="844"/>
      <c r="AUB72" s="844"/>
      <c r="AUC72" s="844"/>
      <c r="AUD72" s="844"/>
      <c r="AUE72" s="844"/>
      <c r="AUF72" s="844"/>
      <c r="AUG72" s="844"/>
      <c r="AUH72" s="844"/>
      <c r="AUI72" s="844"/>
      <c r="AUJ72" s="844"/>
      <c r="AUK72" s="844"/>
      <c r="AUL72" s="844"/>
      <c r="AUM72" s="844"/>
      <c r="AUN72" s="844"/>
      <c r="AUO72" s="844"/>
      <c r="AUP72" s="844"/>
      <c r="AUQ72" s="844"/>
      <c r="AUR72" s="844"/>
      <c r="AUS72" s="844"/>
      <c r="AUT72" s="844"/>
      <c r="AUU72" s="844"/>
      <c r="AUV72" s="844"/>
      <c r="AUW72" s="844"/>
      <c r="AUX72" s="844"/>
      <c r="AUY72" s="844"/>
      <c r="AUZ72" s="844"/>
      <c r="AVA72" s="844"/>
      <c r="AVB72" s="844"/>
      <c r="AVC72" s="844"/>
      <c r="AVD72" s="844"/>
      <c r="AVE72" s="844"/>
      <c r="AVF72" s="844"/>
      <c r="AVG72" s="844"/>
      <c r="AVH72" s="844"/>
      <c r="AVI72" s="844"/>
      <c r="AVJ72" s="844"/>
      <c r="AVK72" s="844"/>
      <c r="AVL72" s="844"/>
      <c r="AVM72" s="844"/>
      <c r="AVN72" s="844"/>
      <c r="AVO72" s="844"/>
      <c r="AVP72" s="844"/>
      <c r="AVQ72" s="844"/>
      <c r="AVR72" s="844"/>
      <c r="AVS72" s="844"/>
      <c r="AVT72" s="844"/>
      <c r="AVU72" s="844"/>
      <c r="AVV72" s="844"/>
      <c r="AVW72" s="844"/>
      <c r="AVX72" s="844"/>
      <c r="AVY72" s="844"/>
      <c r="AVZ72" s="844"/>
      <c r="AWA72" s="844"/>
      <c r="AWB72" s="844"/>
      <c r="AWC72" s="844"/>
      <c r="AWD72" s="844"/>
      <c r="AWE72" s="844"/>
      <c r="AWF72" s="844"/>
      <c r="AWG72" s="844"/>
      <c r="AWH72" s="844"/>
      <c r="AWI72" s="844"/>
      <c r="AWJ72" s="844"/>
      <c r="AWK72" s="844"/>
      <c r="AWL72" s="844"/>
      <c r="AWM72" s="844"/>
      <c r="AWN72" s="844"/>
      <c r="AWO72" s="844"/>
      <c r="AWP72" s="844"/>
      <c r="AWQ72" s="844"/>
      <c r="AWR72" s="844"/>
      <c r="AWS72" s="844"/>
      <c r="AWT72" s="844"/>
      <c r="AWU72" s="844"/>
      <c r="AWV72" s="844"/>
      <c r="AWW72" s="844"/>
      <c r="AWX72" s="844"/>
      <c r="AWY72" s="844"/>
      <c r="AWZ72" s="844"/>
      <c r="AXA72" s="844"/>
      <c r="AXB72" s="844"/>
      <c r="AXC72" s="844"/>
      <c r="AXD72" s="844"/>
      <c r="AXE72" s="844"/>
      <c r="AXF72" s="844"/>
      <c r="AXG72" s="844"/>
      <c r="AXH72" s="844"/>
      <c r="AXI72" s="844"/>
      <c r="AXJ72" s="844"/>
      <c r="AXK72" s="844"/>
      <c r="AXL72" s="844"/>
      <c r="AXM72" s="844"/>
      <c r="AXN72" s="844"/>
      <c r="AXO72" s="844"/>
      <c r="AXP72" s="844"/>
      <c r="AXQ72" s="844"/>
      <c r="AXR72" s="844"/>
      <c r="AXS72" s="844"/>
      <c r="AXT72" s="844"/>
      <c r="AXU72" s="844"/>
      <c r="AXV72" s="844"/>
      <c r="AXW72" s="844"/>
      <c r="AXX72" s="844"/>
      <c r="AXY72" s="844"/>
      <c r="AXZ72" s="844"/>
      <c r="AYA72" s="844"/>
      <c r="AYB72" s="844"/>
      <c r="AYC72" s="844"/>
      <c r="AYD72" s="844"/>
      <c r="AYE72" s="844"/>
      <c r="AYF72" s="844"/>
      <c r="AYG72" s="844"/>
      <c r="AYH72" s="844"/>
      <c r="AYI72" s="844"/>
      <c r="AYJ72" s="844"/>
      <c r="AYK72" s="844"/>
      <c r="AYL72" s="844"/>
      <c r="AYM72" s="844"/>
      <c r="AYN72" s="844"/>
      <c r="AYO72" s="844"/>
      <c r="AYP72" s="844"/>
      <c r="AYQ72" s="844"/>
      <c r="AYR72" s="844"/>
      <c r="AYS72" s="844"/>
    </row>
    <row r="73" spans="1:1345" s="706" customFormat="1" ht="15.75" customHeight="1">
      <c r="A73" s="717"/>
      <c r="B73" s="717"/>
      <c r="C73" s="717"/>
      <c r="D73" s="717"/>
      <c r="E73" s="717"/>
      <c r="F73" s="717"/>
      <c r="G73" s="717"/>
      <c r="H73" s="717"/>
      <c r="I73" s="717"/>
      <c r="J73" s="717"/>
      <c r="K73" s="763"/>
      <c r="L73" s="717">
        <v>53096</v>
      </c>
      <c r="M73" s="717"/>
      <c r="N73" s="717">
        <v>3017</v>
      </c>
      <c r="O73" s="717">
        <f>2376*0.27</f>
        <v>641.5200000000001</v>
      </c>
      <c r="P73" s="717"/>
      <c r="Q73" s="717"/>
      <c r="R73" s="717">
        <f>2376*0.27</f>
        <v>641.5200000000001</v>
      </c>
      <c r="S73" s="717"/>
      <c r="T73" s="717"/>
      <c r="U73" s="717"/>
      <c r="V73" s="717"/>
      <c r="W73" s="717"/>
      <c r="X73" s="717"/>
      <c r="Y73" s="717"/>
      <c r="Z73" s="717"/>
      <c r="AA73" s="717"/>
      <c r="AB73" s="717"/>
      <c r="AC73" s="717">
        <f>AC71-AC72</f>
        <v>77</v>
      </c>
      <c r="AD73" s="717"/>
      <c r="AE73" s="717"/>
      <c r="AF73" s="717"/>
      <c r="AG73" s="717"/>
      <c r="AH73" s="717"/>
      <c r="AI73" s="717"/>
      <c r="AJ73" s="717"/>
      <c r="AK73" s="717"/>
      <c r="AL73" s="717"/>
      <c r="AM73" s="717"/>
      <c r="AN73" s="717"/>
      <c r="AO73" s="717"/>
      <c r="AP73" s="717"/>
      <c r="AQ73" s="717"/>
      <c r="AR73" s="717"/>
      <c r="AS73" s="717"/>
      <c r="AT73" s="717"/>
      <c r="AU73" s="717"/>
      <c r="AV73" s="717"/>
      <c r="AW73" s="717"/>
      <c r="AX73" s="717"/>
      <c r="AY73" s="717"/>
      <c r="AZ73" s="717"/>
      <c r="BA73" s="717"/>
      <c r="BB73" s="717"/>
      <c r="BC73" s="717"/>
      <c r="BD73" s="717"/>
      <c r="BE73" s="717"/>
      <c r="BF73" s="717"/>
      <c r="BG73" s="717"/>
      <c r="BH73" s="717"/>
      <c r="BI73" s="717"/>
      <c r="BJ73" s="717"/>
      <c r="BK73" s="717"/>
      <c r="BL73" s="717"/>
      <c r="BM73" s="717"/>
      <c r="BN73" s="717"/>
      <c r="BO73" s="717"/>
      <c r="BP73" s="717">
        <f>SUM(BP70:BP72)</f>
        <v>13300</v>
      </c>
      <c r="BQ73" s="717">
        <f>SUM(BQ70:BQ72)</f>
        <v>14090</v>
      </c>
      <c r="BR73" s="717">
        <f>SUM(BR70:BR72)</f>
        <v>30685</v>
      </c>
      <c r="BS73" s="717"/>
      <c r="BT73" s="717"/>
      <c r="BU73" s="717"/>
      <c r="BV73" s="717"/>
      <c r="BW73" s="717"/>
      <c r="BX73" s="717"/>
      <c r="BY73" s="717"/>
      <c r="BZ73" s="717"/>
      <c r="CA73" s="717"/>
      <c r="CB73" s="717"/>
      <c r="CC73" s="717"/>
      <c r="CD73" s="717"/>
      <c r="CE73" s="717"/>
      <c r="CF73" s="717"/>
      <c r="CG73" s="717"/>
      <c r="CH73" s="717"/>
      <c r="CI73" s="717"/>
      <c r="CJ73" s="717"/>
      <c r="CK73" s="717"/>
      <c r="CL73" s="717"/>
      <c r="CM73" s="717"/>
      <c r="CN73" s="717"/>
      <c r="CO73" s="717"/>
      <c r="CP73" s="717"/>
      <c r="CQ73" s="717"/>
      <c r="CR73" s="717"/>
      <c r="CS73" s="717"/>
      <c r="CT73" s="717"/>
      <c r="CU73" s="717"/>
      <c r="CV73" s="717"/>
      <c r="CW73" s="717"/>
      <c r="CX73" s="717"/>
      <c r="CY73" s="717"/>
      <c r="CZ73" s="717"/>
      <c r="DA73" s="717"/>
      <c r="DB73" s="717"/>
      <c r="DC73" s="717"/>
      <c r="DD73" s="717"/>
      <c r="DE73" s="717"/>
      <c r="DF73" s="717"/>
      <c r="DG73" s="717"/>
      <c r="DH73" s="717"/>
      <c r="DI73" s="717"/>
      <c r="DJ73" s="717"/>
      <c r="DK73" s="717"/>
      <c r="DL73" s="717"/>
      <c r="DM73" s="717"/>
      <c r="DN73" s="717"/>
      <c r="DO73" s="717"/>
      <c r="DP73" s="717"/>
      <c r="DQ73" s="717"/>
      <c r="DR73" s="717"/>
      <c r="DS73" s="717"/>
      <c r="DT73" s="717"/>
      <c r="DU73" s="717"/>
      <c r="DV73" s="717"/>
      <c r="DW73" s="717"/>
      <c r="DX73" s="717"/>
      <c r="DY73" s="717"/>
      <c r="DZ73" s="717"/>
      <c r="EA73" s="717"/>
      <c r="EB73" s="717"/>
      <c r="EC73" s="717"/>
      <c r="ED73" s="717"/>
      <c r="EE73" s="717"/>
      <c r="EF73" s="717"/>
      <c r="EG73" s="717"/>
      <c r="EH73" s="717"/>
      <c r="EI73" s="717"/>
      <c r="EJ73" s="717"/>
      <c r="EK73" s="717"/>
      <c r="EL73" s="717"/>
      <c r="EM73" s="717"/>
      <c r="EN73" s="717"/>
      <c r="EO73" s="717"/>
      <c r="EP73" s="717"/>
      <c r="EQ73" s="717"/>
      <c r="ER73" s="717"/>
      <c r="ES73" s="717"/>
      <c r="ET73" s="717"/>
      <c r="EU73" s="717"/>
      <c r="EV73" s="717"/>
      <c r="EW73" s="717"/>
      <c r="EX73" s="717"/>
      <c r="EY73" s="717"/>
      <c r="EZ73" s="717"/>
      <c r="FA73" s="717"/>
      <c r="FB73" s="717"/>
      <c r="FC73" s="717"/>
      <c r="FD73" s="717"/>
      <c r="FE73" s="717"/>
      <c r="FF73" s="717"/>
      <c r="FG73" s="717"/>
      <c r="FH73" s="717"/>
      <c r="FI73" s="717"/>
      <c r="FJ73" s="717"/>
      <c r="FK73" s="717"/>
      <c r="FL73" s="717"/>
      <c r="FM73" s="717"/>
      <c r="FN73" s="717"/>
      <c r="FO73" s="717"/>
      <c r="FP73" s="717"/>
      <c r="FQ73" s="717"/>
      <c r="FR73" s="717"/>
      <c r="FS73" s="717"/>
      <c r="FT73" s="717"/>
      <c r="FU73" s="717"/>
      <c r="FV73" s="717"/>
      <c r="FW73" s="717"/>
      <c r="FX73" s="717"/>
      <c r="FY73" s="717"/>
      <c r="FZ73" s="717"/>
      <c r="GA73" s="717"/>
      <c r="GB73" s="717"/>
      <c r="GC73" s="717"/>
      <c r="GE73" s="835"/>
      <c r="GF73" s="843"/>
      <c r="GG73" s="843"/>
      <c r="GH73" s="843"/>
      <c r="GI73" s="843"/>
      <c r="GJ73" s="843"/>
      <c r="GK73" s="843"/>
      <c r="GL73" s="843"/>
      <c r="GM73" s="843"/>
      <c r="GN73" s="843"/>
      <c r="GO73" s="843"/>
      <c r="GP73" s="843"/>
      <c r="GQ73" s="843"/>
      <c r="GR73" s="843"/>
      <c r="GS73" s="843"/>
      <c r="GT73" s="843"/>
      <c r="GU73" s="843"/>
      <c r="GV73" s="843"/>
      <c r="GW73" s="843"/>
      <c r="GX73" s="843"/>
      <c r="GY73" s="843"/>
      <c r="GZ73" s="843"/>
      <c r="HA73" s="843"/>
      <c r="HB73" s="843"/>
      <c r="HC73" s="843"/>
      <c r="HD73" s="843"/>
      <c r="HE73" s="843"/>
      <c r="HF73" s="843"/>
      <c r="HG73" s="843"/>
      <c r="HH73" s="843"/>
      <c r="HI73" s="843"/>
      <c r="HJ73" s="843"/>
      <c r="HK73" s="843"/>
      <c r="HL73" s="843"/>
      <c r="HM73" s="843"/>
      <c r="HN73" s="843"/>
      <c r="HO73" s="843"/>
      <c r="HP73" s="843"/>
      <c r="HQ73" s="843"/>
      <c r="HR73" s="843"/>
      <c r="HS73" s="843"/>
      <c r="HT73" s="843"/>
      <c r="HU73" s="843"/>
      <c r="HV73" s="843"/>
      <c r="HW73" s="843"/>
      <c r="HX73" s="843"/>
      <c r="HY73" s="843"/>
      <c r="HZ73" s="843"/>
      <c r="IA73" s="843"/>
      <c r="IB73" s="843"/>
      <c r="IC73" s="843"/>
      <c r="ID73" s="843"/>
      <c r="IE73" s="843"/>
      <c r="IF73" s="843"/>
      <c r="IG73" s="843"/>
      <c r="IH73" s="843"/>
      <c r="II73" s="843"/>
      <c r="IJ73" s="843"/>
      <c r="IK73" s="843"/>
      <c r="IL73" s="843"/>
      <c r="IM73" s="843"/>
      <c r="IN73" s="843"/>
      <c r="IO73" s="843"/>
      <c r="IP73" s="843"/>
      <c r="IQ73" s="843"/>
      <c r="IR73" s="843"/>
      <c r="IS73" s="843"/>
      <c r="IT73" s="843"/>
      <c r="IU73" s="843"/>
      <c r="IV73" s="843"/>
      <c r="IW73" s="843"/>
      <c r="IX73" s="843"/>
      <c r="IY73" s="843"/>
      <c r="IZ73" s="843"/>
      <c r="JA73" s="843"/>
      <c r="JB73" s="843"/>
      <c r="JC73" s="843"/>
      <c r="JD73" s="843"/>
      <c r="JE73" s="843"/>
      <c r="JF73" s="843"/>
      <c r="JG73" s="843"/>
      <c r="JH73" s="843"/>
      <c r="JI73" s="843"/>
      <c r="JJ73" s="843"/>
      <c r="JK73" s="843"/>
      <c r="JL73" s="843"/>
      <c r="JM73" s="843"/>
      <c r="JN73" s="843"/>
      <c r="JO73" s="843"/>
      <c r="JP73" s="843"/>
      <c r="JQ73" s="843"/>
      <c r="JR73" s="843"/>
      <c r="JS73" s="843"/>
      <c r="JT73" s="843"/>
      <c r="JU73" s="843"/>
      <c r="JV73" s="843"/>
      <c r="JW73" s="843"/>
      <c r="JX73" s="843"/>
      <c r="JY73" s="843"/>
      <c r="JZ73" s="843"/>
      <c r="KA73" s="843"/>
      <c r="KB73" s="843"/>
      <c r="KC73" s="843"/>
      <c r="KD73" s="843"/>
      <c r="KE73" s="843"/>
      <c r="KF73" s="843"/>
      <c r="KG73" s="843"/>
      <c r="KH73" s="843"/>
      <c r="KI73" s="843"/>
      <c r="KJ73" s="843"/>
      <c r="KK73" s="843"/>
      <c r="KL73" s="843"/>
      <c r="KM73" s="843"/>
      <c r="KN73" s="843"/>
      <c r="KO73" s="843"/>
      <c r="KP73" s="843"/>
      <c r="KQ73" s="843"/>
      <c r="KR73" s="843"/>
      <c r="KS73" s="843"/>
      <c r="KT73" s="843"/>
      <c r="KU73" s="843"/>
      <c r="KV73" s="843"/>
      <c r="KW73" s="843"/>
      <c r="KX73" s="843"/>
      <c r="KY73" s="843"/>
      <c r="KZ73" s="843"/>
      <c r="LA73" s="843"/>
      <c r="LB73" s="843"/>
      <c r="LC73" s="843"/>
      <c r="LD73" s="843"/>
      <c r="LE73" s="843"/>
      <c r="LF73" s="843"/>
      <c r="LG73" s="843"/>
      <c r="LH73" s="843"/>
      <c r="LI73" s="843"/>
      <c r="LJ73" s="843"/>
      <c r="LK73" s="843"/>
      <c r="LL73" s="843"/>
      <c r="LM73" s="843"/>
      <c r="LN73" s="843"/>
      <c r="LO73" s="843"/>
      <c r="LP73" s="843"/>
      <c r="LQ73" s="843"/>
      <c r="LR73" s="843"/>
      <c r="LS73" s="843"/>
      <c r="LT73" s="843"/>
      <c r="LU73" s="843"/>
      <c r="LV73" s="843"/>
      <c r="LW73" s="843"/>
      <c r="LX73" s="843"/>
      <c r="LY73" s="843"/>
      <c r="LZ73" s="843"/>
      <c r="MA73" s="843"/>
      <c r="MB73" s="843"/>
      <c r="MC73" s="843"/>
      <c r="MD73" s="843"/>
      <c r="ME73" s="843"/>
      <c r="MF73" s="843"/>
      <c r="MG73" s="843"/>
      <c r="MH73" s="843"/>
      <c r="MI73" s="843"/>
      <c r="MJ73" s="843"/>
      <c r="MK73" s="843"/>
      <c r="ML73" s="843"/>
      <c r="MM73" s="843"/>
      <c r="MN73" s="843"/>
      <c r="MO73" s="843"/>
      <c r="MP73" s="843"/>
      <c r="MQ73" s="843"/>
      <c r="MR73" s="843"/>
      <c r="MS73" s="843"/>
      <c r="MT73" s="843"/>
      <c r="MU73" s="843"/>
      <c r="MV73" s="843"/>
      <c r="MW73" s="843"/>
      <c r="MX73" s="843"/>
      <c r="MY73" s="843"/>
      <c r="MZ73" s="843"/>
      <c r="NA73" s="843"/>
      <c r="NB73" s="843"/>
      <c r="NC73" s="843"/>
      <c r="ND73" s="843"/>
      <c r="NE73" s="843"/>
      <c r="NF73" s="843"/>
      <c r="NG73" s="843"/>
      <c r="NH73" s="843"/>
      <c r="NI73" s="843"/>
      <c r="NJ73" s="843"/>
      <c r="NK73" s="843"/>
      <c r="NL73" s="843"/>
      <c r="NM73" s="843"/>
      <c r="NN73" s="843"/>
      <c r="NO73" s="843"/>
      <c r="NP73" s="843"/>
      <c r="NQ73" s="843"/>
      <c r="NR73" s="843"/>
      <c r="NS73" s="843"/>
      <c r="NT73" s="843"/>
      <c r="NU73" s="843"/>
      <c r="NV73" s="843"/>
      <c r="NW73" s="843"/>
      <c r="NX73" s="843"/>
      <c r="NY73" s="843"/>
      <c r="NZ73" s="843"/>
      <c r="OA73" s="843"/>
      <c r="OB73" s="843"/>
      <c r="OC73" s="843"/>
      <c r="OD73" s="843"/>
      <c r="OE73" s="843"/>
      <c r="OF73" s="843"/>
      <c r="OG73" s="843"/>
      <c r="OH73" s="843"/>
      <c r="OI73" s="843"/>
      <c r="OJ73" s="843"/>
      <c r="OK73" s="843"/>
      <c r="OL73" s="843"/>
      <c r="OM73" s="843"/>
      <c r="ON73" s="843"/>
      <c r="OO73" s="843"/>
      <c r="OP73" s="843"/>
      <c r="OQ73" s="843"/>
      <c r="OR73" s="843"/>
      <c r="OS73" s="843"/>
      <c r="OT73" s="843"/>
      <c r="OU73" s="843"/>
      <c r="OV73" s="843"/>
      <c r="OW73" s="843"/>
      <c r="OX73" s="843"/>
      <c r="OY73" s="843"/>
      <c r="OZ73" s="843"/>
      <c r="PA73" s="843"/>
      <c r="PB73" s="843"/>
      <c r="PC73" s="843"/>
      <c r="PD73" s="843"/>
      <c r="PE73" s="843"/>
      <c r="PF73" s="843"/>
      <c r="PG73" s="843"/>
      <c r="PH73" s="843"/>
      <c r="PI73" s="843"/>
      <c r="PJ73" s="843"/>
      <c r="PK73" s="843"/>
      <c r="PL73" s="843"/>
      <c r="PM73" s="843"/>
      <c r="PN73" s="843"/>
      <c r="PO73" s="843"/>
      <c r="PP73" s="843"/>
      <c r="PQ73" s="843"/>
      <c r="PR73" s="843"/>
      <c r="PS73" s="843"/>
      <c r="PT73" s="843"/>
      <c r="PU73" s="843"/>
      <c r="PV73" s="843"/>
      <c r="PW73" s="843"/>
      <c r="PX73" s="843"/>
      <c r="PY73" s="843"/>
      <c r="PZ73" s="843"/>
      <c r="QA73" s="843"/>
      <c r="QB73" s="843"/>
      <c r="QC73" s="843"/>
      <c r="QD73" s="843"/>
      <c r="QE73" s="843"/>
      <c r="QF73" s="843"/>
      <c r="QG73" s="843"/>
      <c r="QH73" s="843"/>
      <c r="QI73" s="843"/>
      <c r="QJ73" s="843"/>
      <c r="QK73" s="843"/>
      <c r="QL73" s="843"/>
      <c r="QM73" s="843"/>
      <c r="QN73" s="843"/>
      <c r="QO73" s="843"/>
      <c r="QP73" s="843"/>
      <c r="QQ73" s="843"/>
      <c r="QR73" s="843"/>
      <c r="QS73" s="843"/>
      <c r="QT73" s="843"/>
      <c r="QU73" s="843"/>
      <c r="QV73" s="843"/>
      <c r="QW73" s="843"/>
      <c r="QX73" s="843"/>
      <c r="QY73" s="843"/>
      <c r="QZ73" s="843"/>
      <c r="RA73" s="843"/>
      <c r="RB73" s="843"/>
      <c r="RC73" s="843"/>
      <c r="RD73" s="843"/>
      <c r="RE73" s="843"/>
      <c r="RF73" s="843"/>
      <c r="RG73" s="843"/>
      <c r="RH73" s="843"/>
      <c r="RI73" s="843"/>
      <c r="RJ73" s="843"/>
      <c r="RK73" s="843"/>
      <c r="RL73" s="843"/>
      <c r="RM73" s="843"/>
      <c r="RN73" s="843"/>
      <c r="RO73" s="843"/>
      <c r="RP73" s="843"/>
      <c r="RQ73" s="843"/>
      <c r="RR73" s="843"/>
      <c r="RS73" s="843"/>
      <c r="RT73" s="843"/>
      <c r="RU73" s="843"/>
      <c r="RV73" s="843"/>
      <c r="RW73" s="843"/>
      <c r="RX73" s="843"/>
      <c r="RY73" s="843"/>
      <c r="RZ73" s="843"/>
      <c r="SA73" s="843"/>
      <c r="SB73" s="843"/>
      <c r="SC73" s="843"/>
      <c r="SD73" s="843"/>
      <c r="SE73" s="843"/>
      <c r="SF73" s="843"/>
      <c r="SG73" s="843"/>
      <c r="SH73" s="843"/>
      <c r="SI73" s="843"/>
      <c r="SJ73" s="843"/>
      <c r="SK73" s="843"/>
      <c r="SL73" s="843"/>
      <c r="SM73" s="843"/>
      <c r="SN73" s="843"/>
      <c r="SO73" s="843"/>
      <c r="SP73" s="843"/>
      <c r="SQ73" s="843"/>
      <c r="SR73" s="843"/>
      <c r="SS73" s="843"/>
      <c r="ST73" s="843"/>
      <c r="SU73" s="843"/>
      <c r="SV73" s="843"/>
      <c r="SW73" s="843"/>
      <c r="SX73" s="843"/>
      <c r="SY73" s="843"/>
      <c r="SZ73" s="843"/>
      <c r="TA73" s="843"/>
      <c r="TB73" s="843"/>
      <c r="TC73" s="843"/>
      <c r="TD73" s="843"/>
      <c r="TE73" s="843"/>
      <c r="TF73" s="843"/>
      <c r="TG73" s="843"/>
      <c r="TH73" s="843"/>
      <c r="TI73" s="843"/>
      <c r="TJ73" s="843"/>
      <c r="TK73" s="843"/>
      <c r="TL73" s="843"/>
      <c r="TM73" s="843"/>
      <c r="TN73" s="843"/>
      <c r="TO73" s="843"/>
      <c r="TP73" s="843"/>
      <c r="TQ73" s="843"/>
      <c r="TR73" s="843"/>
      <c r="TS73" s="843"/>
      <c r="TT73" s="843"/>
      <c r="TU73" s="843"/>
      <c r="TV73" s="843"/>
      <c r="TW73" s="843"/>
      <c r="TX73" s="843"/>
      <c r="TY73" s="843"/>
      <c r="TZ73" s="843"/>
      <c r="UA73" s="843"/>
      <c r="UB73" s="843"/>
      <c r="UC73" s="843"/>
      <c r="UD73" s="843"/>
      <c r="UE73" s="843"/>
      <c r="UF73" s="843"/>
      <c r="UG73" s="843"/>
      <c r="UH73" s="843"/>
      <c r="UI73" s="843"/>
      <c r="UJ73" s="843"/>
      <c r="UK73" s="843"/>
      <c r="UL73" s="843"/>
      <c r="UM73" s="843"/>
      <c r="UN73" s="843"/>
      <c r="UO73" s="843"/>
      <c r="UP73" s="843"/>
      <c r="UQ73" s="843"/>
      <c r="UR73" s="843"/>
      <c r="US73" s="843"/>
      <c r="UT73" s="843"/>
      <c r="UU73" s="843"/>
      <c r="UV73" s="843"/>
      <c r="UW73" s="843"/>
      <c r="UX73" s="843"/>
      <c r="UY73" s="843"/>
      <c r="UZ73" s="843"/>
      <c r="VA73" s="843"/>
      <c r="VB73" s="843"/>
      <c r="VC73" s="843"/>
      <c r="VD73" s="843"/>
      <c r="VE73" s="843"/>
      <c r="VF73" s="843"/>
      <c r="VG73" s="843"/>
      <c r="VH73" s="843"/>
      <c r="VI73" s="843"/>
      <c r="VJ73" s="843"/>
      <c r="VK73" s="843"/>
      <c r="VL73" s="843"/>
      <c r="VM73" s="843"/>
      <c r="VN73" s="843"/>
      <c r="VO73" s="843"/>
      <c r="VP73" s="843"/>
      <c r="VQ73" s="843"/>
      <c r="VR73" s="843"/>
      <c r="VS73" s="843"/>
      <c r="VT73" s="843"/>
      <c r="VU73" s="843"/>
      <c r="VV73" s="843"/>
      <c r="VW73" s="843"/>
      <c r="VX73" s="843"/>
      <c r="VY73" s="843"/>
      <c r="VZ73" s="843"/>
      <c r="WA73" s="843"/>
      <c r="WB73" s="843"/>
      <c r="WC73" s="843"/>
      <c r="WD73" s="843"/>
      <c r="WE73" s="843"/>
      <c r="WF73" s="843"/>
      <c r="WG73" s="843"/>
      <c r="WH73" s="843"/>
      <c r="WI73" s="843"/>
      <c r="WJ73" s="843"/>
      <c r="WK73" s="843"/>
      <c r="WL73" s="843"/>
      <c r="WM73" s="843"/>
      <c r="WN73" s="843"/>
      <c r="WO73" s="843"/>
      <c r="WP73" s="843"/>
      <c r="WQ73" s="843"/>
      <c r="WR73" s="843"/>
      <c r="WS73" s="843"/>
      <c r="WT73" s="843"/>
      <c r="WU73" s="843"/>
      <c r="WV73" s="843"/>
      <c r="WW73" s="843"/>
      <c r="WX73" s="843"/>
      <c r="WY73" s="843"/>
      <c r="WZ73" s="843"/>
      <c r="XA73" s="843"/>
      <c r="XB73" s="843"/>
      <c r="XC73" s="843"/>
      <c r="XD73" s="843"/>
      <c r="XE73" s="843"/>
      <c r="XF73" s="843"/>
      <c r="XG73" s="843"/>
      <c r="XH73" s="843"/>
      <c r="XI73" s="843"/>
      <c r="XJ73" s="843"/>
      <c r="XK73" s="843"/>
      <c r="XL73" s="843"/>
      <c r="XM73" s="843"/>
      <c r="XN73" s="843"/>
      <c r="XO73" s="843"/>
      <c r="XP73" s="843"/>
      <c r="XQ73" s="843"/>
      <c r="XR73" s="843"/>
      <c r="XS73" s="843"/>
      <c r="XT73" s="843"/>
      <c r="XU73" s="843"/>
      <c r="XV73" s="843"/>
      <c r="XW73" s="843"/>
      <c r="XX73" s="843"/>
      <c r="XY73" s="843"/>
      <c r="XZ73" s="843"/>
      <c r="YA73" s="843"/>
      <c r="YB73" s="843"/>
      <c r="YC73" s="843"/>
      <c r="YD73" s="843"/>
      <c r="YE73" s="843"/>
      <c r="YF73" s="843"/>
      <c r="YG73" s="843"/>
      <c r="YH73" s="843"/>
      <c r="YI73" s="843"/>
      <c r="YJ73" s="843"/>
      <c r="YK73" s="843"/>
      <c r="YL73" s="843"/>
      <c r="YM73" s="843"/>
      <c r="YN73" s="843"/>
      <c r="YO73" s="843"/>
      <c r="YP73" s="843"/>
      <c r="YQ73" s="843"/>
      <c r="YR73" s="843"/>
      <c r="YS73" s="843"/>
      <c r="YT73" s="843"/>
      <c r="YU73" s="843"/>
      <c r="YV73" s="843"/>
      <c r="YW73" s="843"/>
      <c r="YX73" s="843"/>
      <c r="YY73" s="843"/>
      <c r="YZ73" s="843"/>
      <c r="ZA73" s="843"/>
      <c r="ZB73" s="843"/>
      <c r="ZC73" s="843"/>
      <c r="ZD73" s="843"/>
      <c r="ZE73" s="843"/>
      <c r="ZF73" s="843"/>
      <c r="ZG73" s="843"/>
      <c r="ZH73" s="843"/>
      <c r="ZI73" s="843"/>
      <c r="ZJ73" s="843"/>
      <c r="ZK73" s="843"/>
      <c r="ZL73" s="843"/>
      <c r="ZM73" s="843"/>
      <c r="ZN73" s="843"/>
      <c r="ZO73" s="843"/>
      <c r="ZP73" s="843"/>
      <c r="ZQ73" s="843"/>
      <c r="ZR73" s="843"/>
      <c r="ZS73" s="843"/>
      <c r="ZT73" s="843"/>
      <c r="ZU73" s="843"/>
      <c r="ZV73" s="843"/>
      <c r="ZW73" s="843"/>
      <c r="ZX73" s="843"/>
      <c r="ZY73" s="843"/>
      <c r="ZZ73" s="843"/>
      <c r="AAA73" s="843"/>
      <c r="AAB73" s="843"/>
      <c r="AAC73" s="843"/>
      <c r="AAD73" s="843"/>
      <c r="AAE73" s="843"/>
      <c r="AAF73" s="843"/>
      <c r="AAG73" s="843"/>
      <c r="AAH73" s="843"/>
      <c r="AAI73" s="843"/>
      <c r="AAJ73" s="843"/>
      <c r="AAK73" s="843"/>
      <c r="AAL73" s="843"/>
      <c r="AAM73" s="843"/>
      <c r="AAN73" s="843"/>
      <c r="AAO73" s="843"/>
      <c r="AAP73" s="843"/>
      <c r="AAQ73" s="843"/>
      <c r="AAR73" s="843"/>
      <c r="AAS73" s="843"/>
      <c r="AAT73" s="843"/>
      <c r="AAU73" s="843"/>
      <c r="AAV73" s="843"/>
      <c r="AAW73" s="843"/>
      <c r="AAX73" s="843"/>
      <c r="AAY73" s="843"/>
      <c r="AAZ73" s="843"/>
      <c r="ABA73" s="843"/>
      <c r="ABB73" s="843"/>
      <c r="ABC73" s="843"/>
      <c r="ABD73" s="843"/>
      <c r="ABE73" s="843"/>
      <c r="ABF73" s="843"/>
      <c r="ABG73" s="843"/>
      <c r="ABH73" s="843"/>
      <c r="ABI73" s="843"/>
      <c r="ABJ73" s="843"/>
      <c r="ABK73" s="843"/>
      <c r="ABL73" s="843"/>
      <c r="ABM73" s="843"/>
      <c r="ABN73" s="843"/>
      <c r="ABO73" s="843"/>
      <c r="ABP73" s="843"/>
      <c r="ABQ73" s="843"/>
      <c r="ABR73" s="843"/>
      <c r="ABS73" s="843"/>
      <c r="ABT73" s="843"/>
      <c r="ABU73" s="843"/>
      <c r="ABV73" s="843"/>
      <c r="ABW73" s="843"/>
      <c r="ABX73" s="843"/>
      <c r="ABY73" s="843"/>
      <c r="ABZ73" s="843"/>
      <c r="ACA73" s="843"/>
      <c r="ACB73" s="843"/>
      <c r="ACC73" s="843"/>
      <c r="ACD73" s="843"/>
      <c r="ACE73" s="843"/>
      <c r="ACF73" s="843"/>
      <c r="ACG73" s="843"/>
      <c r="ACH73" s="843"/>
      <c r="ACI73" s="843"/>
      <c r="ACJ73" s="843"/>
      <c r="ACK73" s="843"/>
      <c r="ACL73" s="843"/>
      <c r="ACM73" s="843"/>
      <c r="ACN73" s="843"/>
      <c r="ACO73" s="843"/>
      <c r="ACP73" s="843"/>
      <c r="ACQ73" s="843"/>
      <c r="ACR73" s="843"/>
      <c r="ACS73" s="843"/>
      <c r="ACT73" s="843"/>
      <c r="ACU73" s="843"/>
      <c r="ACV73" s="843"/>
      <c r="ACW73" s="843"/>
      <c r="ACX73" s="843"/>
      <c r="ACY73" s="843"/>
      <c r="ACZ73" s="843"/>
      <c r="ADA73" s="843"/>
      <c r="ADB73" s="843"/>
      <c r="ADC73" s="843"/>
      <c r="ADD73" s="843"/>
      <c r="ADE73" s="843"/>
      <c r="ADF73" s="843"/>
      <c r="ADG73" s="843"/>
      <c r="ADH73" s="843"/>
      <c r="ADI73" s="843"/>
      <c r="ADJ73" s="843"/>
      <c r="ADK73" s="843"/>
      <c r="ADL73" s="843"/>
      <c r="ADM73" s="843"/>
      <c r="ADN73" s="843"/>
      <c r="ADO73" s="843"/>
      <c r="ADP73" s="843"/>
      <c r="ADQ73" s="843"/>
      <c r="ADR73" s="843"/>
      <c r="ADS73" s="843"/>
      <c r="ADT73" s="843"/>
      <c r="ADU73" s="843"/>
      <c r="ADV73" s="843"/>
      <c r="ADW73" s="843"/>
      <c r="ADX73" s="843"/>
      <c r="ADY73" s="843"/>
      <c r="ADZ73" s="843"/>
      <c r="AEA73" s="843"/>
      <c r="AEB73" s="843"/>
      <c r="AEC73" s="843"/>
      <c r="AED73" s="843"/>
      <c r="AEE73" s="843"/>
      <c r="AEF73" s="843"/>
      <c r="AEG73" s="843"/>
      <c r="AEH73" s="843"/>
      <c r="AEI73" s="843"/>
      <c r="AEJ73" s="843"/>
      <c r="AEK73" s="843"/>
      <c r="AEL73" s="843"/>
      <c r="AEM73" s="843"/>
      <c r="AEN73" s="843"/>
      <c r="AEO73" s="843"/>
      <c r="AEP73" s="843"/>
      <c r="AEQ73" s="843"/>
      <c r="AER73" s="843"/>
      <c r="AES73" s="843"/>
      <c r="AET73" s="843"/>
      <c r="AEU73" s="843"/>
      <c r="AEV73" s="843"/>
      <c r="AEW73" s="843"/>
      <c r="AEX73" s="843"/>
      <c r="AEY73" s="843"/>
      <c r="AEZ73" s="843"/>
      <c r="AFA73" s="843"/>
      <c r="AFB73" s="843"/>
      <c r="AFC73" s="843"/>
      <c r="AFD73" s="843"/>
      <c r="AFE73" s="843"/>
      <c r="AFF73" s="843"/>
      <c r="AFG73" s="843"/>
      <c r="AFH73" s="843"/>
      <c r="AFI73" s="843"/>
      <c r="AFJ73" s="843"/>
      <c r="AFK73" s="843"/>
      <c r="AFL73" s="843"/>
      <c r="AFM73" s="843"/>
      <c r="AFN73" s="843"/>
      <c r="AFO73" s="843"/>
      <c r="AFP73" s="843"/>
      <c r="AFQ73" s="843"/>
      <c r="AFR73" s="843"/>
      <c r="AFS73" s="843"/>
      <c r="AFT73" s="843"/>
      <c r="AFU73" s="843"/>
      <c r="AFV73" s="843"/>
      <c r="AFW73" s="843"/>
      <c r="AFX73" s="843"/>
      <c r="AFY73" s="843"/>
      <c r="AFZ73" s="843"/>
      <c r="AGA73" s="843"/>
      <c r="AGB73" s="843"/>
      <c r="AGC73" s="843"/>
      <c r="AGD73" s="843"/>
      <c r="AGE73" s="843"/>
      <c r="AGF73" s="843"/>
      <c r="AGG73" s="843"/>
      <c r="AGH73" s="843"/>
      <c r="AGI73" s="843"/>
      <c r="AGJ73" s="843"/>
      <c r="AGK73" s="843"/>
      <c r="AGL73" s="843"/>
      <c r="AGM73" s="843"/>
      <c r="AGN73" s="843"/>
      <c r="AGO73" s="843"/>
      <c r="AGP73" s="843"/>
      <c r="AGQ73" s="843"/>
      <c r="AGR73" s="843"/>
      <c r="AGS73" s="843"/>
      <c r="AGT73" s="843"/>
      <c r="AGU73" s="843"/>
      <c r="AGV73" s="843"/>
      <c r="AGW73" s="843"/>
      <c r="AGX73" s="843"/>
      <c r="AGY73" s="843"/>
      <c r="AGZ73" s="843"/>
      <c r="AHA73" s="843"/>
      <c r="AHB73" s="843"/>
      <c r="AHC73" s="843"/>
      <c r="AHD73" s="843"/>
      <c r="AHE73" s="843"/>
      <c r="AHF73" s="843"/>
      <c r="AHG73" s="843"/>
      <c r="AHH73" s="843"/>
      <c r="AHI73" s="843"/>
      <c r="AHJ73" s="843"/>
      <c r="AHK73" s="843"/>
      <c r="AHL73" s="843"/>
      <c r="AHM73" s="843"/>
      <c r="AHN73" s="843"/>
      <c r="AHO73" s="843"/>
      <c r="AHP73" s="843"/>
      <c r="AHQ73" s="843"/>
      <c r="AHR73" s="843"/>
      <c r="AHS73" s="843"/>
      <c r="AHT73" s="843"/>
      <c r="AHU73" s="843"/>
      <c r="AHV73" s="843"/>
      <c r="AHW73" s="843"/>
      <c r="AHX73" s="843"/>
      <c r="AHY73" s="843"/>
      <c r="AHZ73" s="843"/>
      <c r="AIA73" s="843"/>
      <c r="AIB73" s="843"/>
      <c r="AIC73" s="843"/>
      <c r="AID73" s="843"/>
      <c r="AIE73" s="843"/>
      <c r="AIF73" s="843"/>
      <c r="AIG73" s="843"/>
      <c r="AIH73" s="843"/>
      <c r="AII73" s="843"/>
      <c r="AIJ73" s="843"/>
      <c r="AIK73" s="843"/>
      <c r="AIL73" s="843"/>
      <c r="AIM73" s="843"/>
      <c r="AIN73" s="843"/>
      <c r="AIO73" s="843"/>
      <c r="AIP73" s="843"/>
      <c r="AIQ73" s="843"/>
      <c r="AIR73" s="843"/>
      <c r="AIS73" s="843"/>
      <c r="AIT73" s="843"/>
      <c r="AIU73" s="843"/>
      <c r="AIV73" s="843"/>
      <c r="AIW73" s="843"/>
      <c r="AIX73" s="843"/>
      <c r="AIY73" s="843"/>
      <c r="AIZ73" s="843"/>
      <c r="AJA73" s="843"/>
      <c r="AJB73" s="843"/>
      <c r="AJC73" s="843"/>
      <c r="AJD73" s="843"/>
      <c r="AJE73" s="843"/>
      <c r="AJF73" s="843"/>
      <c r="AJG73" s="843"/>
      <c r="AJH73" s="843"/>
      <c r="AJI73" s="843"/>
      <c r="AJJ73" s="843"/>
      <c r="AJK73" s="843"/>
      <c r="AJL73" s="843"/>
      <c r="AJM73" s="843"/>
      <c r="AJN73" s="843"/>
      <c r="AJO73" s="843"/>
      <c r="AJP73" s="843"/>
      <c r="AJQ73" s="843"/>
      <c r="AJR73" s="843"/>
      <c r="AJS73" s="843"/>
      <c r="AJT73" s="843"/>
      <c r="AJU73" s="843"/>
      <c r="AJV73" s="843"/>
      <c r="AJW73" s="843"/>
      <c r="AJX73" s="843"/>
      <c r="AJY73" s="843"/>
      <c r="AJZ73" s="843"/>
      <c r="AKA73" s="843"/>
      <c r="AKB73" s="843"/>
      <c r="AKC73" s="843"/>
      <c r="AKD73" s="843"/>
      <c r="AKE73" s="843"/>
      <c r="AKF73" s="843"/>
      <c r="AKG73" s="843"/>
      <c r="AKH73" s="843"/>
      <c r="AKI73" s="843"/>
      <c r="AKJ73" s="843"/>
      <c r="AKK73" s="843"/>
      <c r="AKL73" s="843"/>
      <c r="AKM73" s="843"/>
      <c r="AKN73" s="843"/>
      <c r="AKO73" s="843"/>
      <c r="AKP73" s="843"/>
      <c r="AKQ73" s="843"/>
      <c r="AKR73" s="843"/>
      <c r="AKS73" s="843"/>
      <c r="AKT73" s="843"/>
      <c r="AKU73" s="843"/>
      <c r="AKV73" s="843"/>
      <c r="AKW73" s="843"/>
      <c r="AKX73" s="843"/>
      <c r="AKY73" s="843"/>
      <c r="AKZ73" s="843"/>
      <c r="ALA73" s="843"/>
      <c r="ALB73" s="843"/>
      <c r="ALC73" s="843"/>
      <c r="ALD73" s="843"/>
      <c r="ALE73" s="843"/>
      <c r="ALF73" s="843"/>
      <c r="ALG73" s="843"/>
      <c r="ALH73" s="843"/>
      <c r="ALI73" s="843"/>
      <c r="ALJ73" s="843"/>
      <c r="ALK73" s="843"/>
      <c r="ALL73" s="843"/>
      <c r="ALM73" s="843"/>
      <c r="ALN73" s="843"/>
      <c r="ALO73" s="843"/>
      <c r="ALP73" s="843"/>
      <c r="ALQ73" s="843"/>
      <c r="ALR73" s="843"/>
      <c r="ALS73" s="843"/>
      <c r="ALT73" s="843"/>
      <c r="ALU73" s="843"/>
      <c r="ALV73" s="843"/>
      <c r="ALW73" s="843"/>
      <c r="ALX73" s="843"/>
      <c r="ALY73" s="843"/>
      <c r="ALZ73" s="843"/>
      <c r="AMA73" s="843"/>
      <c r="AMB73" s="843"/>
      <c r="AMC73" s="843"/>
      <c r="AMD73" s="843"/>
      <c r="AME73" s="843"/>
      <c r="AMF73" s="843"/>
      <c r="AMG73" s="843"/>
      <c r="AMH73" s="843"/>
      <c r="AMI73" s="843"/>
      <c r="AMJ73" s="843"/>
      <c r="AMK73" s="843"/>
      <c r="AML73" s="843"/>
      <c r="AMM73" s="843"/>
      <c r="AMN73" s="843"/>
      <c r="AMO73" s="843"/>
      <c r="AMP73" s="843"/>
      <c r="AMQ73" s="843"/>
      <c r="AMR73" s="843"/>
      <c r="AMS73" s="843"/>
      <c r="AMT73" s="843"/>
      <c r="AMU73" s="843"/>
      <c r="AMV73" s="843"/>
      <c r="AMW73" s="843"/>
      <c r="AMX73" s="843"/>
      <c r="AMY73" s="843"/>
      <c r="AMZ73" s="843"/>
      <c r="ANA73" s="843"/>
      <c r="ANB73" s="843"/>
      <c r="ANC73" s="843"/>
      <c r="AND73" s="843"/>
      <c r="ANE73" s="843"/>
      <c r="ANF73" s="843"/>
      <c r="ANG73" s="843"/>
      <c r="ANH73" s="843"/>
      <c r="ANI73" s="843"/>
      <c r="ANJ73" s="843"/>
      <c r="ANK73" s="843"/>
      <c r="ANL73" s="843"/>
      <c r="ANM73" s="843"/>
      <c r="ANN73" s="843"/>
      <c r="ANO73" s="843"/>
      <c r="ANP73" s="843"/>
      <c r="ANQ73" s="843"/>
      <c r="ANR73" s="843"/>
      <c r="ANS73" s="843"/>
      <c r="ANT73" s="843"/>
      <c r="ANU73" s="843"/>
      <c r="ANV73" s="843"/>
      <c r="ANW73" s="843"/>
      <c r="ANX73" s="843"/>
      <c r="ANY73" s="843"/>
      <c r="ANZ73" s="843"/>
      <c r="AOA73" s="843"/>
      <c r="AOB73" s="843"/>
      <c r="AOC73" s="843"/>
      <c r="AOD73" s="843"/>
      <c r="AOE73" s="843"/>
      <c r="AOF73" s="843"/>
      <c r="AOG73" s="843"/>
      <c r="AOH73" s="843"/>
      <c r="AOI73" s="843"/>
      <c r="AOJ73" s="843"/>
      <c r="AOK73" s="843"/>
      <c r="AOL73" s="843"/>
      <c r="AOM73" s="843"/>
      <c r="AON73" s="843"/>
      <c r="AOO73" s="843"/>
      <c r="AOP73" s="843"/>
      <c r="AOQ73" s="843"/>
      <c r="AOR73" s="843"/>
      <c r="AOS73" s="843"/>
      <c r="AOT73" s="843"/>
      <c r="AOU73" s="843"/>
      <c r="AOV73" s="843"/>
      <c r="AOW73" s="843"/>
      <c r="AOX73" s="843"/>
      <c r="AOY73" s="843"/>
      <c r="AOZ73" s="843"/>
      <c r="APA73" s="843"/>
      <c r="APB73" s="843"/>
      <c r="APC73" s="843"/>
      <c r="APD73" s="843"/>
      <c r="APE73" s="843"/>
      <c r="APF73" s="843"/>
      <c r="APG73" s="843"/>
      <c r="APH73" s="843"/>
      <c r="API73" s="843"/>
      <c r="APJ73" s="843"/>
      <c r="APK73" s="843"/>
      <c r="APL73" s="843"/>
      <c r="APM73" s="843"/>
      <c r="APN73" s="843"/>
      <c r="APO73" s="843"/>
      <c r="APP73" s="843"/>
      <c r="APQ73" s="843"/>
      <c r="APR73" s="843"/>
      <c r="APS73" s="843"/>
      <c r="APT73" s="843"/>
      <c r="APU73" s="843"/>
      <c r="APV73" s="843"/>
      <c r="APW73" s="843"/>
      <c r="APX73" s="843"/>
      <c r="APY73" s="843"/>
      <c r="APZ73" s="843"/>
      <c r="AQA73" s="843"/>
      <c r="AQB73" s="843"/>
      <c r="AQC73" s="843"/>
      <c r="AQD73" s="843"/>
      <c r="AQE73" s="843"/>
      <c r="AQF73" s="843"/>
      <c r="AQG73" s="843"/>
      <c r="AQH73" s="843"/>
      <c r="AQI73" s="843"/>
      <c r="AQJ73" s="843"/>
      <c r="AQK73" s="843"/>
      <c r="AQL73" s="843"/>
      <c r="AQM73" s="843"/>
      <c r="AQN73" s="843"/>
      <c r="AQO73" s="843"/>
      <c r="AQP73" s="843"/>
      <c r="AQQ73" s="843"/>
      <c r="AQR73" s="843"/>
      <c r="AQS73" s="843"/>
      <c r="AQT73" s="843"/>
      <c r="AQU73" s="843"/>
      <c r="AQV73" s="843"/>
      <c r="AQW73" s="843"/>
      <c r="AQX73" s="843"/>
      <c r="AQY73" s="843"/>
      <c r="AQZ73" s="843"/>
      <c r="ARA73" s="843"/>
      <c r="ARB73" s="843"/>
      <c r="ARC73" s="843"/>
      <c r="ARD73" s="843"/>
      <c r="ARE73" s="843"/>
      <c r="ARF73" s="843"/>
      <c r="ARG73" s="843"/>
      <c r="ARH73" s="843"/>
      <c r="ARI73" s="843"/>
      <c r="ARJ73" s="843"/>
      <c r="ARK73" s="843"/>
      <c r="ARL73" s="843"/>
      <c r="ARM73" s="843"/>
      <c r="ARN73" s="843"/>
      <c r="ARO73" s="843"/>
      <c r="ARP73" s="843"/>
      <c r="ARQ73" s="843"/>
      <c r="ARR73" s="843"/>
      <c r="ARS73" s="843"/>
      <c r="ART73" s="843"/>
      <c r="ARU73" s="843"/>
      <c r="ARV73" s="843"/>
      <c r="ARW73" s="843"/>
      <c r="ARX73" s="843"/>
      <c r="ARY73" s="843"/>
      <c r="ARZ73" s="843"/>
      <c r="ASA73" s="843"/>
      <c r="ASB73" s="843"/>
      <c r="ASC73" s="843"/>
      <c r="ASD73" s="843"/>
      <c r="ASE73" s="843"/>
      <c r="ASF73" s="843"/>
      <c r="ASG73" s="843"/>
      <c r="ASH73" s="843"/>
      <c r="ASI73" s="843"/>
      <c r="ASJ73" s="843"/>
      <c r="ASK73" s="843"/>
      <c r="ASL73" s="843"/>
      <c r="ASM73" s="843"/>
      <c r="ASN73" s="843"/>
      <c r="ASO73" s="843"/>
      <c r="ASP73" s="843"/>
      <c r="ASQ73" s="843"/>
      <c r="ASR73" s="843"/>
      <c r="ASS73" s="843"/>
      <c r="AST73" s="843"/>
      <c r="ASU73" s="843"/>
      <c r="ASV73" s="843"/>
      <c r="ASW73" s="843"/>
      <c r="ASX73" s="843"/>
      <c r="ASY73" s="843"/>
      <c r="ASZ73" s="843"/>
      <c r="ATA73" s="843"/>
      <c r="ATB73" s="843"/>
      <c r="ATC73" s="843"/>
      <c r="ATD73" s="843"/>
      <c r="ATE73" s="843"/>
      <c r="ATF73" s="843"/>
      <c r="ATG73" s="843"/>
      <c r="ATH73" s="843"/>
      <c r="ATI73" s="843"/>
      <c r="ATJ73" s="843"/>
      <c r="ATK73" s="843"/>
      <c r="ATL73" s="843"/>
      <c r="ATM73" s="843"/>
      <c r="ATN73" s="843"/>
      <c r="ATO73" s="843"/>
      <c r="ATP73" s="843"/>
      <c r="ATQ73" s="843"/>
      <c r="ATR73" s="843"/>
      <c r="ATS73" s="843"/>
      <c r="ATT73" s="843"/>
      <c r="ATU73" s="843"/>
      <c r="ATV73" s="843"/>
      <c r="ATW73" s="843"/>
      <c r="ATX73" s="843"/>
      <c r="ATY73" s="843"/>
      <c r="ATZ73" s="843"/>
      <c r="AUA73" s="843"/>
      <c r="AUB73" s="843"/>
      <c r="AUC73" s="843"/>
      <c r="AUD73" s="843"/>
      <c r="AUE73" s="843"/>
      <c r="AUF73" s="843"/>
      <c r="AUG73" s="843"/>
      <c r="AUH73" s="843"/>
      <c r="AUI73" s="843"/>
      <c r="AUJ73" s="843"/>
      <c r="AUK73" s="843"/>
      <c r="AUL73" s="843"/>
      <c r="AUM73" s="843"/>
      <c r="AUN73" s="843"/>
      <c r="AUO73" s="843"/>
      <c r="AUP73" s="843"/>
      <c r="AUQ73" s="843"/>
      <c r="AUR73" s="843"/>
      <c r="AUS73" s="843"/>
      <c r="AUT73" s="843"/>
      <c r="AUU73" s="843"/>
      <c r="AUV73" s="843"/>
      <c r="AUW73" s="843"/>
      <c r="AUX73" s="843"/>
      <c r="AUY73" s="843"/>
      <c r="AUZ73" s="843"/>
      <c r="AVA73" s="843"/>
      <c r="AVB73" s="843"/>
      <c r="AVC73" s="843"/>
      <c r="AVD73" s="843"/>
      <c r="AVE73" s="843"/>
      <c r="AVF73" s="843"/>
      <c r="AVG73" s="843"/>
      <c r="AVH73" s="843"/>
      <c r="AVI73" s="843"/>
      <c r="AVJ73" s="843"/>
      <c r="AVK73" s="843"/>
      <c r="AVL73" s="843"/>
      <c r="AVM73" s="843"/>
      <c r="AVN73" s="843"/>
      <c r="AVO73" s="843"/>
      <c r="AVP73" s="843"/>
      <c r="AVQ73" s="843"/>
      <c r="AVR73" s="843"/>
      <c r="AVS73" s="843"/>
      <c r="AVT73" s="843"/>
      <c r="AVU73" s="843"/>
      <c r="AVV73" s="843"/>
      <c r="AVW73" s="843"/>
      <c r="AVX73" s="843"/>
      <c r="AVY73" s="843"/>
      <c r="AVZ73" s="843"/>
      <c r="AWA73" s="843"/>
      <c r="AWB73" s="843"/>
      <c r="AWC73" s="843"/>
      <c r="AWD73" s="843"/>
      <c r="AWE73" s="843"/>
      <c r="AWF73" s="843"/>
      <c r="AWG73" s="843"/>
      <c r="AWH73" s="843"/>
      <c r="AWI73" s="843"/>
      <c r="AWJ73" s="843"/>
      <c r="AWK73" s="843"/>
      <c r="AWL73" s="843"/>
      <c r="AWM73" s="843"/>
      <c r="AWN73" s="843"/>
      <c r="AWO73" s="843"/>
      <c r="AWP73" s="843"/>
      <c r="AWQ73" s="843"/>
      <c r="AWR73" s="843"/>
      <c r="AWS73" s="843"/>
      <c r="AWT73" s="843"/>
      <c r="AWU73" s="843"/>
      <c r="AWV73" s="843"/>
      <c r="AWW73" s="843"/>
      <c r="AWX73" s="843"/>
      <c r="AWY73" s="843"/>
      <c r="AWZ73" s="843"/>
      <c r="AXA73" s="843"/>
      <c r="AXB73" s="843"/>
      <c r="AXC73" s="843"/>
      <c r="AXD73" s="843"/>
      <c r="AXE73" s="843"/>
      <c r="AXF73" s="843"/>
      <c r="AXG73" s="843"/>
      <c r="AXH73" s="843"/>
      <c r="AXI73" s="843"/>
      <c r="AXJ73" s="843"/>
      <c r="AXK73" s="843"/>
      <c r="AXL73" s="843"/>
      <c r="AXM73" s="843"/>
      <c r="AXN73" s="843"/>
      <c r="AXO73" s="843"/>
      <c r="AXP73" s="843"/>
      <c r="AXQ73" s="843"/>
      <c r="AXR73" s="843"/>
      <c r="AXS73" s="843"/>
      <c r="AXT73" s="843"/>
      <c r="AXU73" s="843"/>
      <c r="AXV73" s="843"/>
      <c r="AXW73" s="843"/>
      <c r="AXX73" s="843"/>
      <c r="AXY73" s="843"/>
      <c r="AXZ73" s="843"/>
      <c r="AYA73" s="843"/>
      <c r="AYB73" s="843"/>
      <c r="AYC73" s="843"/>
      <c r="AYD73" s="843"/>
      <c r="AYE73" s="843"/>
      <c r="AYF73" s="843"/>
      <c r="AYG73" s="843"/>
      <c r="AYH73" s="843"/>
      <c r="AYI73" s="843"/>
      <c r="AYJ73" s="843"/>
      <c r="AYK73" s="843"/>
      <c r="AYL73" s="843"/>
      <c r="AYM73" s="843"/>
      <c r="AYN73" s="843"/>
      <c r="AYO73" s="843"/>
      <c r="AYP73" s="843"/>
      <c r="AYQ73" s="843"/>
      <c r="AYR73" s="843"/>
      <c r="AYS73" s="843"/>
    </row>
    <row r="74" spans="1:1345" s="764" customFormat="1">
      <c r="K74" s="765"/>
      <c r="L74" s="764">
        <v>46707</v>
      </c>
      <c r="N74" s="764">
        <f>N73/1.27</f>
        <v>2375.5905511811025</v>
      </c>
      <c r="AC74" s="764">
        <f>AC73-44</f>
        <v>33</v>
      </c>
      <c r="GE74" s="838"/>
      <c r="GF74" s="845"/>
      <c r="GG74" s="845"/>
      <c r="GH74" s="845"/>
      <c r="GI74" s="845"/>
      <c r="GJ74" s="845"/>
      <c r="GK74" s="845"/>
      <c r="GL74" s="845"/>
      <c r="GM74" s="845"/>
      <c r="GN74" s="845"/>
      <c r="GO74" s="845"/>
      <c r="GP74" s="845"/>
      <c r="GQ74" s="845"/>
      <c r="GR74" s="845"/>
      <c r="GS74" s="845"/>
      <c r="GT74" s="845"/>
      <c r="GU74" s="845"/>
      <c r="GV74" s="845"/>
      <c r="GW74" s="845"/>
      <c r="GX74" s="845"/>
      <c r="GY74" s="845"/>
      <c r="GZ74" s="845"/>
      <c r="HA74" s="845"/>
      <c r="HB74" s="845"/>
      <c r="HC74" s="845"/>
      <c r="HD74" s="845"/>
      <c r="HE74" s="845"/>
      <c r="HF74" s="845"/>
      <c r="HG74" s="845"/>
      <c r="HH74" s="845"/>
      <c r="HI74" s="845"/>
      <c r="HJ74" s="845"/>
      <c r="HK74" s="845"/>
      <c r="HL74" s="845"/>
      <c r="HM74" s="845"/>
      <c r="HN74" s="845"/>
      <c r="HO74" s="845"/>
      <c r="HP74" s="845"/>
      <c r="HQ74" s="845"/>
      <c r="HR74" s="845"/>
      <c r="HS74" s="845"/>
      <c r="HT74" s="845"/>
      <c r="HU74" s="845"/>
      <c r="HV74" s="845"/>
      <c r="HW74" s="845"/>
      <c r="HX74" s="845"/>
      <c r="HY74" s="845"/>
      <c r="HZ74" s="845"/>
      <c r="IA74" s="845"/>
      <c r="IB74" s="845"/>
      <c r="IC74" s="845"/>
      <c r="ID74" s="845"/>
      <c r="IE74" s="845"/>
      <c r="IF74" s="845"/>
      <c r="IG74" s="845"/>
      <c r="IH74" s="845"/>
      <c r="II74" s="845"/>
      <c r="IJ74" s="845"/>
      <c r="IK74" s="845"/>
      <c r="IL74" s="845"/>
      <c r="IM74" s="845"/>
      <c r="IN74" s="845"/>
      <c r="IO74" s="845"/>
      <c r="IP74" s="845"/>
      <c r="IQ74" s="845"/>
      <c r="IR74" s="845"/>
      <c r="IS74" s="845"/>
      <c r="IT74" s="845"/>
      <c r="IU74" s="845"/>
      <c r="IV74" s="845"/>
      <c r="IW74" s="845"/>
      <c r="IX74" s="845"/>
      <c r="IY74" s="845"/>
      <c r="IZ74" s="845"/>
      <c r="JA74" s="845"/>
      <c r="JB74" s="845"/>
      <c r="JC74" s="845"/>
      <c r="JD74" s="845"/>
      <c r="JE74" s="845"/>
      <c r="JF74" s="845"/>
      <c r="JG74" s="845"/>
      <c r="JH74" s="845"/>
      <c r="JI74" s="845"/>
      <c r="JJ74" s="845"/>
      <c r="JK74" s="845"/>
      <c r="JL74" s="845"/>
      <c r="JM74" s="845"/>
      <c r="JN74" s="845"/>
      <c r="JO74" s="845"/>
      <c r="JP74" s="845"/>
      <c r="JQ74" s="845"/>
      <c r="JR74" s="845"/>
      <c r="JS74" s="845"/>
      <c r="JT74" s="845"/>
      <c r="JU74" s="845"/>
      <c r="JV74" s="845"/>
      <c r="JW74" s="845"/>
      <c r="JX74" s="845"/>
      <c r="JY74" s="845"/>
      <c r="JZ74" s="845"/>
      <c r="KA74" s="845"/>
      <c r="KB74" s="845"/>
      <c r="KC74" s="845"/>
      <c r="KD74" s="845"/>
      <c r="KE74" s="845"/>
      <c r="KF74" s="845"/>
      <c r="KG74" s="845"/>
      <c r="KH74" s="845"/>
      <c r="KI74" s="845"/>
      <c r="KJ74" s="845"/>
      <c r="KK74" s="845"/>
      <c r="KL74" s="845"/>
      <c r="KM74" s="845"/>
      <c r="KN74" s="845"/>
      <c r="KO74" s="845"/>
      <c r="KP74" s="845"/>
      <c r="KQ74" s="845"/>
      <c r="KR74" s="845"/>
      <c r="KS74" s="845"/>
      <c r="KT74" s="845"/>
      <c r="KU74" s="845"/>
      <c r="KV74" s="845"/>
      <c r="KW74" s="845"/>
      <c r="KX74" s="845"/>
      <c r="KY74" s="845"/>
      <c r="KZ74" s="845"/>
      <c r="LA74" s="845"/>
      <c r="LB74" s="845"/>
      <c r="LC74" s="845"/>
      <c r="LD74" s="845"/>
      <c r="LE74" s="845"/>
      <c r="LF74" s="845"/>
      <c r="LG74" s="845"/>
      <c r="LH74" s="845"/>
      <c r="LI74" s="845"/>
      <c r="LJ74" s="845"/>
      <c r="LK74" s="845"/>
      <c r="LL74" s="845"/>
      <c r="LM74" s="845"/>
      <c r="LN74" s="845"/>
      <c r="LO74" s="845"/>
      <c r="LP74" s="845"/>
      <c r="LQ74" s="845"/>
      <c r="LR74" s="845"/>
      <c r="LS74" s="845"/>
      <c r="LT74" s="845"/>
      <c r="LU74" s="845"/>
      <c r="LV74" s="845"/>
      <c r="LW74" s="845"/>
      <c r="LX74" s="845"/>
      <c r="LY74" s="845"/>
      <c r="LZ74" s="845"/>
      <c r="MA74" s="845"/>
      <c r="MB74" s="845"/>
      <c r="MC74" s="845"/>
      <c r="MD74" s="845"/>
      <c r="ME74" s="845"/>
      <c r="MF74" s="845"/>
      <c r="MG74" s="845"/>
      <c r="MH74" s="845"/>
      <c r="MI74" s="845"/>
      <c r="MJ74" s="845"/>
      <c r="MK74" s="845"/>
      <c r="ML74" s="845"/>
      <c r="MM74" s="845"/>
      <c r="MN74" s="845"/>
      <c r="MO74" s="845"/>
      <c r="MP74" s="845"/>
      <c r="MQ74" s="845"/>
      <c r="MR74" s="845"/>
      <c r="MS74" s="845"/>
      <c r="MT74" s="845"/>
      <c r="MU74" s="845"/>
      <c r="MV74" s="845"/>
      <c r="MW74" s="845"/>
      <c r="MX74" s="845"/>
      <c r="MY74" s="845"/>
      <c r="MZ74" s="845"/>
      <c r="NA74" s="845"/>
      <c r="NB74" s="845"/>
      <c r="NC74" s="845"/>
      <c r="ND74" s="845"/>
      <c r="NE74" s="845"/>
      <c r="NF74" s="845"/>
      <c r="NG74" s="845"/>
      <c r="NH74" s="845"/>
      <c r="NI74" s="845"/>
      <c r="NJ74" s="845"/>
      <c r="NK74" s="845"/>
      <c r="NL74" s="845"/>
      <c r="NM74" s="845"/>
      <c r="NN74" s="845"/>
      <c r="NO74" s="845"/>
      <c r="NP74" s="845"/>
      <c r="NQ74" s="845"/>
      <c r="NR74" s="845"/>
      <c r="NS74" s="845"/>
      <c r="NT74" s="845"/>
      <c r="NU74" s="845"/>
      <c r="NV74" s="845"/>
      <c r="NW74" s="845"/>
      <c r="NX74" s="845"/>
      <c r="NY74" s="845"/>
      <c r="NZ74" s="845"/>
      <c r="OA74" s="845"/>
      <c r="OB74" s="845"/>
      <c r="OC74" s="845"/>
      <c r="OD74" s="845"/>
      <c r="OE74" s="845"/>
      <c r="OF74" s="845"/>
      <c r="OG74" s="845"/>
      <c r="OH74" s="845"/>
      <c r="OI74" s="845"/>
      <c r="OJ74" s="845"/>
      <c r="OK74" s="845"/>
      <c r="OL74" s="845"/>
      <c r="OM74" s="845"/>
      <c r="ON74" s="845"/>
      <c r="OO74" s="845"/>
      <c r="OP74" s="845"/>
      <c r="OQ74" s="845"/>
      <c r="OR74" s="845"/>
      <c r="OS74" s="845"/>
      <c r="OT74" s="845"/>
      <c r="OU74" s="845"/>
      <c r="OV74" s="845"/>
      <c r="OW74" s="845"/>
      <c r="OX74" s="845"/>
      <c r="OY74" s="845"/>
      <c r="OZ74" s="845"/>
      <c r="PA74" s="845"/>
      <c r="PB74" s="845"/>
      <c r="PC74" s="845"/>
      <c r="PD74" s="845"/>
      <c r="PE74" s="845"/>
      <c r="PF74" s="845"/>
      <c r="PG74" s="845"/>
      <c r="PH74" s="845"/>
      <c r="PI74" s="845"/>
      <c r="PJ74" s="845"/>
      <c r="PK74" s="845"/>
      <c r="PL74" s="845"/>
      <c r="PM74" s="845"/>
      <c r="PN74" s="845"/>
      <c r="PO74" s="845"/>
      <c r="PP74" s="845"/>
      <c r="PQ74" s="845"/>
      <c r="PR74" s="845"/>
      <c r="PS74" s="845"/>
      <c r="PT74" s="845"/>
      <c r="PU74" s="845"/>
      <c r="PV74" s="845"/>
      <c r="PW74" s="845"/>
      <c r="PX74" s="845"/>
      <c r="PY74" s="845"/>
      <c r="PZ74" s="845"/>
      <c r="QA74" s="845"/>
      <c r="QB74" s="845"/>
      <c r="QC74" s="845"/>
      <c r="QD74" s="845"/>
      <c r="QE74" s="845"/>
      <c r="QF74" s="845"/>
      <c r="QG74" s="845"/>
      <c r="QH74" s="845"/>
      <c r="QI74" s="845"/>
      <c r="QJ74" s="845"/>
      <c r="QK74" s="845"/>
      <c r="QL74" s="845"/>
      <c r="QM74" s="845"/>
      <c r="QN74" s="845"/>
      <c r="QO74" s="845"/>
      <c r="QP74" s="845"/>
      <c r="QQ74" s="845"/>
      <c r="QR74" s="845"/>
      <c r="QS74" s="845"/>
      <c r="QT74" s="845"/>
      <c r="QU74" s="845"/>
      <c r="QV74" s="845"/>
      <c r="QW74" s="845"/>
      <c r="QX74" s="845"/>
      <c r="QY74" s="845"/>
      <c r="QZ74" s="845"/>
      <c r="RA74" s="845"/>
      <c r="RB74" s="845"/>
      <c r="RC74" s="845"/>
      <c r="RD74" s="845"/>
      <c r="RE74" s="845"/>
      <c r="RF74" s="845"/>
      <c r="RG74" s="845"/>
      <c r="RH74" s="845"/>
      <c r="RI74" s="845"/>
      <c r="RJ74" s="845"/>
      <c r="RK74" s="845"/>
      <c r="RL74" s="845"/>
      <c r="RM74" s="845"/>
      <c r="RN74" s="845"/>
      <c r="RO74" s="845"/>
      <c r="RP74" s="845"/>
      <c r="RQ74" s="845"/>
      <c r="RR74" s="845"/>
      <c r="RS74" s="845"/>
      <c r="RT74" s="845"/>
      <c r="RU74" s="845"/>
      <c r="RV74" s="845"/>
      <c r="RW74" s="845"/>
      <c r="RX74" s="845"/>
      <c r="RY74" s="845"/>
      <c r="RZ74" s="845"/>
      <c r="SA74" s="845"/>
      <c r="SB74" s="845"/>
      <c r="SC74" s="845"/>
      <c r="SD74" s="845"/>
      <c r="SE74" s="845"/>
      <c r="SF74" s="845"/>
      <c r="SG74" s="845"/>
      <c r="SH74" s="845"/>
      <c r="SI74" s="845"/>
      <c r="SJ74" s="845"/>
      <c r="SK74" s="845"/>
      <c r="SL74" s="845"/>
      <c r="SM74" s="845"/>
      <c r="SN74" s="845"/>
      <c r="SO74" s="845"/>
      <c r="SP74" s="845"/>
      <c r="SQ74" s="845"/>
      <c r="SR74" s="845"/>
      <c r="SS74" s="845"/>
      <c r="ST74" s="845"/>
      <c r="SU74" s="845"/>
      <c r="SV74" s="845"/>
      <c r="SW74" s="845"/>
      <c r="SX74" s="845"/>
      <c r="SY74" s="845"/>
      <c r="SZ74" s="845"/>
      <c r="TA74" s="845"/>
      <c r="TB74" s="845"/>
      <c r="TC74" s="845"/>
      <c r="TD74" s="845"/>
      <c r="TE74" s="845"/>
      <c r="TF74" s="845"/>
      <c r="TG74" s="845"/>
      <c r="TH74" s="845"/>
      <c r="TI74" s="845"/>
      <c r="TJ74" s="845"/>
      <c r="TK74" s="845"/>
      <c r="TL74" s="845"/>
      <c r="TM74" s="845"/>
      <c r="TN74" s="845"/>
      <c r="TO74" s="845"/>
      <c r="TP74" s="845"/>
      <c r="TQ74" s="845"/>
      <c r="TR74" s="845"/>
      <c r="TS74" s="845"/>
      <c r="TT74" s="845"/>
      <c r="TU74" s="845"/>
      <c r="TV74" s="845"/>
      <c r="TW74" s="845"/>
      <c r="TX74" s="845"/>
      <c r="TY74" s="845"/>
      <c r="TZ74" s="845"/>
      <c r="UA74" s="845"/>
      <c r="UB74" s="845"/>
      <c r="UC74" s="845"/>
      <c r="UD74" s="845"/>
      <c r="UE74" s="845"/>
      <c r="UF74" s="845"/>
      <c r="UG74" s="845"/>
      <c r="UH74" s="845"/>
      <c r="UI74" s="845"/>
      <c r="UJ74" s="845"/>
      <c r="UK74" s="845"/>
      <c r="UL74" s="845"/>
      <c r="UM74" s="845"/>
      <c r="UN74" s="845"/>
      <c r="UO74" s="845"/>
      <c r="UP74" s="845"/>
      <c r="UQ74" s="845"/>
      <c r="UR74" s="845"/>
      <c r="US74" s="845"/>
      <c r="UT74" s="845"/>
      <c r="UU74" s="845"/>
      <c r="UV74" s="845"/>
      <c r="UW74" s="845"/>
      <c r="UX74" s="845"/>
      <c r="UY74" s="845"/>
      <c r="UZ74" s="845"/>
      <c r="VA74" s="845"/>
      <c r="VB74" s="845"/>
      <c r="VC74" s="845"/>
      <c r="VD74" s="845"/>
      <c r="VE74" s="845"/>
      <c r="VF74" s="845"/>
      <c r="VG74" s="845"/>
      <c r="VH74" s="845"/>
      <c r="VI74" s="845"/>
      <c r="VJ74" s="845"/>
      <c r="VK74" s="845"/>
      <c r="VL74" s="845"/>
      <c r="VM74" s="845"/>
      <c r="VN74" s="845"/>
      <c r="VO74" s="845"/>
      <c r="VP74" s="845"/>
      <c r="VQ74" s="845"/>
      <c r="VR74" s="845"/>
      <c r="VS74" s="845"/>
      <c r="VT74" s="845"/>
      <c r="VU74" s="845"/>
      <c r="VV74" s="845"/>
      <c r="VW74" s="845"/>
      <c r="VX74" s="845"/>
      <c r="VY74" s="845"/>
      <c r="VZ74" s="845"/>
      <c r="WA74" s="845"/>
      <c r="WB74" s="845"/>
      <c r="WC74" s="845"/>
      <c r="WD74" s="845"/>
      <c r="WE74" s="845"/>
      <c r="WF74" s="845"/>
      <c r="WG74" s="845"/>
      <c r="WH74" s="845"/>
      <c r="WI74" s="845"/>
      <c r="WJ74" s="845"/>
      <c r="WK74" s="845"/>
      <c r="WL74" s="845"/>
      <c r="WM74" s="845"/>
      <c r="WN74" s="845"/>
      <c r="WO74" s="845"/>
      <c r="WP74" s="845"/>
      <c r="WQ74" s="845"/>
      <c r="WR74" s="845"/>
      <c r="WS74" s="845"/>
      <c r="WT74" s="845"/>
      <c r="WU74" s="845"/>
      <c r="WV74" s="845"/>
      <c r="WW74" s="845"/>
      <c r="WX74" s="845"/>
      <c r="WY74" s="845"/>
      <c r="WZ74" s="845"/>
      <c r="XA74" s="845"/>
      <c r="XB74" s="845"/>
      <c r="XC74" s="845"/>
      <c r="XD74" s="845"/>
      <c r="XE74" s="845"/>
      <c r="XF74" s="845"/>
      <c r="XG74" s="845"/>
      <c r="XH74" s="845"/>
      <c r="XI74" s="845"/>
      <c r="XJ74" s="845"/>
      <c r="XK74" s="845"/>
      <c r="XL74" s="845"/>
      <c r="XM74" s="845"/>
      <c r="XN74" s="845"/>
      <c r="XO74" s="845"/>
      <c r="XP74" s="845"/>
      <c r="XQ74" s="845"/>
      <c r="XR74" s="845"/>
      <c r="XS74" s="845"/>
      <c r="XT74" s="845"/>
      <c r="XU74" s="845"/>
      <c r="XV74" s="845"/>
      <c r="XW74" s="845"/>
      <c r="XX74" s="845"/>
      <c r="XY74" s="845"/>
      <c r="XZ74" s="845"/>
      <c r="YA74" s="845"/>
      <c r="YB74" s="845"/>
      <c r="YC74" s="845"/>
      <c r="YD74" s="845"/>
      <c r="YE74" s="845"/>
      <c r="YF74" s="845"/>
      <c r="YG74" s="845"/>
      <c r="YH74" s="845"/>
      <c r="YI74" s="845"/>
      <c r="YJ74" s="845"/>
      <c r="YK74" s="845"/>
      <c r="YL74" s="845"/>
      <c r="YM74" s="845"/>
      <c r="YN74" s="845"/>
      <c r="YO74" s="845"/>
      <c r="YP74" s="845"/>
      <c r="YQ74" s="845"/>
      <c r="YR74" s="845"/>
      <c r="YS74" s="845"/>
      <c r="YT74" s="845"/>
      <c r="YU74" s="845"/>
      <c r="YV74" s="845"/>
      <c r="YW74" s="845"/>
      <c r="YX74" s="845"/>
      <c r="YY74" s="845"/>
      <c r="YZ74" s="845"/>
      <c r="ZA74" s="845"/>
      <c r="ZB74" s="845"/>
      <c r="ZC74" s="845"/>
      <c r="ZD74" s="845"/>
      <c r="ZE74" s="845"/>
      <c r="ZF74" s="845"/>
      <c r="ZG74" s="845"/>
      <c r="ZH74" s="845"/>
      <c r="ZI74" s="845"/>
      <c r="ZJ74" s="845"/>
      <c r="ZK74" s="845"/>
      <c r="ZL74" s="845"/>
      <c r="ZM74" s="845"/>
      <c r="ZN74" s="845"/>
      <c r="ZO74" s="845"/>
      <c r="ZP74" s="845"/>
      <c r="ZQ74" s="845"/>
      <c r="ZR74" s="845"/>
      <c r="ZS74" s="845"/>
      <c r="ZT74" s="845"/>
      <c r="ZU74" s="845"/>
      <c r="ZV74" s="845"/>
      <c r="ZW74" s="845"/>
      <c r="ZX74" s="845"/>
      <c r="ZY74" s="845"/>
      <c r="ZZ74" s="845"/>
      <c r="AAA74" s="845"/>
      <c r="AAB74" s="845"/>
      <c r="AAC74" s="845"/>
      <c r="AAD74" s="845"/>
      <c r="AAE74" s="845"/>
      <c r="AAF74" s="845"/>
      <c r="AAG74" s="845"/>
      <c r="AAH74" s="845"/>
      <c r="AAI74" s="845"/>
      <c r="AAJ74" s="845"/>
      <c r="AAK74" s="845"/>
      <c r="AAL74" s="845"/>
      <c r="AAM74" s="845"/>
      <c r="AAN74" s="845"/>
      <c r="AAO74" s="845"/>
      <c r="AAP74" s="845"/>
      <c r="AAQ74" s="845"/>
      <c r="AAR74" s="845"/>
      <c r="AAS74" s="845"/>
      <c r="AAT74" s="845"/>
      <c r="AAU74" s="845"/>
      <c r="AAV74" s="845"/>
      <c r="AAW74" s="845"/>
      <c r="AAX74" s="845"/>
      <c r="AAY74" s="845"/>
      <c r="AAZ74" s="845"/>
      <c r="ABA74" s="845"/>
      <c r="ABB74" s="845"/>
      <c r="ABC74" s="845"/>
      <c r="ABD74" s="845"/>
      <c r="ABE74" s="845"/>
      <c r="ABF74" s="845"/>
      <c r="ABG74" s="845"/>
      <c r="ABH74" s="845"/>
      <c r="ABI74" s="845"/>
      <c r="ABJ74" s="845"/>
      <c r="ABK74" s="845"/>
      <c r="ABL74" s="845"/>
      <c r="ABM74" s="845"/>
      <c r="ABN74" s="845"/>
      <c r="ABO74" s="845"/>
      <c r="ABP74" s="845"/>
      <c r="ABQ74" s="845"/>
      <c r="ABR74" s="845"/>
      <c r="ABS74" s="845"/>
      <c r="ABT74" s="845"/>
      <c r="ABU74" s="845"/>
      <c r="ABV74" s="845"/>
      <c r="ABW74" s="845"/>
      <c r="ABX74" s="845"/>
      <c r="ABY74" s="845"/>
      <c r="ABZ74" s="845"/>
      <c r="ACA74" s="845"/>
      <c r="ACB74" s="845"/>
      <c r="ACC74" s="845"/>
      <c r="ACD74" s="845"/>
      <c r="ACE74" s="845"/>
      <c r="ACF74" s="845"/>
      <c r="ACG74" s="845"/>
      <c r="ACH74" s="845"/>
      <c r="ACI74" s="845"/>
      <c r="ACJ74" s="845"/>
      <c r="ACK74" s="845"/>
      <c r="ACL74" s="845"/>
      <c r="ACM74" s="845"/>
      <c r="ACN74" s="845"/>
      <c r="ACO74" s="845"/>
      <c r="ACP74" s="845"/>
      <c r="ACQ74" s="845"/>
      <c r="ACR74" s="845"/>
      <c r="ACS74" s="845"/>
      <c r="ACT74" s="845"/>
      <c r="ACU74" s="845"/>
      <c r="ACV74" s="845"/>
      <c r="ACW74" s="845"/>
      <c r="ACX74" s="845"/>
      <c r="ACY74" s="845"/>
      <c r="ACZ74" s="845"/>
      <c r="ADA74" s="845"/>
      <c r="ADB74" s="845"/>
      <c r="ADC74" s="845"/>
      <c r="ADD74" s="845"/>
      <c r="ADE74" s="845"/>
      <c r="ADF74" s="845"/>
      <c r="ADG74" s="845"/>
      <c r="ADH74" s="845"/>
      <c r="ADI74" s="845"/>
      <c r="ADJ74" s="845"/>
      <c r="ADK74" s="845"/>
      <c r="ADL74" s="845"/>
      <c r="ADM74" s="845"/>
      <c r="ADN74" s="845"/>
      <c r="ADO74" s="845"/>
      <c r="ADP74" s="845"/>
      <c r="ADQ74" s="845"/>
      <c r="ADR74" s="845"/>
      <c r="ADS74" s="845"/>
      <c r="ADT74" s="845"/>
      <c r="ADU74" s="845"/>
      <c r="ADV74" s="845"/>
      <c r="ADW74" s="845"/>
      <c r="ADX74" s="845"/>
      <c r="ADY74" s="845"/>
      <c r="ADZ74" s="845"/>
      <c r="AEA74" s="845"/>
      <c r="AEB74" s="845"/>
      <c r="AEC74" s="845"/>
      <c r="AED74" s="845"/>
      <c r="AEE74" s="845"/>
      <c r="AEF74" s="845"/>
      <c r="AEG74" s="845"/>
      <c r="AEH74" s="845"/>
      <c r="AEI74" s="845"/>
      <c r="AEJ74" s="845"/>
      <c r="AEK74" s="845"/>
      <c r="AEL74" s="845"/>
      <c r="AEM74" s="845"/>
      <c r="AEN74" s="845"/>
      <c r="AEO74" s="845"/>
      <c r="AEP74" s="845"/>
      <c r="AEQ74" s="845"/>
      <c r="AER74" s="845"/>
      <c r="AES74" s="845"/>
      <c r="AET74" s="845"/>
      <c r="AEU74" s="845"/>
      <c r="AEV74" s="845"/>
      <c r="AEW74" s="845"/>
      <c r="AEX74" s="845"/>
      <c r="AEY74" s="845"/>
      <c r="AEZ74" s="845"/>
      <c r="AFA74" s="845"/>
      <c r="AFB74" s="845"/>
      <c r="AFC74" s="845"/>
      <c r="AFD74" s="845"/>
      <c r="AFE74" s="845"/>
      <c r="AFF74" s="845"/>
      <c r="AFG74" s="845"/>
      <c r="AFH74" s="845"/>
      <c r="AFI74" s="845"/>
      <c r="AFJ74" s="845"/>
      <c r="AFK74" s="845"/>
      <c r="AFL74" s="845"/>
      <c r="AFM74" s="845"/>
      <c r="AFN74" s="845"/>
      <c r="AFO74" s="845"/>
      <c r="AFP74" s="845"/>
      <c r="AFQ74" s="845"/>
      <c r="AFR74" s="845"/>
      <c r="AFS74" s="845"/>
      <c r="AFT74" s="845"/>
      <c r="AFU74" s="845"/>
      <c r="AFV74" s="845"/>
      <c r="AFW74" s="845"/>
      <c r="AFX74" s="845"/>
      <c r="AFY74" s="845"/>
      <c r="AFZ74" s="845"/>
      <c r="AGA74" s="845"/>
      <c r="AGB74" s="845"/>
      <c r="AGC74" s="845"/>
      <c r="AGD74" s="845"/>
      <c r="AGE74" s="845"/>
      <c r="AGF74" s="845"/>
      <c r="AGG74" s="845"/>
      <c r="AGH74" s="845"/>
      <c r="AGI74" s="845"/>
      <c r="AGJ74" s="845"/>
      <c r="AGK74" s="845"/>
      <c r="AGL74" s="845"/>
      <c r="AGM74" s="845"/>
      <c r="AGN74" s="845"/>
      <c r="AGO74" s="845"/>
      <c r="AGP74" s="845"/>
      <c r="AGQ74" s="845"/>
      <c r="AGR74" s="845"/>
      <c r="AGS74" s="845"/>
      <c r="AGT74" s="845"/>
      <c r="AGU74" s="845"/>
      <c r="AGV74" s="845"/>
      <c r="AGW74" s="845"/>
      <c r="AGX74" s="845"/>
      <c r="AGY74" s="845"/>
      <c r="AGZ74" s="845"/>
      <c r="AHA74" s="845"/>
      <c r="AHB74" s="845"/>
      <c r="AHC74" s="845"/>
      <c r="AHD74" s="845"/>
      <c r="AHE74" s="845"/>
      <c r="AHF74" s="845"/>
      <c r="AHG74" s="845"/>
      <c r="AHH74" s="845"/>
      <c r="AHI74" s="845"/>
      <c r="AHJ74" s="845"/>
      <c r="AHK74" s="845"/>
      <c r="AHL74" s="845"/>
      <c r="AHM74" s="845"/>
      <c r="AHN74" s="845"/>
      <c r="AHO74" s="845"/>
      <c r="AHP74" s="845"/>
      <c r="AHQ74" s="845"/>
      <c r="AHR74" s="845"/>
      <c r="AHS74" s="845"/>
      <c r="AHT74" s="845"/>
      <c r="AHU74" s="845"/>
      <c r="AHV74" s="845"/>
      <c r="AHW74" s="845"/>
      <c r="AHX74" s="845"/>
      <c r="AHY74" s="845"/>
      <c r="AHZ74" s="845"/>
      <c r="AIA74" s="845"/>
      <c r="AIB74" s="845"/>
      <c r="AIC74" s="845"/>
      <c r="AID74" s="845"/>
      <c r="AIE74" s="845"/>
      <c r="AIF74" s="845"/>
      <c r="AIG74" s="845"/>
      <c r="AIH74" s="845"/>
      <c r="AII74" s="845"/>
      <c r="AIJ74" s="845"/>
      <c r="AIK74" s="845"/>
      <c r="AIL74" s="845"/>
      <c r="AIM74" s="845"/>
      <c r="AIN74" s="845"/>
      <c r="AIO74" s="845"/>
      <c r="AIP74" s="845"/>
      <c r="AIQ74" s="845"/>
      <c r="AIR74" s="845"/>
      <c r="AIS74" s="845"/>
      <c r="AIT74" s="845"/>
      <c r="AIU74" s="845"/>
      <c r="AIV74" s="845"/>
      <c r="AIW74" s="845"/>
      <c r="AIX74" s="845"/>
      <c r="AIY74" s="845"/>
      <c r="AIZ74" s="845"/>
      <c r="AJA74" s="845"/>
      <c r="AJB74" s="845"/>
      <c r="AJC74" s="845"/>
      <c r="AJD74" s="845"/>
      <c r="AJE74" s="845"/>
      <c r="AJF74" s="845"/>
      <c r="AJG74" s="845"/>
      <c r="AJH74" s="845"/>
      <c r="AJI74" s="845"/>
      <c r="AJJ74" s="845"/>
      <c r="AJK74" s="845"/>
      <c r="AJL74" s="845"/>
      <c r="AJM74" s="845"/>
      <c r="AJN74" s="845"/>
      <c r="AJO74" s="845"/>
      <c r="AJP74" s="845"/>
      <c r="AJQ74" s="845"/>
      <c r="AJR74" s="845"/>
      <c r="AJS74" s="845"/>
      <c r="AJT74" s="845"/>
      <c r="AJU74" s="845"/>
      <c r="AJV74" s="845"/>
      <c r="AJW74" s="845"/>
      <c r="AJX74" s="845"/>
      <c r="AJY74" s="845"/>
      <c r="AJZ74" s="845"/>
      <c r="AKA74" s="845"/>
      <c r="AKB74" s="845"/>
      <c r="AKC74" s="845"/>
      <c r="AKD74" s="845"/>
      <c r="AKE74" s="845"/>
      <c r="AKF74" s="845"/>
      <c r="AKG74" s="845"/>
      <c r="AKH74" s="845"/>
      <c r="AKI74" s="845"/>
      <c r="AKJ74" s="845"/>
      <c r="AKK74" s="845"/>
      <c r="AKL74" s="845"/>
      <c r="AKM74" s="845"/>
      <c r="AKN74" s="845"/>
      <c r="AKO74" s="845"/>
      <c r="AKP74" s="845"/>
      <c r="AKQ74" s="845"/>
      <c r="AKR74" s="845"/>
      <c r="AKS74" s="845"/>
      <c r="AKT74" s="845"/>
      <c r="AKU74" s="845"/>
      <c r="AKV74" s="845"/>
      <c r="AKW74" s="845"/>
      <c r="AKX74" s="845"/>
      <c r="AKY74" s="845"/>
      <c r="AKZ74" s="845"/>
      <c r="ALA74" s="845"/>
      <c r="ALB74" s="845"/>
      <c r="ALC74" s="845"/>
      <c r="ALD74" s="845"/>
      <c r="ALE74" s="845"/>
      <c r="ALF74" s="845"/>
      <c r="ALG74" s="845"/>
      <c r="ALH74" s="845"/>
      <c r="ALI74" s="845"/>
      <c r="ALJ74" s="845"/>
      <c r="ALK74" s="845"/>
      <c r="ALL74" s="845"/>
      <c r="ALM74" s="845"/>
      <c r="ALN74" s="845"/>
      <c r="ALO74" s="845"/>
      <c r="ALP74" s="845"/>
      <c r="ALQ74" s="845"/>
      <c r="ALR74" s="845"/>
      <c r="ALS74" s="845"/>
      <c r="ALT74" s="845"/>
      <c r="ALU74" s="845"/>
      <c r="ALV74" s="845"/>
      <c r="ALW74" s="845"/>
      <c r="ALX74" s="845"/>
      <c r="ALY74" s="845"/>
      <c r="ALZ74" s="845"/>
      <c r="AMA74" s="845"/>
      <c r="AMB74" s="845"/>
      <c r="AMC74" s="845"/>
      <c r="AMD74" s="845"/>
      <c r="AME74" s="845"/>
      <c r="AMF74" s="845"/>
      <c r="AMG74" s="845"/>
      <c r="AMH74" s="845"/>
      <c r="AMI74" s="845"/>
      <c r="AMJ74" s="845"/>
      <c r="AMK74" s="845"/>
      <c r="AML74" s="845"/>
      <c r="AMM74" s="845"/>
      <c r="AMN74" s="845"/>
      <c r="AMO74" s="845"/>
      <c r="AMP74" s="845"/>
      <c r="AMQ74" s="845"/>
      <c r="AMR74" s="845"/>
      <c r="AMS74" s="845"/>
      <c r="AMT74" s="845"/>
      <c r="AMU74" s="845"/>
      <c r="AMV74" s="845"/>
      <c r="AMW74" s="845"/>
      <c r="AMX74" s="845"/>
      <c r="AMY74" s="845"/>
      <c r="AMZ74" s="845"/>
      <c r="ANA74" s="845"/>
      <c r="ANB74" s="845"/>
      <c r="ANC74" s="845"/>
      <c r="AND74" s="845"/>
      <c r="ANE74" s="845"/>
      <c r="ANF74" s="845"/>
      <c r="ANG74" s="845"/>
      <c r="ANH74" s="845"/>
      <c r="ANI74" s="845"/>
      <c r="ANJ74" s="845"/>
      <c r="ANK74" s="845"/>
      <c r="ANL74" s="845"/>
      <c r="ANM74" s="845"/>
      <c r="ANN74" s="845"/>
      <c r="ANO74" s="845"/>
      <c r="ANP74" s="845"/>
      <c r="ANQ74" s="845"/>
      <c r="ANR74" s="845"/>
      <c r="ANS74" s="845"/>
      <c r="ANT74" s="845"/>
      <c r="ANU74" s="845"/>
      <c r="ANV74" s="845"/>
      <c r="ANW74" s="845"/>
      <c r="ANX74" s="845"/>
      <c r="ANY74" s="845"/>
      <c r="ANZ74" s="845"/>
      <c r="AOA74" s="845"/>
      <c r="AOB74" s="845"/>
      <c r="AOC74" s="845"/>
      <c r="AOD74" s="845"/>
      <c r="AOE74" s="845"/>
      <c r="AOF74" s="845"/>
      <c r="AOG74" s="845"/>
      <c r="AOH74" s="845"/>
      <c r="AOI74" s="845"/>
      <c r="AOJ74" s="845"/>
      <c r="AOK74" s="845"/>
      <c r="AOL74" s="845"/>
      <c r="AOM74" s="845"/>
      <c r="AON74" s="845"/>
      <c r="AOO74" s="845"/>
      <c r="AOP74" s="845"/>
      <c r="AOQ74" s="845"/>
      <c r="AOR74" s="845"/>
      <c r="AOS74" s="845"/>
      <c r="AOT74" s="845"/>
      <c r="AOU74" s="845"/>
      <c r="AOV74" s="845"/>
      <c r="AOW74" s="845"/>
      <c r="AOX74" s="845"/>
      <c r="AOY74" s="845"/>
      <c r="AOZ74" s="845"/>
      <c r="APA74" s="845"/>
      <c r="APB74" s="845"/>
      <c r="APC74" s="845"/>
      <c r="APD74" s="845"/>
      <c r="APE74" s="845"/>
      <c r="APF74" s="845"/>
      <c r="APG74" s="845"/>
      <c r="APH74" s="845"/>
      <c r="API74" s="845"/>
      <c r="APJ74" s="845"/>
      <c r="APK74" s="845"/>
      <c r="APL74" s="845"/>
      <c r="APM74" s="845"/>
      <c r="APN74" s="845"/>
      <c r="APO74" s="845"/>
      <c r="APP74" s="845"/>
      <c r="APQ74" s="845"/>
      <c r="APR74" s="845"/>
      <c r="APS74" s="845"/>
      <c r="APT74" s="845"/>
      <c r="APU74" s="845"/>
      <c r="APV74" s="845"/>
      <c r="APW74" s="845"/>
      <c r="APX74" s="845"/>
      <c r="APY74" s="845"/>
      <c r="APZ74" s="845"/>
      <c r="AQA74" s="845"/>
      <c r="AQB74" s="845"/>
      <c r="AQC74" s="845"/>
      <c r="AQD74" s="845"/>
      <c r="AQE74" s="845"/>
      <c r="AQF74" s="845"/>
      <c r="AQG74" s="845"/>
      <c r="AQH74" s="845"/>
      <c r="AQI74" s="845"/>
      <c r="AQJ74" s="845"/>
      <c r="AQK74" s="845"/>
      <c r="AQL74" s="845"/>
      <c r="AQM74" s="845"/>
      <c r="AQN74" s="845"/>
      <c r="AQO74" s="845"/>
      <c r="AQP74" s="845"/>
      <c r="AQQ74" s="845"/>
      <c r="AQR74" s="845"/>
      <c r="AQS74" s="845"/>
      <c r="AQT74" s="845"/>
      <c r="AQU74" s="845"/>
      <c r="AQV74" s="845"/>
      <c r="AQW74" s="845"/>
      <c r="AQX74" s="845"/>
      <c r="AQY74" s="845"/>
      <c r="AQZ74" s="845"/>
      <c r="ARA74" s="845"/>
      <c r="ARB74" s="845"/>
      <c r="ARC74" s="845"/>
      <c r="ARD74" s="845"/>
      <c r="ARE74" s="845"/>
      <c r="ARF74" s="845"/>
      <c r="ARG74" s="845"/>
      <c r="ARH74" s="845"/>
      <c r="ARI74" s="845"/>
      <c r="ARJ74" s="845"/>
      <c r="ARK74" s="845"/>
      <c r="ARL74" s="845"/>
      <c r="ARM74" s="845"/>
      <c r="ARN74" s="845"/>
      <c r="ARO74" s="845"/>
      <c r="ARP74" s="845"/>
      <c r="ARQ74" s="845"/>
      <c r="ARR74" s="845"/>
      <c r="ARS74" s="845"/>
      <c r="ART74" s="845"/>
      <c r="ARU74" s="845"/>
      <c r="ARV74" s="845"/>
      <c r="ARW74" s="845"/>
      <c r="ARX74" s="845"/>
      <c r="ARY74" s="845"/>
      <c r="ARZ74" s="845"/>
      <c r="ASA74" s="845"/>
      <c r="ASB74" s="845"/>
      <c r="ASC74" s="845"/>
      <c r="ASD74" s="845"/>
      <c r="ASE74" s="845"/>
      <c r="ASF74" s="845"/>
      <c r="ASG74" s="845"/>
      <c r="ASH74" s="845"/>
      <c r="ASI74" s="845"/>
      <c r="ASJ74" s="845"/>
      <c r="ASK74" s="845"/>
      <c r="ASL74" s="845"/>
      <c r="ASM74" s="845"/>
      <c r="ASN74" s="845"/>
      <c r="ASO74" s="845"/>
      <c r="ASP74" s="845"/>
      <c r="ASQ74" s="845"/>
      <c r="ASR74" s="845"/>
      <c r="ASS74" s="845"/>
      <c r="AST74" s="845"/>
      <c r="ASU74" s="845"/>
      <c r="ASV74" s="845"/>
      <c r="ASW74" s="845"/>
      <c r="ASX74" s="845"/>
      <c r="ASY74" s="845"/>
      <c r="ASZ74" s="845"/>
      <c r="ATA74" s="845"/>
      <c r="ATB74" s="845"/>
      <c r="ATC74" s="845"/>
      <c r="ATD74" s="845"/>
      <c r="ATE74" s="845"/>
      <c r="ATF74" s="845"/>
      <c r="ATG74" s="845"/>
      <c r="ATH74" s="845"/>
      <c r="ATI74" s="845"/>
      <c r="ATJ74" s="845"/>
      <c r="ATK74" s="845"/>
      <c r="ATL74" s="845"/>
      <c r="ATM74" s="845"/>
      <c r="ATN74" s="845"/>
      <c r="ATO74" s="845"/>
      <c r="ATP74" s="845"/>
      <c r="ATQ74" s="845"/>
      <c r="ATR74" s="845"/>
      <c r="ATS74" s="845"/>
      <c r="ATT74" s="845"/>
      <c r="ATU74" s="845"/>
      <c r="ATV74" s="845"/>
      <c r="ATW74" s="845"/>
      <c r="ATX74" s="845"/>
      <c r="ATY74" s="845"/>
      <c r="ATZ74" s="845"/>
      <c r="AUA74" s="845"/>
      <c r="AUB74" s="845"/>
      <c r="AUC74" s="845"/>
      <c r="AUD74" s="845"/>
      <c r="AUE74" s="845"/>
      <c r="AUF74" s="845"/>
      <c r="AUG74" s="845"/>
      <c r="AUH74" s="845"/>
      <c r="AUI74" s="845"/>
      <c r="AUJ74" s="845"/>
      <c r="AUK74" s="845"/>
      <c r="AUL74" s="845"/>
      <c r="AUM74" s="845"/>
      <c r="AUN74" s="845"/>
      <c r="AUO74" s="845"/>
      <c r="AUP74" s="845"/>
      <c r="AUQ74" s="845"/>
      <c r="AUR74" s="845"/>
      <c r="AUS74" s="845"/>
      <c r="AUT74" s="845"/>
      <c r="AUU74" s="845"/>
      <c r="AUV74" s="845"/>
      <c r="AUW74" s="845"/>
      <c r="AUX74" s="845"/>
      <c r="AUY74" s="845"/>
      <c r="AUZ74" s="845"/>
      <c r="AVA74" s="845"/>
      <c r="AVB74" s="845"/>
      <c r="AVC74" s="845"/>
      <c r="AVD74" s="845"/>
      <c r="AVE74" s="845"/>
      <c r="AVF74" s="845"/>
      <c r="AVG74" s="845"/>
      <c r="AVH74" s="845"/>
      <c r="AVI74" s="845"/>
      <c r="AVJ74" s="845"/>
      <c r="AVK74" s="845"/>
      <c r="AVL74" s="845"/>
      <c r="AVM74" s="845"/>
      <c r="AVN74" s="845"/>
      <c r="AVO74" s="845"/>
      <c r="AVP74" s="845"/>
      <c r="AVQ74" s="845"/>
      <c r="AVR74" s="845"/>
      <c r="AVS74" s="845"/>
      <c r="AVT74" s="845"/>
      <c r="AVU74" s="845"/>
      <c r="AVV74" s="845"/>
      <c r="AVW74" s="845"/>
      <c r="AVX74" s="845"/>
      <c r="AVY74" s="845"/>
      <c r="AVZ74" s="845"/>
      <c r="AWA74" s="845"/>
      <c r="AWB74" s="845"/>
      <c r="AWC74" s="845"/>
      <c r="AWD74" s="845"/>
      <c r="AWE74" s="845"/>
      <c r="AWF74" s="845"/>
      <c r="AWG74" s="845"/>
      <c r="AWH74" s="845"/>
      <c r="AWI74" s="845"/>
      <c r="AWJ74" s="845"/>
      <c r="AWK74" s="845"/>
      <c r="AWL74" s="845"/>
      <c r="AWM74" s="845"/>
      <c r="AWN74" s="845"/>
      <c r="AWO74" s="845"/>
      <c r="AWP74" s="845"/>
      <c r="AWQ74" s="845"/>
      <c r="AWR74" s="845"/>
      <c r="AWS74" s="845"/>
      <c r="AWT74" s="845"/>
      <c r="AWU74" s="845"/>
      <c r="AWV74" s="845"/>
      <c r="AWW74" s="845"/>
      <c r="AWX74" s="845"/>
      <c r="AWY74" s="845"/>
      <c r="AWZ74" s="845"/>
      <c r="AXA74" s="845"/>
      <c r="AXB74" s="845"/>
      <c r="AXC74" s="845"/>
      <c r="AXD74" s="845"/>
      <c r="AXE74" s="845"/>
      <c r="AXF74" s="845"/>
      <c r="AXG74" s="845"/>
      <c r="AXH74" s="845"/>
      <c r="AXI74" s="845"/>
      <c r="AXJ74" s="845"/>
      <c r="AXK74" s="845"/>
      <c r="AXL74" s="845"/>
      <c r="AXM74" s="845"/>
      <c r="AXN74" s="845"/>
      <c r="AXO74" s="845"/>
      <c r="AXP74" s="845"/>
      <c r="AXQ74" s="845"/>
      <c r="AXR74" s="845"/>
      <c r="AXS74" s="845"/>
      <c r="AXT74" s="845"/>
      <c r="AXU74" s="845"/>
      <c r="AXV74" s="845"/>
      <c r="AXW74" s="845"/>
      <c r="AXX74" s="845"/>
      <c r="AXY74" s="845"/>
      <c r="AXZ74" s="845"/>
      <c r="AYA74" s="845"/>
      <c r="AYB74" s="845"/>
      <c r="AYC74" s="845"/>
      <c r="AYD74" s="845"/>
      <c r="AYE74" s="845"/>
      <c r="AYF74" s="845"/>
      <c r="AYG74" s="845"/>
      <c r="AYH74" s="845"/>
      <c r="AYI74" s="845"/>
      <c r="AYJ74" s="845"/>
      <c r="AYK74" s="845"/>
      <c r="AYL74" s="845"/>
      <c r="AYM74" s="845"/>
      <c r="AYN74" s="845"/>
      <c r="AYO74" s="845"/>
      <c r="AYP74" s="845"/>
      <c r="AYQ74" s="845"/>
      <c r="AYR74" s="845"/>
      <c r="AYS74" s="845"/>
    </row>
    <row r="75" spans="1:1345">
      <c r="L75" s="676">
        <f>L73-L74</f>
        <v>6389</v>
      </c>
      <c r="N75" s="676">
        <f>N73-2376</f>
        <v>641</v>
      </c>
      <c r="Y75" s="676">
        <v>5760</v>
      </c>
    </row>
    <row r="76" spans="1:1345">
      <c r="L76" s="676">
        <v>3372</v>
      </c>
      <c r="Y76" s="676">
        <v>5673</v>
      </c>
    </row>
    <row r="77" spans="1:1345" ht="15" hidden="1" customHeight="1"/>
    <row r="78" spans="1:1345" ht="15" hidden="1" customHeight="1"/>
    <row r="79" spans="1:1345" ht="15" hidden="1" customHeight="1"/>
    <row r="80" spans="1:1345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spans="12:25" ht="15" hidden="1" customHeight="1"/>
    <row r="98" spans="12:25" ht="15" hidden="1" customHeight="1"/>
    <row r="99" spans="12:25" ht="15" hidden="1" customHeight="1"/>
    <row r="100" spans="12:25" ht="15" hidden="1" customHeight="1"/>
    <row r="101" spans="12:25" ht="15" hidden="1" customHeight="1"/>
    <row r="102" spans="12:25" ht="15" hidden="1" customHeight="1"/>
    <row r="103" spans="12:25" ht="15" hidden="1" customHeight="1"/>
    <row r="104" spans="12:25" ht="15" hidden="1" customHeight="1"/>
    <row r="105" spans="12:25" ht="15" hidden="1" customHeight="1"/>
    <row r="106" spans="12:25" ht="15" hidden="1" customHeight="1"/>
    <row r="107" spans="12:25" ht="15" hidden="1" customHeight="1"/>
    <row r="108" spans="12:25" ht="15" hidden="1" customHeight="1"/>
    <row r="109" spans="12:25">
      <c r="L109" s="676">
        <f>L75-L76</f>
        <v>3017</v>
      </c>
      <c r="Y109" s="676">
        <f>Y75-Y76</f>
        <v>87</v>
      </c>
    </row>
    <row r="110" spans="12:25">
      <c r="L110" s="676">
        <f>SUM(L76:L109)</f>
        <v>6389</v>
      </c>
      <c r="Y110" s="676">
        <f>Y109/2</f>
        <v>43.5</v>
      </c>
    </row>
    <row r="111" spans="12:25"/>
    <row r="112" spans="12:25" ht="28.5" customHeight="1"/>
    <row r="113"/>
  </sheetData>
  <mergeCells count="184">
    <mergeCell ref="FU2:FW2"/>
    <mergeCell ref="FU3:FW3"/>
    <mergeCell ref="FU4:FW4"/>
    <mergeCell ref="FX2:FZ2"/>
    <mergeCell ref="FX3:FZ3"/>
    <mergeCell ref="FX4:FZ4"/>
    <mergeCell ref="FL2:FN2"/>
    <mergeCell ref="FL3:FN3"/>
    <mergeCell ref="FL4:FN4"/>
    <mergeCell ref="FO2:FQ2"/>
    <mergeCell ref="FO3:FQ3"/>
    <mergeCell ref="FO4:FQ4"/>
    <mergeCell ref="FR2:FT2"/>
    <mergeCell ref="FR3:FT3"/>
    <mergeCell ref="FR4:FT4"/>
    <mergeCell ref="FC2:FE2"/>
    <mergeCell ref="FC3:FE3"/>
    <mergeCell ref="FC4:FE4"/>
    <mergeCell ref="FF3:FH3"/>
    <mergeCell ref="FF4:FH4"/>
    <mergeCell ref="FF2:FH2"/>
    <mergeCell ref="FI2:FK2"/>
    <mergeCell ref="FI3:FK3"/>
    <mergeCell ref="FI4:FK4"/>
    <mergeCell ref="EN2:EP2"/>
    <mergeCell ref="EN3:EP3"/>
    <mergeCell ref="EN4:EP4"/>
    <mergeCell ref="EZ2:FB2"/>
    <mergeCell ref="EZ3:FB3"/>
    <mergeCell ref="EZ4:FB4"/>
    <mergeCell ref="EK2:EM2"/>
    <mergeCell ref="EQ2:ES2"/>
    <mergeCell ref="ET2:EV2"/>
    <mergeCell ref="AG4:AI4"/>
    <mergeCell ref="BE2:BG2"/>
    <mergeCell ref="BE3:BG3"/>
    <mergeCell ref="BE4:BG4"/>
    <mergeCell ref="CF2:CH2"/>
    <mergeCell ref="CF3:CH3"/>
    <mergeCell ref="CF4:CH4"/>
    <mergeCell ref="AP2:AR2"/>
    <mergeCell ref="AS2:AU2"/>
    <mergeCell ref="AV2:AX2"/>
    <mergeCell ref="AV3:AX3"/>
    <mergeCell ref="AY3:BA3"/>
    <mergeCell ref="BB3:BD3"/>
    <mergeCell ref="BH3:BJ3"/>
    <mergeCell ref="BK3:BM3"/>
    <mergeCell ref="BN3:BP3"/>
    <mergeCell ref="AJ3:AL3"/>
    <mergeCell ref="AJ4:AL4"/>
    <mergeCell ref="AM4:AO4"/>
    <mergeCell ref="AP4:AR4"/>
    <mergeCell ref="AS4:AU4"/>
    <mergeCell ref="AV4:AX4"/>
    <mergeCell ref="AY4:BA4"/>
    <mergeCell ref="A3:A5"/>
    <mergeCell ref="B3:B5"/>
    <mergeCell ref="C3:C5"/>
    <mergeCell ref="D3:D5"/>
    <mergeCell ref="E3:F5"/>
    <mergeCell ref="G3:G5"/>
    <mergeCell ref="H3:K3"/>
    <mergeCell ref="DM2:DO2"/>
    <mergeCell ref="DP2:DR2"/>
    <mergeCell ref="CO2:CQ2"/>
    <mergeCell ref="CR2:CT2"/>
    <mergeCell ref="CU2:CW2"/>
    <mergeCell ref="CX2:CZ2"/>
    <mergeCell ref="DA2:DC2"/>
    <mergeCell ref="DJ2:DL2"/>
    <mergeCell ref="BT2:BV2"/>
    <mergeCell ref="BW2:BY2"/>
    <mergeCell ref="BZ2:CB2"/>
    <mergeCell ref="CC2:CE2"/>
    <mergeCell ref="CI2:CK2"/>
    <mergeCell ref="CL2:CN2"/>
    <mergeCell ref="AY2:BA2"/>
    <mergeCell ref="BB2:BD2"/>
    <mergeCell ref="BH2:BJ2"/>
    <mergeCell ref="L3:N3"/>
    <mergeCell ref="O3:Q3"/>
    <mergeCell ref="U3:W3"/>
    <mergeCell ref="X3:Z3"/>
    <mergeCell ref="AA3:AC3"/>
    <mergeCell ref="AD3:AF3"/>
    <mergeCell ref="EH2:EJ2"/>
    <mergeCell ref="EW2:EY2"/>
    <mergeCell ref="GA2:GC2"/>
    <mergeCell ref="DS2:DU2"/>
    <mergeCell ref="DY2:EA2"/>
    <mergeCell ref="EB2:ED2"/>
    <mergeCell ref="EE2:EG2"/>
    <mergeCell ref="BK2:BM2"/>
    <mergeCell ref="BN2:BP2"/>
    <mergeCell ref="BQ2:BS2"/>
    <mergeCell ref="L2:N2"/>
    <mergeCell ref="O2:Q2"/>
    <mergeCell ref="X2:Z2"/>
    <mergeCell ref="AA2:AC2"/>
    <mergeCell ref="AD2:AF2"/>
    <mergeCell ref="AM2:AO2"/>
    <mergeCell ref="R2:T2"/>
    <mergeCell ref="AG2:AI2"/>
    <mergeCell ref="R3:T3"/>
    <mergeCell ref="AG3:AI3"/>
    <mergeCell ref="AM3:AO3"/>
    <mergeCell ref="AP3:AR3"/>
    <mergeCell ref="AS3:AU3"/>
    <mergeCell ref="EW3:EY3"/>
    <mergeCell ref="GA3:GC4"/>
    <mergeCell ref="EK4:EM4"/>
    <mergeCell ref="EQ4:ES4"/>
    <mergeCell ref="ET4:EV4"/>
    <mergeCell ref="EW4:EY4"/>
    <mergeCell ref="DV3:DX3"/>
    <mergeCell ref="DY3:EA3"/>
    <mergeCell ref="EB3:ED3"/>
    <mergeCell ref="EE3:EG3"/>
    <mergeCell ref="EK3:EM3"/>
    <mergeCell ref="EH3:EJ3"/>
    <mergeCell ref="EH4:EJ4"/>
    <mergeCell ref="BB4:BD4"/>
    <mergeCell ref="BH4:BJ4"/>
    <mergeCell ref="BK4:BM4"/>
    <mergeCell ref="BN4:BP4"/>
    <mergeCell ref="BQ4:BS4"/>
    <mergeCell ref="BT4:BV4"/>
    <mergeCell ref="L4:N4"/>
    <mergeCell ref="O4:Q4"/>
    <mergeCell ref="U4:W4"/>
    <mergeCell ref="X4:Z4"/>
    <mergeCell ref="AA4:AC4"/>
    <mergeCell ref="AD4:AF4"/>
    <mergeCell ref="R4:T4"/>
    <mergeCell ref="EQ3:ES3"/>
    <mergeCell ref="ET3:EV3"/>
    <mergeCell ref="DG3:DI4"/>
    <mergeCell ref="DJ3:DL3"/>
    <mergeCell ref="DM3:DO3"/>
    <mergeCell ref="DP3:DR3"/>
    <mergeCell ref="DS3:DU3"/>
    <mergeCell ref="DS4:DU4"/>
    <mergeCell ref="CL3:CN3"/>
    <mergeCell ref="CO3:CQ3"/>
    <mergeCell ref="CR3:CT3"/>
    <mergeCell ref="CU3:CW3"/>
    <mergeCell ref="CX3:CZ3"/>
    <mergeCell ref="DA3:DC3"/>
    <mergeCell ref="BQ3:BS3"/>
    <mergeCell ref="BT3:BV3"/>
    <mergeCell ref="BW3:BY3"/>
    <mergeCell ref="DP4:DR4"/>
    <mergeCell ref="DM4:DO4"/>
    <mergeCell ref="BW4:BY4"/>
    <mergeCell ref="BZ4:CB4"/>
    <mergeCell ref="CC4:CE4"/>
    <mergeCell ref="DV4:DX4"/>
    <mergeCell ref="DY4:EA4"/>
    <mergeCell ref="EB4:ED4"/>
    <mergeCell ref="EE4:EG4"/>
    <mergeCell ref="CR4:CT4"/>
    <mergeCell ref="CU4:CW4"/>
    <mergeCell ref="CX4:CZ4"/>
    <mergeCell ref="DA4:DC4"/>
    <mergeCell ref="DJ4:DL4"/>
    <mergeCell ref="DD3:DF4"/>
    <mergeCell ref="CI4:CK4"/>
    <mergeCell ref="CL4:CN4"/>
    <mergeCell ref="CO4:CQ4"/>
    <mergeCell ref="BZ3:CB3"/>
    <mergeCell ref="CC3:CE3"/>
    <mergeCell ref="CI3:CK3"/>
    <mergeCell ref="D61:F61"/>
    <mergeCell ref="A62:G62"/>
    <mergeCell ref="A63:G63"/>
    <mergeCell ref="A64:G64"/>
    <mergeCell ref="A65:G65"/>
    <mergeCell ref="A66:G66"/>
    <mergeCell ref="D8:F8"/>
    <mergeCell ref="E10:F10"/>
    <mergeCell ref="C28:G28"/>
    <mergeCell ref="A41:G41"/>
    <mergeCell ref="C42:G42"/>
  </mergeCells>
  <pageMargins left="0.70866141732283472" right="0.70866141732283472" top="1.0236220472440944" bottom="0.35433070866141736" header="0.59055118110236227" footer="0.31496062992125984"/>
  <pageSetup paperSize="8" scale="68" orientation="landscape" horizontalDpi="300" verticalDpi="300" r:id="rId1"/>
  <headerFooter>
    <oddHeader>&amp;L2/2016. (II.26.) sz. rendelet a 9/2017.(V.30.) számú módosítással egységes szerkezetben&amp;CHarkány Város Önkormányzat 2016. költségvetésének eredeti kiadása előirányzatai kormányzati funkciónkénti részletezettségben&amp;R5.b.sz. melléklet</oddHeader>
  </headerFooter>
  <colBreaks count="5" manualBreakCount="5">
    <brk id="23" max="65" man="1"/>
    <brk id="38" max="65" man="1"/>
    <brk id="56" max="65" man="1"/>
    <brk id="74" max="65" man="1"/>
    <brk id="92" max="6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26</vt:i4>
      </vt:variant>
      <vt:variant>
        <vt:lpstr>Névvel ellátott tartományok</vt:lpstr>
      </vt:variant>
      <vt:variant>
        <vt:i4>22</vt:i4>
      </vt:variant>
    </vt:vector>
  </HeadingPairs>
  <TitlesOfParts>
    <vt:vector size="48" baseType="lpstr">
      <vt:lpstr>bevételi főtábla 1.sz </vt:lpstr>
      <vt:lpstr>kiadási főtábla 2.sz</vt:lpstr>
      <vt:lpstr>működési felhalmozási m. 3. (2)</vt:lpstr>
      <vt:lpstr>bevételi tábla 4.sz.</vt:lpstr>
      <vt:lpstr>mód.bevét 4a</vt:lpstr>
      <vt:lpstr>II.mód.bev.4-b</vt:lpstr>
      <vt:lpstr>kiadási tábla 5.sz</vt:lpstr>
      <vt:lpstr>mód.kiad 5a</vt:lpstr>
      <vt:lpstr>II.mód.kiad 5-b</vt:lpstr>
      <vt:lpstr>stab. 6.sz</vt:lpstr>
      <vt:lpstr>7.sz melléklet Normatíva</vt:lpstr>
      <vt:lpstr>8. sz. közhatalmi bevételek</vt:lpstr>
      <vt:lpstr>9.sz. előirányzat-felhasználás</vt:lpstr>
      <vt:lpstr>közvetett támogatás 10. sz.</vt:lpstr>
      <vt:lpstr>felúj. kiad. célonként 11.</vt:lpstr>
      <vt:lpstr>beruh. kiad. fel.ként 12. sz</vt:lpstr>
      <vt:lpstr>tartalékok 13. sz.</vt:lpstr>
      <vt:lpstr>támogatás 14. sz</vt:lpstr>
      <vt:lpstr>bérleti díj-sportcsarnok 15.sz </vt:lpstr>
      <vt:lpstr>16.sz. bérldíj kult közp</vt:lpstr>
      <vt:lpstr>könyvtári díjak 17.sz.</vt:lpstr>
      <vt:lpstr>18. sz. térítési díj isi-ovi</vt:lpstr>
      <vt:lpstr>szoc étk 19.sz melléklet</vt:lpstr>
      <vt:lpstr>Több éves kihat.20.sz.mell</vt:lpstr>
      <vt:lpstr>21. Eus projekt</vt:lpstr>
      <vt:lpstr>Munka1</vt:lpstr>
      <vt:lpstr>'bevételi főtábla 1.sz '!Nyomtatási_cím</vt:lpstr>
      <vt:lpstr>'bevételi tábla 4.sz.'!Nyomtatási_cím</vt:lpstr>
      <vt:lpstr>'II.mód.bev.4-b'!Nyomtatási_cím</vt:lpstr>
      <vt:lpstr>'II.mód.kiad 5-b'!Nyomtatási_cím</vt:lpstr>
      <vt:lpstr>'kiadási főtábla 2.sz'!Nyomtatási_cím</vt:lpstr>
      <vt:lpstr>'kiadási tábla 5.sz'!Nyomtatási_cím</vt:lpstr>
      <vt:lpstr>'mód.bevét 4a'!Nyomtatási_cím</vt:lpstr>
      <vt:lpstr>'mód.kiad 5a'!Nyomtatási_cím</vt:lpstr>
      <vt:lpstr>'8. sz. közhatalmi bevételek'!Nyomtatási_terület</vt:lpstr>
      <vt:lpstr>'9.sz. előirányzat-felhasználás'!Nyomtatási_terület</vt:lpstr>
      <vt:lpstr>'beruh. kiad. fel.ként 12. sz'!Nyomtatási_terület</vt:lpstr>
      <vt:lpstr>'bevételi főtábla 1.sz '!Nyomtatási_terület</vt:lpstr>
      <vt:lpstr>'bevételi tábla 4.sz.'!Nyomtatási_terület</vt:lpstr>
      <vt:lpstr>'felúj. kiad. célonként 11.'!Nyomtatási_terület</vt:lpstr>
      <vt:lpstr>'II.mód.bev.4-b'!Nyomtatási_terület</vt:lpstr>
      <vt:lpstr>'II.mód.kiad 5-b'!Nyomtatási_terület</vt:lpstr>
      <vt:lpstr>'kiadási főtábla 2.sz'!Nyomtatási_terület</vt:lpstr>
      <vt:lpstr>'kiadási tábla 5.sz'!Nyomtatási_terület</vt:lpstr>
      <vt:lpstr>'mód.bevét 4a'!Nyomtatási_terület</vt:lpstr>
      <vt:lpstr>'mód.kiad 5a'!Nyomtatási_terület</vt:lpstr>
      <vt:lpstr>'támogatás 14. sz'!Nyomtatási_terület</vt:lpstr>
      <vt:lpstr>'tartalékok 13. sz.'!Nyomtatási_terület</vt:lpstr>
    </vt:vector>
  </TitlesOfParts>
  <Company>Felhasználó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Teszt PC</dc:creator>
  <cp:lastModifiedBy>Hohner</cp:lastModifiedBy>
  <cp:lastPrinted>2017-05-31T07:32:15Z</cp:lastPrinted>
  <dcterms:created xsi:type="dcterms:W3CDTF">2012-02-25T14:34:52Z</dcterms:created>
  <dcterms:modified xsi:type="dcterms:W3CDTF">2017-05-31T12:35:14Z</dcterms:modified>
</cp:coreProperties>
</file>