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5480" windowHeight="11640" firstSheet="1" activeTab="1"/>
  </bookViews>
  <sheets>
    <sheet name="ÖSSZEFÜGGÉSEK" sheetId="1" r:id="rId1"/>
    <sheet name="1." sheetId="23" r:id="rId2"/>
    <sheet name="2." sheetId="24" r:id="rId3"/>
    <sheet name="Normatíva 3.mell" sheetId="38" r:id="rId4"/>
    <sheet name="4." sheetId="25" r:id="rId5"/>
    <sheet name="5.-6." sheetId="28" r:id="rId6"/>
    <sheet name="7.A" sheetId="30" r:id="rId7"/>
    <sheet name="7.B" sheetId="33" r:id="rId8"/>
    <sheet name="8." sheetId="31" r:id="rId9"/>
    <sheet name="12." sheetId="36" r:id="rId10"/>
    <sheet name="Munka12" sheetId="34" r:id="rId11"/>
    <sheet name="Munka7" sheetId="29" r:id="rId12"/>
    <sheet name="ELLENŐRZÉS-1.sz.2.a.sz.2.b.sz." sheetId="5" r:id="rId13"/>
  </sheets>
  <externalReferences>
    <externalReference r:id="rId14"/>
    <externalReference r:id="rId15"/>
  </externalReferences>
  <definedNames>
    <definedName name="_xlnm.Print_Area" localSheetId="7">'7.B'!$A$1:$N$65</definedName>
    <definedName name="_xlnm.Print_Area" localSheetId="8">'8.'!$A$1:$F$20</definedName>
  </definedNames>
  <calcPr calcId="124519"/>
</workbook>
</file>

<file path=xl/calcChain.xml><?xml version="1.0" encoding="utf-8"?>
<calcChain xmlns="http://schemas.openxmlformats.org/spreadsheetml/2006/main">
  <c r="G16" i="33"/>
  <c r="H16"/>
  <c r="I16"/>
  <c r="J16"/>
  <c r="K16"/>
  <c r="L16"/>
  <c r="M16"/>
  <c r="F16"/>
  <c r="B25" i="28"/>
  <c r="C38" i="23"/>
  <c r="C31"/>
  <c r="C49"/>
  <c r="C84"/>
  <c r="C82"/>
  <c r="C71"/>
  <c r="C69"/>
  <c r="C55"/>
  <c r="C47"/>
  <c r="D84"/>
  <c r="B15" i="28"/>
  <c r="E49" i="36"/>
  <c r="D61"/>
  <c r="C61"/>
  <c r="B61"/>
  <c r="E60"/>
  <c r="E59"/>
  <c r="E58"/>
  <c r="E57"/>
  <c r="E56"/>
  <c r="D55"/>
  <c r="C55"/>
  <c r="B55"/>
  <c r="D53"/>
  <c r="C53"/>
  <c r="B53"/>
  <c r="E52"/>
  <c r="E50"/>
  <c r="E48"/>
  <c r="E47"/>
  <c r="E46"/>
  <c r="E53"/>
  <c r="D41"/>
  <c r="C41"/>
  <c r="B41"/>
  <c r="E40"/>
  <c r="E39"/>
  <c r="E38"/>
  <c r="E37"/>
  <c r="E36"/>
  <c r="D35"/>
  <c r="C35"/>
  <c r="B35"/>
  <c r="D33"/>
  <c r="C33"/>
  <c r="B33"/>
  <c r="E32"/>
  <c r="E31"/>
  <c r="E30"/>
  <c r="E29"/>
  <c r="E28"/>
  <c r="E27"/>
  <c r="E26"/>
  <c r="E33"/>
  <c r="D15"/>
  <c r="C15"/>
  <c r="B15"/>
  <c r="D16" i="33"/>
  <c r="E16"/>
  <c r="C16"/>
  <c r="B16" i="25"/>
  <c r="D16"/>
  <c r="C16"/>
  <c r="B34"/>
  <c r="D24" i="24"/>
  <c r="D15"/>
  <c r="D19"/>
  <c r="B15"/>
  <c r="B24"/>
  <c r="B29"/>
  <c r="C80" i="23"/>
  <c r="E35" i="38"/>
  <c r="E34"/>
  <c r="E32"/>
  <c r="E31"/>
  <c r="E30"/>
  <c r="E29"/>
  <c r="E28"/>
  <c r="E27"/>
  <c r="C26"/>
  <c r="E26"/>
  <c r="C25"/>
  <c r="E25"/>
  <c r="E24"/>
  <c r="E22"/>
  <c r="E21"/>
  <c r="E20"/>
  <c r="E19"/>
  <c r="E18"/>
  <c r="E17"/>
  <c r="E16"/>
  <c r="E15"/>
  <c r="G12"/>
  <c r="E7"/>
  <c r="F14"/>
  <c r="N62" i="33"/>
  <c r="M61"/>
  <c r="L61"/>
  <c r="K61"/>
  <c r="J61"/>
  <c r="I61"/>
  <c r="H61"/>
  <c r="G61"/>
  <c r="F61"/>
  <c r="E61"/>
  <c r="D61"/>
  <c r="C61"/>
  <c r="B61"/>
  <c r="N60"/>
  <c r="N58"/>
  <c r="N56"/>
  <c r="N55"/>
  <c r="N54"/>
  <c r="N53"/>
  <c r="L52"/>
  <c r="L57"/>
  <c r="K52"/>
  <c r="K57"/>
  <c r="J52"/>
  <c r="I52"/>
  <c r="I57"/>
  <c r="H52"/>
  <c r="H57"/>
  <c r="G52"/>
  <c r="G57"/>
  <c r="F52"/>
  <c r="F57"/>
  <c r="E52"/>
  <c r="E57"/>
  <c r="D52"/>
  <c r="D57"/>
  <c r="C52"/>
  <c r="C57"/>
  <c r="B52"/>
  <c r="B57"/>
  <c r="N51"/>
  <c r="N50"/>
  <c r="N49"/>
  <c r="M52"/>
  <c r="M57"/>
  <c r="N48"/>
  <c r="N46"/>
  <c r="N45"/>
  <c r="N44"/>
  <c r="L43"/>
  <c r="L47"/>
  <c r="K43"/>
  <c r="K59"/>
  <c r="J43"/>
  <c r="J47"/>
  <c r="J63"/>
  <c r="I43"/>
  <c r="H43"/>
  <c r="H47"/>
  <c r="H63"/>
  <c r="G43"/>
  <c r="F43"/>
  <c r="F47"/>
  <c r="F63"/>
  <c r="E43"/>
  <c r="E59"/>
  <c r="D43"/>
  <c r="D47"/>
  <c r="D63"/>
  <c r="C43"/>
  <c r="C59"/>
  <c r="B43"/>
  <c r="B47"/>
  <c r="N42"/>
  <c r="N41"/>
  <c r="N40"/>
  <c r="N39"/>
  <c r="N38"/>
  <c r="N37"/>
  <c r="N36"/>
  <c r="N35"/>
  <c r="N33"/>
  <c r="M32"/>
  <c r="L32"/>
  <c r="K32"/>
  <c r="J32"/>
  <c r="I32"/>
  <c r="H32"/>
  <c r="G32"/>
  <c r="F32"/>
  <c r="E32"/>
  <c r="D32"/>
  <c r="C32"/>
  <c r="B32"/>
  <c r="N31"/>
  <c r="N29"/>
  <c r="N27"/>
  <c r="N26"/>
  <c r="N25"/>
  <c r="N24"/>
  <c r="M23"/>
  <c r="M28"/>
  <c r="L23"/>
  <c r="L28"/>
  <c r="J23"/>
  <c r="J28"/>
  <c r="I23"/>
  <c r="I28"/>
  <c r="H23"/>
  <c r="H28"/>
  <c r="G23"/>
  <c r="G28"/>
  <c r="F23"/>
  <c r="F28"/>
  <c r="E23"/>
  <c r="E28"/>
  <c r="D23"/>
  <c r="D28"/>
  <c r="C23"/>
  <c r="C28"/>
  <c r="B23"/>
  <c r="B28"/>
  <c r="N22"/>
  <c r="K23"/>
  <c r="K28"/>
  <c r="N20"/>
  <c r="N19"/>
  <c r="N17"/>
  <c r="N16"/>
  <c r="N15"/>
  <c r="L14"/>
  <c r="L18"/>
  <c r="L34"/>
  <c r="K14"/>
  <c r="J14"/>
  <c r="J18"/>
  <c r="J34"/>
  <c r="I14"/>
  <c r="H14"/>
  <c r="H18"/>
  <c r="H34"/>
  <c r="G14"/>
  <c r="F14"/>
  <c r="F18"/>
  <c r="F34"/>
  <c r="E14"/>
  <c r="D14"/>
  <c r="D18"/>
  <c r="D34"/>
  <c r="C14"/>
  <c r="B14"/>
  <c r="B18"/>
  <c r="N13"/>
  <c r="N12"/>
  <c r="N11"/>
  <c r="N10"/>
  <c r="N9"/>
  <c r="N8"/>
  <c r="N7"/>
  <c r="M14"/>
  <c r="D21" i="36"/>
  <c r="C21"/>
  <c r="B21"/>
  <c r="E20"/>
  <c r="E19"/>
  <c r="E18"/>
  <c r="E17"/>
  <c r="E16"/>
  <c r="D13"/>
  <c r="C13"/>
  <c r="B13"/>
  <c r="E12"/>
  <c r="E11"/>
  <c r="E10"/>
  <c r="E9"/>
  <c r="E8"/>
  <c r="E7"/>
  <c r="E6"/>
  <c r="F22" i="38"/>
  <c r="F36"/>
  <c r="D31" i="24"/>
  <c r="B19"/>
  <c r="B35"/>
  <c r="B31"/>
  <c r="E61" i="36"/>
  <c r="E41"/>
  <c r="I59" i="33"/>
  <c r="L63"/>
  <c r="G59"/>
  <c r="K30"/>
  <c r="D29" i="24"/>
  <c r="D35"/>
  <c r="F35" i="38"/>
  <c r="E37"/>
  <c r="L64" i="33"/>
  <c r="J64"/>
  <c r="H64"/>
  <c r="F64"/>
  <c r="D64"/>
  <c r="C30"/>
  <c r="E30"/>
  <c r="G30"/>
  <c r="I30"/>
  <c r="N32"/>
  <c r="N21"/>
  <c r="N28"/>
  <c r="N57"/>
  <c r="N61"/>
  <c r="M30"/>
  <c r="M18"/>
  <c r="M34"/>
  <c r="B34"/>
  <c r="B63"/>
  <c r="N14"/>
  <c r="C18"/>
  <c r="C34"/>
  <c r="E18"/>
  <c r="E34"/>
  <c r="G18"/>
  <c r="G34"/>
  <c r="I18"/>
  <c r="I34"/>
  <c r="K18"/>
  <c r="K34"/>
  <c r="N23"/>
  <c r="B30"/>
  <c r="D30"/>
  <c r="F30"/>
  <c r="H30"/>
  <c r="J30"/>
  <c r="L30"/>
  <c r="M43"/>
  <c r="N43"/>
  <c r="C47"/>
  <c r="C63"/>
  <c r="E47"/>
  <c r="E63"/>
  <c r="G47"/>
  <c r="G63"/>
  <c r="I47"/>
  <c r="I63"/>
  <c r="K47"/>
  <c r="K63"/>
  <c r="N52"/>
  <c r="B59"/>
  <c r="D59"/>
  <c r="F59"/>
  <c r="H59"/>
  <c r="J59"/>
  <c r="L59"/>
  <c r="N6"/>
  <c r="E21" i="36"/>
  <c r="E13"/>
  <c r="I64" i="33"/>
  <c r="E64"/>
  <c r="N18"/>
  <c r="M59"/>
  <c r="N59"/>
  <c r="M47"/>
  <c r="M63"/>
  <c r="N63"/>
  <c r="B64"/>
  <c r="B65"/>
  <c r="N34"/>
  <c r="N30"/>
  <c r="K64"/>
  <c r="G64"/>
  <c r="C64"/>
  <c r="M64"/>
  <c r="N64"/>
  <c r="N47"/>
  <c r="C5"/>
  <c r="C65"/>
  <c r="D5"/>
  <c r="D65"/>
  <c r="E5"/>
  <c r="E65"/>
  <c r="F5"/>
  <c r="F65"/>
  <c r="G5"/>
  <c r="G65"/>
  <c r="H5"/>
  <c r="H65"/>
  <c r="E19" i="31"/>
  <c r="D17"/>
  <c r="C17"/>
  <c r="E16"/>
  <c r="E15"/>
  <c r="D13"/>
  <c r="C13"/>
  <c r="E12"/>
  <c r="E11"/>
  <c r="D9"/>
  <c r="D18"/>
  <c r="D20"/>
  <c r="C9"/>
  <c r="C18"/>
  <c r="C20"/>
  <c r="E8"/>
  <c r="E7"/>
  <c r="N25" i="30"/>
  <c r="M25"/>
  <c r="L25"/>
  <c r="K25"/>
  <c r="J25"/>
  <c r="I25"/>
  <c r="H25"/>
  <c r="G25"/>
  <c r="F25"/>
  <c r="E25"/>
  <c r="D25"/>
  <c r="C25"/>
  <c r="O24"/>
  <c r="O23"/>
  <c r="O22"/>
  <c r="O21"/>
  <c r="O20"/>
  <c r="O19"/>
  <c r="O18"/>
  <c r="O17"/>
  <c r="O16"/>
  <c r="N14"/>
  <c r="M14"/>
  <c r="L14"/>
  <c r="K14"/>
  <c r="J14"/>
  <c r="I14"/>
  <c r="H14"/>
  <c r="G14"/>
  <c r="F14"/>
  <c r="E14"/>
  <c r="D14"/>
  <c r="C14"/>
  <c r="O13"/>
  <c r="O12"/>
  <c r="O11"/>
  <c r="O10"/>
  <c r="O9"/>
  <c r="O8"/>
  <c r="O7"/>
  <c r="O6"/>
  <c r="O5"/>
  <c r="D28" i="25"/>
  <c r="C28"/>
  <c r="H27"/>
  <c r="G27"/>
  <c r="F27"/>
  <c r="D27"/>
  <c r="C27"/>
  <c r="H24"/>
  <c r="G24"/>
  <c r="F24"/>
  <c r="D24"/>
  <c r="C24"/>
  <c r="B24"/>
  <c r="H23"/>
  <c r="G23"/>
  <c r="D23"/>
  <c r="C23"/>
  <c r="H22"/>
  <c r="H25"/>
  <c r="H30"/>
  <c r="G22"/>
  <c r="G25"/>
  <c r="G30"/>
  <c r="F25"/>
  <c r="F30"/>
  <c r="D22"/>
  <c r="D25"/>
  <c r="D30"/>
  <c r="C22"/>
  <c r="C25"/>
  <c r="C30"/>
  <c r="B22"/>
  <c r="B25"/>
  <c r="H18"/>
  <c r="H34"/>
  <c r="G18"/>
  <c r="G34"/>
  <c r="F34"/>
  <c r="D18"/>
  <c r="D34"/>
  <c r="C18"/>
  <c r="C34"/>
  <c r="H14"/>
  <c r="G14"/>
  <c r="F14"/>
  <c r="H13"/>
  <c r="G13"/>
  <c r="F13"/>
  <c r="H12"/>
  <c r="H11"/>
  <c r="G11"/>
  <c r="D11"/>
  <c r="C11"/>
  <c r="D10"/>
  <c r="D9"/>
  <c r="H16"/>
  <c r="F16"/>
  <c r="D83" i="23"/>
  <c r="E83"/>
  <c r="D82"/>
  <c r="D81"/>
  <c r="E81"/>
  <c r="D80"/>
  <c r="B80"/>
  <c r="D79"/>
  <c r="C79"/>
  <c r="D78"/>
  <c r="D77"/>
  <c r="C77"/>
  <c r="D76"/>
  <c r="C76"/>
  <c r="D75"/>
  <c r="C75"/>
  <c r="D74"/>
  <c r="C74"/>
  <c r="D73"/>
  <c r="C73"/>
  <c r="D72"/>
  <c r="D71"/>
  <c r="D70"/>
  <c r="D69"/>
  <c r="D68"/>
  <c r="D67"/>
  <c r="C67"/>
  <c r="D66"/>
  <c r="C66"/>
  <c r="B66"/>
  <c r="D65"/>
  <c r="C65"/>
  <c r="D64"/>
  <c r="C64"/>
  <c r="D63"/>
  <c r="C63"/>
  <c r="B63"/>
  <c r="D62"/>
  <c r="D61"/>
  <c r="C61"/>
  <c r="D60"/>
  <c r="C60"/>
  <c r="D59"/>
  <c r="C59"/>
  <c r="E59"/>
  <c r="D58"/>
  <c r="C58"/>
  <c r="E58"/>
  <c r="D57"/>
  <c r="C57"/>
  <c r="E57"/>
  <c r="D56"/>
  <c r="C56"/>
  <c r="E56"/>
  <c r="D55"/>
  <c r="D54"/>
  <c r="C54"/>
  <c r="E54"/>
  <c r="D53"/>
  <c r="C53"/>
  <c r="D52"/>
  <c r="C52"/>
  <c r="D51"/>
  <c r="C51"/>
  <c r="D50"/>
  <c r="C50"/>
  <c r="B50"/>
  <c r="B55"/>
  <c r="D49"/>
  <c r="D48"/>
  <c r="E48"/>
  <c r="D47"/>
  <c r="B47"/>
  <c r="D46"/>
  <c r="C46"/>
  <c r="D45"/>
  <c r="D44"/>
  <c r="C44"/>
  <c r="D43"/>
  <c r="C43"/>
  <c r="D42"/>
  <c r="C42"/>
  <c r="D41"/>
  <c r="C41"/>
  <c r="D40"/>
  <c r="C40"/>
  <c r="D39"/>
  <c r="C39"/>
  <c r="D38"/>
  <c r="D37"/>
  <c r="C37"/>
  <c r="D36"/>
  <c r="C36"/>
  <c r="B36"/>
  <c r="D35"/>
  <c r="C35"/>
  <c r="D34"/>
  <c r="C34"/>
  <c r="D33"/>
  <c r="C33"/>
  <c r="D32"/>
  <c r="C32"/>
  <c r="D31"/>
  <c r="D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D19"/>
  <c r="C19"/>
  <c r="D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D7"/>
  <c r="C7"/>
  <c r="B6" i="5"/>
  <c r="D6"/>
  <c r="E6"/>
  <c r="B7"/>
  <c r="D7"/>
  <c r="B8"/>
  <c r="D8"/>
  <c r="E8"/>
  <c r="B13"/>
  <c r="D13"/>
  <c r="E13"/>
  <c r="B14"/>
  <c r="D14"/>
  <c r="E14"/>
  <c r="B15"/>
  <c r="D15"/>
  <c r="B30" i="25"/>
  <c r="B32"/>
  <c r="B36"/>
  <c r="E8" i="23"/>
  <c r="E10"/>
  <c r="E12"/>
  <c r="E13"/>
  <c r="E14"/>
  <c r="E15"/>
  <c r="E16"/>
  <c r="E19"/>
  <c r="E25"/>
  <c r="E26"/>
  <c r="E27"/>
  <c r="E28"/>
  <c r="E29"/>
  <c r="E30"/>
  <c r="E32"/>
  <c r="E33"/>
  <c r="E34"/>
  <c r="E35"/>
  <c r="E36"/>
  <c r="E46"/>
  <c r="E51"/>
  <c r="E64"/>
  <c r="E65"/>
  <c r="B69"/>
  <c r="E69"/>
  <c r="E68"/>
  <c r="E70"/>
  <c r="E72"/>
  <c r="E73"/>
  <c r="E74"/>
  <c r="E75"/>
  <c r="E76"/>
  <c r="E77"/>
  <c r="E78"/>
  <c r="E79"/>
  <c r="C20" i="25"/>
  <c r="G16"/>
  <c r="G20"/>
  <c r="E9" i="31"/>
  <c r="E13"/>
  <c r="E17"/>
  <c r="E15" i="5"/>
  <c r="E7"/>
  <c r="B17" i="23"/>
  <c r="E9"/>
  <c r="E11"/>
  <c r="E21"/>
  <c r="E22"/>
  <c r="E23"/>
  <c r="E24"/>
  <c r="E37"/>
  <c r="E39"/>
  <c r="E40"/>
  <c r="E41"/>
  <c r="E42"/>
  <c r="E43"/>
  <c r="E44"/>
  <c r="E60"/>
  <c r="E61"/>
  <c r="E62"/>
  <c r="E63"/>
  <c r="E67"/>
  <c r="E52"/>
  <c r="E53"/>
  <c r="E80"/>
  <c r="O14" i="30"/>
  <c r="D26"/>
  <c r="M26"/>
  <c r="K26"/>
  <c r="I26"/>
  <c r="G26"/>
  <c r="E26"/>
  <c r="N26"/>
  <c r="L26"/>
  <c r="J26"/>
  <c r="H26"/>
  <c r="F26"/>
  <c r="O25"/>
  <c r="I5" i="33"/>
  <c r="I65"/>
  <c r="C26" i="30"/>
  <c r="F20" i="25"/>
  <c r="F32"/>
  <c r="F36"/>
  <c r="H20"/>
  <c r="H32"/>
  <c r="H36"/>
  <c r="G32"/>
  <c r="G36"/>
  <c r="B20"/>
  <c r="D32"/>
  <c r="D36"/>
  <c r="D20"/>
  <c r="E47" i="23"/>
  <c r="E17"/>
  <c r="B71"/>
  <c r="E55"/>
  <c r="B31"/>
  <c r="E31"/>
  <c r="E50"/>
  <c r="E66"/>
  <c r="E7"/>
  <c r="O26" i="30"/>
  <c r="C32" i="25"/>
  <c r="C36"/>
  <c r="B37"/>
  <c r="E18" i="31"/>
  <c r="E20"/>
  <c r="J5" i="33"/>
  <c r="J65"/>
  <c r="F37" i="25"/>
  <c r="B82" i="23"/>
  <c r="E82"/>
  <c r="E71"/>
  <c r="B38"/>
  <c r="K5" i="33"/>
  <c r="K65"/>
  <c r="B49" i="23"/>
  <c r="E38"/>
  <c r="L5" i="33"/>
  <c r="L65"/>
  <c r="B84" i="23"/>
  <c r="E49"/>
  <c r="E84"/>
  <c r="M5" i="33"/>
  <c r="M65"/>
</calcChain>
</file>

<file path=xl/sharedStrings.xml><?xml version="1.0" encoding="utf-8"?>
<sst xmlns="http://schemas.openxmlformats.org/spreadsheetml/2006/main" count="477" uniqueCount="306">
  <si>
    <t>Költségvetési rendelet űrlapjainak összefüggései:</t>
  </si>
  <si>
    <t>1. sz. melléklet Bevételek táblázat 3. oszlop 10 sora =</t>
  </si>
  <si>
    <t xml:space="preserve">2/a. számú melléklet 3. oszlop 13. sor + 2/b. számú melléklet 3. oszlop 11. sor </t>
  </si>
  <si>
    <t>1. sz. melléklet Bevételek táblázat 3. oszlop 12 sora =</t>
  </si>
  <si>
    <t xml:space="preserve">2/a. számú melléklet 3. oszlop 25. sor + 2/b. számú melléklet 3. oszlop 22. sor </t>
  </si>
  <si>
    <t>1. sz. melléklet Bevételek táblázat 3. oszlop 13 sora =</t>
  </si>
  <si>
    <t xml:space="preserve">2/a. számú melléklet 3. oszlop 26. sor + 2/b. számú melléklet 3. oszlop 23. sor </t>
  </si>
  <si>
    <t>1. sz. melléklet Kiadások táblázat 3. oszlop 5 sora =</t>
  </si>
  <si>
    <t xml:space="preserve">2/a. számú melléklet 5. oszlop 13. sor + 2/b. számú melléklet 5. oszlop 11. sor </t>
  </si>
  <si>
    <t>1. sz. melléklet Kiadások táblázat 3. oszlop 6 sora =</t>
  </si>
  <si>
    <t xml:space="preserve">2/a. számú melléklet 5. oszlop 25. sor + 2/b. számú melléklet 5. oszlop 22. sor </t>
  </si>
  <si>
    <t>1. sz. melléklet Kiadások táblázat 3. oszlop 7 sora =</t>
  </si>
  <si>
    <t xml:space="preserve">2/a. számú melléklet 5. oszlop 26. sor + 2/b. számú melléklet 5. oszlop 23. sor </t>
  </si>
  <si>
    <t>1.</t>
  </si>
  <si>
    <t>2.</t>
  </si>
  <si>
    <t>3.</t>
  </si>
  <si>
    <t>5.</t>
  </si>
  <si>
    <t>6.</t>
  </si>
  <si>
    <t>8.</t>
  </si>
  <si>
    <t>10.</t>
  </si>
  <si>
    <t>11.</t>
  </si>
  <si>
    <t>12.</t>
  </si>
  <si>
    <t>13.</t>
  </si>
  <si>
    <t>Sor-szám</t>
  </si>
  <si>
    <t>Munkaadókat terhelő járulékok és szociális hozzájárulási adó</t>
  </si>
  <si>
    <t>Egyéb működési célú kiadások</t>
  </si>
  <si>
    <t>Felújítások</t>
  </si>
  <si>
    <t>4.</t>
  </si>
  <si>
    <t>7.</t>
  </si>
  <si>
    <t>Bevételek</t>
  </si>
  <si>
    <t>Kiadások</t>
  </si>
  <si>
    <t>Megnevezés</t>
  </si>
  <si>
    <t>Személyi juttatások</t>
  </si>
  <si>
    <t>Dologi kiadások</t>
  </si>
  <si>
    <t>9.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</si>
  <si>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</si>
  <si>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</si>
  <si>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</si>
  <si>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</si>
  <si>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</si>
  <si>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</si>
  <si>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</si>
  <si>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</si>
  <si>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</si>
  <si>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</si>
  <si>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ELTÉRÉS</t>
  </si>
  <si>
    <t>Ezer forintban !</t>
  </si>
  <si>
    <t>EU-s projekt neve, azonosítója:</t>
  </si>
  <si>
    <t>Ezer forintban!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</si>
  <si>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</si>
  <si>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</si>
  <si>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</si>
  <si>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</si>
  <si>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</si>
  <si>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</si>
  <si>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</si>
  <si>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</si>
  <si>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</si>
  <si>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</si>
  <si>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</si>
  <si>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</si>
  <si>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</si>
  <si>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</si>
  <si>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</si>
  <si>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Előirányzat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</si>
  <si>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</si>
  <si>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</si>
  <si>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</si>
  <si>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</si>
  <si>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</si>
  <si>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</si>
  <si>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</si>
  <si>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</si>
  <si>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</si>
  <si>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</si>
  <si>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</si>
  <si>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</si>
  <si>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Bevételek összesen:</t>
  </si>
  <si>
    <t>Ellátottak pénzbeli juttatása</t>
  </si>
  <si>
    <t>Kiadások összesen:</t>
  </si>
  <si>
    <t>Egyenleg</t>
  </si>
  <si>
    <t>2. melléklet</t>
  </si>
  <si>
    <t>4. melléklet</t>
  </si>
  <si>
    <t>5. melléklet</t>
  </si>
  <si>
    <t>6. melléklet</t>
  </si>
  <si>
    <t>2016.</t>
  </si>
  <si>
    <t>Adatok ezer forintban</t>
  </si>
  <si>
    <t>Önkormányzat</t>
  </si>
  <si>
    <t>Hivatal</t>
  </si>
  <si>
    <t>a) Működési</t>
  </si>
  <si>
    <t>b) Felhalmozási</t>
  </si>
  <si>
    <t>Intézményfinanszírozás</t>
  </si>
  <si>
    <t>Összes kiadás</t>
  </si>
  <si>
    <t>I.Együtt</t>
  </si>
  <si>
    <t>II.Együtt</t>
  </si>
  <si>
    <t>III.Együtt</t>
  </si>
  <si>
    <t>II.Önként vállalt feladat</t>
  </si>
  <si>
    <t>III.Állami (államigazgatási) feladat</t>
  </si>
  <si>
    <t>I.Kötelező feladat (2011. évi CLXXXIX. törvény 13.§-a alapján)</t>
  </si>
  <si>
    <t>a) Működési ( jegyző hatáskörében lévő segélyek)</t>
  </si>
  <si>
    <t>Beruházások</t>
  </si>
  <si>
    <t>Egyéb felhalmozási kiadások</t>
  </si>
  <si>
    <t>Finanszírozási kiadások</t>
  </si>
  <si>
    <t>Gyermekétkeztetés üzemeltetési támogatása</t>
  </si>
  <si>
    <t xml:space="preserve">                  1. melléklet</t>
  </si>
  <si>
    <t xml:space="preserve">  BEVÉTELEK JOGCÍMEI</t>
  </si>
  <si>
    <t xml:space="preserve">Önkormányzat </t>
  </si>
  <si>
    <t xml:space="preserve">Mindösszesen </t>
  </si>
  <si>
    <t xml:space="preserve">B112. Települési önk. egyes köznevelési támogatás </t>
  </si>
  <si>
    <t>B113. Települési önk. szociális, gyermekjóléti feladatainak támogatása</t>
  </si>
  <si>
    <t xml:space="preserve">B114. Települési önk. kulturális feladatainak támogatása </t>
  </si>
  <si>
    <t xml:space="preserve">B115. Működési célú központosított előirányzatok </t>
  </si>
  <si>
    <t>B116. Helyi önkormányzatok kiegészítő támogatásai</t>
  </si>
  <si>
    <t xml:space="preserve">B13. Működési célú garancia- és kezességvállalásból származó megtérülések államháztartáson belülről </t>
  </si>
  <si>
    <t xml:space="preserve">B14. Működési célú visszatérítendő támogatások, kölcsönök visszatérülése államháztartáson belülről </t>
  </si>
  <si>
    <t xml:space="preserve">B15. Működési célú visszatérítendő támogatások, kölcsönök igénybevétele államháztartáson belülről </t>
  </si>
  <si>
    <t xml:space="preserve">B16. Egyéb működési célú támogatások bevételei államháztartáson belülről </t>
  </si>
  <si>
    <t xml:space="preserve">B1. Működési célú támogatások államázt.-on belülről összesen </t>
  </si>
  <si>
    <t>B3. Közhatalmi bevételek összesen</t>
  </si>
  <si>
    <t xml:space="preserve">B401. Készletértékesítés  ellenértéke </t>
  </si>
  <si>
    <t xml:space="preserve">B402. Szolgáltatások ellenértéke </t>
  </si>
  <si>
    <t xml:space="preserve">B403. Közvetített szolgáltatások ellenértéke </t>
  </si>
  <si>
    <t xml:space="preserve">B404. Tulajdonosi bevételek </t>
  </si>
  <si>
    <t xml:space="preserve">B405. Ellátási díjak </t>
  </si>
  <si>
    <t>B406. Kiszámlázott általános forgalmi adó</t>
  </si>
  <si>
    <t xml:space="preserve">B407. Általános forgalmi adó visszatérülése </t>
  </si>
  <si>
    <t xml:space="preserve">B408. Kamatbevételek </t>
  </si>
  <si>
    <t xml:space="preserve">B409. Egyéb pénzügyi műveletek bevételei </t>
  </si>
  <si>
    <t xml:space="preserve">B410. Egyéb működési bevételek </t>
  </si>
  <si>
    <t xml:space="preserve">B4. Működési bevételek összesen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</si>
  <si>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</si>
  <si>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</si>
  <si>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</si>
  <si>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B6. Működési célú átvett péneszközök összesen </t>
  </si>
  <si>
    <t xml:space="preserve">MŰKÖDÉSI KÖLTSÉGVETÉSI BEVÉTELEK ÖSSZESEN (B1.+B3.+B4.+B.6.) </t>
  </si>
  <si>
    <t xml:space="preserve">B811. Hitel-, és kölcsönfelvétel államháztartáson kívülről </t>
  </si>
  <si>
    <t>B812. Belföldi értékpapírok bevételei</t>
  </si>
  <si>
    <t>B813. Maradvány igénybevétele</t>
  </si>
  <si>
    <t>B814. Államháztartáson belüli megelőlegezések</t>
  </si>
  <si>
    <t xml:space="preserve">B815. Államháztartáson belüli megelőlegezések törlesztése </t>
  </si>
  <si>
    <t xml:space="preserve">B816. Központi, irányíító szervi támogatás </t>
  </si>
  <si>
    <t>B817. Betétek megszüntetése</t>
  </si>
  <si>
    <t>B8. Finaszírozási bevételek összesen (B811. … +B817.)</t>
  </si>
  <si>
    <t xml:space="preserve">MŰKÖDÉSI BEVÉTELEK MINDÖSSZESEN </t>
  </si>
  <si>
    <t xml:space="preserve">B21. Felhalmozási célú önkormányzati támogatások </t>
  </si>
  <si>
    <t xml:space="preserve">B22. Felhalmozási célú garancia- és kezességvállalából származó megtérülések államháztartáson belülről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</si>
  <si>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</si>
  <si>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</si>
  <si>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</si>
  <si>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 xml:space="preserve">B2. Felhalmozási célú támogatások államháztartáson belülről összesen </t>
  </si>
  <si>
    <t xml:space="preserve">B51. Immateriális javak értékesítése </t>
  </si>
  <si>
    <t xml:space="preserve">B52. Ingatlanok értékesítése </t>
  </si>
  <si>
    <t xml:space="preserve">B53. Egyéb tárgyi eszközök értékesítése </t>
  </si>
  <si>
    <t xml:space="preserve">B54. Részesedések értékesítése </t>
  </si>
  <si>
    <t xml:space="preserve">B55. Részesedések megszűnéséhez kapcsolódó bevételek </t>
  </si>
  <si>
    <t xml:space="preserve">B5. Felhalmozási bevételek összesen </t>
  </si>
  <si>
    <t>B71. Felhalmozási célú garancia- és kezességvállalából származó megtérülések államháztartáson kívülről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</si>
  <si>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</si>
  <si>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</si>
  <si>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B7. Felhalmozási célú átvett pénzeszközök </t>
  </si>
  <si>
    <t>FELHALMOZÁSI KÖLTSÉGVETÉSI BEVÉTELEK ÖSSZESEN (B2.+B5.+B7.)</t>
  </si>
  <si>
    <t>FELHALMOZÁSI BEVÉTELEK MINDÖSSZESEN</t>
  </si>
  <si>
    <t xml:space="preserve">BEVÉTELEK MINDÖSSZESEN </t>
  </si>
  <si>
    <t>ÖNKORM.-i Hivatal</t>
  </si>
  <si>
    <t>HERNÁDNÉMETI ÖNKORMÁNYZAT KÖLTSÉGVETÉS MÉRLEGE</t>
  </si>
  <si>
    <t xml:space="preserve"> </t>
  </si>
  <si>
    <t xml:space="preserve">Bevétel </t>
  </si>
  <si>
    <t>Kiadás</t>
  </si>
  <si>
    <t xml:space="preserve">Megnevezés </t>
  </si>
  <si>
    <t xml:space="preserve">B1. Működési célú támogatások államháztartáson belülről </t>
  </si>
  <si>
    <t>K1. Személyi juttatás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</si>
  <si>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</si>
  <si>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</si>
  <si>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</si>
  <si>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</si>
  <si>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</si>
  <si>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</si>
  <si>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</si>
  <si>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</si>
  <si>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</si>
  <si>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</si>
  <si>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</si>
  <si>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B. FINANSZÍROZÁSI BEVÉTELEK (B8.) ÖSSZESEN </t>
  </si>
  <si>
    <t>B. FINASZÍROZÁSI KIADÁSOK (K9.) ÖSSZESEN</t>
  </si>
  <si>
    <t>C. MŰKÖDÉSI BEVÉTELEK MINDÖSSZESEN (A+B)</t>
  </si>
  <si>
    <t xml:space="preserve">C. MŰKÖDÉSI KIADÁSOK MINDÖSSZESEN (A+B) </t>
  </si>
  <si>
    <t xml:space="preserve">B2. Felhalmozási célú támogatások államháztartáson belülről </t>
  </si>
  <si>
    <t xml:space="preserve">K6. Beruházások </t>
  </si>
  <si>
    <t xml:space="preserve">B5. Felhalmozási bevételek </t>
  </si>
  <si>
    <t xml:space="preserve">K7. Felújítások </t>
  </si>
  <si>
    <t xml:space="preserve">K8. Egyéb felhalmozási célú kiadások </t>
  </si>
  <si>
    <t>D. FELHALMOZÁSI KÖLTSÉGVETÉSI BEVÉTELEK ÖSSZESEN (B2.+B5.+B7.)</t>
  </si>
  <si>
    <t>D. FELHALMOZÁSI KÖLTSÉGVETÉSI KIADÁSOK ÖSSZESEN (K6. …+K8.)</t>
  </si>
  <si>
    <t xml:space="preserve">E. FINANSZÍROZÁSI BEVÉTELEK (B8.) ÖSSZESEN </t>
  </si>
  <si>
    <t>E. FINANSZÍROZÁSI KIADÁSOK (K9.) ÖSSZESEN</t>
  </si>
  <si>
    <t xml:space="preserve">Ebből: B813. Maradvány igénybevétele </t>
  </si>
  <si>
    <t>F. FELHALMOZÁSI BEVÉTELEK MINDÖSSZESEN (D+E)</t>
  </si>
  <si>
    <t xml:space="preserve">F. FELHALMOZÁSI KIADÁSOK MINDÖSSZESEN (D+E) </t>
  </si>
  <si>
    <t>G. KÖLTSÉGVETÉSI BEVÉTELEK ÖSSZESEN (A+D)</t>
  </si>
  <si>
    <t>G. KÖLTSÉGVETÉSI KIADÁSOK ÖSSZESEN (A+D)</t>
  </si>
  <si>
    <t>H. FINANSZÍROZÁSI BEVÉTELEK ÖSSZESEN (B+E)</t>
  </si>
  <si>
    <t>H. FINANSZÍROZÁSI KIADÁSOK ÖSSZESEN (B+E)</t>
  </si>
  <si>
    <t>I. BEVÉTELEK MINDÖSSZESEN (C+F)</t>
  </si>
  <si>
    <t>I. KIADÁSOK MINDÖSSZESEN (C+F)</t>
  </si>
  <si>
    <t>A települési önkormányzatok szociális feladatainak egyéb támogatása</t>
  </si>
  <si>
    <t>Családi napközi</t>
  </si>
  <si>
    <t>Hernádnémeti Önkormányzat működési célú bevételek és kiadások valamint a felhalmozási bevételek és kiadások mérlege</t>
  </si>
  <si>
    <t xml:space="preserve">Kötelező feladatok </t>
  </si>
  <si>
    <t xml:space="preserve">Önként vállalt feladat </t>
  </si>
  <si>
    <t xml:space="preserve">Állami (államigazg.) feladat </t>
  </si>
  <si>
    <t xml:space="preserve">MINDÖSSZESEN </t>
  </si>
  <si>
    <t>MINDÖSSZESEN</t>
  </si>
  <si>
    <t xml:space="preserve">K.6. Beruházási előirányzat célonkénti részletezése </t>
  </si>
  <si>
    <t xml:space="preserve">       Ezer Ft-ban</t>
  </si>
  <si>
    <t>Beruházási feladat</t>
  </si>
  <si>
    <t xml:space="preserve">Előirányzat összege </t>
  </si>
  <si>
    <t>Beruházás összesen</t>
  </si>
  <si>
    <t xml:space="preserve">K.7. Felújítási előirányzat célonkénti részletezése </t>
  </si>
  <si>
    <t xml:space="preserve"> Felújítási cél</t>
  </si>
  <si>
    <t>Felújítás összesen</t>
  </si>
  <si>
    <t>8. melléklet</t>
  </si>
  <si>
    <t>a) Működési (Társadalmi szervezetek támogatása, BURSA,  gyermekek napközbeni ellátása)</t>
  </si>
  <si>
    <t>Költségvetési kiadások kötelező, önként vállalt valamint államigazgatási megbontásban intézményenként</t>
  </si>
  <si>
    <t>2017.</t>
  </si>
  <si>
    <t>2016. év</t>
  </si>
  <si>
    <t>BEVÉTELEK JOGCÍMEI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</si>
  <si>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</si>
  <si>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</si>
  <si>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</si>
  <si>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</si>
  <si>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</si>
  <si>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</si>
  <si>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</si>
  <si>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</si>
  <si>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</si>
  <si>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</si>
  <si>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</si>
  <si>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</si>
  <si>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Év összesen</t>
  </si>
  <si>
    <t>Nyitó pénzeszköz</t>
  </si>
  <si>
    <t>TÁRGYHAVI EGYENLEG</t>
  </si>
  <si>
    <t>HALMOZOTT EGYENLEG</t>
  </si>
  <si>
    <t>EURÓPAI UNIÓS TÁMOGATÁSSAL MEGVALÓSULÓ PROJEKTEK BEVÉTELEI ÉS KIADÁSAI</t>
  </si>
  <si>
    <t>Települési önkormányzatok nyilvános könyvtári és közművelődési feladatainak támogatása</t>
  </si>
  <si>
    <t>2016. évi előirányzat BEVÉTELEK</t>
  </si>
  <si>
    <t>2016. évi előirányzat KIADÁSOK</t>
  </si>
  <si>
    <t xml:space="preserve">     A 2016. évi bevételi előirányzatok intézményenként és összesen</t>
  </si>
  <si>
    <t>Előirányzat-felhasználási terv
2016. évre</t>
  </si>
  <si>
    <t>Hernádnémeti Önkormányzat Likviditási terve  2016. év</t>
  </si>
  <si>
    <t>A 2016. évi állami támogatások  alakulása jogcímenként</t>
  </si>
  <si>
    <t>Jogcím</t>
  </si>
  <si>
    <t xml:space="preserve">Fajlagos
mérték </t>
  </si>
  <si>
    <t xml:space="preserve">
Mutató-
szám
</t>
  </si>
  <si>
    <t>Összesen
(2x3)</t>
  </si>
  <si>
    <t>Ft/fő</t>
  </si>
  <si>
    <t>fő (ellátott)</t>
  </si>
  <si>
    <t>forintban</t>
  </si>
  <si>
    <t>Önkormányzati hivatal működésének támogatása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</si>
  <si>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</si>
  <si>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</si>
  <si>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</si>
  <si>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</si>
  <si>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</si>
  <si>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A 2015. évről áthúzódó bérkompenzáció támogatása</t>
  </si>
  <si>
    <t>V.I.1. kiegészítés a fenti jogcímekre</t>
  </si>
  <si>
    <t>Óvodapedagógusok bérének támogatása 8 hóra</t>
  </si>
  <si>
    <t>Óvodapedagógusok munkáját segítők bértámogatása 8 hóra</t>
  </si>
  <si>
    <t>Óvodapedagógusok bérének támogatása 4 hóra</t>
  </si>
  <si>
    <t>Óvodapedagógusok elismert létszáma (pótlólagos összeg)</t>
  </si>
  <si>
    <t>Óvodapedagógusok munkáját segítők bértámogatása 4 hóra</t>
  </si>
  <si>
    <t>Óvoda épületének fenntartása 8 hóra</t>
  </si>
  <si>
    <t>Óvoda épületének fenntartása 4 hóra</t>
  </si>
  <si>
    <t>Alapfokozatú végzettségű pedagógus II. kategóriába sorolt óvodapedagógusok kiegészítő támogatása- akik a minősítást 2014.12.31-éig szerezték meg</t>
  </si>
  <si>
    <t>Család- és gyermekjóléti szolgálat</t>
  </si>
  <si>
    <t>Szociális étkeztetés-társulás által történő feladatellátás</t>
  </si>
  <si>
    <t xml:space="preserve">Házi segítségnyújtás társulás által történő feladatellátás </t>
  </si>
  <si>
    <t>Időskorúak nappali ellátása</t>
  </si>
  <si>
    <t>Bölcsődei ellátás</t>
  </si>
  <si>
    <t>Bölcsődei ellátás- nem fogyatékos hátrányos helyzetű</t>
  </si>
  <si>
    <t>Bölcsődei ellátás- nem fogyatékos halmozottan hátrányos helyzetű</t>
  </si>
  <si>
    <t>Gyemekétkeztetés támogatása</t>
  </si>
  <si>
    <t>A rászoruló gyermekek intézményen kívüli szünidei étkeztetésének támogatása</t>
  </si>
  <si>
    <t>Kiegészítő támogatás bölcsődében foglalkoztatott, felsőfokú végzettségű kisgyermeknevelők béréhez</t>
  </si>
  <si>
    <t>B111. A helyi önkormányzatok működésének áltaános támogatása összesen</t>
  </si>
  <si>
    <t>Kisteherautó beszerzése (közfoglalkoztatás)</t>
  </si>
  <si>
    <t>Kerékpárút építése</t>
  </si>
  <si>
    <t xml:space="preserve">Idősek nappali ellátása épület </t>
  </si>
  <si>
    <t>Egészségház építése</t>
  </si>
  <si>
    <t>2018. után</t>
  </si>
  <si>
    <t>TOP 3.1.1-15 "Kerékpárút fejlesztése Hernádnémetiben"</t>
  </si>
  <si>
    <t>TOP 4.2.1-15 "Idősek nappali ellátása Hernádnémetiben"</t>
  </si>
  <si>
    <t>TOP 4.1.1/A-12 "Egészségügyi alapellátás - orvosi és fogorvosi rendelő - infrastruktúrális fejlesztése Hernádnémetiben"</t>
  </si>
  <si>
    <t>Ft-ban</t>
  </si>
  <si>
    <t xml:space="preserve">        Ft-ban</t>
  </si>
  <si>
    <t xml:space="preserve">         Ft-ban</t>
  </si>
  <si>
    <t>Óvodai notebook beszerzés 2db</t>
  </si>
  <si>
    <t>Udvari játékok</t>
  </si>
  <si>
    <t>Szerszámok közfoglalkoztatáshoz</t>
  </si>
  <si>
    <t>ÚTŐR programhoz kerékpár beszerzése</t>
  </si>
  <si>
    <t>Jókai utca felújítása</t>
  </si>
  <si>
    <t>Szobor felújítása</t>
  </si>
  <si>
    <t>7. melléklet "7/A melléklet"</t>
  </si>
  <si>
    <t>"7/B melléklet"</t>
  </si>
  <si>
    <t>9. melléklet "8. melléklet"</t>
  </si>
  <si>
    <t>10. melléklet</t>
  </si>
  <si>
    <t>"12. melléklet"</t>
  </si>
</sst>
</file>

<file path=xl/styles.xml><?xml version="1.0" encoding="utf-8"?>
<styleSheet xmlns="http://schemas.openxmlformats.org/spreadsheetml/2006/main">
  <numFmts count="3">
    <numFmt numFmtId="164" formatCode="#,###"/>
    <numFmt numFmtId="165" formatCode="#,##0.0000"/>
    <numFmt numFmtId="166" formatCode="#,##0.0"/>
  </numFmts>
  <fonts count="68">
    <font>
      <sz val="10"/>
      <name val="Times New Roman CE"/>
      <charset val="238"/>
    </font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Times New Roman CE"/>
      <charset val="238"/>
    </font>
    <font>
      <sz val="9"/>
      <name val="Times New Roman CE"/>
      <charset val="238"/>
    </font>
    <font>
      <b/>
      <sz val="12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i/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14"/>
      <name val="Times New Roman CE"/>
      <charset val="238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10"/>
      <name val="Arial CE"/>
      <charset val="238"/>
    </font>
    <font>
      <i/>
      <sz val="8"/>
      <name val="Arial CE"/>
      <charset val="238"/>
    </font>
    <font>
      <b/>
      <sz val="10"/>
      <name val="Arial CE"/>
      <family val="2"/>
      <charset val="238"/>
    </font>
    <font>
      <sz val="9"/>
      <color indexed="8"/>
      <name val="Arial CE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"/>
      <family val="1"/>
    </font>
    <font>
      <sz val="8"/>
      <color indexed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9"/>
      <name val="Arial"/>
      <family val="2"/>
      <charset val="238"/>
    </font>
    <font>
      <sz val="11"/>
      <name val="Arial CE"/>
      <charset val="238"/>
    </font>
    <font>
      <sz val="11"/>
      <name val="Times New Roman CE"/>
      <charset val="238"/>
    </font>
    <font>
      <b/>
      <sz val="11"/>
      <name val="Arial CE"/>
      <charset val="238"/>
    </font>
    <font>
      <sz val="11"/>
      <color indexed="8"/>
      <name val="Arial CE"/>
      <charset val="238"/>
    </font>
    <font>
      <sz val="11"/>
      <color indexed="8"/>
      <name val="Arial CE"/>
      <family val="2"/>
    </font>
  </fonts>
  <fills count="22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lightHorizontal"/>
    </fill>
    <fill>
      <patternFill patternType="solid">
        <fgColor indexed="43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3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" fillId="4" borderId="7" applyNumberFormat="0" applyFont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1" fillId="0" borderId="0"/>
    <xf numFmtId="0" fontId="24" fillId="0" borderId="0"/>
    <xf numFmtId="0" fontId="15" fillId="0" borderId="9" applyNumberFormat="0" applyFill="0" applyAlignment="0" applyProtection="0"/>
    <xf numFmtId="0" fontId="16" fillId="17" borderId="0" applyNumberFormat="0" applyBorder="0" applyAlignment="0" applyProtection="0"/>
    <xf numFmtId="0" fontId="17" fillId="7" borderId="0" applyNumberFormat="0" applyBorder="0" applyAlignment="0" applyProtection="0"/>
    <xf numFmtId="0" fontId="18" fillId="16" borderId="1" applyNumberFormat="0" applyAlignment="0" applyProtection="0"/>
  </cellStyleXfs>
  <cellXfs count="334">
    <xf numFmtId="0" fontId="0" fillId="0" borderId="0" xfId="0"/>
    <xf numFmtId="0" fontId="20" fillId="0" borderId="0" xfId="0" applyFont="1" applyFill="1"/>
    <xf numFmtId="0" fontId="21" fillId="0" borderId="0" xfId="0" applyFont="1" applyFill="1"/>
    <xf numFmtId="0" fontId="22" fillId="0" borderId="0" xfId="0" applyFont="1" applyFill="1"/>
    <xf numFmtId="0" fontId="23" fillId="0" borderId="0" xfId="0" applyFont="1"/>
    <xf numFmtId="0" fontId="29" fillId="0" borderId="0" xfId="0" applyFont="1"/>
    <xf numFmtId="0" fontId="25" fillId="0" borderId="0" xfId="0" applyFont="1" applyAlignment="1">
      <alignment horizontal="center"/>
    </xf>
    <xf numFmtId="3" fontId="20" fillId="0" borderId="0" xfId="0" applyNumberFormat="1" applyFont="1" applyFill="1" applyAlignment="1">
      <alignment horizontal="right" indent="1"/>
    </xf>
    <xf numFmtId="0" fontId="20" fillId="0" borderId="0" xfId="0" applyFont="1" applyFill="1" applyAlignment="1">
      <alignment horizontal="right" indent="1"/>
    </xf>
    <xf numFmtId="3" fontId="27" fillId="0" borderId="0" xfId="0" applyNumberFormat="1" applyFont="1" applyFill="1" applyAlignment="1">
      <alignment horizontal="right" indent="1"/>
    </xf>
    <xf numFmtId="0" fontId="20" fillId="0" borderId="0" xfId="0" applyFont="1"/>
    <xf numFmtId="0" fontId="20" fillId="0" borderId="0" xfId="0" applyFont="1" applyAlignment="1">
      <alignment horizontal="right" indent="1"/>
    </xf>
    <xf numFmtId="0" fontId="21" fillId="0" borderId="0" xfId="0" applyFont="1" applyFill="1" applyProtection="1"/>
    <xf numFmtId="0" fontId="0" fillId="0" borderId="0" xfId="0" applyFill="1"/>
    <xf numFmtId="0" fontId="0" fillId="0" borderId="0" xfId="0" applyFill="1" applyProtection="1"/>
    <xf numFmtId="0" fontId="27" fillId="0" borderId="10" xfId="0" applyFont="1" applyFill="1" applyBorder="1" applyAlignment="1" applyProtection="1">
      <alignment vertical="center"/>
    </xf>
    <xf numFmtId="0" fontId="27" fillId="0" borderId="11" xfId="0" applyFont="1" applyFill="1" applyBorder="1" applyAlignment="1" applyProtection="1">
      <alignment horizontal="center" vertical="center"/>
    </xf>
    <xf numFmtId="0" fontId="27" fillId="0" borderId="12" xfId="0" applyFont="1" applyFill="1" applyBorder="1" applyAlignment="1" applyProtection="1">
      <alignment horizontal="center" vertical="center"/>
    </xf>
    <xf numFmtId="49" fontId="19" fillId="0" borderId="13" xfId="0" applyNumberFormat="1" applyFont="1" applyFill="1" applyBorder="1" applyAlignment="1" applyProtection="1">
      <alignment vertical="center"/>
    </xf>
    <xf numFmtId="3" fontId="19" fillId="0" borderId="14" xfId="0" applyNumberFormat="1" applyFont="1" applyFill="1" applyBorder="1" applyAlignment="1" applyProtection="1">
      <alignment vertical="center"/>
      <protection locked="0"/>
    </xf>
    <xf numFmtId="3" fontId="19" fillId="0" borderId="15" xfId="0" applyNumberFormat="1" applyFont="1" applyFill="1" applyBorder="1" applyAlignment="1" applyProtection="1">
      <alignment vertical="center"/>
    </xf>
    <xf numFmtId="49" fontId="26" fillId="0" borderId="16" xfId="0" quotePrefix="1" applyNumberFormat="1" applyFont="1" applyFill="1" applyBorder="1" applyAlignment="1" applyProtection="1">
      <alignment horizontal="left" vertical="center" indent="1"/>
    </xf>
    <xf numFmtId="3" fontId="26" fillId="0" borderId="17" xfId="0" applyNumberFormat="1" applyFont="1" applyFill="1" applyBorder="1" applyAlignment="1" applyProtection="1">
      <alignment vertical="center"/>
      <protection locked="0"/>
    </xf>
    <xf numFmtId="3" fontId="26" fillId="0" borderId="18" xfId="0" applyNumberFormat="1" applyFont="1" applyFill="1" applyBorder="1" applyAlignment="1" applyProtection="1">
      <alignment vertical="center"/>
    </xf>
    <xf numFmtId="49" fontId="19" fillId="0" borderId="16" xfId="0" applyNumberFormat="1" applyFont="1" applyFill="1" applyBorder="1" applyAlignment="1" applyProtection="1">
      <alignment vertical="center"/>
    </xf>
    <xf numFmtId="3" fontId="19" fillId="0" borderId="17" xfId="0" applyNumberFormat="1" applyFont="1" applyFill="1" applyBorder="1" applyAlignment="1" applyProtection="1">
      <alignment vertical="center"/>
      <protection locked="0"/>
    </xf>
    <xf numFmtId="3" fontId="19" fillId="0" borderId="18" xfId="0" applyNumberFormat="1" applyFont="1" applyFill="1" applyBorder="1" applyAlignment="1" applyProtection="1">
      <alignment vertical="center"/>
    </xf>
    <xf numFmtId="49" fontId="19" fillId="0" borderId="19" xfId="0" applyNumberFormat="1" applyFont="1" applyFill="1" applyBorder="1" applyAlignment="1" applyProtection="1">
      <alignment vertical="center"/>
      <protection locked="0"/>
    </xf>
    <xf numFmtId="3" fontId="19" fillId="0" borderId="20" xfId="0" applyNumberFormat="1" applyFont="1" applyFill="1" applyBorder="1" applyAlignment="1" applyProtection="1">
      <alignment vertical="center"/>
      <protection locked="0"/>
    </xf>
    <xf numFmtId="49" fontId="27" fillId="0" borderId="21" xfId="0" applyNumberFormat="1" applyFont="1" applyFill="1" applyBorder="1" applyAlignment="1" applyProtection="1">
      <alignment vertical="center"/>
    </xf>
    <xf numFmtId="3" fontId="19" fillId="0" borderId="22" xfId="0" applyNumberFormat="1" applyFont="1" applyFill="1" applyBorder="1" applyAlignment="1" applyProtection="1">
      <alignment vertical="center"/>
    </xf>
    <xf numFmtId="3" fontId="19" fillId="0" borderId="23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19" fillId="0" borderId="16" xfId="0" applyNumberFormat="1" applyFont="1" applyFill="1" applyBorder="1" applyAlignment="1" applyProtection="1">
      <alignment horizontal="left" vertical="center"/>
    </xf>
    <xf numFmtId="49" fontId="27" fillId="0" borderId="0" xfId="0" applyNumberFormat="1" applyFont="1" applyFill="1" applyBorder="1" applyAlignment="1" applyProtection="1">
      <alignment vertical="center"/>
    </xf>
    <xf numFmtId="3" fontId="19" fillId="0" borderId="0" xfId="0" applyNumberFormat="1" applyFont="1" applyFill="1" applyBorder="1" applyAlignment="1" applyProtection="1">
      <alignment vertical="center"/>
    </xf>
    <xf numFmtId="0" fontId="31" fillId="0" borderId="0" xfId="40"/>
    <xf numFmtId="0" fontId="32" fillId="0" borderId="17" xfId="40" applyFont="1" applyBorder="1" applyAlignment="1">
      <alignment horizontal="center"/>
    </xf>
    <xf numFmtId="0" fontId="32" fillId="0" borderId="0" xfId="40" applyFont="1"/>
    <xf numFmtId="0" fontId="32" fillId="0" borderId="17" xfId="40" applyFont="1" applyBorder="1"/>
    <xf numFmtId="3" fontId="32" fillId="0" borderId="17" xfId="40" applyNumberFormat="1" applyFont="1" applyBorder="1"/>
    <xf numFmtId="0" fontId="31" fillId="0" borderId="17" xfId="40" applyBorder="1"/>
    <xf numFmtId="3" fontId="31" fillId="0" borderId="17" xfId="40" applyNumberFormat="1" applyBorder="1"/>
    <xf numFmtId="0" fontId="31" fillId="0" borderId="17" xfId="40" applyFont="1" applyBorder="1"/>
    <xf numFmtId="0" fontId="31" fillId="0" borderId="17" xfId="40" applyFont="1" applyBorder="1" applyAlignment="1">
      <alignment wrapText="1"/>
    </xf>
    <xf numFmtId="0" fontId="31" fillId="0" borderId="17" xfId="40" applyBorder="1" applyAlignment="1">
      <alignment horizontal="left" indent="3"/>
    </xf>
    <xf numFmtId="0" fontId="31" fillId="0" borderId="17" xfId="40" applyFont="1" applyBorder="1" applyAlignment="1">
      <alignment horizontal="left" indent="3"/>
    </xf>
    <xf numFmtId="0" fontId="32" fillId="0" borderId="17" xfId="40" applyFont="1" applyBorder="1" applyAlignment="1">
      <alignment horizontal="left" indent="3"/>
    </xf>
    <xf numFmtId="0" fontId="31" fillId="0" borderId="17" xfId="40" applyFont="1" applyBorder="1" applyAlignment="1">
      <alignment horizontal="left" wrapText="1" indent="3"/>
    </xf>
    <xf numFmtId="3" fontId="0" fillId="0" borderId="0" xfId="0" applyNumberFormat="1"/>
    <xf numFmtId="0" fontId="37" fillId="0" borderId="17" xfId="0" applyFont="1" applyBorder="1" applyAlignment="1">
      <alignment horizontal="left"/>
    </xf>
    <xf numFmtId="0" fontId="37" fillId="0" borderId="24" xfId="0" applyFont="1" applyBorder="1" applyAlignment="1">
      <alignment horizontal="left" vertical="center" wrapText="1"/>
    </xf>
    <xf numFmtId="0" fontId="37" fillId="0" borderId="24" xfId="0" applyFont="1" applyBorder="1" applyAlignment="1">
      <alignment horizontal="left"/>
    </xf>
    <xf numFmtId="0" fontId="38" fillId="0" borderId="24" xfId="0" applyFont="1" applyBorder="1" applyAlignment="1">
      <alignment horizontal="left" vertical="center" wrapText="1"/>
    </xf>
    <xf numFmtId="0" fontId="38" fillId="0" borderId="17" xfId="0" applyFont="1" applyBorder="1" applyAlignment="1">
      <alignment horizontal="left"/>
    </xf>
    <xf numFmtId="0" fontId="37" fillId="0" borderId="17" xfId="0" applyFont="1" applyFill="1" applyBorder="1" applyAlignment="1">
      <alignment horizontal="left"/>
    </xf>
    <xf numFmtId="0" fontId="37" fillId="0" borderId="17" xfId="0" applyFont="1" applyBorder="1" applyAlignment="1">
      <alignment horizontal="left" vertical="center" wrapText="1"/>
    </xf>
    <xf numFmtId="3" fontId="0" fillId="0" borderId="0" xfId="0" applyNumberFormat="1" applyFill="1"/>
    <xf numFmtId="3" fontId="39" fillId="0" borderId="17" xfId="0" applyNumberFormat="1" applyFont="1" applyFill="1" applyBorder="1"/>
    <xf numFmtId="3" fontId="34" fillId="0" borderId="17" xfId="0" applyNumberFormat="1" applyFont="1" applyFill="1" applyBorder="1"/>
    <xf numFmtId="0" fontId="37" fillId="0" borderId="17" xfId="0" applyFont="1" applyFill="1" applyBorder="1" applyAlignment="1">
      <alignment horizontal="left" vertical="center" wrapText="1"/>
    </xf>
    <xf numFmtId="0" fontId="37" fillId="0" borderId="17" xfId="0" applyFont="1" applyFill="1" applyBorder="1" applyAlignment="1">
      <alignment horizontal="left" wrapText="1"/>
    </xf>
    <xf numFmtId="0" fontId="37" fillId="0" borderId="24" xfId="0" applyFont="1" applyFill="1" applyBorder="1" applyAlignment="1">
      <alignment horizontal="left" wrapText="1"/>
    </xf>
    <xf numFmtId="0" fontId="38" fillId="0" borderId="17" xfId="0" applyFont="1" applyFill="1" applyBorder="1" applyAlignment="1">
      <alignment horizontal="left" vertical="center" wrapText="1"/>
    </xf>
    <xf numFmtId="0" fontId="38" fillId="0" borderId="17" xfId="0" applyFont="1" applyFill="1" applyBorder="1" applyAlignment="1">
      <alignment horizontal="left"/>
    </xf>
    <xf numFmtId="0" fontId="38" fillId="18" borderId="17" xfId="0" applyFont="1" applyFill="1" applyBorder="1" applyAlignment="1">
      <alignment horizontal="left"/>
    </xf>
    <xf numFmtId="0" fontId="35" fillId="0" borderId="17" xfId="0" applyFont="1" applyBorder="1" applyAlignment="1">
      <alignment horizontal="center" vertical="center"/>
    </xf>
    <xf numFmtId="0" fontId="42" fillId="0" borderId="0" xfId="0" applyFont="1"/>
    <xf numFmtId="3" fontId="41" fillId="0" borderId="0" xfId="0" applyNumberFormat="1" applyFont="1"/>
    <xf numFmtId="0" fontId="41" fillId="0" borderId="17" xfId="0" applyFont="1" applyBorder="1" applyAlignment="1">
      <alignment horizontal="left" wrapText="1"/>
    </xf>
    <xf numFmtId="0" fontId="41" fillId="0" borderId="24" xfId="0" applyFont="1" applyBorder="1" applyAlignment="1">
      <alignment horizontal="left" vertical="center" wrapText="1"/>
    </xf>
    <xf numFmtId="0" fontId="41" fillId="0" borderId="24" xfId="0" applyFont="1" applyBorder="1" applyAlignment="1">
      <alignment horizontal="left" wrapText="1"/>
    </xf>
    <xf numFmtId="0" fontId="43" fillId="0" borderId="24" xfId="0" applyFont="1" applyBorder="1" applyAlignment="1">
      <alignment horizontal="left" vertical="center" wrapText="1"/>
    </xf>
    <xf numFmtId="0" fontId="43" fillId="0" borderId="17" xfId="0" applyFont="1" applyBorder="1" applyAlignment="1">
      <alignment horizontal="left" wrapText="1"/>
    </xf>
    <xf numFmtId="0" fontId="41" fillId="0" borderId="17" xfId="0" applyFont="1" applyBorder="1" applyAlignment="1">
      <alignment horizontal="left" vertical="center" wrapText="1"/>
    </xf>
    <xf numFmtId="0" fontId="41" fillId="0" borderId="17" xfId="0" applyFont="1" applyBorder="1" applyAlignment="1">
      <alignment horizontal="center" wrapText="1"/>
    </xf>
    <xf numFmtId="0" fontId="43" fillId="18" borderId="17" xfId="0" applyFont="1" applyFill="1" applyBorder="1" applyAlignment="1">
      <alignment horizontal="left" wrapText="1"/>
    </xf>
    <xf numFmtId="0" fontId="40" fillId="0" borderId="0" xfId="0" applyFont="1" applyAlignment="1">
      <alignment horizontal="right"/>
    </xf>
    <xf numFmtId="3" fontId="36" fillId="0" borderId="17" xfId="0" applyNumberFormat="1" applyFont="1" applyBorder="1"/>
    <xf numFmtId="0" fontId="45" fillId="0" borderId="24" xfId="0" applyFont="1" applyBorder="1" applyAlignment="1">
      <alignment horizontal="left"/>
    </xf>
    <xf numFmtId="0" fontId="37" fillId="0" borderId="17" xfId="0" applyFont="1" applyBorder="1" applyAlignment="1">
      <alignment horizontal="center"/>
    </xf>
    <xf numFmtId="0" fontId="37" fillId="0" borderId="24" xfId="0" applyFont="1" applyBorder="1" applyAlignment="1">
      <alignment horizontal="center"/>
    </xf>
    <xf numFmtId="3" fontId="35" fillId="0" borderId="17" xfId="0" applyNumberFormat="1" applyFont="1" applyBorder="1"/>
    <xf numFmtId="0" fontId="38" fillId="0" borderId="24" xfId="0" applyFont="1" applyBorder="1" applyAlignment="1">
      <alignment horizontal="left"/>
    </xf>
    <xf numFmtId="0" fontId="38" fillId="0" borderId="24" xfId="0" applyFont="1" applyBorder="1" applyAlignment="1">
      <alignment horizontal="center"/>
    </xf>
    <xf numFmtId="0" fontId="38" fillId="0" borderId="17" xfId="0" applyFont="1" applyBorder="1" applyAlignment="1">
      <alignment horizontal="left" vertical="center" wrapText="1"/>
    </xf>
    <xf numFmtId="0" fontId="45" fillId="0" borderId="17" xfId="0" applyFont="1" applyBorder="1" applyAlignment="1">
      <alignment horizontal="left"/>
    </xf>
    <xf numFmtId="0" fontId="37" fillId="0" borderId="17" xfId="0" applyFont="1" applyBorder="1" applyAlignment="1">
      <alignment horizontal="left" wrapText="1"/>
    </xf>
    <xf numFmtId="0" fontId="38" fillId="0" borderId="24" xfId="0" applyFont="1" applyBorder="1" applyAlignment="1">
      <alignment horizontal="center" vertical="center" wrapText="1"/>
    </xf>
    <xf numFmtId="3" fontId="32" fillId="0" borderId="17" xfId="0" applyNumberFormat="1" applyFont="1" applyFill="1" applyBorder="1"/>
    <xf numFmtId="3" fontId="42" fillId="0" borderId="17" xfId="0" applyNumberFormat="1" applyFont="1" applyFill="1" applyBorder="1"/>
    <xf numFmtId="0" fontId="42" fillId="0" borderId="17" xfId="40" applyFont="1" applyBorder="1" applyAlignment="1">
      <alignment horizontal="left" wrapText="1" indent="3"/>
    </xf>
    <xf numFmtId="0" fontId="0" fillId="0" borderId="0" xfId="0" applyFill="1" applyAlignment="1">
      <alignment wrapText="1"/>
    </xf>
    <xf numFmtId="0" fontId="47" fillId="0" borderId="0" xfId="0" applyFont="1" applyFill="1"/>
    <xf numFmtId="0" fontId="46" fillId="0" borderId="13" xfId="0" applyFont="1" applyFill="1" applyBorder="1" applyAlignment="1">
      <alignment wrapText="1"/>
    </xf>
    <xf numFmtId="0" fontId="46" fillId="0" borderId="14" xfId="0" applyFont="1" applyFill="1" applyBorder="1" applyAlignment="1">
      <alignment horizontal="center"/>
    </xf>
    <xf numFmtId="0" fontId="46" fillId="0" borderId="15" xfId="0" applyFont="1" applyFill="1" applyBorder="1" applyAlignment="1">
      <alignment horizontal="center"/>
    </xf>
    <xf numFmtId="0" fontId="46" fillId="0" borderId="25" xfId="0" applyFont="1" applyFill="1" applyBorder="1" applyAlignment="1">
      <alignment wrapText="1"/>
    </xf>
    <xf numFmtId="3" fontId="0" fillId="0" borderId="17" xfId="0" applyNumberFormat="1" applyFill="1" applyBorder="1" applyAlignment="1">
      <alignment horizontal="right"/>
    </xf>
    <xf numFmtId="3" fontId="0" fillId="0" borderId="18" xfId="0" applyNumberFormat="1" applyFill="1" applyBorder="1" applyAlignment="1">
      <alignment horizontal="right"/>
    </xf>
    <xf numFmtId="3" fontId="36" fillId="0" borderId="17" xfId="0" applyNumberFormat="1" applyFont="1" applyFill="1" applyBorder="1" applyAlignment="1"/>
    <xf numFmtId="3" fontId="32" fillId="0" borderId="18" xfId="0" applyNumberFormat="1" applyFont="1" applyFill="1" applyBorder="1" applyAlignment="1">
      <alignment horizontal="right"/>
    </xf>
    <xf numFmtId="0" fontId="37" fillId="0" borderId="24" xfId="0" applyFont="1" applyFill="1" applyBorder="1" applyAlignment="1">
      <alignment horizontal="left" vertical="center" wrapText="1"/>
    </xf>
    <xf numFmtId="0" fontId="37" fillId="0" borderId="24" xfId="0" applyFont="1" applyFill="1" applyBorder="1" applyAlignment="1">
      <alignment horizontal="left"/>
    </xf>
    <xf numFmtId="3" fontId="35" fillId="0" borderId="17" xfId="0" applyNumberFormat="1" applyFont="1" applyFill="1" applyBorder="1" applyAlignment="1"/>
    <xf numFmtId="0" fontId="37" fillId="0" borderId="17" xfId="0" applyFont="1" applyFill="1" applyBorder="1" applyAlignment="1">
      <alignment horizontal="center"/>
    </xf>
    <xf numFmtId="0" fontId="32" fillId="0" borderId="0" xfId="0" applyFont="1" applyFill="1"/>
    <xf numFmtId="0" fontId="38" fillId="0" borderId="17" xfId="0" applyFont="1" applyFill="1" applyBorder="1" applyAlignment="1">
      <alignment horizontal="left" wrapText="1"/>
    </xf>
    <xf numFmtId="0" fontId="38" fillId="0" borderId="24" xfId="0" applyFont="1" applyFill="1" applyBorder="1" applyAlignment="1">
      <alignment horizontal="left"/>
    </xf>
    <xf numFmtId="3" fontId="32" fillId="0" borderId="0" xfId="0" applyNumberFormat="1" applyFont="1" applyFill="1"/>
    <xf numFmtId="3" fontId="36" fillId="0" borderId="17" xfId="0" applyNumberFormat="1" applyFont="1" applyFill="1" applyBorder="1" applyAlignment="1">
      <alignment vertical="center" wrapText="1"/>
    </xf>
    <xf numFmtId="3" fontId="35" fillId="0" borderId="17" xfId="0" applyNumberFormat="1" applyFont="1" applyFill="1" applyBorder="1" applyAlignment="1">
      <alignment horizontal="right"/>
    </xf>
    <xf numFmtId="0" fontId="45" fillId="0" borderId="17" xfId="0" applyFont="1" applyFill="1" applyBorder="1" applyAlignment="1">
      <alignment horizontal="left"/>
    </xf>
    <xf numFmtId="3" fontId="34" fillId="0" borderId="17" xfId="0" applyNumberFormat="1" applyFont="1" applyFill="1" applyBorder="1" applyAlignment="1"/>
    <xf numFmtId="0" fontId="38" fillId="19" borderId="24" xfId="0" applyFont="1" applyFill="1" applyBorder="1" applyAlignment="1">
      <alignment horizontal="left" vertical="center" wrapText="1"/>
    </xf>
    <xf numFmtId="3" fontId="36" fillId="19" borderId="17" xfId="0" applyNumberFormat="1" applyFont="1" applyFill="1" applyBorder="1" applyAlignment="1">
      <alignment vertical="center" wrapText="1"/>
    </xf>
    <xf numFmtId="3" fontId="32" fillId="19" borderId="18" xfId="0" applyNumberFormat="1" applyFont="1" applyFill="1" applyBorder="1" applyAlignment="1">
      <alignment horizontal="right"/>
    </xf>
    <xf numFmtId="3" fontId="0" fillId="19" borderId="0" xfId="0" applyNumberFormat="1" applyFill="1"/>
    <xf numFmtId="0" fontId="0" fillId="19" borderId="0" xfId="0" applyFill="1"/>
    <xf numFmtId="0" fontId="38" fillId="0" borderId="24" xfId="0" applyFont="1" applyFill="1" applyBorder="1" applyAlignment="1">
      <alignment horizontal="center" vertical="center" wrapText="1"/>
    </xf>
    <xf numFmtId="3" fontId="36" fillId="0" borderId="17" xfId="0" applyNumberFormat="1" applyFont="1" applyFill="1" applyBorder="1" applyAlignment="1">
      <alignment wrapText="1"/>
    </xf>
    <xf numFmtId="0" fontId="38" fillId="0" borderId="24" xfId="0" applyFont="1" applyFill="1" applyBorder="1" applyAlignment="1">
      <alignment horizontal="left" vertical="center" wrapText="1"/>
    </xf>
    <xf numFmtId="3" fontId="35" fillId="0" borderId="17" xfId="0" applyNumberFormat="1" applyFont="1" applyFill="1" applyBorder="1" applyAlignment="1">
      <alignment vertical="center" wrapText="1"/>
    </xf>
    <xf numFmtId="3" fontId="35" fillId="0" borderId="17" xfId="0" applyNumberFormat="1" applyFont="1" applyFill="1" applyBorder="1" applyAlignment="1">
      <alignment wrapText="1"/>
    </xf>
    <xf numFmtId="3" fontId="36" fillId="0" borderId="17" xfId="0" applyNumberFormat="1" applyFont="1" applyFill="1" applyBorder="1" applyAlignment="1">
      <alignment vertical="center"/>
    </xf>
    <xf numFmtId="3" fontId="36" fillId="0" borderId="17" xfId="0" applyNumberFormat="1" applyFont="1" applyFill="1" applyBorder="1" applyAlignment="1">
      <alignment horizontal="right" vertical="center" wrapText="1"/>
    </xf>
    <xf numFmtId="0" fontId="42" fillId="0" borderId="0" xfId="0" applyFont="1" applyFill="1"/>
    <xf numFmtId="0" fontId="45" fillId="0" borderId="24" xfId="0" applyFont="1" applyFill="1" applyBorder="1" applyAlignment="1">
      <alignment horizontal="left"/>
    </xf>
    <xf numFmtId="0" fontId="37" fillId="0" borderId="24" xfId="0" applyFont="1" applyFill="1" applyBorder="1" applyAlignment="1">
      <alignment horizontal="center"/>
    </xf>
    <xf numFmtId="0" fontId="38" fillId="0" borderId="24" xfId="0" applyFont="1" applyFill="1" applyBorder="1" applyAlignment="1">
      <alignment horizontal="left" wrapText="1"/>
    </xf>
    <xf numFmtId="3" fontId="36" fillId="0" borderId="17" xfId="0" applyNumberFormat="1" applyFont="1" applyFill="1" applyBorder="1" applyAlignment="1">
      <alignment horizontal="right"/>
    </xf>
    <xf numFmtId="3" fontId="42" fillId="0" borderId="0" xfId="0" applyNumberFormat="1" applyFont="1" applyFill="1"/>
    <xf numFmtId="0" fontId="38" fillId="0" borderId="24" xfId="0" applyFont="1" applyFill="1" applyBorder="1" applyAlignment="1">
      <alignment horizontal="center" wrapText="1"/>
    </xf>
    <xf numFmtId="0" fontId="38" fillId="19" borderId="24" xfId="0" applyFont="1" applyFill="1" applyBorder="1" applyAlignment="1">
      <alignment horizontal="left"/>
    </xf>
    <xf numFmtId="3" fontId="36" fillId="19" borderId="17" xfId="0" applyNumberFormat="1" applyFont="1" applyFill="1" applyBorder="1" applyAlignment="1">
      <alignment horizontal="right"/>
    </xf>
    <xf numFmtId="3" fontId="42" fillId="19" borderId="0" xfId="0" applyNumberFormat="1" applyFont="1" applyFill="1"/>
    <xf numFmtId="3" fontId="32" fillId="19" borderId="0" xfId="0" applyNumberFormat="1" applyFont="1" applyFill="1"/>
    <xf numFmtId="0" fontId="32" fillId="19" borderId="0" xfId="0" applyFont="1" applyFill="1"/>
    <xf numFmtId="0" fontId="38" fillId="0" borderId="24" xfId="0" applyFont="1" applyFill="1" applyBorder="1" applyAlignment="1">
      <alignment horizontal="center"/>
    </xf>
    <xf numFmtId="0" fontId="51" fillId="0" borderId="16" xfId="0" applyFont="1" applyFill="1" applyBorder="1" applyAlignment="1">
      <alignment wrapText="1"/>
    </xf>
    <xf numFmtId="3" fontId="34" fillId="0" borderId="17" xfId="0" applyNumberFormat="1" applyFont="1" applyFill="1" applyBorder="1" applyAlignment="1">
      <alignment horizontal="right"/>
    </xf>
    <xf numFmtId="0" fontId="51" fillId="0" borderId="26" xfId="0" applyFont="1" applyFill="1" applyBorder="1" applyAlignment="1">
      <alignment wrapText="1"/>
    </xf>
    <xf numFmtId="3" fontId="0" fillId="0" borderId="27" xfId="0" applyNumberFormat="1" applyFill="1" applyBorder="1" applyAlignment="1">
      <alignment horizontal="right"/>
    </xf>
    <xf numFmtId="3" fontId="0" fillId="0" borderId="0" xfId="0" applyNumberFormat="1" applyFill="1" applyBorder="1"/>
    <xf numFmtId="0" fontId="0" fillId="0" borderId="0" xfId="0" applyFill="1" applyBorder="1"/>
    <xf numFmtId="0" fontId="53" fillId="0" borderId="0" xfId="42" applyFont="1" applyFill="1" applyProtection="1">
      <protection locked="0"/>
    </xf>
    <xf numFmtId="0" fontId="53" fillId="0" borderId="0" xfId="42" applyFont="1" applyFill="1" applyProtection="1"/>
    <xf numFmtId="0" fontId="33" fillId="0" borderId="0" xfId="0" applyFont="1" applyFill="1" applyAlignment="1">
      <alignment horizontal="right"/>
    </xf>
    <xf numFmtId="0" fontId="39" fillId="0" borderId="10" xfId="42" applyFont="1" applyFill="1" applyBorder="1" applyAlignment="1" applyProtection="1">
      <alignment horizontal="center" vertical="center" wrapText="1"/>
    </xf>
    <xf numFmtId="0" fontId="39" fillId="0" borderId="11" xfId="42" applyFont="1" applyFill="1" applyBorder="1" applyAlignment="1" applyProtection="1">
      <alignment horizontal="center" vertical="center"/>
    </xf>
    <xf numFmtId="0" fontId="41" fillId="0" borderId="21" xfId="42" applyFont="1" applyFill="1" applyBorder="1" applyAlignment="1" applyProtection="1">
      <alignment horizontal="left" vertical="center" indent="1"/>
    </xf>
    <xf numFmtId="0" fontId="53" fillId="0" borderId="0" xfId="42" applyFont="1" applyFill="1" applyAlignment="1" applyProtection="1">
      <alignment vertical="center"/>
    </xf>
    <xf numFmtId="164" fontId="41" fillId="0" borderId="28" xfId="42" applyNumberFormat="1" applyFont="1" applyFill="1" applyBorder="1" applyAlignment="1" applyProtection="1">
      <alignment vertical="center"/>
      <protection locked="0"/>
    </xf>
    <xf numFmtId="164" fontId="41" fillId="0" borderId="29" xfId="42" applyNumberFormat="1" applyFont="1" applyFill="1" applyBorder="1" applyAlignment="1" applyProtection="1">
      <alignment vertical="center"/>
    </xf>
    <xf numFmtId="0" fontId="41" fillId="0" borderId="17" xfId="42" applyFont="1" applyFill="1" applyBorder="1" applyAlignment="1" applyProtection="1">
      <alignment horizontal="left" vertical="center" wrapText="1" indent="1"/>
    </xf>
    <xf numFmtId="164" fontId="41" fillId="0" borderId="17" xfId="42" applyNumberFormat="1" applyFont="1" applyFill="1" applyBorder="1" applyAlignment="1" applyProtection="1">
      <alignment vertical="center"/>
      <protection locked="0"/>
    </xf>
    <xf numFmtId="164" fontId="41" fillId="0" borderId="18" xfId="42" applyNumberFormat="1" applyFont="1" applyFill="1" applyBorder="1" applyAlignment="1" applyProtection="1">
      <alignment vertical="center"/>
    </xf>
    <xf numFmtId="0" fontId="53" fillId="0" borderId="0" xfId="42" applyFont="1" applyFill="1" applyAlignment="1" applyProtection="1">
      <alignment vertical="center"/>
      <protection locked="0"/>
    </xf>
    <xf numFmtId="0" fontId="41" fillId="0" borderId="30" xfId="42" applyFont="1" applyFill="1" applyBorder="1" applyAlignment="1" applyProtection="1">
      <alignment horizontal="left" vertical="center" wrapText="1" indent="1"/>
    </xf>
    <xf numFmtId="164" fontId="41" fillId="0" borderId="30" xfId="42" applyNumberFormat="1" applyFont="1" applyFill="1" applyBorder="1" applyAlignment="1" applyProtection="1">
      <alignment vertical="center"/>
      <protection locked="0"/>
    </xf>
    <xf numFmtId="164" fontId="41" fillId="0" borderId="31" xfId="42" applyNumberFormat="1" applyFont="1" applyFill="1" applyBorder="1" applyAlignment="1" applyProtection="1">
      <alignment vertical="center"/>
    </xf>
    <xf numFmtId="0" fontId="39" fillId="0" borderId="22" xfId="42" applyFont="1" applyFill="1" applyBorder="1" applyAlignment="1" applyProtection="1">
      <alignment horizontal="left" vertical="center" indent="1"/>
    </xf>
    <xf numFmtId="164" fontId="43" fillId="0" borderId="22" xfId="42" applyNumberFormat="1" applyFont="1" applyFill="1" applyBorder="1" applyAlignment="1" applyProtection="1">
      <alignment vertical="center"/>
    </xf>
    <xf numFmtId="164" fontId="43" fillId="0" borderId="23" xfId="42" applyNumberFormat="1" applyFont="1" applyFill="1" applyBorder="1" applyAlignment="1" applyProtection="1">
      <alignment vertical="center"/>
    </xf>
    <xf numFmtId="0" fontId="39" fillId="0" borderId="22" xfId="42" applyFont="1" applyFill="1" applyBorder="1" applyAlignment="1" applyProtection="1">
      <alignment horizontal="left" vertical="center" wrapText="1" indent="1"/>
    </xf>
    <xf numFmtId="0" fontId="39" fillId="0" borderId="22" xfId="42" applyFont="1" applyFill="1" applyBorder="1" applyAlignment="1" applyProtection="1">
      <alignment horizontal="left" indent="1"/>
    </xf>
    <xf numFmtId="164" fontId="43" fillId="0" borderId="22" xfId="42" applyNumberFormat="1" applyFont="1" applyFill="1" applyBorder="1" applyProtection="1"/>
    <xf numFmtId="164" fontId="43" fillId="0" borderId="23" xfId="42" applyNumberFormat="1" applyFont="1" applyFill="1" applyBorder="1" applyProtection="1"/>
    <xf numFmtId="0" fontId="42" fillId="0" borderId="0" xfId="42" applyFont="1" applyFill="1" applyProtection="1"/>
    <xf numFmtId="0" fontId="49" fillId="0" borderId="0" xfId="42" applyFont="1" applyFill="1" applyProtection="1">
      <protection locked="0"/>
    </xf>
    <xf numFmtId="0" fontId="52" fillId="0" borderId="0" xfId="42" applyFont="1" applyFill="1" applyProtection="1">
      <protection locked="0"/>
    </xf>
    <xf numFmtId="0" fontId="43" fillId="0" borderId="12" xfId="42" applyFont="1" applyFill="1" applyBorder="1" applyAlignment="1" applyProtection="1">
      <alignment horizontal="center" vertical="center"/>
    </xf>
    <xf numFmtId="0" fontId="43" fillId="0" borderId="17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3" fontId="41" fillId="0" borderId="17" xfId="0" applyNumberFormat="1" applyFont="1" applyBorder="1" applyAlignment="1">
      <alignment vertical="center" wrapText="1"/>
    </xf>
    <xf numFmtId="3" fontId="34" fillId="0" borderId="17" xfId="0" applyNumberFormat="1" applyFont="1" applyBorder="1"/>
    <xf numFmtId="3" fontId="39" fillId="0" borderId="17" xfId="0" applyNumberFormat="1" applyFont="1" applyBorder="1"/>
    <xf numFmtId="3" fontId="34" fillId="0" borderId="24" xfId="0" applyNumberFormat="1" applyFont="1" applyBorder="1"/>
    <xf numFmtId="3" fontId="39" fillId="0" borderId="17" xfId="0" applyNumberFormat="1" applyFont="1" applyBorder="1" applyAlignment="1"/>
    <xf numFmtId="3" fontId="39" fillId="0" borderId="24" xfId="0" applyNumberFormat="1" applyFont="1" applyBorder="1" applyAlignment="1"/>
    <xf numFmtId="3" fontId="39" fillId="0" borderId="17" xfId="0" applyNumberFormat="1" applyFont="1" applyBorder="1" applyAlignment="1">
      <alignment wrapText="1"/>
    </xf>
    <xf numFmtId="0" fontId="43" fillId="0" borderId="17" xfId="0" applyFont="1" applyBorder="1" applyAlignment="1">
      <alignment horizontal="left" vertical="center" wrapText="1"/>
    </xf>
    <xf numFmtId="0" fontId="39" fillId="0" borderId="17" xfId="0" applyFont="1" applyBorder="1"/>
    <xf numFmtId="0" fontId="34" fillId="0" borderId="17" xfId="0" applyFont="1" applyBorder="1"/>
    <xf numFmtId="3" fontId="39" fillId="0" borderId="24" xfId="0" applyNumberFormat="1" applyFont="1" applyBorder="1"/>
    <xf numFmtId="3" fontId="43" fillId="0" borderId="17" xfId="0" applyNumberFormat="1" applyFont="1" applyBorder="1" applyAlignment="1">
      <alignment vertical="center" wrapText="1"/>
    </xf>
    <xf numFmtId="0" fontId="32" fillId="0" borderId="0" xfId="40" applyFont="1" applyBorder="1" applyAlignment="1">
      <alignment horizontal="center"/>
    </xf>
    <xf numFmtId="0" fontId="48" fillId="0" borderId="0" xfId="40" applyFont="1" applyBorder="1" applyAlignment="1">
      <alignment horizontal="left"/>
    </xf>
    <xf numFmtId="0" fontId="55" fillId="0" borderId="0" xfId="39" applyFont="1" applyFill="1" applyAlignment="1" applyProtection="1">
      <alignment horizontal="centerContinuous" vertical="center"/>
    </xf>
    <xf numFmtId="0" fontId="55" fillId="0" borderId="0" xfId="39" applyFont="1" applyFill="1" applyAlignment="1" applyProtection="1">
      <alignment horizontal="centerContinuous"/>
    </xf>
    <xf numFmtId="0" fontId="31" fillId="0" borderId="0" xfId="39"/>
    <xf numFmtId="0" fontId="57" fillId="0" borderId="32" xfId="39" applyFont="1" applyFill="1" applyBorder="1" applyAlignment="1" applyProtection="1">
      <alignment horizontal="center" vertical="center" wrapText="1"/>
    </xf>
    <xf numFmtId="0" fontId="57" fillId="0" borderId="33" xfId="39" applyFont="1" applyFill="1" applyBorder="1" applyAlignment="1" applyProtection="1">
      <alignment horizontal="center" vertical="center" wrapText="1"/>
    </xf>
    <xf numFmtId="0" fontId="58" fillId="0" borderId="10" xfId="39" applyFont="1" applyFill="1" applyBorder="1" applyAlignment="1" applyProtection="1">
      <alignment horizontal="center" vertical="center" wrapText="1"/>
    </xf>
    <xf numFmtId="0" fontId="58" fillId="0" borderId="11" xfId="39" applyFont="1" applyFill="1" applyBorder="1" applyAlignment="1" applyProtection="1">
      <alignment horizontal="center" vertical="center" wrapText="1"/>
    </xf>
    <xf numFmtId="0" fontId="58" fillId="0" borderId="12" xfId="39" applyFont="1" applyFill="1" applyBorder="1" applyAlignment="1" applyProtection="1">
      <alignment horizontal="center" vertical="center" wrapText="1"/>
    </xf>
    <xf numFmtId="0" fontId="59" fillId="0" borderId="16" xfId="39" applyFont="1" applyBorder="1" applyAlignment="1">
      <alignment vertical="center" wrapText="1"/>
    </xf>
    <xf numFmtId="3" fontId="60" fillId="0" borderId="17" xfId="39" applyNumberFormat="1" applyFont="1" applyFill="1" applyBorder="1" applyAlignment="1" applyProtection="1">
      <alignment horizontal="right" vertical="center" wrapText="1"/>
      <protection locked="0"/>
    </xf>
    <xf numFmtId="4" fontId="60" fillId="0" borderId="17" xfId="39" applyNumberFormat="1" applyFont="1" applyFill="1" applyBorder="1" applyAlignment="1" applyProtection="1">
      <alignment horizontal="right" vertical="center" wrapText="1"/>
      <protection locked="0"/>
    </xf>
    <xf numFmtId="164" fontId="60" fillId="0" borderId="18" xfId="39" applyNumberFormat="1" applyFont="1" applyFill="1" applyBorder="1" applyAlignment="1" applyProtection="1">
      <alignment horizontal="right" vertical="center" wrapText="1"/>
    </xf>
    <xf numFmtId="0" fontId="31" fillId="0" borderId="0" xfId="39" applyAlignment="1">
      <alignment vertical="center"/>
    </xf>
    <xf numFmtId="165" fontId="60" fillId="0" borderId="17" xfId="39" applyNumberFormat="1" applyFont="1" applyFill="1" applyBorder="1" applyAlignment="1" applyProtection="1">
      <alignment horizontal="right" vertical="center" wrapText="1"/>
      <protection locked="0"/>
    </xf>
    <xf numFmtId="164" fontId="31" fillId="0" borderId="0" xfId="39" applyNumberFormat="1" applyAlignment="1">
      <alignment vertical="center"/>
    </xf>
    <xf numFmtId="164" fontId="31" fillId="0" borderId="34" xfId="39" applyNumberFormat="1" applyBorder="1" applyAlignment="1">
      <alignment vertical="center"/>
    </xf>
    <xf numFmtId="166" fontId="60" fillId="0" borderId="17" xfId="39" applyNumberFormat="1" applyFont="1" applyFill="1" applyBorder="1" applyAlignment="1" applyProtection="1">
      <alignment horizontal="right" vertical="center" wrapText="1"/>
      <protection locked="0"/>
    </xf>
    <xf numFmtId="0" fontId="59" fillId="0" borderId="16" xfId="41" applyFont="1" applyBorder="1" applyAlignment="1">
      <alignment vertical="center" wrapText="1"/>
    </xf>
    <xf numFmtId="0" fontId="31" fillId="0" borderId="35" xfId="39" applyBorder="1" applyAlignment="1">
      <alignment vertical="center"/>
    </xf>
    <xf numFmtId="164" fontId="31" fillId="0" borderId="35" xfId="39" applyNumberFormat="1" applyBorder="1" applyAlignment="1">
      <alignment vertical="center"/>
    </xf>
    <xf numFmtId="0" fontId="41" fillId="0" borderId="26" xfId="38" applyFont="1" applyBorder="1" applyAlignment="1">
      <alignment vertical="center" wrapText="1"/>
    </xf>
    <xf numFmtId="3" fontId="60" fillId="0" borderId="36" xfId="39" applyNumberFormat="1" applyFont="1" applyFill="1" applyBorder="1" applyAlignment="1" applyProtection="1">
      <alignment horizontal="right" vertical="center" wrapText="1"/>
      <protection locked="0"/>
    </xf>
    <xf numFmtId="3" fontId="31" fillId="0" borderId="30" xfId="38" applyNumberFormat="1" applyFont="1" applyBorder="1" applyAlignment="1">
      <alignment vertical="center"/>
    </xf>
    <xf numFmtId="0" fontId="56" fillId="0" borderId="21" xfId="39" applyFont="1" applyFill="1" applyBorder="1" applyAlignment="1" applyProtection="1">
      <alignment vertical="center" wrapText="1"/>
    </xf>
    <xf numFmtId="3" fontId="61" fillId="20" borderId="22" xfId="39" applyNumberFormat="1" applyFont="1" applyFill="1" applyBorder="1" applyAlignment="1" applyProtection="1">
      <alignment horizontal="right" vertical="center" wrapText="1"/>
    </xf>
    <xf numFmtId="164" fontId="61" fillId="0" borderId="23" xfId="39" applyNumberFormat="1" applyFont="1" applyFill="1" applyBorder="1" applyAlignment="1" applyProtection="1">
      <alignment horizontal="right" vertical="center" wrapText="1"/>
    </xf>
    <xf numFmtId="0" fontId="56" fillId="0" borderId="0" xfId="39" applyFont="1" applyFill="1" applyBorder="1" applyAlignment="1" applyProtection="1">
      <alignment vertical="center" wrapText="1"/>
    </xf>
    <xf numFmtId="3" fontId="61" fillId="0" borderId="0" xfId="39" applyNumberFormat="1" applyFont="1" applyFill="1" applyBorder="1" applyAlignment="1" applyProtection="1">
      <alignment horizontal="right" vertical="center" wrapText="1"/>
    </xf>
    <xf numFmtId="3" fontId="61" fillId="0" borderId="0" xfId="39" applyNumberFormat="1" applyFont="1" applyFill="1" applyBorder="1" applyAlignment="1" applyProtection="1">
      <alignment horizontal="left" vertical="center" wrapText="1"/>
    </xf>
    <xf numFmtId="164" fontId="61" fillId="0" borderId="0" xfId="39" applyNumberFormat="1" applyFont="1" applyFill="1" applyBorder="1" applyAlignment="1" applyProtection="1">
      <alignment horizontal="right" vertical="center" wrapText="1"/>
    </xf>
    <xf numFmtId="0" fontId="37" fillId="0" borderId="0" xfId="0" applyFont="1" applyAlignment="1">
      <alignment horizontal="right"/>
    </xf>
    <xf numFmtId="0" fontId="32" fillId="0" borderId="0" xfId="0" applyFont="1" applyAlignment="1">
      <alignment horizontal="center"/>
    </xf>
    <xf numFmtId="0" fontId="31" fillId="0" borderId="0" xfId="0" applyFont="1"/>
    <xf numFmtId="0" fontId="31" fillId="18" borderId="17" xfId="0" applyFont="1" applyFill="1" applyBorder="1" applyAlignment="1">
      <alignment horizontal="left" wrapText="1"/>
    </xf>
    <xf numFmtId="3" fontId="31" fillId="0" borderId="17" xfId="0" applyNumberFormat="1" applyFont="1" applyFill="1" applyBorder="1"/>
    <xf numFmtId="3" fontId="32" fillId="0" borderId="24" xfId="0" applyNumberFormat="1" applyFont="1" applyFill="1" applyBorder="1"/>
    <xf numFmtId="3" fontId="62" fillId="0" borderId="37" xfId="0" applyNumberFormat="1" applyFont="1" applyFill="1" applyBorder="1"/>
    <xf numFmtId="3" fontId="32" fillId="18" borderId="17" xfId="0" applyNumberFormat="1" applyFont="1" applyFill="1" applyBorder="1"/>
    <xf numFmtId="3" fontId="31" fillId="0" borderId="0" xfId="0" applyNumberFormat="1" applyFont="1"/>
    <xf numFmtId="0" fontId="31" fillId="0" borderId="17" xfId="0" applyFont="1" applyBorder="1" applyAlignment="1">
      <alignment horizontal="left" wrapText="1"/>
    </xf>
    <xf numFmtId="0" fontId="31" fillId="0" borderId="24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left" wrapText="1"/>
    </xf>
    <xf numFmtId="0" fontId="31" fillId="0" borderId="0" xfId="0" applyFont="1" applyFill="1"/>
    <xf numFmtId="0" fontId="32" fillId="0" borderId="24" xfId="0" applyFont="1" applyBorder="1" applyAlignment="1">
      <alignment horizontal="left" vertical="center" wrapText="1"/>
    </xf>
    <xf numFmtId="49" fontId="32" fillId="0" borderId="24" xfId="0" applyNumberFormat="1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wrapText="1"/>
    </xf>
    <xf numFmtId="0" fontId="31" fillId="0" borderId="17" xfId="0" applyFont="1" applyFill="1" applyBorder="1" applyAlignment="1">
      <alignment horizontal="left" wrapText="1"/>
    </xf>
    <xf numFmtId="0" fontId="31" fillId="0" borderId="17" xfId="0" applyFont="1" applyBorder="1" applyAlignment="1">
      <alignment horizontal="left" vertical="center" wrapText="1"/>
    </xf>
    <xf numFmtId="3" fontId="31" fillId="0" borderId="0" xfId="0" applyNumberFormat="1" applyFont="1" applyFill="1"/>
    <xf numFmtId="0" fontId="31" fillId="21" borderId="0" xfId="0" applyFont="1" applyFill="1"/>
    <xf numFmtId="0" fontId="31" fillId="0" borderId="17" xfId="0" applyFont="1" applyBorder="1" applyAlignment="1">
      <alignment horizontal="center" wrapText="1"/>
    </xf>
    <xf numFmtId="0" fontId="31" fillId="0" borderId="17" xfId="0" applyFont="1" applyFill="1" applyBorder="1" applyAlignment="1">
      <alignment horizontal="left" vertical="center" wrapText="1"/>
    </xf>
    <xf numFmtId="0" fontId="31" fillId="0" borderId="24" xfId="0" applyFont="1" applyFill="1" applyBorder="1" applyAlignment="1">
      <alignment horizontal="left" wrapText="1"/>
    </xf>
    <xf numFmtId="0" fontId="32" fillId="0" borderId="17" xfId="0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horizontal="center" vertical="center" wrapText="1"/>
    </xf>
    <xf numFmtId="0" fontId="31" fillId="0" borderId="17" xfId="0" applyFont="1" applyFill="1" applyBorder="1"/>
    <xf numFmtId="49" fontId="32" fillId="0" borderId="17" xfId="0" applyNumberFormat="1" applyFont="1" applyBorder="1" applyAlignment="1">
      <alignment horizontal="center" vertical="center" wrapText="1"/>
    </xf>
    <xf numFmtId="49" fontId="32" fillId="0" borderId="17" xfId="0" applyNumberFormat="1" applyFont="1" applyBorder="1" applyAlignment="1">
      <alignment horizontal="left" vertical="center" wrapText="1"/>
    </xf>
    <xf numFmtId="0" fontId="32" fillId="0" borderId="17" xfId="0" applyFont="1" applyFill="1" applyBorder="1" applyAlignment="1">
      <alignment horizontal="left" wrapText="1"/>
    </xf>
    <xf numFmtId="0" fontId="32" fillId="0" borderId="17" xfId="0" applyFont="1" applyFill="1" applyBorder="1"/>
    <xf numFmtId="3" fontId="32" fillId="0" borderId="17" xfId="0" applyNumberFormat="1" applyFont="1" applyBorder="1"/>
    <xf numFmtId="0" fontId="31" fillId="0" borderId="17" xfId="0" applyFont="1" applyBorder="1" applyAlignment="1">
      <alignment wrapText="1"/>
    </xf>
    <xf numFmtId="0" fontId="31" fillId="0" borderId="17" xfId="0" applyFont="1" applyBorder="1"/>
    <xf numFmtId="0" fontId="32" fillId="18" borderId="17" xfId="0" applyFont="1" applyFill="1" applyBorder="1" applyAlignment="1">
      <alignment horizontal="left" wrapText="1"/>
    </xf>
    <xf numFmtId="0" fontId="42" fillId="0" borderId="0" xfId="0" applyFont="1" applyAlignment="1">
      <alignment wrapText="1"/>
    </xf>
    <xf numFmtId="0" fontId="39" fillId="0" borderId="20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left" wrapText="1"/>
    </xf>
    <xf numFmtId="0" fontId="54" fillId="0" borderId="17" xfId="0" applyFont="1" applyBorder="1" applyAlignment="1">
      <alignment horizontal="left" wrapText="1"/>
    </xf>
    <xf numFmtId="0" fontId="32" fillId="0" borderId="17" xfId="0" applyFont="1" applyBorder="1" applyAlignment="1">
      <alignment horizontal="center" wrapText="1"/>
    </xf>
    <xf numFmtId="0" fontId="39" fillId="0" borderId="28" xfId="0" applyFont="1" applyBorder="1" applyAlignment="1">
      <alignment horizontal="center" vertical="center" wrapText="1"/>
    </xf>
    <xf numFmtId="0" fontId="54" fillId="0" borderId="24" xfId="0" applyFont="1" applyBorder="1" applyAlignment="1">
      <alignment horizontal="left" wrapText="1"/>
    </xf>
    <xf numFmtId="0" fontId="41" fillId="0" borderId="24" xfId="0" applyFont="1" applyBorder="1" applyAlignment="1">
      <alignment horizontal="center" wrapText="1"/>
    </xf>
    <xf numFmtId="0" fontId="43" fillId="0" borderId="24" xfId="0" applyFont="1" applyBorder="1" applyAlignment="1">
      <alignment horizontal="center" wrapText="1"/>
    </xf>
    <xf numFmtId="0" fontId="63" fillId="0" borderId="0" xfId="0" applyFont="1"/>
    <xf numFmtId="0" fontId="64" fillId="0" borderId="0" xfId="0" applyFont="1"/>
    <xf numFmtId="0" fontId="65" fillId="0" borderId="0" xfId="0" applyFont="1" applyAlignment="1">
      <alignment horizontal="centerContinuous"/>
    </xf>
    <xf numFmtId="0" fontId="63" fillId="0" borderId="0" xfId="0" applyFont="1" applyAlignment="1">
      <alignment horizontal="centerContinuous"/>
    </xf>
    <xf numFmtId="0" fontId="65" fillId="0" borderId="17" xfId="0" applyFont="1" applyBorder="1" applyAlignment="1">
      <alignment vertical="center"/>
    </xf>
    <xf numFmtId="0" fontId="65" fillId="0" borderId="17" xfId="0" applyFont="1" applyBorder="1" applyAlignment="1">
      <alignment horizontal="center" vertical="center"/>
    </xf>
    <xf numFmtId="0" fontId="63" fillId="0" borderId="17" xfId="0" applyFont="1" applyBorder="1" applyAlignment="1">
      <alignment horizontal="left" vertical="center"/>
    </xf>
    <xf numFmtId="3" fontId="66" fillId="0" borderId="17" xfId="0" applyNumberFormat="1" applyFont="1" applyFill="1" applyBorder="1"/>
    <xf numFmtId="0" fontId="67" fillId="0" borderId="17" xfId="0" applyFont="1" applyFill="1" applyBorder="1" applyAlignment="1">
      <alignment wrapText="1"/>
    </xf>
    <xf numFmtId="0" fontId="66" fillId="0" borderId="17" xfId="0" applyFont="1" applyFill="1" applyBorder="1"/>
    <xf numFmtId="3" fontId="66" fillId="0" borderId="17" xfId="0" applyNumberFormat="1" applyFont="1" applyFill="1" applyBorder="1" applyAlignment="1">
      <alignment horizontal="right"/>
    </xf>
    <xf numFmtId="0" fontId="66" fillId="0" borderId="17" xfId="0" applyFont="1" applyFill="1" applyBorder="1" applyAlignment="1">
      <alignment horizontal="left" wrapText="1"/>
    </xf>
    <xf numFmtId="0" fontId="66" fillId="0" borderId="17" xfId="0" applyFont="1" applyFill="1" applyBorder="1" applyAlignment="1">
      <alignment horizontal="left"/>
    </xf>
    <xf numFmtId="0" fontId="65" fillId="18" borderId="17" xfId="0" applyFont="1" applyFill="1" applyBorder="1" applyAlignment="1">
      <alignment vertical="center"/>
    </xf>
    <xf numFmtId="3" fontId="65" fillId="18" borderId="17" xfId="0" applyNumberFormat="1" applyFont="1" applyFill="1" applyBorder="1" applyAlignment="1">
      <alignment vertical="center"/>
    </xf>
    <xf numFmtId="0" fontId="65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3" fontId="65" fillId="0" borderId="17" xfId="0" applyNumberFormat="1" applyFont="1" applyBorder="1" applyAlignment="1">
      <alignment horizontal="centerContinuous"/>
    </xf>
    <xf numFmtId="3" fontId="65" fillId="0" borderId="17" xfId="0" applyNumberFormat="1" applyFont="1" applyBorder="1" applyAlignment="1">
      <alignment horizontal="center"/>
    </xf>
    <xf numFmtId="3" fontId="63" fillId="0" borderId="17" xfId="0" applyNumberFormat="1" applyFont="1" applyBorder="1"/>
    <xf numFmtId="3" fontId="65" fillId="18" borderId="17" xfId="0" applyNumberFormat="1" applyFont="1" applyFill="1" applyBorder="1" applyAlignment="1">
      <alignment horizontal="left"/>
    </xf>
    <xf numFmtId="3" fontId="65" fillId="18" borderId="17" xfId="0" applyNumberFormat="1" applyFont="1" applyFill="1" applyBorder="1"/>
    <xf numFmtId="0" fontId="31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49" fillId="0" borderId="0" xfId="0" applyFont="1" applyAlignment="1">
      <alignment horizontal="center"/>
    </xf>
    <xf numFmtId="0" fontId="32" fillId="0" borderId="17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44" fillId="0" borderId="0" xfId="0" applyFont="1" applyAlignment="1">
      <alignment horizontal="center"/>
    </xf>
    <xf numFmtId="0" fontId="35" fillId="0" borderId="17" xfId="0" applyFont="1" applyBorder="1" applyAlignment="1">
      <alignment horizontal="center"/>
    </xf>
    <xf numFmtId="0" fontId="56" fillId="0" borderId="10" xfId="39" applyFont="1" applyFill="1" applyBorder="1" applyAlignment="1" applyProtection="1">
      <alignment horizontal="center" vertical="center" wrapText="1"/>
    </xf>
    <xf numFmtId="0" fontId="56" fillId="0" borderId="42" xfId="39" applyFont="1" applyFill="1" applyBorder="1" applyAlignment="1" applyProtection="1">
      <alignment horizontal="center" vertical="center" wrapText="1"/>
    </xf>
    <xf numFmtId="0" fontId="56" fillId="0" borderId="43" xfId="39" applyFont="1" applyFill="1" applyBorder="1" applyAlignment="1" applyProtection="1">
      <alignment horizontal="center" vertical="center" wrapText="1"/>
    </xf>
    <xf numFmtId="0" fontId="57" fillId="0" borderId="11" xfId="39" applyFont="1" applyFill="1" applyBorder="1" applyAlignment="1" applyProtection="1">
      <alignment horizontal="center" vertical="center" wrapText="1"/>
    </xf>
    <xf numFmtId="0" fontId="57" fillId="0" borderId="28" xfId="39" applyFont="1" applyFill="1" applyBorder="1" applyAlignment="1" applyProtection="1">
      <alignment horizontal="center" vertical="center" wrapText="1"/>
    </xf>
    <xf numFmtId="0" fontId="57" fillId="0" borderId="12" xfId="39" applyFont="1" applyFill="1" applyBorder="1" applyAlignment="1" applyProtection="1">
      <alignment horizontal="center" vertical="center" wrapText="1"/>
    </xf>
    <xf numFmtId="0" fontId="57" fillId="0" borderId="29" xfId="39" applyFont="1" applyFill="1" applyBorder="1" applyAlignment="1" applyProtection="1">
      <alignment horizontal="center" vertical="center" wrapText="1"/>
    </xf>
    <xf numFmtId="3" fontId="32" fillId="0" borderId="24" xfId="0" applyNumberFormat="1" applyFont="1" applyBorder="1" applyAlignment="1">
      <alignment horizontal="center"/>
    </xf>
    <xf numFmtId="3" fontId="32" fillId="0" borderId="44" xfId="0" applyNumberFormat="1" applyFont="1" applyBorder="1" applyAlignment="1">
      <alignment horizontal="center"/>
    </xf>
    <xf numFmtId="3" fontId="32" fillId="0" borderId="37" xfId="0" applyNumberFormat="1" applyFont="1" applyBorder="1" applyAlignment="1">
      <alignment horizontal="center"/>
    </xf>
    <xf numFmtId="3" fontId="32" fillId="0" borderId="17" xfId="0" applyNumberFormat="1" applyFont="1" applyBorder="1" applyAlignment="1">
      <alignment horizontal="center"/>
    </xf>
    <xf numFmtId="0" fontId="33" fillId="0" borderId="0" xfId="0" applyFont="1" applyAlignment="1">
      <alignment horizontal="center"/>
    </xf>
    <xf numFmtId="0" fontId="41" fillId="0" borderId="0" xfId="0" applyFont="1" applyAlignment="1">
      <alignment horizontal="right"/>
    </xf>
    <xf numFmtId="0" fontId="39" fillId="0" borderId="24" xfId="0" applyFont="1" applyBorder="1" applyAlignment="1">
      <alignment horizontal="center"/>
    </xf>
    <xf numFmtId="0" fontId="39" fillId="0" borderId="44" xfId="0" applyFont="1" applyBorder="1" applyAlignment="1">
      <alignment horizontal="center"/>
    </xf>
    <xf numFmtId="0" fontId="39" fillId="0" borderId="37" xfId="0" applyFont="1" applyBorder="1" applyAlignment="1">
      <alignment horizontal="center"/>
    </xf>
    <xf numFmtId="0" fontId="39" fillId="0" borderId="24" xfId="0" applyFont="1" applyBorder="1" applyAlignment="1">
      <alignment horizontal="center" vertical="center"/>
    </xf>
    <xf numFmtId="0" fontId="39" fillId="0" borderId="44" xfId="0" applyFont="1" applyBorder="1" applyAlignment="1">
      <alignment horizontal="center" vertical="center"/>
    </xf>
    <xf numFmtId="0" fontId="39" fillId="0" borderId="37" xfId="0" applyFont="1" applyBorder="1" applyAlignment="1">
      <alignment horizontal="center" vertical="center"/>
    </xf>
    <xf numFmtId="0" fontId="63" fillId="0" borderId="45" xfId="0" applyFont="1" applyBorder="1" applyAlignment="1">
      <alignment horizontal="right"/>
    </xf>
    <xf numFmtId="0" fontId="65" fillId="0" borderId="0" xfId="0" applyFont="1" applyAlignment="1">
      <alignment horizontal="center"/>
    </xf>
    <xf numFmtId="0" fontId="63" fillId="0" borderId="0" xfId="0" applyFont="1" applyBorder="1" applyAlignment="1">
      <alignment horizontal="right"/>
    </xf>
    <xf numFmtId="0" fontId="37" fillId="0" borderId="0" xfId="0" applyFont="1" applyAlignment="1">
      <alignment horizontal="right"/>
    </xf>
    <xf numFmtId="0" fontId="52" fillId="0" borderId="0" xfId="42" applyFont="1" applyFill="1" applyAlignment="1" applyProtection="1">
      <alignment horizontal="center" wrapText="1"/>
    </xf>
    <xf numFmtId="0" fontId="52" fillId="0" borderId="0" xfId="42" applyFont="1" applyFill="1" applyAlignment="1" applyProtection="1">
      <alignment horizontal="center"/>
    </xf>
    <xf numFmtId="0" fontId="33" fillId="0" borderId="0" xfId="42" applyFont="1" applyFill="1" applyAlignment="1" applyProtection="1">
      <alignment horizontal="center" textRotation="180"/>
      <protection locked="0"/>
    </xf>
    <xf numFmtId="0" fontId="50" fillId="0" borderId="46" xfId="42" applyFont="1" applyFill="1" applyBorder="1" applyAlignment="1" applyProtection="1">
      <alignment horizontal="left" vertical="center" indent="1"/>
    </xf>
    <xf numFmtId="0" fontId="50" fillId="0" borderId="47" xfId="42" applyFont="1" applyFill="1" applyBorder="1" applyAlignment="1" applyProtection="1">
      <alignment horizontal="left" vertical="center" indent="1"/>
    </xf>
    <xf numFmtId="0" fontId="50" fillId="0" borderId="48" xfId="42" applyFont="1" applyFill="1" applyBorder="1" applyAlignment="1" applyProtection="1">
      <alignment horizontal="left" vertical="center" indent="1"/>
    </xf>
    <xf numFmtId="0" fontId="46" fillId="0" borderId="0" xfId="0" applyFont="1" applyFill="1" applyAlignment="1">
      <alignment horizontal="center"/>
    </xf>
    <xf numFmtId="0" fontId="31" fillId="0" borderId="0" xfId="40" applyAlignment="1">
      <alignment horizontal="center"/>
    </xf>
    <xf numFmtId="0" fontId="32" fillId="0" borderId="0" xfId="40" applyFont="1" applyAlignment="1">
      <alignment horizontal="center"/>
    </xf>
    <xf numFmtId="0" fontId="33" fillId="0" borderId="49" xfId="40" applyFont="1" applyBorder="1" applyAlignment="1">
      <alignment horizontal="center" textRotation="180"/>
    </xf>
    <xf numFmtId="0" fontId="32" fillId="0" borderId="0" xfId="40" applyFont="1" applyBorder="1" applyAlignment="1">
      <alignment horizontal="center"/>
    </xf>
    <xf numFmtId="0" fontId="31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28" fillId="0" borderId="0" xfId="0" applyFont="1" applyFill="1" applyAlignment="1" applyProtection="1">
      <alignment horizontal="left" wrapText="1"/>
    </xf>
    <xf numFmtId="0" fontId="30" fillId="0" borderId="0" xfId="0" applyFont="1" applyFill="1" applyBorder="1" applyAlignment="1" applyProtection="1">
      <alignment horizontal="right"/>
    </xf>
    <xf numFmtId="0" fontId="28" fillId="0" borderId="0" xfId="0" applyFont="1" applyFill="1" applyAlignment="1" applyProtection="1">
      <alignment horizontal="left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 2" xfId="38"/>
    <cellStyle name="Normál_1. olvasat-1" xfId="39"/>
    <cellStyle name="Normál_köteleő,önként vállalt feladat megoszlása" xfId="40"/>
    <cellStyle name="Normál_mellékletek a rendelethez" xfId="41"/>
    <cellStyle name="Normál_SEGEDLETEK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3"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LG_H~1/AppData/Local/Temp/mell&#233;klet%20a%20rendelethe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2.%20k&#246;lts&#233;gvet&#233;s/rendelet/KVIREND(1)mell&#233;kletek%20kit&#246;ltv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1.1"/>
      <sheetName val="2"/>
      <sheetName val="2.1"/>
      <sheetName val="2.2"/>
      <sheetName val="2.3.-2.6."/>
      <sheetName val="2.7.-2.10"/>
      <sheetName val="3"/>
      <sheetName val="3.1"/>
      <sheetName val="4"/>
      <sheetName val="5"/>
      <sheetName val="5.1"/>
      <sheetName val="5.2"/>
      <sheetName val="5.3-5.5"/>
      <sheetName val="6"/>
      <sheetName val="6.1"/>
      <sheetName val="7"/>
      <sheetName val="8,9"/>
      <sheetName val="10,11"/>
      <sheetName val="12"/>
      <sheetName val="13"/>
      <sheetName val="14-16"/>
      <sheetName val="17"/>
      <sheetName val="18"/>
      <sheetName val="19"/>
      <sheetName val="20"/>
      <sheetName val="21"/>
      <sheetName val="22"/>
      <sheetName val="23"/>
      <sheetName val="24.1"/>
      <sheetName val="24.2"/>
      <sheetName val="24.3"/>
      <sheetName val="24.4"/>
      <sheetName val="24.5"/>
      <sheetName val="24.6."/>
      <sheetName val="25"/>
    </sheetNames>
    <sheetDataSet>
      <sheetData sheetId="0" refreshError="1"/>
      <sheetData sheetId="1" refreshError="1"/>
      <sheetData sheetId="2" refreshError="1">
        <row r="55">
          <cell r="E55">
            <v>0</v>
          </cell>
        </row>
        <row r="69">
          <cell r="B69">
            <v>0</v>
          </cell>
        </row>
      </sheetData>
      <sheetData sheetId="3" refreshError="1"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0</v>
          </cell>
        </row>
        <row r="14">
          <cell r="B14">
            <v>0</v>
          </cell>
        </row>
        <row r="15">
          <cell r="B15">
            <v>0</v>
          </cell>
        </row>
        <row r="16">
          <cell r="B16">
            <v>0</v>
          </cell>
        </row>
        <row r="17">
          <cell r="B17">
            <v>0</v>
          </cell>
          <cell r="C17">
            <v>0</v>
          </cell>
        </row>
        <row r="19">
          <cell r="B19">
            <v>0</v>
          </cell>
        </row>
        <row r="21">
          <cell r="B21">
            <v>0</v>
          </cell>
        </row>
        <row r="22">
          <cell r="B22">
            <v>0</v>
          </cell>
        </row>
        <row r="23">
          <cell r="B23">
            <v>0</v>
          </cell>
        </row>
        <row r="24">
          <cell r="B24">
            <v>0</v>
          </cell>
        </row>
        <row r="25">
          <cell r="B25">
            <v>0</v>
          </cell>
        </row>
        <row r="26">
          <cell r="B26">
            <v>0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1">
          <cell r="C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0</v>
          </cell>
          <cell r="C36">
            <v>0</v>
          </cell>
        </row>
        <row r="37">
          <cell r="B37">
            <v>0</v>
          </cell>
        </row>
        <row r="38">
          <cell r="C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4">
          <cell r="B44">
            <v>0</v>
          </cell>
        </row>
        <row r="46">
          <cell r="B46">
            <v>0</v>
          </cell>
        </row>
        <row r="47">
          <cell r="C47">
            <v>0</v>
          </cell>
        </row>
        <row r="49">
          <cell r="C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C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0</v>
          </cell>
        </row>
        <row r="65">
          <cell r="B65">
            <v>0</v>
          </cell>
        </row>
        <row r="66">
          <cell r="B66">
            <v>0</v>
          </cell>
        </row>
        <row r="67">
          <cell r="B67">
            <v>0</v>
          </cell>
        </row>
        <row r="69">
          <cell r="C69">
            <v>0</v>
          </cell>
        </row>
        <row r="71">
          <cell r="C71">
            <v>0</v>
          </cell>
        </row>
        <row r="73">
          <cell r="B73">
            <v>0</v>
          </cell>
        </row>
        <row r="74">
          <cell r="B74">
            <v>0</v>
          </cell>
        </row>
        <row r="75">
          <cell r="B75">
            <v>0</v>
          </cell>
        </row>
        <row r="76">
          <cell r="B76">
            <v>0</v>
          </cell>
        </row>
        <row r="77">
          <cell r="B77">
            <v>0</v>
          </cell>
        </row>
        <row r="79">
          <cell r="B79">
            <v>0</v>
          </cell>
        </row>
        <row r="80">
          <cell r="C80">
            <v>0</v>
          </cell>
        </row>
        <row r="82">
          <cell r="C82">
            <v>0</v>
          </cell>
        </row>
      </sheetData>
      <sheetData sheetId="4" refreshError="1"/>
      <sheetData sheetId="5" refreshError="1"/>
      <sheetData sheetId="6" refreshError="1">
        <row r="36">
          <cell r="B36">
            <v>0</v>
          </cell>
        </row>
      </sheetData>
      <sheetData sheetId="7" refreshError="1">
        <row r="36">
          <cell r="D36">
            <v>0</v>
          </cell>
        </row>
        <row r="47">
          <cell r="D47">
            <v>0</v>
          </cell>
        </row>
        <row r="55">
          <cell r="D55">
            <v>0</v>
          </cell>
        </row>
        <row r="63">
          <cell r="D63">
            <v>0</v>
          </cell>
        </row>
        <row r="69">
          <cell r="D69">
            <v>0</v>
          </cell>
        </row>
        <row r="75">
          <cell r="D75">
            <v>0</v>
          </cell>
        </row>
        <row r="80">
          <cell r="D80">
            <v>0</v>
          </cell>
        </row>
      </sheetData>
      <sheetData sheetId="8" refreshError="1"/>
      <sheetData sheetId="9" refreshError="1">
        <row r="31">
          <cell r="B31">
            <v>0</v>
          </cell>
        </row>
        <row r="36">
          <cell r="B36">
            <v>0</v>
          </cell>
        </row>
        <row r="47">
          <cell r="B47">
            <v>0</v>
          </cell>
        </row>
        <row r="55">
          <cell r="B55">
            <v>0</v>
          </cell>
        </row>
        <row r="63">
          <cell r="B63">
            <v>0</v>
          </cell>
        </row>
        <row r="69">
          <cell r="B69">
            <v>0</v>
          </cell>
        </row>
        <row r="80">
          <cell r="B80">
            <v>0</v>
          </cell>
        </row>
      </sheetData>
      <sheetData sheetId="10" refreshError="1">
        <row r="11">
          <cell r="E11">
            <v>0</v>
          </cell>
        </row>
        <row r="12">
          <cell r="E12">
            <v>0</v>
          </cell>
        </row>
        <row r="29">
          <cell r="E29">
            <v>0</v>
          </cell>
        </row>
        <row r="39">
          <cell r="E39">
            <v>0</v>
          </cell>
        </row>
      </sheetData>
      <sheetData sheetId="11" refreshError="1"/>
      <sheetData sheetId="12" refreshError="1"/>
      <sheetData sheetId="13" refreshError="1"/>
      <sheetData sheetId="14" refreshError="1"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25">
          <cell r="D25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41">
          <cell r="D41">
            <v>0</v>
          </cell>
        </row>
      </sheetData>
      <sheetData sheetId="15" refreshError="1"/>
      <sheetData sheetId="16" refreshError="1">
        <row r="25">
          <cell r="B25">
            <v>0</v>
          </cell>
        </row>
        <row r="41">
          <cell r="B41">
            <v>0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sz.mell."/>
      <sheetName val="9. sz. mell. "/>
      <sheetName val="10. sz. mell. "/>
      <sheetName val="11. sz. mell"/>
      <sheetName val="11.1. sz. mell"/>
      <sheetName val="11.2. sz. mell"/>
      <sheetName val="11.3. sz. mell"/>
      <sheetName val="11.4. sz. mell"/>
      <sheetName val="11.5. sz. mell"/>
      <sheetName val="12. sz. mell"/>
      <sheetName val="13. sz. mell."/>
      <sheetName val="14. sz. mell."/>
      <sheetName val="15.sz.mell"/>
      <sheetName val="1. sz tájékoztató t."/>
      <sheetName val="2. sz tájékoztató t"/>
      <sheetName val="3. sz tájékoztató t."/>
      <sheetName val="4.sz tájékoztató t."/>
    </sheetNames>
    <sheetDataSet>
      <sheetData sheetId="0"/>
      <sheetData sheetId="1">
        <row r="53">
          <cell r="C53">
            <v>666564</v>
          </cell>
        </row>
        <row r="57">
          <cell r="C57">
            <v>73959</v>
          </cell>
        </row>
        <row r="73">
          <cell r="C73">
            <v>779128</v>
          </cell>
        </row>
        <row r="110">
          <cell r="C110">
            <v>755128</v>
          </cell>
        </row>
        <row r="111">
          <cell r="C111">
            <v>24000</v>
          </cell>
        </row>
        <row r="130">
          <cell r="C130">
            <v>779128</v>
          </cell>
        </row>
      </sheetData>
      <sheetData sheetId="2">
        <row r="18">
          <cell r="C18">
            <v>603156</v>
          </cell>
          <cell r="E18">
            <v>704588</v>
          </cell>
        </row>
        <row r="30">
          <cell r="C30">
            <v>73959</v>
          </cell>
          <cell r="E30">
            <v>0</v>
          </cell>
        </row>
        <row r="31">
          <cell r="C31">
            <v>691720</v>
          </cell>
          <cell r="E31">
            <v>704588</v>
          </cell>
        </row>
      </sheetData>
      <sheetData sheetId="3">
        <row r="16">
          <cell r="C16">
            <v>63408</v>
          </cell>
          <cell r="E16">
            <v>50540</v>
          </cell>
        </row>
        <row r="27">
          <cell r="C27">
            <v>0</v>
          </cell>
          <cell r="E27">
            <v>24000</v>
          </cell>
        </row>
        <row r="28">
          <cell r="C28">
            <v>87408</v>
          </cell>
          <cell r="E28">
            <v>74540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6"/>
  <sheetViews>
    <sheetView workbookViewId="0">
      <selection activeCell="A23" sqref="A23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0</v>
      </c>
    </row>
    <row r="4" spans="1:2">
      <c r="A4" s="1"/>
      <c r="B4" s="1"/>
    </row>
    <row r="5" spans="1:2" s="4" customFormat="1" ht="15.75">
      <c r="A5" s="2" t="s">
        <v>244</v>
      </c>
      <c r="B5" s="3"/>
    </row>
    <row r="6" spans="1:2">
      <c r="A6" s="1"/>
      <c r="B6" s="1"/>
    </row>
    <row r="7" spans="1:2">
      <c r="A7" s="1" t="s">
        <v>1</v>
      </c>
      <c r="B7" s="1" t="s">
        <v>2</v>
      </c>
    </row>
    <row r="8" spans="1:2">
      <c r="A8" s="1" t="s">
        <v>3</v>
      </c>
      <c r="B8" s="1" t="s">
        <v>4</v>
      </c>
    </row>
    <row r="9" spans="1:2">
      <c r="A9" s="1" t="s">
        <v>5</v>
      </c>
      <c r="B9" s="1" t="s">
        <v>6</v>
      </c>
    </row>
    <row r="10" spans="1:2">
      <c r="A10" s="1"/>
      <c r="B10" s="1"/>
    </row>
    <row r="11" spans="1:2">
      <c r="A11" s="1"/>
      <c r="B11" s="1"/>
    </row>
    <row r="12" spans="1:2" s="4" customFormat="1" ht="15.75">
      <c r="A12" s="2" t="s">
        <v>245</v>
      </c>
      <c r="B12" s="3"/>
    </row>
    <row r="13" spans="1:2">
      <c r="A13" s="1"/>
      <c r="B13" s="1"/>
    </row>
    <row r="14" spans="1:2">
      <c r="A14" s="1" t="s">
        <v>7</v>
      </c>
      <c r="B14" s="1" t="s">
        <v>8</v>
      </c>
    </row>
    <row r="15" spans="1:2">
      <c r="A15" s="1" t="s">
        <v>9</v>
      </c>
      <c r="B15" s="1" t="s">
        <v>10</v>
      </c>
    </row>
    <row r="16" spans="1:2">
      <c r="A16" s="1" t="s">
        <v>11</v>
      </c>
      <c r="B16" s="1" t="s">
        <v>12</v>
      </c>
    </row>
  </sheetData>
  <phoneticPr fontId="19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63"/>
  <sheetViews>
    <sheetView view="pageLayout" workbookViewId="0">
      <selection activeCell="A17" sqref="A17"/>
    </sheetView>
  </sheetViews>
  <sheetFormatPr defaultRowHeight="12.75"/>
  <cols>
    <col min="1" max="1" width="38.6640625" style="13" customWidth="1"/>
    <col min="2" max="5" width="13.83203125" style="13" customWidth="1"/>
    <col min="6" max="16384" width="9.33203125" style="13"/>
  </cols>
  <sheetData>
    <row r="1" spans="1:5">
      <c r="A1" s="14"/>
      <c r="B1" s="14"/>
      <c r="C1" s="14"/>
      <c r="D1" s="14" t="s">
        <v>304</v>
      </c>
      <c r="E1" s="14" t="s">
        <v>305</v>
      </c>
    </row>
    <row r="2" spans="1:5" ht="17.25" customHeight="1">
      <c r="A2" s="329" t="s">
        <v>242</v>
      </c>
      <c r="B2" s="330"/>
      <c r="C2" s="330"/>
      <c r="D2" s="330"/>
      <c r="E2" s="330"/>
    </row>
    <row r="3" spans="1:5" ht="15.75" customHeight="1">
      <c r="A3" s="12" t="s">
        <v>47</v>
      </c>
      <c r="B3" s="333" t="s">
        <v>289</v>
      </c>
      <c r="C3" s="333"/>
      <c r="D3" s="333"/>
      <c r="E3" s="333"/>
    </row>
    <row r="4" spans="1:5" ht="10.5" customHeight="1" thickBot="1">
      <c r="A4" s="14"/>
      <c r="B4" s="14"/>
      <c r="C4" s="14"/>
      <c r="D4" s="332" t="s">
        <v>48</v>
      </c>
      <c r="E4" s="332"/>
    </row>
    <row r="5" spans="1:5" ht="10.5" customHeight="1" thickBot="1">
      <c r="A5" s="15" t="s">
        <v>49</v>
      </c>
      <c r="B5" s="16" t="s">
        <v>85</v>
      </c>
      <c r="C5" s="16" t="s">
        <v>223</v>
      </c>
      <c r="D5" s="16" t="s">
        <v>288</v>
      </c>
      <c r="E5" s="17" t="s">
        <v>50</v>
      </c>
    </row>
    <row r="6" spans="1:5" ht="10.5" customHeight="1">
      <c r="A6" s="18" t="s">
        <v>51</v>
      </c>
      <c r="B6" s="19"/>
      <c r="C6" s="19"/>
      <c r="D6" s="19"/>
      <c r="E6" s="20">
        <f t="shared" ref="E6:E12" si="0">SUM(B6:D6)</f>
        <v>0</v>
      </c>
    </row>
    <row r="7" spans="1:5" ht="10.5" customHeight="1">
      <c r="A7" s="21" t="s">
        <v>52</v>
      </c>
      <c r="B7" s="22"/>
      <c r="C7" s="22"/>
      <c r="D7" s="22"/>
      <c r="E7" s="23">
        <f t="shared" si="0"/>
        <v>0</v>
      </c>
    </row>
    <row r="8" spans="1:5" ht="10.5" customHeight="1">
      <c r="A8" s="24" t="s">
        <v>53</v>
      </c>
      <c r="B8" s="25">
        <v>145789</v>
      </c>
      <c r="C8" s="25"/>
      <c r="D8" s="25"/>
      <c r="E8" s="26">
        <f t="shared" si="0"/>
        <v>145789</v>
      </c>
    </row>
    <row r="9" spans="1:5" ht="10.5" customHeight="1">
      <c r="A9" s="24" t="s">
        <v>54</v>
      </c>
      <c r="B9" s="25"/>
      <c r="C9" s="25"/>
      <c r="D9" s="25"/>
      <c r="E9" s="26">
        <f t="shared" si="0"/>
        <v>0</v>
      </c>
    </row>
    <row r="10" spans="1:5" ht="10.5" customHeight="1">
      <c r="A10" s="24" t="s">
        <v>55</v>
      </c>
      <c r="B10" s="25"/>
      <c r="C10" s="25"/>
      <c r="D10" s="25"/>
      <c r="E10" s="26">
        <f t="shared" si="0"/>
        <v>0</v>
      </c>
    </row>
    <row r="11" spans="1:5" ht="10.5" customHeight="1">
      <c r="A11" s="24" t="s">
        <v>56</v>
      </c>
      <c r="B11" s="25"/>
      <c r="C11" s="25"/>
      <c r="D11" s="25"/>
      <c r="E11" s="26">
        <f t="shared" si="0"/>
        <v>0</v>
      </c>
    </row>
    <row r="12" spans="1:5" ht="10.5" customHeight="1" thickBot="1">
      <c r="A12" s="27"/>
      <c r="B12" s="28"/>
      <c r="C12" s="28"/>
      <c r="D12" s="28"/>
      <c r="E12" s="26">
        <f t="shared" si="0"/>
        <v>0</v>
      </c>
    </row>
    <row r="13" spans="1:5" ht="10.5" customHeight="1" thickBot="1">
      <c r="A13" s="29" t="s">
        <v>57</v>
      </c>
      <c r="B13" s="30">
        <f>B6+SUM(B8:B12)</f>
        <v>145789</v>
      </c>
      <c r="C13" s="30">
        <f>C6+SUM(C8:C12)</f>
        <v>0</v>
      </c>
      <c r="D13" s="30">
        <f>D6+SUM(D8:D12)</f>
        <v>0</v>
      </c>
      <c r="E13" s="31">
        <f>E6+SUM(E8:E12)</f>
        <v>145789</v>
      </c>
    </row>
    <row r="14" spans="1:5" ht="10.5" customHeight="1" thickBot="1">
      <c r="A14" s="32"/>
      <c r="B14" s="32"/>
      <c r="C14" s="32"/>
      <c r="D14" s="32"/>
      <c r="E14" s="32"/>
    </row>
    <row r="15" spans="1:5" ht="10.5" customHeight="1" thickBot="1">
      <c r="A15" s="15" t="s">
        <v>58</v>
      </c>
      <c r="B15" s="16" t="str">
        <f>B5</f>
        <v>2016.</v>
      </c>
      <c r="C15" s="16" t="str">
        <f>C5</f>
        <v>2017.</v>
      </c>
      <c r="D15" s="16" t="str">
        <f>D5</f>
        <v>2018. után</v>
      </c>
      <c r="E15" s="17" t="s">
        <v>50</v>
      </c>
    </row>
    <row r="16" spans="1:5" ht="10.5" customHeight="1">
      <c r="A16" s="18" t="s">
        <v>59</v>
      </c>
      <c r="B16" s="19"/>
      <c r="C16" s="19"/>
      <c r="D16" s="19"/>
      <c r="E16" s="20">
        <f>SUM(B16:D16)</f>
        <v>0</v>
      </c>
    </row>
    <row r="17" spans="1:5" ht="10.5" customHeight="1">
      <c r="A17" s="33" t="s">
        <v>60</v>
      </c>
      <c r="B17" s="25">
        <v>145789</v>
      </c>
      <c r="C17" s="25"/>
      <c r="D17" s="25"/>
      <c r="E17" s="26">
        <f>SUM(B17:D17)</f>
        <v>145789</v>
      </c>
    </row>
    <row r="18" spans="1:5" ht="10.5" customHeight="1">
      <c r="A18" s="24" t="s">
        <v>61</v>
      </c>
      <c r="B18" s="25"/>
      <c r="C18" s="25"/>
      <c r="D18" s="25"/>
      <c r="E18" s="26">
        <f>SUM(B18:D18)</f>
        <v>0</v>
      </c>
    </row>
    <row r="19" spans="1:5" ht="10.5" customHeight="1">
      <c r="A19" s="24" t="s">
        <v>62</v>
      </c>
      <c r="B19" s="25"/>
      <c r="C19" s="25"/>
      <c r="D19" s="25"/>
      <c r="E19" s="26">
        <f>SUM(B19:D19)</f>
        <v>0</v>
      </c>
    </row>
    <row r="20" spans="1:5" ht="10.5" customHeight="1" thickBot="1">
      <c r="A20" s="27"/>
      <c r="B20" s="28"/>
      <c r="C20" s="28"/>
      <c r="D20" s="28"/>
      <c r="E20" s="26">
        <f>SUM(B20:D20)</f>
        <v>0</v>
      </c>
    </row>
    <row r="21" spans="1:5" ht="10.5" customHeight="1" thickBot="1">
      <c r="A21" s="29" t="s">
        <v>63</v>
      </c>
      <c r="B21" s="30">
        <f>SUM(B16:B20)</f>
        <v>145789</v>
      </c>
      <c r="C21" s="30">
        <f>SUM(C16:C20)</f>
        <v>0</v>
      </c>
      <c r="D21" s="30">
        <f>SUM(D16:D20)</f>
        <v>0</v>
      </c>
      <c r="E21" s="31">
        <f>SUM(E16:E20)</f>
        <v>145789</v>
      </c>
    </row>
    <row r="22" spans="1:5" ht="10.5" customHeight="1">
      <c r="A22" s="14"/>
      <c r="B22" s="14"/>
      <c r="C22" s="14"/>
      <c r="D22" s="14"/>
      <c r="E22" s="14"/>
    </row>
    <row r="23" spans="1:5" ht="16.5" customHeight="1">
      <c r="A23" s="12" t="s">
        <v>47</v>
      </c>
      <c r="B23" s="333" t="s">
        <v>290</v>
      </c>
      <c r="C23" s="333"/>
      <c r="D23" s="333"/>
      <c r="E23" s="333"/>
    </row>
    <row r="24" spans="1:5" ht="10.5" customHeight="1" thickBot="1">
      <c r="A24" s="14"/>
      <c r="B24" s="14"/>
      <c r="C24" s="14"/>
      <c r="D24" s="332" t="s">
        <v>48</v>
      </c>
      <c r="E24" s="332"/>
    </row>
    <row r="25" spans="1:5" ht="10.5" customHeight="1" thickBot="1">
      <c r="A25" s="15" t="s">
        <v>49</v>
      </c>
      <c r="B25" s="16" t="s">
        <v>85</v>
      </c>
      <c r="C25" s="16" t="s">
        <v>223</v>
      </c>
      <c r="D25" s="16" t="s">
        <v>288</v>
      </c>
      <c r="E25" s="17" t="s">
        <v>50</v>
      </c>
    </row>
    <row r="26" spans="1:5" ht="10.5" customHeight="1">
      <c r="A26" s="18" t="s">
        <v>51</v>
      </c>
      <c r="B26" s="19"/>
      <c r="C26" s="19"/>
      <c r="D26" s="19"/>
      <c r="E26" s="20">
        <f t="shared" ref="E26:E32" si="1">SUM(B26:D26)</f>
        <v>0</v>
      </c>
    </row>
    <row r="27" spans="1:5" ht="10.5" customHeight="1">
      <c r="A27" s="21" t="s">
        <v>52</v>
      </c>
      <c r="B27" s="22"/>
      <c r="C27" s="22"/>
      <c r="D27" s="22"/>
      <c r="E27" s="23">
        <f t="shared" si="1"/>
        <v>0</v>
      </c>
    </row>
    <row r="28" spans="1:5" ht="10.5" customHeight="1">
      <c r="A28" s="24" t="s">
        <v>53</v>
      </c>
      <c r="B28" s="25">
        <v>127000</v>
      </c>
      <c r="C28" s="25"/>
      <c r="D28" s="25"/>
      <c r="E28" s="26">
        <f t="shared" si="1"/>
        <v>127000</v>
      </c>
    </row>
    <row r="29" spans="1:5" ht="10.5" customHeight="1">
      <c r="A29" s="24" t="s">
        <v>54</v>
      </c>
      <c r="B29" s="25"/>
      <c r="C29" s="25"/>
      <c r="D29" s="25"/>
      <c r="E29" s="26">
        <f t="shared" si="1"/>
        <v>0</v>
      </c>
    </row>
    <row r="30" spans="1:5" ht="10.5" customHeight="1">
      <c r="A30" s="24" t="s">
        <v>55</v>
      </c>
      <c r="B30" s="25"/>
      <c r="C30" s="25"/>
      <c r="D30" s="25"/>
      <c r="E30" s="26">
        <f t="shared" si="1"/>
        <v>0</v>
      </c>
    </row>
    <row r="31" spans="1:5" ht="10.5" customHeight="1">
      <c r="A31" s="24" t="s">
        <v>56</v>
      </c>
      <c r="B31" s="25"/>
      <c r="C31" s="25"/>
      <c r="D31" s="25"/>
      <c r="E31" s="26">
        <f t="shared" si="1"/>
        <v>0</v>
      </c>
    </row>
    <row r="32" spans="1:5" ht="10.5" customHeight="1" thickBot="1">
      <c r="A32" s="27"/>
      <c r="B32" s="28"/>
      <c r="C32" s="28"/>
      <c r="D32" s="28"/>
      <c r="E32" s="26">
        <f t="shared" si="1"/>
        <v>0</v>
      </c>
    </row>
    <row r="33" spans="1:5" ht="10.5" customHeight="1" thickBot="1">
      <c r="A33" s="29" t="s">
        <v>57</v>
      </c>
      <c r="B33" s="30">
        <f>B26+SUM(B28:B32)</f>
        <v>127000</v>
      </c>
      <c r="C33" s="30">
        <f>C26+SUM(C28:C32)</f>
        <v>0</v>
      </c>
      <c r="D33" s="30">
        <f>D26+SUM(D28:D32)</f>
        <v>0</v>
      </c>
      <c r="E33" s="31">
        <f>E26+SUM(E28:E32)</f>
        <v>127000</v>
      </c>
    </row>
    <row r="34" spans="1:5" ht="10.5" customHeight="1" thickBot="1">
      <c r="A34" s="32"/>
      <c r="B34" s="32"/>
      <c r="C34" s="32"/>
      <c r="D34" s="32"/>
      <c r="E34" s="32"/>
    </row>
    <row r="35" spans="1:5" ht="10.5" customHeight="1" thickBot="1">
      <c r="A35" s="15" t="s">
        <v>58</v>
      </c>
      <c r="B35" s="16" t="str">
        <f>B25</f>
        <v>2016.</v>
      </c>
      <c r="C35" s="16" t="str">
        <f>C25</f>
        <v>2017.</v>
      </c>
      <c r="D35" s="16" t="str">
        <f>D25</f>
        <v>2018. után</v>
      </c>
      <c r="E35" s="17" t="s">
        <v>50</v>
      </c>
    </row>
    <row r="36" spans="1:5" ht="10.5" customHeight="1">
      <c r="A36" s="18" t="s">
        <v>59</v>
      </c>
      <c r="B36" s="19"/>
      <c r="C36" s="19"/>
      <c r="D36" s="19"/>
      <c r="E36" s="20">
        <f>SUM(B36:D36)</f>
        <v>0</v>
      </c>
    </row>
    <row r="37" spans="1:5" ht="10.5" customHeight="1">
      <c r="A37" s="33" t="s">
        <v>60</v>
      </c>
      <c r="B37" s="25">
        <v>127000</v>
      </c>
      <c r="C37" s="25"/>
      <c r="D37" s="25"/>
      <c r="E37" s="26">
        <f>SUM(B37:D37)</f>
        <v>127000</v>
      </c>
    </row>
    <row r="38" spans="1:5" ht="10.5" customHeight="1">
      <c r="A38" s="24" t="s">
        <v>61</v>
      </c>
      <c r="B38" s="25"/>
      <c r="C38" s="25"/>
      <c r="D38" s="25"/>
      <c r="E38" s="26">
        <f>SUM(B38:D38)</f>
        <v>0</v>
      </c>
    </row>
    <row r="39" spans="1:5" ht="10.5" customHeight="1">
      <c r="A39" s="24" t="s">
        <v>62</v>
      </c>
      <c r="B39" s="25"/>
      <c r="C39" s="25"/>
      <c r="D39" s="25"/>
      <c r="E39" s="26">
        <f>SUM(B39:D39)</f>
        <v>0</v>
      </c>
    </row>
    <row r="40" spans="1:5" ht="10.5" customHeight="1" thickBot="1">
      <c r="A40" s="27"/>
      <c r="B40" s="28"/>
      <c r="C40" s="28"/>
      <c r="D40" s="28"/>
      <c r="E40" s="26">
        <f>SUM(B40:D40)</f>
        <v>0</v>
      </c>
    </row>
    <row r="41" spans="1:5" ht="10.5" customHeight="1" thickBot="1">
      <c r="A41" s="29" t="s">
        <v>63</v>
      </c>
      <c r="B41" s="30">
        <f>SUM(B36:B40)</f>
        <v>127000</v>
      </c>
      <c r="C41" s="30">
        <f>SUM(C36:C40)</f>
        <v>0</v>
      </c>
      <c r="D41" s="30">
        <f>SUM(D36:D40)</f>
        <v>0</v>
      </c>
      <c r="E41" s="31">
        <f>SUM(E36:E40)</f>
        <v>127000</v>
      </c>
    </row>
    <row r="42" spans="1:5" ht="10.5" customHeight="1">
      <c r="A42" s="34"/>
      <c r="B42" s="35"/>
      <c r="C42" s="35"/>
      <c r="D42" s="35"/>
      <c r="E42" s="35"/>
    </row>
    <row r="43" spans="1:5" ht="30" customHeight="1">
      <c r="A43" s="12" t="s">
        <v>47</v>
      </c>
      <c r="B43" s="331" t="s">
        <v>291</v>
      </c>
      <c r="C43" s="331"/>
      <c r="D43" s="331"/>
      <c r="E43" s="331"/>
    </row>
    <row r="44" spans="1:5" ht="10.5" customHeight="1" thickBot="1">
      <c r="A44" s="14"/>
      <c r="B44" s="14"/>
      <c r="C44" s="14"/>
      <c r="D44" s="332" t="s">
        <v>48</v>
      </c>
      <c r="E44" s="332"/>
    </row>
    <row r="45" spans="1:5" ht="10.5" customHeight="1" thickBot="1">
      <c r="A45" s="15" t="s">
        <v>49</v>
      </c>
      <c r="B45" s="16" t="s">
        <v>85</v>
      </c>
      <c r="C45" s="16" t="s">
        <v>223</v>
      </c>
      <c r="D45" s="16" t="s">
        <v>288</v>
      </c>
      <c r="E45" s="17" t="s">
        <v>50</v>
      </c>
    </row>
    <row r="46" spans="1:5" ht="10.5" customHeight="1">
      <c r="A46" s="18" t="s">
        <v>51</v>
      </c>
      <c r="B46" s="19"/>
      <c r="C46" s="19"/>
      <c r="D46" s="19"/>
      <c r="E46" s="20">
        <f t="shared" ref="E46:E52" si="2">SUM(B46:D46)</f>
        <v>0</v>
      </c>
    </row>
    <row r="47" spans="1:5" ht="10.5" customHeight="1">
      <c r="A47" s="21" t="s">
        <v>52</v>
      </c>
      <c r="B47" s="22"/>
      <c r="C47" s="22"/>
      <c r="D47" s="22"/>
      <c r="E47" s="23">
        <f t="shared" si="2"/>
        <v>0</v>
      </c>
    </row>
    <row r="48" spans="1:5" ht="10.5" customHeight="1">
      <c r="A48" s="24" t="s">
        <v>53</v>
      </c>
      <c r="B48" s="25">
        <v>60000</v>
      </c>
      <c r="C48" s="25"/>
      <c r="D48" s="25"/>
      <c r="E48" s="26">
        <f t="shared" si="2"/>
        <v>60000</v>
      </c>
    </row>
    <row r="49" spans="1:5" ht="10.5" customHeight="1">
      <c r="A49" s="24" t="s">
        <v>54</v>
      </c>
      <c r="B49" s="25"/>
      <c r="C49" s="25"/>
      <c r="D49" s="25"/>
      <c r="E49" s="26">
        <f>SUM(B49:D49)</f>
        <v>0</v>
      </c>
    </row>
    <row r="50" spans="1:5" ht="10.5" customHeight="1">
      <c r="A50" s="24" t="s">
        <v>55</v>
      </c>
      <c r="B50" s="25"/>
      <c r="C50" s="25"/>
      <c r="D50" s="25"/>
      <c r="E50" s="26">
        <f t="shared" si="2"/>
        <v>0</v>
      </c>
    </row>
    <row r="51" spans="1:5" ht="10.5" customHeight="1">
      <c r="A51" s="24" t="s">
        <v>56</v>
      </c>
      <c r="B51" s="25"/>
      <c r="C51" s="25"/>
      <c r="D51" s="25"/>
      <c r="E51" s="26"/>
    </row>
    <row r="52" spans="1:5" ht="10.5" customHeight="1" thickBot="1">
      <c r="A52" s="27"/>
      <c r="B52" s="28"/>
      <c r="C52" s="28"/>
      <c r="D52" s="28"/>
      <c r="E52" s="26">
        <f t="shared" si="2"/>
        <v>0</v>
      </c>
    </row>
    <row r="53" spans="1:5" ht="10.5" customHeight="1" thickBot="1">
      <c r="A53" s="29" t="s">
        <v>57</v>
      </c>
      <c r="B53" s="30">
        <f>B46+SUM(B48:B52)</f>
        <v>60000</v>
      </c>
      <c r="C53" s="30">
        <f>C46+SUM(C48:C52)</f>
        <v>0</v>
      </c>
      <c r="D53" s="30">
        <f>D46+SUM(D48:D52)</f>
        <v>0</v>
      </c>
      <c r="E53" s="31">
        <f>E46+SUM(E48:E52)</f>
        <v>60000</v>
      </c>
    </row>
    <row r="54" spans="1:5" ht="10.5" customHeight="1" thickBot="1">
      <c r="A54" s="32"/>
      <c r="B54" s="32"/>
      <c r="C54" s="32"/>
      <c r="D54" s="32"/>
      <c r="E54" s="32"/>
    </row>
    <row r="55" spans="1:5" ht="10.5" customHeight="1" thickBot="1">
      <c r="A55" s="15" t="s">
        <v>58</v>
      </c>
      <c r="B55" s="16" t="str">
        <f>B45</f>
        <v>2016.</v>
      </c>
      <c r="C55" s="16" t="str">
        <f>C45</f>
        <v>2017.</v>
      </c>
      <c r="D55" s="16" t="str">
        <f>D45</f>
        <v>2018. után</v>
      </c>
      <c r="E55" s="17" t="s">
        <v>50</v>
      </c>
    </row>
    <row r="56" spans="1:5" ht="10.5" customHeight="1">
      <c r="A56" s="18" t="s">
        <v>59</v>
      </c>
      <c r="B56" s="19"/>
      <c r="C56" s="19"/>
      <c r="D56" s="19"/>
      <c r="E56" s="20">
        <f>SUM(B56:D56)</f>
        <v>0</v>
      </c>
    </row>
    <row r="57" spans="1:5" ht="10.5" customHeight="1">
      <c r="A57" s="33" t="s">
        <v>60</v>
      </c>
      <c r="B57" s="25">
        <v>60000</v>
      </c>
      <c r="C57" s="25"/>
      <c r="D57" s="25"/>
      <c r="E57" s="26">
        <f>SUM(B57:D57)</f>
        <v>60000</v>
      </c>
    </row>
    <row r="58" spans="1:5" ht="10.5" customHeight="1">
      <c r="A58" s="24" t="s">
        <v>61</v>
      </c>
      <c r="B58" s="25"/>
      <c r="C58" s="25"/>
      <c r="D58" s="25"/>
      <c r="E58" s="26">
        <f>SUM(B58:D58)</f>
        <v>0</v>
      </c>
    </row>
    <row r="59" spans="1:5" ht="10.5" customHeight="1">
      <c r="A59" s="24" t="s">
        <v>62</v>
      </c>
      <c r="B59" s="25"/>
      <c r="C59" s="25"/>
      <c r="D59" s="25"/>
      <c r="E59" s="26">
        <f>SUM(B59:D59)</f>
        <v>0</v>
      </c>
    </row>
    <row r="60" spans="1:5" ht="10.5" customHeight="1" thickBot="1">
      <c r="A60" s="27"/>
      <c r="B60" s="28"/>
      <c r="C60" s="28"/>
      <c r="D60" s="28"/>
      <c r="E60" s="26">
        <f>SUM(B60:D60)</f>
        <v>0</v>
      </c>
    </row>
    <row r="61" spans="1:5" ht="10.5" customHeight="1" thickBot="1">
      <c r="A61" s="29" t="s">
        <v>63</v>
      </c>
      <c r="B61" s="30">
        <f>SUM(B56:B60)</f>
        <v>60000</v>
      </c>
      <c r="C61" s="30">
        <f>SUM(C56:C60)</f>
        <v>0</v>
      </c>
      <c r="D61" s="30">
        <f>SUM(D56:D60)</f>
        <v>0</v>
      </c>
      <c r="E61" s="31">
        <f>SUM(E56:E60)</f>
        <v>60000</v>
      </c>
    </row>
    <row r="63" spans="1:5">
      <c r="E63" s="57"/>
    </row>
  </sheetData>
  <mergeCells count="7">
    <mergeCell ref="A2:E2"/>
    <mergeCell ref="B43:E43"/>
    <mergeCell ref="D44:E44"/>
    <mergeCell ref="B3:E3"/>
    <mergeCell ref="D4:E4"/>
    <mergeCell ref="B23:E23"/>
    <mergeCell ref="D24:E24"/>
  </mergeCells>
  <phoneticPr fontId="19" type="noConversion"/>
  <conditionalFormatting sqref="B21:D21 E6:E13 B13:D13 E16:E21 B41:E42 E26:E33 B33:D33 E36:E41">
    <cfRule type="cellIs" dxfId="2" priority="2" stopIfTrue="1" operator="equal">
      <formula>0</formula>
    </cfRule>
  </conditionalFormatting>
  <conditionalFormatting sqref="B61:E61 E46:E53 B53:D53 E56:E60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9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9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9"/>
  <sheetViews>
    <sheetView workbookViewId="0">
      <selection activeCell="C20" sqref="C20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5" t="s">
        <v>0</v>
      </c>
      <c r="E1" s="6" t="s">
        <v>45</v>
      </c>
    </row>
    <row r="3" spans="1:5">
      <c r="A3" s="1"/>
      <c r="B3" s="7"/>
      <c r="C3" s="1"/>
      <c r="D3" s="8"/>
      <c r="E3" s="7"/>
    </row>
    <row r="4" spans="1:5" ht="15.75">
      <c r="A4" s="2" t="s">
        <v>244</v>
      </c>
      <c r="B4" s="9"/>
      <c r="C4" s="1"/>
      <c r="D4" s="8"/>
      <c r="E4" s="7"/>
    </row>
    <row r="5" spans="1:5">
      <c r="A5" s="1"/>
      <c r="B5" s="7"/>
      <c r="C5" s="1"/>
      <c r="D5" s="8"/>
      <c r="E5" s="7"/>
    </row>
    <row r="6" spans="1:5">
      <c r="A6" s="1" t="s">
        <v>1</v>
      </c>
      <c r="B6" s="7">
        <f>+'[2]1.sz.mell.'!C53</f>
        <v>666564</v>
      </c>
      <c r="C6" s="1" t="s">
        <v>2</v>
      </c>
      <c r="D6" s="8">
        <f>+'[2]2.1.sz.mell  '!C18+'[2]2.2.sz.mell  '!C16</f>
        <v>666564</v>
      </c>
      <c r="E6" s="7">
        <f>+B6-D6</f>
        <v>0</v>
      </c>
    </row>
    <row r="7" spans="1:5">
      <c r="A7" s="1" t="s">
        <v>3</v>
      </c>
      <c r="B7" s="7">
        <f>+'[2]1.sz.mell.'!C57</f>
        <v>73959</v>
      </c>
      <c r="C7" s="1" t="s">
        <v>4</v>
      </c>
      <c r="D7" s="8">
        <f>+'[2]2.1.sz.mell  '!C30+'[2]2.2.sz.mell  '!C27</f>
        <v>73959</v>
      </c>
      <c r="E7" s="7">
        <f>+B7-D7</f>
        <v>0</v>
      </c>
    </row>
    <row r="8" spans="1:5">
      <c r="A8" s="1" t="s">
        <v>5</v>
      </c>
      <c r="B8" s="7">
        <f>+'[2]1.sz.mell.'!C73</f>
        <v>779128</v>
      </c>
      <c r="C8" s="1" t="s">
        <v>6</v>
      </c>
      <c r="D8" s="8">
        <f>+'[2]2.1.sz.mell  '!C31+'[2]2.2.sz.mell  '!C28</f>
        <v>779128</v>
      </c>
      <c r="E8" s="7">
        <f>+B8-D8</f>
        <v>0</v>
      </c>
    </row>
    <row r="9" spans="1:5">
      <c r="A9" s="1"/>
      <c r="B9" s="7"/>
      <c r="C9" s="1"/>
      <c r="D9" s="8"/>
      <c r="E9" s="7"/>
    </row>
    <row r="10" spans="1:5">
      <c r="A10" s="1"/>
      <c r="B10" s="7"/>
      <c r="C10" s="1"/>
      <c r="D10" s="8"/>
      <c r="E10" s="7"/>
    </row>
    <row r="11" spans="1:5" ht="15.75">
      <c r="A11" s="2" t="s">
        <v>245</v>
      </c>
      <c r="B11" s="9"/>
      <c r="C11" s="1"/>
      <c r="D11" s="8"/>
      <c r="E11" s="7"/>
    </row>
    <row r="12" spans="1:5">
      <c r="A12" s="1"/>
      <c r="B12" s="7"/>
      <c r="C12" s="1"/>
      <c r="D12" s="8"/>
      <c r="E12" s="7"/>
    </row>
    <row r="13" spans="1:5">
      <c r="A13" s="1" t="s">
        <v>7</v>
      </c>
      <c r="B13" s="7">
        <f>+'[2]1.sz.mell.'!C110</f>
        <v>755128</v>
      </c>
      <c r="C13" s="1" t="s">
        <v>8</v>
      </c>
      <c r="D13" s="8">
        <f>+'[2]2.1.sz.mell  '!E18+'[2]2.2.sz.mell  '!E16</f>
        <v>755128</v>
      </c>
      <c r="E13" s="7">
        <f>+B13-D13</f>
        <v>0</v>
      </c>
    </row>
    <row r="14" spans="1:5">
      <c r="A14" s="1" t="s">
        <v>9</v>
      </c>
      <c r="B14" s="7">
        <f>+'[2]1.sz.mell.'!C111</f>
        <v>24000</v>
      </c>
      <c r="C14" s="1" t="s">
        <v>10</v>
      </c>
      <c r="D14" s="8">
        <f>+'[2]2.1.sz.mell  '!E30+'[2]2.2.sz.mell  '!E27</f>
        <v>24000</v>
      </c>
      <c r="E14" s="7">
        <f>+B14-D14</f>
        <v>0</v>
      </c>
    </row>
    <row r="15" spans="1:5">
      <c r="A15" s="1" t="s">
        <v>11</v>
      </c>
      <c r="B15" s="7">
        <f>+'[2]1.sz.mell.'!C130</f>
        <v>779128</v>
      </c>
      <c r="C15" s="1" t="s">
        <v>12</v>
      </c>
      <c r="D15" s="8">
        <f>+'[2]2.1.sz.mell  '!E31+'[2]2.2.sz.mell  '!E28</f>
        <v>779128</v>
      </c>
      <c r="E15" s="7">
        <f>+B15-D15</f>
        <v>0</v>
      </c>
    </row>
    <row r="16" spans="1:5">
      <c r="A16" s="10"/>
      <c r="B16" s="10"/>
      <c r="C16" s="1"/>
      <c r="D16" s="8"/>
      <c r="E16" s="11"/>
    </row>
    <row r="17" spans="1:5">
      <c r="A17" s="10"/>
      <c r="B17" s="10"/>
      <c r="C17" s="10"/>
      <c r="D17" s="10"/>
      <c r="E17" s="10"/>
    </row>
    <row r="18" spans="1:5">
      <c r="A18" s="10"/>
      <c r="B18" s="10"/>
      <c r="C18" s="10"/>
      <c r="D18" s="10"/>
      <c r="E18" s="10"/>
    </row>
    <row r="19" spans="1:5">
      <c r="A19" s="10"/>
      <c r="B19" s="10"/>
      <c r="C19" s="10"/>
      <c r="D19" s="10"/>
      <c r="E19" s="10"/>
    </row>
  </sheetData>
  <phoneticPr fontId="19" type="noConversion"/>
  <conditionalFormatting sqref="E3:E15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Z84"/>
  <sheetViews>
    <sheetView tabSelected="1" workbookViewId="0">
      <selection activeCell="B49" sqref="B49"/>
    </sheetView>
  </sheetViews>
  <sheetFormatPr defaultRowHeight="12.75"/>
  <cols>
    <col min="1" max="1" width="103.5" style="220" customWidth="1"/>
    <col min="2" max="2" width="16.6640625" style="220" customWidth="1"/>
    <col min="3" max="3" width="11.83203125" style="220" bestFit="1" customWidth="1"/>
    <col min="4" max="4" width="3.6640625" style="220" customWidth="1"/>
    <col min="5" max="5" width="16.33203125" style="220" customWidth="1"/>
    <col min="6" max="16384" width="9.33203125" style="220"/>
  </cols>
  <sheetData>
    <row r="1" spans="1:8" ht="13.5" customHeight="1">
      <c r="A1" s="286" t="s">
        <v>104</v>
      </c>
      <c r="B1" s="286"/>
      <c r="C1" s="286"/>
      <c r="D1" s="286"/>
      <c r="E1" s="286"/>
    </row>
    <row r="2" spans="1:8" ht="9" customHeight="1"/>
    <row r="3" spans="1:8" ht="15">
      <c r="A3" s="287" t="s">
        <v>246</v>
      </c>
      <c r="B3" s="287"/>
      <c r="C3" s="287"/>
      <c r="D3" s="287"/>
      <c r="E3" s="219"/>
    </row>
    <row r="4" spans="1:8" ht="13.5" customHeight="1">
      <c r="E4" s="284" t="s">
        <v>292</v>
      </c>
    </row>
    <row r="5" spans="1:8" ht="12.75" customHeight="1">
      <c r="A5" s="288" t="s">
        <v>105</v>
      </c>
      <c r="B5" s="288" t="s">
        <v>106</v>
      </c>
      <c r="C5" s="289" t="s">
        <v>163</v>
      </c>
      <c r="D5" s="290"/>
      <c r="E5" s="288" t="s">
        <v>107</v>
      </c>
    </row>
    <row r="6" spans="1:8" ht="9.75" customHeight="1">
      <c r="A6" s="288"/>
      <c r="B6" s="288"/>
      <c r="C6" s="291"/>
      <c r="D6" s="292"/>
      <c r="E6" s="288"/>
    </row>
    <row r="7" spans="1:8" ht="16.5" customHeight="1">
      <c r="A7" s="221" t="s">
        <v>283</v>
      </c>
      <c r="B7" s="222">
        <v>113247380</v>
      </c>
      <c r="C7" s="223">
        <f>+'[1]2.1'!B7</f>
        <v>0</v>
      </c>
      <c r="D7" s="224">
        <f>+'[1]2.1'!C7</f>
        <v>0</v>
      </c>
      <c r="E7" s="225">
        <f>SUM(B7:D7)</f>
        <v>113247380</v>
      </c>
      <c r="H7" s="226"/>
    </row>
    <row r="8" spans="1:8" ht="16.5" customHeight="1">
      <c r="A8" s="227" t="s">
        <v>108</v>
      </c>
      <c r="B8" s="222">
        <v>97826967</v>
      </c>
      <c r="C8" s="223">
        <f>+'[1]2.1'!B8</f>
        <v>0</v>
      </c>
      <c r="D8" s="224">
        <f>+'[1]2.1'!C8</f>
        <v>0</v>
      </c>
      <c r="E8" s="225">
        <f t="shared" ref="E8:E74" si="0">SUM(B8:D8)</f>
        <v>97826967</v>
      </c>
    </row>
    <row r="9" spans="1:8" ht="16.5" customHeight="1">
      <c r="A9" s="228" t="s">
        <v>109</v>
      </c>
      <c r="B9" s="222">
        <v>114040285</v>
      </c>
      <c r="C9" s="223">
        <f>+'[1]2.1'!B9</f>
        <v>0</v>
      </c>
      <c r="D9" s="224">
        <f>+'[1]2.1'!C9</f>
        <v>0</v>
      </c>
      <c r="E9" s="225">
        <f t="shared" si="0"/>
        <v>114040285</v>
      </c>
    </row>
    <row r="10" spans="1:8" ht="16.5" customHeight="1">
      <c r="A10" s="229" t="s">
        <v>110</v>
      </c>
      <c r="B10" s="222">
        <v>4143900</v>
      </c>
      <c r="C10" s="223">
        <f>+'[1]2.1'!B10</f>
        <v>0</v>
      </c>
      <c r="D10" s="224">
        <f>+'[1]2.1'!C10</f>
        <v>0</v>
      </c>
      <c r="E10" s="225">
        <f t="shared" si="0"/>
        <v>4143900</v>
      </c>
    </row>
    <row r="11" spans="1:8" ht="16.5" customHeight="1">
      <c r="A11" s="229" t="s">
        <v>111</v>
      </c>
      <c r="B11" s="222">
        <v>2274424</v>
      </c>
      <c r="C11" s="223">
        <f>+'[1]2.1'!B11</f>
        <v>0</v>
      </c>
      <c r="D11" s="224">
        <f>+'[1]2.1'!C11</f>
        <v>0</v>
      </c>
      <c r="E11" s="225">
        <f t="shared" si="0"/>
        <v>2274424</v>
      </c>
      <c r="F11" s="68"/>
      <c r="H11" s="226"/>
    </row>
    <row r="12" spans="1:8" ht="16.5" customHeight="1">
      <c r="A12" s="229" t="s">
        <v>112</v>
      </c>
      <c r="B12" s="222"/>
      <c r="C12" s="223">
        <f>+'[1]2.1'!B12</f>
        <v>0</v>
      </c>
      <c r="D12" s="224">
        <f>+'[1]2.1'!C12</f>
        <v>0</v>
      </c>
      <c r="E12" s="225">
        <f t="shared" si="0"/>
        <v>0</v>
      </c>
    </row>
    <row r="13" spans="1:8" ht="16.5" customHeight="1">
      <c r="A13" s="228" t="s">
        <v>113</v>
      </c>
      <c r="B13" s="222"/>
      <c r="C13" s="223">
        <f>+'[1]2.1'!B13</f>
        <v>0</v>
      </c>
      <c r="D13" s="224">
        <f>+'[1]2.1'!C13</f>
        <v>0</v>
      </c>
      <c r="E13" s="225">
        <f t="shared" si="0"/>
        <v>0</v>
      </c>
    </row>
    <row r="14" spans="1:8" s="230" customFormat="1" ht="16.5" customHeight="1">
      <c r="A14" s="228" t="s">
        <v>114</v>
      </c>
      <c r="B14" s="222"/>
      <c r="C14" s="223">
        <f>+'[1]2.1'!B14</f>
        <v>0</v>
      </c>
      <c r="D14" s="224">
        <f>+'[1]2.1'!C14</f>
        <v>0</v>
      </c>
      <c r="E14" s="225">
        <f t="shared" si="0"/>
        <v>0</v>
      </c>
    </row>
    <row r="15" spans="1:8" ht="16.5" customHeight="1">
      <c r="A15" s="228" t="s">
        <v>115</v>
      </c>
      <c r="B15" s="222"/>
      <c r="C15" s="223">
        <f>+'[1]2.1'!B15</f>
        <v>0</v>
      </c>
      <c r="D15" s="224">
        <f>+'[1]2.1'!C15</f>
        <v>0</v>
      </c>
      <c r="E15" s="225">
        <f t="shared" si="0"/>
        <v>0</v>
      </c>
    </row>
    <row r="16" spans="1:8" ht="16.5" customHeight="1">
      <c r="A16" s="228" t="s">
        <v>116</v>
      </c>
      <c r="B16" s="222">
        <v>113162953</v>
      </c>
      <c r="C16" s="223">
        <f>+'[1]2.1'!B16</f>
        <v>0</v>
      </c>
      <c r="D16" s="224">
        <f>+'[1]2.1'!C16</f>
        <v>0</v>
      </c>
      <c r="E16" s="225">
        <f t="shared" si="0"/>
        <v>113162953</v>
      </c>
    </row>
    <row r="17" spans="1:52" ht="16.5" customHeight="1">
      <c r="A17" s="231" t="s">
        <v>117</v>
      </c>
      <c r="B17" s="89">
        <f>SUM(B7:B16)</f>
        <v>444695909</v>
      </c>
      <c r="C17" s="223">
        <f>+'[1]2.1'!B17</f>
        <v>0</v>
      </c>
      <c r="D17" s="224">
        <f>+'[1]2.1'!C17</f>
        <v>0</v>
      </c>
      <c r="E17" s="225">
        <f t="shared" si="0"/>
        <v>444695909</v>
      </c>
    </row>
    <row r="18" spans="1:52" s="230" customFormat="1" ht="5.25" customHeight="1">
      <c r="A18" s="227"/>
      <c r="B18" s="222"/>
      <c r="C18" s="223"/>
      <c r="D18" s="224">
        <f>+'[1]2.1'!C18</f>
        <v>0</v>
      </c>
      <c r="E18" s="225"/>
    </row>
    <row r="19" spans="1:52" s="230" customFormat="1" ht="16.5" customHeight="1">
      <c r="A19" s="232" t="s">
        <v>118</v>
      </c>
      <c r="B19" s="89">
        <v>26920000</v>
      </c>
      <c r="C19" s="223">
        <f>+'[1]2.1'!B19</f>
        <v>0</v>
      </c>
      <c r="D19" s="224">
        <f>+'[1]2.1'!C19</f>
        <v>0</v>
      </c>
      <c r="E19" s="225">
        <f t="shared" si="0"/>
        <v>26920000</v>
      </c>
    </row>
    <row r="20" spans="1:52" s="230" customFormat="1" ht="5.25" customHeight="1">
      <c r="A20" s="233"/>
      <c r="B20" s="222"/>
      <c r="C20" s="223"/>
      <c r="D20" s="224">
        <f>+'[1]2.1'!C20</f>
        <v>0</v>
      </c>
      <c r="E20" s="225"/>
    </row>
    <row r="21" spans="1:52" ht="16.5" customHeight="1">
      <c r="A21" s="234" t="s">
        <v>119</v>
      </c>
      <c r="B21" s="222"/>
      <c r="C21" s="223">
        <f>+'[1]2.1'!B21</f>
        <v>0</v>
      </c>
      <c r="D21" s="224">
        <f>+'[1]2.1'!C21</f>
        <v>0</v>
      </c>
      <c r="E21" s="225">
        <f t="shared" si="0"/>
        <v>0</v>
      </c>
    </row>
    <row r="22" spans="1:52" ht="16.5" customHeight="1">
      <c r="A22" s="235" t="s">
        <v>120</v>
      </c>
      <c r="B22" s="222">
        <v>10182000</v>
      </c>
      <c r="C22" s="223">
        <f>+'[1]2.1'!B22</f>
        <v>0</v>
      </c>
      <c r="D22" s="224">
        <f>+'[1]2.1'!C22</f>
        <v>0</v>
      </c>
      <c r="E22" s="225">
        <f t="shared" si="0"/>
        <v>10182000</v>
      </c>
    </row>
    <row r="23" spans="1:52" ht="16.5" customHeight="1">
      <c r="A23" s="227" t="s">
        <v>121</v>
      </c>
      <c r="B23" s="89">
        <v>1070000</v>
      </c>
      <c r="C23" s="223">
        <f>+'[1]2.1'!B23</f>
        <v>0</v>
      </c>
      <c r="D23" s="224">
        <f>+'[1]2.1'!C23</f>
        <v>0</v>
      </c>
      <c r="E23" s="225">
        <f t="shared" si="0"/>
        <v>1070000</v>
      </c>
      <c r="H23" s="226"/>
    </row>
    <row r="24" spans="1:52" ht="16.5" customHeight="1">
      <c r="A24" s="234" t="s">
        <v>122</v>
      </c>
      <c r="B24" s="222">
        <v>0</v>
      </c>
      <c r="C24" s="223">
        <f>+'[1]2.1'!B24</f>
        <v>0</v>
      </c>
      <c r="D24" s="224">
        <f>+'[1]2.1'!C24</f>
        <v>0</v>
      </c>
      <c r="E24" s="225">
        <f t="shared" si="0"/>
        <v>0</v>
      </c>
      <c r="H24" s="226"/>
    </row>
    <row r="25" spans="1:52" ht="16.5" customHeight="1">
      <c r="A25" s="234" t="s">
        <v>123</v>
      </c>
      <c r="B25" s="222">
        <v>0</v>
      </c>
      <c r="C25" s="223">
        <f>+'[1]2.1'!B25</f>
        <v>0</v>
      </c>
      <c r="D25" s="224">
        <f>+'[1]2.1'!C25</f>
        <v>0</v>
      </c>
      <c r="E25" s="225">
        <f t="shared" si="0"/>
        <v>0</v>
      </c>
    </row>
    <row r="26" spans="1:52" ht="16.5" customHeight="1">
      <c r="A26" s="227" t="s">
        <v>124</v>
      </c>
      <c r="B26" s="222">
        <v>3000000</v>
      </c>
      <c r="C26" s="223">
        <f>+'[1]2.1'!B26</f>
        <v>0</v>
      </c>
      <c r="D26" s="224">
        <f>+'[1]2.1'!C26</f>
        <v>0</v>
      </c>
      <c r="E26" s="225">
        <f t="shared" si="0"/>
        <v>3000000</v>
      </c>
    </row>
    <row r="27" spans="1:52" ht="16.5" customHeight="1">
      <c r="A27" s="229" t="s">
        <v>125</v>
      </c>
      <c r="B27" s="222"/>
      <c r="C27" s="223">
        <f>+'[1]2.1'!B27</f>
        <v>0</v>
      </c>
      <c r="D27" s="224">
        <f>+'[1]2.1'!C27</f>
        <v>0</v>
      </c>
      <c r="E27" s="225">
        <f t="shared" si="0"/>
        <v>0</v>
      </c>
    </row>
    <row r="28" spans="1:52" ht="16.5" customHeight="1">
      <c r="A28" s="227" t="s">
        <v>126</v>
      </c>
      <c r="B28" s="222"/>
      <c r="C28" s="223">
        <f>+'[1]2.1'!B28</f>
        <v>0</v>
      </c>
      <c r="D28" s="224">
        <f>+'[1]2.1'!C28</f>
        <v>0</v>
      </c>
      <c r="E28" s="225">
        <f t="shared" si="0"/>
        <v>0</v>
      </c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  <c r="AV28" s="230"/>
      <c r="AW28" s="230"/>
      <c r="AX28" s="230"/>
      <c r="AY28" s="230"/>
      <c r="AZ28" s="230"/>
    </row>
    <row r="29" spans="1:52" s="237" customFormat="1" ht="16.5" customHeight="1">
      <c r="A29" s="227" t="s">
        <v>127</v>
      </c>
      <c r="B29" s="89"/>
      <c r="C29" s="223">
        <f>+'[1]2.1'!B29</f>
        <v>0</v>
      </c>
      <c r="D29" s="224">
        <f>+'[1]2.1'!C29</f>
        <v>0</v>
      </c>
      <c r="E29" s="225">
        <f t="shared" si="0"/>
        <v>0</v>
      </c>
      <c r="F29" s="230"/>
      <c r="G29" s="230"/>
      <c r="H29" s="236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  <c r="AV29" s="230"/>
      <c r="AW29" s="230"/>
      <c r="AX29" s="230"/>
      <c r="AY29" s="230"/>
      <c r="AZ29" s="230"/>
    </row>
    <row r="30" spans="1:52" ht="16.5" customHeight="1">
      <c r="A30" s="229" t="s">
        <v>128</v>
      </c>
      <c r="B30" s="222">
        <v>0</v>
      </c>
      <c r="C30" s="223">
        <v>468491</v>
      </c>
      <c r="D30" s="224">
        <f>+'[1]2.1'!C30</f>
        <v>0</v>
      </c>
      <c r="E30" s="225">
        <f t="shared" si="0"/>
        <v>468491</v>
      </c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  <c r="AN30" s="230"/>
      <c r="AO30" s="230"/>
      <c r="AP30" s="230"/>
      <c r="AQ30" s="230"/>
      <c r="AR30" s="230"/>
      <c r="AS30" s="230"/>
      <c r="AT30" s="230"/>
      <c r="AU30" s="230"/>
      <c r="AV30" s="230"/>
      <c r="AW30" s="230"/>
      <c r="AX30" s="230"/>
      <c r="AY30" s="230"/>
      <c r="AZ30" s="230"/>
    </row>
    <row r="31" spans="1:52" ht="16.5" customHeight="1">
      <c r="A31" s="233" t="s">
        <v>129</v>
      </c>
      <c r="B31" s="89">
        <f>SUM(B21:B30)</f>
        <v>14252000</v>
      </c>
      <c r="C31" s="89">
        <f>SUM(C21:C30)</f>
        <v>468491</v>
      </c>
      <c r="D31" s="224">
        <f>+'[1]2.1'!C31</f>
        <v>0</v>
      </c>
      <c r="E31" s="225">
        <f t="shared" si="0"/>
        <v>14720491</v>
      </c>
      <c r="F31" s="230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  <c r="AV31" s="230"/>
      <c r="AW31" s="230"/>
      <c r="AX31" s="230"/>
      <c r="AY31" s="230"/>
      <c r="AZ31" s="230"/>
    </row>
    <row r="32" spans="1:52" ht="16.5" customHeight="1">
      <c r="A32" s="238"/>
      <c r="B32" s="89"/>
      <c r="C32" s="223">
        <f>+'[1]2.1'!B32</f>
        <v>0</v>
      </c>
      <c r="D32" s="224">
        <f>+'[1]2.1'!C32</f>
        <v>0</v>
      </c>
      <c r="E32" s="225">
        <f t="shared" si="0"/>
        <v>0</v>
      </c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  <c r="AV32" s="230"/>
      <c r="AW32" s="230"/>
      <c r="AX32" s="230"/>
      <c r="AY32" s="230"/>
      <c r="AZ32" s="230"/>
    </row>
    <row r="33" spans="1:5" ht="16.5" customHeight="1">
      <c r="A33" s="235" t="s">
        <v>130</v>
      </c>
      <c r="B33" s="89"/>
      <c r="C33" s="223">
        <f>+'[1]2.1'!B33</f>
        <v>0</v>
      </c>
      <c r="D33" s="224">
        <f>+'[1]2.1'!C33</f>
        <v>0</v>
      </c>
      <c r="E33" s="225">
        <f t="shared" si="0"/>
        <v>0</v>
      </c>
    </row>
    <row r="34" spans="1:5" ht="16.5" customHeight="1">
      <c r="A34" s="235" t="s">
        <v>131</v>
      </c>
      <c r="B34" s="222"/>
      <c r="C34" s="223">
        <f>+'[1]2.1'!B34</f>
        <v>0</v>
      </c>
      <c r="D34" s="224">
        <f>+'[1]2.1'!C34</f>
        <v>0</v>
      </c>
      <c r="E34" s="225">
        <f t="shared" si="0"/>
        <v>0</v>
      </c>
    </row>
    <row r="35" spans="1:5" ht="16.5" customHeight="1">
      <c r="A35" s="227" t="s">
        <v>132</v>
      </c>
      <c r="B35" s="222">
        <v>55600</v>
      </c>
      <c r="C35" s="223">
        <f>+'[1]2.1'!B35</f>
        <v>0</v>
      </c>
      <c r="D35" s="224">
        <f>+'[1]2.1'!C35</f>
        <v>0</v>
      </c>
      <c r="E35" s="225">
        <f t="shared" si="0"/>
        <v>55600</v>
      </c>
    </row>
    <row r="36" spans="1:5" ht="16.5" customHeight="1">
      <c r="A36" s="233" t="s">
        <v>133</v>
      </c>
      <c r="B36" s="89">
        <f>SUM(B33:B35)</f>
        <v>55600</v>
      </c>
      <c r="C36" s="223">
        <f>+'[1]2.1'!B36</f>
        <v>0</v>
      </c>
      <c r="D36" s="224">
        <f>+'[1]2.1'!C36</f>
        <v>0</v>
      </c>
      <c r="E36" s="225">
        <f t="shared" si="0"/>
        <v>55600</v>
      </c>
    </row>
    <row r="37" spans="1:5" ht="16.5" customHeight="1">
      <c r="A37" s="227"/>
      <c r="B37" s="222"/>
      <c r="C37" s="223">
        <f>+'[1]2.1'!B37</f>
        <v>0</v>
      </c>
      <c r="D37" s="224">
        <f>+'[1]2.1'!C37</f>
        <v>0</v>
      </c>
      <c r="E37" s="225">
        <f t="shared" si="0"/>
        <v>0</v>
      </c>
    </row>
    <row r="38" spans="1:5" ht="16.5" customHeight="1">
      <c r="A38" s="233" t="s">
        <v>134</v>
      </c>
      <c r="B38" s="89">
        <f>+B17+B19+B31+B36</f>
        <v>485923509</v>
      </c>
      <c r="C38" s="89">
        <f>+C17+C19+C31+C36</f>
        <v>468491</v>
      </c>
      <c r="D38" s="224">
        <f>+'[1]2.1'!C38</f>
        <v>0</v>
      </c>
      <c r="E38" s="225">
        <f t="shared" si="0"/>
        <v>486392000</v>
      </c>
    </row>
    <row r="39" spans="1:5" ht="16.5" customHeight="1">
      <c r="A39" s="227"/>
      <c r="B39" s="222"/>
      <c r="C39" s="223">
        <f>+'[1]2.1'!B39</f>
        <v>0</v>
      </c>
      <c r="D39" s="224">
        <f>+'[1]2.1'!C39</f>
        <v>0</v>
      </c>
      <c r="E39" s="225">
        <f t="shared" si="0"/>
        <v>0</v>
      </c>
    </row>
    <row r="40" spans="1:5" ht="16.5" customHeight="1">
      <c r="A40" s="227" t="s">
        <v>135</v>
      </c>
      <c r="B40" s="222"/>
      <c r="C40" s="223">
        <f>+'[1]2.1'!B40</f>
        <v>0</v>
      </c>
      <c r="D40" s="224">
        <f>+'[1]2.1'!C40</f>
        <v>0</v>
      </c>
      <c r="E40" s="225">
        <f t="shared" si="0"/>
        <v>0</v>
      </c>
    </row>
    <row r="41" spans="1:5" ht="16.5" customHeight="1">
      <c r="A41" s="227" t="s">
        <v>136</v>
      </c>
      <c r="B41" s="222"/>
      <c r="C41" s="223">
        <f>+'[1]2.1'!B41</f>
        <v>0</v>
      </c>
      <c r="D41" s="224">
        <f>+'[1]2.1'!C41</f>
        <v>0</v>
      </c>
      <c r="E41" s="225">
        <f t="shared" si="0"/>
        <v>0</v>
      </c>
    </row>
    <row r="42" spans="1:5" ht="16.5" customHeight="1">
      <c r="A42" s="227" t="s">
        <v>137</v>
      </c>
      <c r="B42" s="222">
        <v>54173000</v>
      </c>
      <c r="C42" s="223">
        <f>+'[1]2.1'!B42</f>
        <v>0</v>
      </c>
      <c r="D42" s="224">
        <f>+'[1]2.1'!C42</f>
        <v>0</v>
      </c>
      <c r="E42" s="225">
        <f t="shared" si="0"/>
        <v>54173000</v>
      </c>
    </row>
    <row r="43" spans="1:5" ht="16.5" customHeight="1">
      <c r="A43" s="227" t="s">
        <v>138</v>
      </c>
      <c r="B43" s="222"/>
      <c r="C43" s="223">
        <f>+'[1]2.1'!B43</f>
        <v>0</v>
      </c>
      <c r="D43" s="224">
        <f>+'[1]2.1'!C43</f>
        <v>0</v>
      </c>
      <c r="E43" s="225">
        <f t="shared" si="0"/>
        <v>0</v>
      </c>
    </row>
    <row r="44" spans="1:5" ht="16.5" customHeight="1">
      <c r="A44" s="227" t="s">
        <v>139</v>
      </c>
      <c r="B44" s="89"/>
      <c r="C44" s="223">
        <f>+'[1]2.1'!B44</f>
        <v>0</v>
      </c>
      <c r="D44" s="224">
        <f>+'[1]2.1'!C44</f>
        <v>0</v>
      </c>
      <c r="E44" s="225">
        <f t="shared" si="0"/>
        <v>0</v>
      </c>
    </row>
    <row r="45" spans="1:5" ht="16.5" customHeight="1">
      <c r="A45" s="229" t="s">
        <v>140</v>
      </c>
      <c r="B45" s="89"/>
      <c r="C45" s="223">
        <v>59723000</v>
      </c>
      <c r="D45" s="224">
        <f>+'[1]2.1'!C45</f>
        <v>0</v>
      </c>
      <c r="E45" s="225"/>
    </row>
    <row r="46" spans="1:5" ht="16.5" customHeight="1">
      <c r="A46" s="229" t="s">
        <v>141</v>
      </c>
      <c r="B46" s="89"/>
      <c r="C46" s="223">
        <f>+'[1]2.1'!B46</f>
        <v>0</v>
      </c>
      <c r="D46" s="224">
        <f>+'[1]2.1'!C46</f>
        <v>0</v>
      </c>
      <c r="E46" s="225">
        <f t="shared" si="0"/>
        <v>0</v>
      </c>
    </row>
    <row r="47" spans="1:5" ht="16.5" customHeight="1">
      <c r="A47" s="233" t="s">
        <v>142</v>
      </c>
      <c r="B47" s="89">
        <f>SUM(B40:B46)</f>
        <v>54173000</v>
      </c>
      <c r="C47" s="89">
        <f>SUM(C40:C46)</f>
        <v>59723000</v>
      </c>
      <c r="D47" s="224">
        <f>+'[1]2.1'!C47</f>
        <v>0</v>
      </c>
      <c r="E47" s="225">
        <f t="shared" si="0"/>
        <v>113896000</v>
      </c>
    </row>
    <row r="48" spans="1:5" ht="4.5" customHeight="1">
      <c r="A48" s="227"/>
      <c r="B48" s="89"/>
      <c r="C48" s="223"/>
      <c r="D48" s="224">
        <f>+'[1]2.1'!C48</f>
        <v>0</v>
      </c>
      <c r="E48" s="225">
        <f t="shared" si="0"/>
        <v>0</v>
      </c>
    </row>
    <row r="49" spans="1:5" ht="16.5" customHeight="1">
      <c r="A49" s="233" t="s">
        <v>143</v>
      </c>
      <c r="B49" s="89">
        <f>+B38+B47</f>
        <v>540096509</v>
      </c>
      <c r="C49" s="89">
        <f>+C38+C47</f>
        <v>60191491</v>
      </c>
      <c r="D49" s="224">
        <f>+'[1]2.1'!C49</f>
        <v>0</v>
      </c>
      <c r="E49" s="225">
        <f t="shared" si="0"/>
        <v>600288000</v>
      </c>
    </row>
    <row r="50" spans="1:5" ht="16.5" customHeight="1">
      <c r="A50" s="234" t="s">
        <v>144</v>
      </c>
      <c r="B50" s="222">
        <f>+'[1]2.7.-2.10'!B8</f>
        <v>0</v>
      </c>
      <c r="C50" s="223">
        <f>+'[1]2.1'!B50</f>
        <v>0</v>
      </c>
      <c r="D50" s="224">
        <f>+'[1]2.1'!C50</f>
        <v>0</v>
      </c>
      <c r="E50" s="225">
        <f t="shared" si="0"/>
        <v>0</v>
      </c>
    </row>
    <row r="51" spans="1:5" ht="16.5" customHeight="1">
      <c r="A51" s="239" t="s">
        <v>145</v>
      </c>
      <c r="B51" s="222"/>
      <c r="C51" s="223">
        <f>+'[1]2.1'!B51</f>
        <v>0</v>
      </c>
      <c r="D51" s="224">
        <f>+'[1]2.1'!C51</f>
        <v>0</v>
      </c>
      <c r="E51" s="225">
        <f t="shared" si="0"/>
        <v>0</v>
      </c>
    </row>
    <row r="52" spans="1:5" ht="16.5" customHeight="1">
      <c r="A52" s="234" t="s">
        <v>146</v>
      </c>
      <c r="B52" s="222"/>
      <c r="C52" s="223">
        <f>+'[1]2.1'!B52</f>
        <v>0</v>
      </c>
      <c r="D52" s="224">
        <f>+'[1]2.1'!C52</f>
        <v>0</v>
      </c>
      <c r="E52" s="225">
        <f t="shared" si="0"/>
        <v>0</v>
      </c>
    </row>
    <row r="53" spans="1:5" ht="16.5" customHeight="1">
      <c r="A53" s="234" t="s">
        <v>147</v>
      </c>
      <c r="B53" s="222"/>
      <c r="C53" s="223">
        <f>+'[1]2.1'!B53</f>
        <v>0</v>
      </c>
      <c r="D53" s="224">
        <f>+'[1]2.1'!C53</f>
        <v>0</v>
      </c>
      <c r="E53" s="225">
        <f t="shared" si="0"/>
        <v>0</v>
      </c>
    </row>
    <row r="54" spans="1:5" ht="16.5" customHeight="1">
      <c r="A54" s="240" t="s">
        <v>148</v>
      </c>
      <c r="B54" s="222">
        <v>339579000</v>
      </c>
      <c r="C54" s="223">
        <f>+'[1]2.1'!B54</f>
        <v>0</v>
      </c>
      <c r="D54" s="224">
        <f>+'[1]2.1'!C54</f>
        <v>0</v>
      </c>
      <c r="E54" s="225">
        <f t="shared" si="0"/>
        <v>339579000</v>
      </c>
    </row>
    <row r="55" spans="1:5" ht="16.5" customHeight="1">
      <c r="A55" s="241" t="s">
        <v>149</v>
      </c>
      <c r="B55" s="89">
        <f>SUM(B50:B54)</f>
        <v>339579000</v>
      </c>
      <c r="C55" s="89">
        <f>SUM(C50:C54)</f>
        <v>0</v>
      </c>
      <c r="D55" s="224">
        <f>+'[1]2.1'!C55</f>
        <v>0</v>
      </c>
      <c r="E55" s="225">
        <f t="shared" si="0"/>
        <v>339579000</v>
      </c>
    </row>
    <row r="56" spans="1:5" ht="6.75" customHeight="1">
      <c r="A56" s="242"/>
      <c r="B56" s="89"/>
      <c r="C56" s="223">
        <f>+'[1]2.1'!B56</f>
        <v>0</v>
      </c>
      <c r="D56" s="224">
        <f>+'[1]2.1'!C56</f>
        <v>0</v>
      </c>
      <c r="E56" s="225">
        <f t="shared" si="0"/>
        <v>0</v>
      </c>
    </row>
    <row r="57" spans="1:5" ht="16.5" customHeight="1">
      <c r="A57" s="234" t="s">
        <v>150</v>
      </c>
      <c r="B57" s="243">
        <v>0</v>
      </c>
      <c r="C57" s="223">
        <f>+'[1]2.1'!B57</f>
        <v>0</v>
      </c>
      <c r="D57" s="224">
        <f>+'[1]2.1'!C57</f>
        <v>0</v>
      </c>
      <c r="E57" s="225">
        <f t="shared" si="0"/>
        <v>0</v>
      </c>
    </row>
    <row r="58" spans="1:5" ht="16.5" customHeight="1">
      <c r="A58" s="234" t="s">
        <v>151</v>
      </c>
      <c r="B58" s="222"/>
      <c r="C58" s="223">
        <f>+'[1]2.1'!B58</f>
        <v>0</v>
      </c>
      <c r="D58" s="224">
        <f>+'[1]2.1'!C58</f>
        <v>0</v>
      </c>
      <c r="E58" s="225">
        <f t="shared" si="0"/>
        <v>0</v>
      </c>
    </row>
    <row r="59" spans="1:5" ht="16.5" customHeight="1">
      <c r="A59" s="227" t="s">
        <v>152</v>
      </c>
      <c r="B59" s="243"/>
      <c r="C59" s="223">
        <f>+'[1]2.1'!B59</f>
        <v>0</v>
      </c>
      <c r="D59" s="224">
        <f>+'[1]2.1'!C59</f>
        <v>0</v>
      </c>
      <c r="E59" s="225">
        <f t="shared" si="0"/>
        <v>0</v>
      </c>
    </row>
    <row r="60" spans="1:5" ht="16.5" customHeight="1">
      <c r="A60" s="229" t="s">
        <v>153</v>
      </c>
      <c r="B60" s="222"/>
      <c r="C60" s="223">
        <f>+'[1]2.1'!B60</f>
        <v>0</v>
      </c>
      <c r="D60" s="224">
        <f>+'[1]2.1'!C60</f>
        <v>0</v>
      </c>
      <c r="E60" s="225">
        <f t="shared" si="0"/>
        <v>0</v>
      </c>
    </row>
    <row r="61" spans="1:5" ht="16.5" customHeight="1">
      <c r="A61" s="229" t="s">
        <v>154</v>
      </c>
      <c r="B61" s="222"/>
      <c r="C61" s="223">
        <f>+'[1]2.1'!B61</f>
        <v>0</v>
      </c>
      <c r="D61" s="224">
        <f>+'[1]2.1'!C61</f>
        <v>0</v>
      </c>
      <c r="E61" s="225">
        <f t="shared" si="0"/>
        <v>0</v>
      </c>
    </row>
    <row r="62" spans="1:5" ht="4.5" customHeight="1">
      <c r="A62" s="244"/>
      <c r="B62" s="222"/>
      <c r="C62" s="223"/>
      <c r="D62" s="224">
        <f>+'[1]2.1'!C62</f>
        <v>0</v>
      </c>
      <c r="E62" s="225">
        <f t="shared" si="0"/>
        <v>0</v>
      </c>
    </row>
    <row r="63" spans="1:5" ht="16.5" customHeight="1">
      <c r="A63" s="245" t="s">
        <v>155</v>
      </c>
      <c r="B63" s="89">
        <f>SUM(B57:B61)</f>
        <v>0</v>
      </c>
      <c r="C63" s="223">
        <f>+'[1]2.1'!B63</f>
        <v>0</v>
      </c>
      <c r="D63" s="224">
        <f>+'[1]2.1'!C63</f>
        <v>0</v>
      </c>
      <c r="E63" s="225">
        <f t="shared" si="0"/>
        <v>0</v>
      </c>
    </row>
    <row r="64" spans="1:5" ht="10.5" customHeight="1">
      <c r="A64" s="244"/>
      <c r="B64" s="243"/>
      <c r="C64" s="223">
        <f>+'[1]2.1'!B64</f>
        <v>0</v>
      </c>
      <c r="D64" s="224">
        <f>+'[1]2.1'!C64</f>
        <v>0</v>
      </c>
      <c r="E64" s="225">
        <f t="shared" si="0"/>
        <v>0</v>
      </c>
    </row>
    <row r="65" spans="1:5" ht="16.5" customHeight="1">
      <c r="A65" s="239" t="s">
        <v>156</v>
      </c>
      <c r="B65" s="243"/>
      <c r="C65" s="223">
        <f>+'[1]2.1'!B65</f>
        <v>0</v>
      </c>
      <c r="D65" s="224">
        <f>+'[1]2.1'!C65</f>
        <v>0</v>
      </c>
      <c r="E65" s="225">
        <f t="shared" si="0"/>
        <v>0</v>
      </c>
    </row>
    <row r="66" spans="1:5" ht="16.5" customHeight="1">
      <c r="A66" s="234" t="s">
        <v>157</v>
      </c>
      <c r="B66" s="243">
        <f>+'[1]2.7.-2.10'!B36</f>
        <v>0</v>
      </c>
      <c r="C66" s="223">
        <f>+'[1]2.1'!B66</f>
        <v>0</v>
      </c>
      <c r="D66" s="224">
        <f>+'[1]2.1'!C66</f>
        <v>0</v>
      </c>
      <c r="E66" s="225">
        <f t="shared" si="0"/>
        <v>0</v>
      </c>
    </row>
    <row r="67" spans="1:5" ht="16.5" customHeight="1">
      <c r="A67" s="234" t="s">
        <v>158</v>
      </c>
      <c r="B67" s="243">
        <v>1000000</v>
      </c>
      <c r="C67" s="223">
        <f>+'[1]2.1'!B67</f>
        <v>0</v>
      </c>
      <c r="D67" s="224">
        <f>+'[1]2.1'!C67</f>
        <v>0</v>
      </c>
      <c r="E67" s="225">
        <f t="shared" si="0"/>
        <v>1000000</v>
      </c>
    </row>
    <row r="68" spans="1:5" ht="5.25" customHeight="1">
      <c r="A68" s="227"/>
      <c r="B68" s="243"/>
      <c r="C68" s="223"/>
      <c r="D68" s="224">
        <f>+'[1]2.1'!C68</f>
        <v>0</v>
      </c>
      <c r="E68" s="225">
        <f t="shared" si="0"/>
        <v>0</v>
      </c>
    </row>
    <row r="69" spans="1:5" ht="16.5" customHeight="1">
      <c r="A69" s="246" t="s">
        <v>159</v>
      </c>
      <c r="B69" s="247">
        <f>SUM(B65:B67)</f>
        <v>1000000</v>
      </c>
      <c r="C69" s="247">
        <f>SUM(C65:C67)</f>
        <v>0</v>
      </c>
      <c r="D69" s="224">
        <f>+'[1]2.1'!C69</f>
        <v>0</v>
      </c>
      <c r="E69" s="225">
        <f t="shared" si="0"/>
        <v>1000000</v>
      </c>
    </row>
    <row r="70" spans="1:5" ht="5.25" customHeight="1">
      <c r="A70" s="227"/>
      <c r="B70" s="243"/>
      <c r="C70" s="223"/>
      <c r="D70" s="224">
        <f>+'[1]2.1'!C70</f>
        <v>0</v>
      </c>
      <c r="E70" s="225">
        <f t="shared" si="0"/>
        <v>0</v>
      </c>
    </row>
    <row r="71" spans="1:5" ht="16.5" customHeight="1">
      <c r="A71" s="231" t="s">
        <v>160</v>
      </c>
      <c r="B71" s="89">
        <f>+B55+B63+B69</f>
        <v>340579000</v>
      </c>
      <c r="C71" s="89">
        <f>+C55+C63+C69</f>
        <v>0</v>
      </c>
      <c r="D71" s="224">
        <f>+'[1]2.1'!C71</f>
        <v>0</v>
      </c>
      <c r="E71" s="225">
        <f t="shared" si="0"/>
        <v>340579000</v>
      </c>
    </row>
    <row r="72" spans="1:5" ht="3.75" customHeight="1">
      <c r="A72" s="227"/>
      <c r="B72" s="243"/>
      <c r="C72" s="223"/>
      <c r="D72" s="224">
        <f>+'[1]2.1'!C72</f>
        <v>0</v>
      </c>
      <c r="E72" s="225">
        <f t="shared" si="0"/>
        <v>0</v>
      </c>
    </row>
    <row r="73" spans="1:5" ht="16.5" customHeight="1">
      <c r="A73" s="227" t="s">
        <v>135</v>
      </c>
      <c r="B73" s="222"/>
      <c r="C73" s="223">
        <f>+'[1]2.1'!B73</f>
        <v>0</v>
      </c>
      <c r="D73" s="224">
        <f>+'[1]2.1'!C73</f>
        <v>0</v>
      </c>
      <c r="E73" s="225">
        <f t="shared" si="0"/>
        <v>0</v>
      </c>
    </row>
    <row r="74" spans="1:5" ht="16.5" customHeight="1">
      <c r="A74" s="227" t="s">
        <v>136</v>
      </c>
      <c r="B74" s="243"/>
      <c r="C74" s="223">
        <f>+'[1]2.1'!B74</f>
        <v>0</v>
      </c>
      <c r="D74" s="224">
        <f>+'[1]2.1'!C74</f>
        <v>0</v>
      </c>
      <c r="E74" s="225">
        <f t="shared" si="0"/>
        <v>0</v>
      </c>
    </row>
    <row r="75" spans="1:5" ht="16.5" customHeight="1">
      <c r="A75" s="227" t="s">
        <v>137</v>
      </c>
      <c r="B75" s="222">
        <v>0</v>
      </c>
      <c r="C75" s="223">
        <f>+'[1]2.1'!B75</f>
        <v>0</v>
      </c>
      <c r="D75" s="224">
        <f>+'[1]2.1'!C75</f>
        <v>0</v>
      </c>
      <c r="E75" s="225">
        <f t="shared" ref="E75:E83" si="1">SUM(B75:D75)</f>
        <v>0</v>
      </c>
    </row>
    <row r="76" spans="1:5" ht="16.5" customHeight="1">
      <c r="A76" s="227" t="s">
        <v>138</v>
      </c>
      <c r="B76" s="222"/>
      <c r="C76" s="223">
        <f>+'[1]2.1'!B76</f>
        <v>0</v>
      </c>
      <c r="D76" s="224">
        <f>+'[1]2.1'!C76</f>
        <v>0</v>
      </c>
      <c r="E76" s="225">
        <f t="shared" si="1"/>
        <v>0</v>
      </c>
    </row>
    <row r="77" spans="1:5" ht="16.5" customHeight="1">
      <c r="A77" s="227" t="s">
        <v>139</v>
      </c>
      <c r="B77" s="222"/>
      <c r="C77" s="223">
        <f>+'[1]2.1'!B77</f>
        <v>0</v>
      </c>
      <c r="D77" s="224">
        <f>+'[1]2.1'!C77</f>
        <v>0</v>
      </c>
      <c r="E77" s="225">
        <f t="shared" si="1"/>
        <v>0</v>
      </c>
    </row>
    <row r="78" spans="1:5" ht="16.5" customHeight="1">
      <c r="A78" s="229" t="s">
        <v>140</v>
      </c>
      <c r="B78" s="222"/>
      <c r="C78" s="223">
        <v>0</v>
      </c>
      <c r="D78" s="224">
        <f>+'[1]2.1'!C78</f>
        <v>0</v>
      </c>
      <c r="E78" s="225">
        <f t="shared" si="1"/>
        <v>0</v>
      </c>
    </row>
    <row r="79" spans="1:5" ht="16.5" customHeight="1">
      <c r="A79" s="229" t="s">
        <v>141</v>
      </c>
      <c r="B79" s="222"/>
      <c r="C79" s="223">
        <f>+'[1]2.1'!B79</f>
        <v>0</v>
      </c>
      <c r="D79" s="224">
        <f>+'[1]2.1'!C79</f>
        <v>0</v>
      </c>
      <c r="E79" s="225">
        <f t="shared" si="1"/>
        <v>0</v>
      </c>
    </row>
    <row r="80" spans="1:5" ht="16.5" customHeight="1">
      <c r="A80" s="233" t="s">
        <v>142</v>
      </c>
      <c r="B80" s="89">
        <f>SUM(B73:B79)</f>
        <v>0</v>
      </c>
      <c r="C80" s="223">
        <f>SUM(C73:C79)</f>
        <v>0</v>
      </c>
      <c r="D80" s="224">
        <f>+'[1]2.1'!C80</f>
        <v>0</v>
      </c>
      <c r="E80" s="225">
        <f t="shared" si="1"/>
        <v>0</v>
      </c>
    </row>
    <row r="81" spans="1:5" ht="6.75" customHeight="1">
      <c r="A81" s="238"/>
      <c r="B81" s="243"/>
      <c r="C81" s="223"/>
      <c r="D81" s="224">
        <f>+'[1]2.1'!C81</f>
        <v>0</v>
      </c>
      <c r="E81" s="225">
        <f t="shared" si="1"/>
        <v>0</v>
      </c>
    </row>
    <row r="82" spans="1:5" ht="16.5" customHeight="1">
      <c r="A82" s="233" t="s">
        <v>161</v>
      </c>
      <c r="B82" s="248">
        <f>+B71+B80</f>
        <v>340579000</v>
      </c>
      <c r="C82" s="248">
        <f>+C71+C80</f>
        <v>0</v>
      </c>
      <c r="D82" s="224">
        <f>+'[1]2.1'!C82</f>
        <v>0</v>
      </c>
      <c r="E82" s="225">
        <f t="shared" si="1"/>
        <v>340579000</v>
      </c>
    </row>
    <row r="83" spans="1:5" ht="7.5" customHeight="1">
      <c r="A83" s="249"/>
      <c r="B83" s="250"/>
      <c r="C83" s="223"/>
      <c r="D83" s="224">
        <f>+'[1]2.1'!C83</f>
        <v>0</v>
      </c>
      <c r="E83" s="225">
        <f t="shared" si="1"/>
        <v>0</v>
      </c>
    </row>
    <row r="84" spans="1:5" ht="16.5" customHeight="1">
      <c r="A84" s="251" t="s">
        <v>162</v>
      </c>
      <c r="B84" s="248">
        <f>+B49+B82</f>
        <v>880675509</v>
      </c>
      <c r="C84" s="248">
        <f>+C49+C82</f>
        <v>60191491</v>
      </c>
      <c r="D84" s="248">
        <f>+D49+D82</f>
        <v>0</v>
      </c>
      <c r="E84" s="248">
        <f>+E49+E82</f>
        <v>940867000</v>
      </c>
    </row>
  </sheetData>
  <mergeCells count="6">
    <mergeCell ref="A1:E1"/>
    <mergeCell ref="A3:D3"/>
    <mergeCell ref="A5:A6"/>
    <mergeCell ref="B5:B6"/>
    <mergeCell ref="C5:D6"/>
    <mergeCell ref="E5:E6"/>
  </mergeCells>
  <phoneticPr fontId="19" type="noConversion"/>
  <pageMargins left="0.23622047244094491" right="0.23622047244094491" top="0.35433070866141736" bottom="0.35433070866141736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D21" sqref="D21"/>
    </sheetView>
  </sheetViews>
  <sheetFormatPr defaultRowHeight="12.75"/>
  <cols>
    <col min="1" max="1" width="59.1640625" customWidth="1"/>
    <col min="2" max="2" width="15.83203125" customWidth="1"/>
    <col min="3" max="3" width="49.1640625" customWidth="1"/>
    <col min="4" max="4" width="13.83203125" customWidth="1"/>
  </cols>
  <sheetData>
    <row r="1" spans="1:4">
      <c r="D1" s="77" t="s">
        <v>81</v>
      </c>
    </row>
    <row r="2" spans="1:4">
      <c r="A2" s="293" t="s">
        <v>164</v>
      </c>
      <c r="B2" s="293"/>
      <c r="C2" s="293"/>
      <c r="D2" s="293"/>
    </row>
    <row r="3" spans="1:4">
      <c r="A3" s="293" t="s">
        <v>85</v>
      </c>
      <c r="B3" s="293"/>
      <c r="C3" s="293"/>
      <c r="D3" s="293"/>
    </row>
    <row r="4" spans="1:4">
      <c r="A4" t="s">
        <v>165</v>
      </c>
      <c r="D4" s="77" t="s">
        <v>293</v>
      </c>
    </row>
    <row r="5" spans="1:4" ht="13.5" customHeight="1">
      <c r="A5" s="294" t="s">
        <v>166</v>
      </c>
      <c r="B5" s="294"/>
      <c r="C5" s="294" t="s">
        <v>167</v>
      </c>
      <c r="D5" s="294"/>
    </row>
    <row r="6" spans="1:4" ht="13.5" customHeight="1">
      <c r="A6" s="66" t="s">
        <v>168</v>
      </c>
      <c r="B6" s="66" t="s">
        <v>64</v>
      </c>
      <c r="C6" s="66" t="s">
        <v>168</v>
      </c>
      <c r="D6" s="66" t="s">
        <v>64</v>
      </c>
    </row>
    <row r="7" spans="1:4" ht="13.5" customHeight="1">
      <c r="A7" s="50" t="s">
        <v>169</v>
      </c>
      <c r="B7" s="78">
        <v>444695909</v>
      </c>
      <c r="C7" s="50" t="s">
        <v>170</v>
      </c>
      <c r="D7" s="78">
        <v>141240000</v>
      </c>
    </row>
    <row r="8" spans="1:4" ht="13.5" customHeight="1">
      <c r="A8" s="51" t="s">
        <v>171</v>
      </c>
      <c r="B8" s="78">
        <v>26920000</v>
      </c>
      <c r="C8" s="56" t="s">
        <v>172</v>
      </c>
      <c r="D8" s="78">
        <v>29060000</v>
      </c>
    </row>
    <row r="9" spans="1:4" ht="13.5" customHeight="1">
      <c r="A9" s="52" t="s">
        <v>173</v>
      </c>
      <c r="B9" s="78">
        <v>14720491</v>
      </c>
      <c r="C9" s="50" t="s">
        <v>174</v>
      </c>
      <c r="D9" s="78">
        <v>88068812</v>
      </c>
    </row>
    <row r="10" spans="1:4" ht="13.5" customHeight="1">
      <c r="A10" s="52" t="s">
        <v>175</v>
      </c>
      <c r="B10" s="78">
        <v>55600</v>
      </c>
      <c r="C10" s="50" t="s">
        <v>176</v>
      </c>
      <c r="D10" s="78">
        <v>33090000</v>
      </c>
    </row>
    <row r="11" spans="1:4" ht="13.5" customHeight="1">
      <c r="A11" s="50"/>
      <c r="B11" s="78">
        <v>0</v>
      </c>
      <c r="C11" s="50" t="s">
        <v>177</v>
      </c>
      <c r="D11" s="78">
        <v>238098878</v>
      </c>
    </row>
    <row r="12" spans="1:4" ht="13.5" customHeight="1">
      <c r="A12" s="54"/>
      <c r="B12" s="78">
        <v>0</v>
      </c>
      <c r="C12" s="79" t="s">
        <v>178</v>
      </c>
      <c r="D12" s="78">
        <v>0</v>
      </c>
    </row>
    <row r="13" spans="1:4" ht="13.5" customHeight="1">
      <c r="A13" s="80"/>
      <c r="B13" s="78">
        <v>0</v>
      </c>
      <c r="C13" s="52" t="s">
        <v>179</v>
      </c>
      <c r="D13" s="78">
        <v>0</v>
      </c>
    </row>
    <row r="14" spans="1:4" ht="13.5" customHeight="1">
      <c r="A14" s="52"/>
      <c r="B14" s="78">
        <v>0</v>
      </c>
      <c r="C14" s="81"/>
      <c r="D14" s="78">
        <v>0</v>
      </c>
    </row>
    <row r="15" spans="1:4" ht="13.5" customHeight="1">
      <c r="A15" s="54" t="s">
        <v>180</v>
      </c>
      <c r="B15" s="82">
        <f>SUM(B7:B14)</f>
        <v>486392000</v>
      </c>
      <c r="C15" s="83" t="s">
        <v>181</v>
      </c>
      <c r="D15" s="82">
        <f>SUM(D7:D14)</f>
        <v>529557690</v>
      </c>
    </row>
    <row r="16" spans="1:4" ht="13.5" customHeight="1">
      <c r="A16" s="52"/>
      <c r="B16" s="78">
        <v>0</v>
      </c>
      <c r="C16" s="52"/>
      <c r="D16" s="78">
        <v>0</v>
      </c>
    </row>
    <row r="17" spans="1:4" ht="13.5" customHeight="1">
      <c r="A17" s="83" t="s">
        <v>182</v>
      </c>
      <c r="B17" s="78">
        <v>54173000</v>
      </c>
      <c r="C17" s="83" t="s">
        <v>183</v>
      </c>
      <c r="D17" s="78">
        <v>11007310</v>
      </c>
    </row>
    <row r="18" spans="1:4" ht="13.5" customHeight="1">
      <c r="A18" s="80"/>
      <c r="B18" s="78">
        <v>0</v>
      </c>
      <c r="C18" s="84"/>
      <c r="D18" s="78">
        <v>0</v>
      </c>
    </row>
    <row r="19" spans="1:4" ht="13.5" customHeight="1">
      <c r="A19" s="85" t="s">
        <v>184</v>
      </c>
      <c r="B19" s="82">
        <f>SUM(B15:B18)</f>
        <v>540565000</v>
      </c>
      <c r="C19" s="83" t="s">
        <v>185</v>
      </c>
      <c r="D19" s="82">
        <f>SUM(D15:D18)</f>
        <v>540565000</v>
      </c>
    </row>
    <row r="20" spans="1:4" ht="13.5" customHeight="1">
      <c r="A20" s="56"/>
      <c r="B20" s="78">
        <v>0</v>
      </c>
      <c r="C20" s="52"/>
      <c r="D20" s="78">
        <v>0</v>
      </c>
    </row>
    <row r="21" spans="1:4" ht="13.5" customHeight="1">
      <c r="A21" s="51" t="s">
        <v>186</v>
      </c>
      <c r="B21" s="78">
        <v>339579000</v>
      </c>
      <c r="C21" s="52" t="s">
        <v>187</v>
      </c>
      <c r="D21" s="78">
        <v>335845000</v>
      </c>
    </row>
    <row r="22" spans="1:4" ht="13.5" customHeight="1">
      <c r="A22" s="51" t="s">
        <v>188</v>
      </c>
      <c r="B22" s="78">
        <v>0</v>
      </c>
      <c r="C22" s="52" t="s">
        <v>189</v>
      </c>
      <c r="D22" s="78">
        <v>4734000</v>
      </c>
    </row>
    <row r="23" spans="1:4" ht="13.5" customHeight="1">
      <c r="A23" s="50" t="s">
        <v>159</v>
      </c>
      <c r="B23" s="78">
        <v>1000000</v>
      </c>
      <c r="C23" s="52" t="s">
        <v>190</v>
      </c>
      <c r="D23" s="78">
        <v>0</v>
      </c>
    </row>
    <row r="24" spans="1:4" ht="13.5" customHeight="1">
      <c r="A24" s="54" t="s">
        <v>191</v>
      </c>
      <c r="B24" s="82">
        <f>B21+B22+B23</f>
        <v>340579000</v>
      </c>
      <c r="C24" s="83" t="s">
        <v>192</v>
      </c>
      <c r="D24" s="82">
        <f>SUM(D20:D23)</f>
        <v>340579000</v>
      </c>
    </row>
    <row r="25" spans="1:4" ht="13.5" customHeight="1">
      <c r="A25" s="50"/>
      <c r="B25" s="78">
        <v>0</v>
      </c>
      <c r="C25" s="52"/>
      <c r="D25" s="78">
        <v>0</v>
      </c>
    </row>
    <row r="26" spans="1:4" ht="13.5" customHeight="1">
      <c r="A26" s="83" t="s">
        <v>193</v>
      </c>
      <c r="B26" s="78">
        <v>0</v>
      </c>
      <c r="C26" s="83" t="s">
        <v>194</v>
      </c>
      <c r="D26" s="78">
        <v>0</v>
      </c>
    </row>
    <row r="27" spans="1:4" ht="13.5" customHeight="1">
      <c r="A27" s="86" t="s">
        <v>195</v>
      </c>
      <c r="B27" s="78">
        <v>0</v>
      </c>
      <c r="C27" s="83"/>
      <c r="D27" s="78">
        <v>0</v>
      </c>
    </row>
    <row r="28" spans="1:4" ht="13.5" customHeight="1">
      <c r="A28" s="50"/>
      <c r="B28" s="78">
        <v>0</v>
      </c>
      <c r="C28" s="52"/>
      <c r="D28" s="78">
        <v>0</v>
      </c>
    </row>
    <row r="29" spans="1:4" ht="13.5" customHeight="1">
      <c r="A29" s="85" t="s">
        <v>196</v>
      </c>
      <c r="B29" s="82">
        <f>SUM(B24:B28)</f>
        <v>340579000</v>
      </c>
      <c r="C29" s="83" t="s">
        <v>197</v>
      </c>
      <c r="D29" s="82">
        <f>SUM(D24:D28)</f>
        <v>340579000</v>
      </c>
    </row>
    <row r="30" spans="1:4" ht="13.5" customHeight="1">
      <c r="A30" s="87"/>
      <c r="B30" s="78">
        <v>0</v>
      </c>
      <c r="C30" s="81"/>
      <c r="D30" s="78">
        <v>0</v>
      </c>
    </row>
    <row r="31" spans="1:4" ht="13.5" customHeight="1">
      <c r="A31" s="53" t="s">
        <v>198</v>
      </c>
      <c r="B31" s="82">
        <f>B15+B24</f>
        <v>826971000</v>
      </c>
      <c r="C31" s="83" t="s">
        <v>199</v>
      </c>
      <c r="D31" s="82">
        <f>D15+D24</f>
        <v>870136690</v>
      </c>
    </row>
    <row r="32" spans="1:4" ht="13.5" customHeight="1">
      <c r="A32" s="88"/>
      <c r="B32" s="78">
        <v>0</v>
      </c>
      <c r="C32" s="84"/>
      <c r="D32" s="78">
        <v>0</v>
      </c>
    </row>
    <row r="33" spans="1:4" ht="13.5" customHeight="1">
      <c r="A33" s="53" t="s">
        <v>200</v>
      </c>
      <c r="B33" s="78">
        <v>0</v>
      </c>
      <c r="C33" s="83" t="s">
        <v>201</v>
      </c>
      <c r="D33" s="78">
        <v>0</v>
      </c>
    </row>
    <row r="34" spans="1:4" ht="13.5" customHeight="1">
      <c r="A34" s="87"/>
      <c r="B34" s="78">
        <v>0</v>
      </c>
      <c r="C34" s="81"/>
      <c r="D34" s="78">
        <v>0</v>
      </c>
    </row>
    <row r="35" spans="1:4" ht="13.5" customHeight="1">
      <c r="A35" s="65" t="s">
        <v>202</v>
      </c>
      <c r="B35" s="82">
        <f>B19+B29</f>
        <v>881144000</v>
      </c>
      <c r="C35" s="65" t="s">
        <v>203</v>
      </c>
      <c r="D35" s="82">
        <f>D19+D29</f>
        <v>881144000</v>
      </c>
    </row>
    <row r="36" spans="1:4">
      <c r="B36" s="49"/>
      <c r="D36" s="49"/>
    </row>
  </sheetData>
  <mergeCells count="4">
    <mergeCell ref="A2:D2"/>
    <mergeCell ref="A3:D3"/>
    <mergeCell ref="A5:B5"/>
    <mergeCell ref="C5:D5"/>
  </mergeCells>
  <phoneticPr fontId="19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G77"/>
  <sheetViews>
    <sheetView topLeftCell="A19" workbookViewId="0">
      <selection activeCell="E36" sqref="E36"/>
    </sheetView>
  </sheetViews>
  <sheetFormatPr defaultRowHeight="12.75"/>
  <cols>
    <col min="1" max="1" width="2.5" style="190" customWidth="1"/>
    <col min="2" max="2" width="50.33203125" style="190" customWidth="1"/>
    <col min="3" max="3" width="13" style="190" customWidth="1"/>
    <col min="4" max="4" width="10.1640625" style="190" customWidth="1"/>
    <col min="5" max="5" width="16.5" style="190" customWidth="1"/>
    <col min="6" max="6" width="13" style="190" bestFit="1" customWidth="1"/>
    <col min="7" max="7" width="11.83203125" style="190" bestFit="1" customWidth="1"/>
    <col min="8" max="16384" width="9.33203125" style="190"/>
  </cols>
  <sheetData>
    <row r="1" spans="2:7" ht="16.5" thickBot="1">
      <c r="B1" s="188" t="s">
        <v>249</v>
      </c>
      <c r="C1" s="189"/>
      <c r="D1" s="189"/>
      <c r="E1" s="189"/>
    </row>
    <row r="2" spans="2:7">
      <c r="B2" s="295" t="s">
        <v>250</v>
      </c>
      <c r="C2" s="298" t="s">
        <v>251</v>
      </c>
      <c r="D2" s="298" t="s">
        <v>252</v>
      </c>
      <c r="E2" s="300" t="s">
        <v>253</v>
      </c>
    </row>
    <row r="3" spans="2:7">
      <c r="B3" s="296"/>
      <c r="C3" s="299"/>
      <c r="D3" s="299"/>
      <c r="E3" s="301"/>
    </row>
    <row r="4" spans="2:7" ht="5.25" customHeight="1">
      <c r="B4" s="296"/>
      <c r="C4" s="299"/>
      <c r="D4" s="299"/>
      <c r="E4" s="301"/>
    </row>
    <row r="5" spans="2:7" ht="21.75" thickBot="1">
      <c r="B5" s="297"/>
      <c r="C5" s="191" t="s">
        <v>254</v>
      </c>
      <c r="D5" s="191" t="s">
        <v>255</v>
      </c>
      <c r="E5" s="192" t="s">
        <v>256</v>
      </c>
    </row>
    <row r="6" spans="2:7">
      <c r="B6" s="193">
        <v>1</v>
      </c>
      <c r="C6" s="194">
        <v>2</v>
      </c>
      <c r="D6" s="194">
        <v>3</v>
      </c>
      <c r="E6" s="195">
        <v>4</v>
      </c>
    </row>
    <row r="7" spans="2:7" s="200" customFormat="1" ht="20.25" customHeight="1">
      <c r="B7" s="196" t="s">
        <v>257</v>
      </c>
      <c r="C7" s="197">
        <v>4580000</v>
      </c>
      <c r="D7" s="198">
        <v>13.04</v>
      </c>
      <c r="E7" s="199">
        <f>C7*D7</f>
        <v>59723199.999999993</v>
      </c>
    </row>
    <row r="8" spans="2:7" s="200" customFormat="1" ht="24" customHeight="1">
      <c r="B8" s="196" t="s">
        <v>258</v>
      </c>
      <c r="C8" s="197"/>
      <c r="D8" s="197"/>
      <c r="E8" s="199">
        <v>5610680</v>
      </c>
    </row>
    <row r="9" spans="2:7" s="200" customFormat="1" ht="18" customHeight="1">
      <c r="B9" s="196" t="s">
        <v>259</v>
      </c>
      <c r="C9" s="197"/>
      <c r="D9" s="197"/>
      <c r="E9" s="199">
        <v>7104000</v>
      </c>
    </row>
    <row r="10" spans="2:7" s="200" customFormat="1" ht="18" customHeight="1">
      <c r="B10" s="196" t="s">
        <v>260</v>
      </c>
      <c r="C10" s="197"/>
      <c r="D10" s="201"/>
      <c r="E10" s="199">
        <v>138000</v>
      </c>
    </row>
    <row r="11" spans="2:7" s="200" customFormat="1" ht="18" customHeight="1">
      <c r="B11" s="196" t="s">
        <v>261</v>
      </c>
      <c r="C11" s="197"/>
      <c r="D11" s="201"/>
      <c r="E11" s="199">
        <v>4396990</v>
      </c>
    </row>
    <row r="12" spans="2:7" s="200" customFormat="1" ht="18" customHeight="1">
      <c r="B12" s="196" t="s">
        <v>262</v>
      </c>
      <c r="C12" s="197"/>
      <c r="D12" s="197"/>
      <c r="E12" s="199">
        <v>9814500</v>
      </c>
      <c r="G12" s="202">
        <f>SUM(E8:E11)</f>
        <v>17249670</v>
      </c>
    </row>
    <row r="13" spans="2:7" s="200" customFormat="1" ht="18" customHeight="1">
      <c r="B13" s="196" t="s">
        <v>263</v>
      </c>
      <c r="C13" s="197"/>
      <c r="D13" s="197"/>
      <c r="E13" s="199">
        <v>423799</v>
      </c>
      <c r="G13" s="202"/>
    </row>
    <row r="14" spans="2:7" s="200" customFormat="1" ht="18" customHeight="1" thickBot="1">
      <c r="B14" s="196" t="s">
        <v>264</v>
      </c>
      <c r="C14" s="197"/>
      <c r="D14" s="197"/>
      <c r="E14" s="199">
        <v>26036211</v>
      </c>
      <c r="F14" s="203">
        <f>SUM(E7:E14)</f>
        <v>113247380</v>
      </c>
      <c r="G14" s="202"/>
    </row>
    <row r="15" spans="2:7" s="200" customFormat="1" ht="18" customHeight="1">
      <c r="B15" s="196" t="s">
        <v>265</v>
      </c>
      <c r="C15" s="197">
        <v>4308000</v>
      </c>
      <c r="D15" s="204">
        <v>14.7</v>
      </c>
      <c r="E15" s="199">
        <f>(C15*D15)/12*8</f>
        <v>42218400</v>
      </c>
    </row>
    <row r="16" spans="2:7" s="200" customFormat="1" ht="18" customHeight="1">
      <c r="B16" s="196" t="s">
        <v>266</v>
      </c>
      <c r="C16" s="197">
        <v>1800000</v>
      </c>
      <c r="D16" s="197">
        <v>10</v>
      </c>
      <c r="E16" s="199">
        <f>(C16*D16)/12*8</f>
        <v>12000000</v>
      </c>
    </row>
    <row r="17" spans="2:6" s="200" customFormat="1" ht="18" customHeight="1">
      <c r="B17" s="196" t="s">
        <v>267</v>
      </c>
      <c r="C17" s="197">
        <v>4308000</v>
      </c>
      <c r="D17" s="204">
        <v>14.9</v>
      </c>
      <c r="E17" s="199">
        <f>(C17*D17)/12*4</f>
        <v>21396400</v>
      </c>
    </row>
    <row r="18" spans="2:6" s="200" customFormat="1" ht="18" customHeight="1">
      <c r="B18" s="196" t="s">
        <v>268</v>
      </c>
      <c r="C18" s="197">
        <v>35000</v>
      </c>
      <c r="D18" s="204">
        <v>14.9</v>
      </c>
      <c r="E18" s="199">
        <f>C18*D18</f>
        <v>521500</v>
      </c>
    </row>
    <row r="19" spans="2:6" s="200" customFormat="1" ht="18" customHeight="1">
      <c r="B19" s="196" t="s">
        <v>269</v>
      </c>
      <c r="C19" s="197">
        <v>1800000</v>
      </c>
      <c r="D19" s="197">
        <v>10</v>
      </c>
      <c r="E19" s="199">
        <f>(C19*D19)/12*4</f>
        <v>6000000</v>
      </c>
    </row>
    <row r="20" spans="2:6" s="200" customFormat="1" ht="18" customHeight="1">
      <c r="B20" s="196" t="s">
        <v>270</v>
      </c>
      <c r="C20" s="197">
        <v>80000</v>
      </c>
      <c r="D20" s="197">
        <v>168</v>
      </c>
      <c r="E20" s="199">
        <f>(C20*D20)/12*8</f>
        <v>8960000</v>
      </c>
    </row>
    <row r="21" spans="2:6" s="200" customFormat="1" ht="18" customHeight="1">
      <c r="B21" s="196" t="s">
        <v>271</v>
      </c>
      <c r="C21" s="197">
        <v>80000</v>
      </c>
      <c r="D21" s="197">
        <v>166</v>
      </c>
      <c r="E21" s="199">
        <f>(C21*D21)/12*4</f>
        <v>4426666.666666667</v>
      </c>
    </row>
    <row r="22" spans="2:6" s="200" customFormat="1" ht="34.5" customHeight="1" thickBot="1">
      <c r="B22" s="196" t="s">
        <v>272</v>
      </c>
      <c r="C22" s="197">
        <v>384000</v>
      </c>
      <c r="D22" s="197">
        <v>6</v>
      </c>
      <c r="E22" s="199">
        <f>C22*D22</f>
        <v>2304000</v>
      </c>
      <c r="F22" s="203">
        <f>SUM(E15:E22)</f>
        <v>97826966.666666672</v>
      </c>
    </row>
    <row r="23" spans="2:6" s="200" customFormat="1" ht="24.75" customHeight="1">
      <c r="B23" s="196" t="s">
        <v>204</v>
      </c>
      <c r="C23" s="197"/>
      <c r="D23" s="197"/>
      <c r="E23" s="199">
        <v>36990514</v>
      </c>
    </row>
    <row r="24" spans="2:6" s="200" customFormat="1" ht="18" customHeight="1">
      <c r="B24" s="196" t="s">
        <v>273</v>
      </c>
      <c r="C24" s="201"/>
      <c r="D24" s="197">
        <v>3000000</v>
      </c>
      <c r="E24" s="199">
        <f>D24</f>
        <v>3000000</v>
      </c>
    </row>
    <row r="25" spans="2:6" s="200" customFormat="1" ht="18" customHeight="1">
      <c r="B25" s="196" t="s">
        <v>274</v>
      </c>
      <c r="C25" s="197">
        <f>55360*110%</f>
        <v>60896.000000000007</v>
      </c>
      <c r="D25" s="197">
        <v>85</v>
      </c>
      <c r="E25" s="199">
        <f t="shared" ref="E25:E35" si="0">C25*D25</f>
        <v>5176160.0000000009</v>
      </c>
    </row>
    <row r="26" spans="2:6" s="200" customFormat="1" ht="18" customHeight="1">
      <c r="B26" s="196" t="s">
        <v>275</v>
      </c>
      <c r="C26" s="197">
        <f>145000*130%</f>
        <v>188500</v>
      </c>
      <c r="D26" s="197">
        <v>55</v>
      </c>
      <c r="E26" s="199">
        <f t="shared" si="0"/>
        <v>10367500</v>
      </c>
    </row>
    <row r="27" spans="2:6" s="200" customFormat="1" ht="18" customHeight="1">
      <c r="B27" s="196" t="s">
        <v>276</v>
      </c>
      <c r="C27" s="197">
        <v>109000</v>
      </c>
      <c r="D27" s="197">
        <v>24</v>
      </c>
      <c r="E27" s="199">
        <f t="shared" si="0"/>
        <v>2616000</v>
      </c>
    </row>
    <row r="28" spans="2:6" s="200" customFormat="1" ht="18" customHeight="1">
      <c r="B28" s="196" t="s">
        <v>277</v>
      </c>
      <c r="C28" s="197">
        <v>494100</v>
      </c>
      <c r="D28" s="197">
        <v>15</v>
      </c>
      <c r="E28" s="199">
        <f t="shared" si="0"/>
        <v>7411500</v>
      </c>
    </row>
    <row r="29" spans="2:6" s="200" customFormat="1" ht="18" customHeight="1">
      <c r="B29" s="196" t="s">
        <v>278</v>
      </c>
      <c r="C29" s="197">
        <v>518805</v>
      </c>
      <c r="D29" s="197">
        <v>3</v>
      </c>
      <c r="E29" s="199">
        <f>C29*D29</f>
        <v>1556415</v>
      </c>
    </row>
    <row r="30" spans="2:6" s="200" customFormat="1" ht="18" customHeight="1">
      <c r="B30" s="196" t="s">
        <v>279</v>
      </c>
      <c r="C30" s="197">
        <v>543510</v>
      </c>
      <c r="D30" s="197">
        <v>7</v>
      </c>
      <c r="E30" s="199">
        <f>C30*D30</f>
        <v>3804570</v>
      </c>
    </row>
    <row r="31" spans="2:6" s="200" customFormat="1" ht="18" customHeight="1">
      <c r="B31" s="196" t="s">
        <v>205</v>
      </c>
      <c r="C31" s="197">
        <v>268200</v>
      </c>
      <c r="D31" s="197">
        <v>26</v>
      </c>
      <c r="E31" s="199">
        <f t="shared" si="0"/>
        <v>6973200</v>
      </c>
    </row>
    <row r="32" spans="2:6" s="200" customFormat="1" ht="18" customHeight="1">
      <c r="B32" s="205" t="s">
        <v>280</v>
      </c>
      <c r="C32" s="197">
        <v>1632000</v>
      </c>
      <c r="D32" s="198">
        <v>5.01</v>
      </c>
      <c r="E32" s="199">
        <f t="shared" si="0"/>
        <v>8176320</v>
      </c>
      <c r="F32" s="206"/>
    </row>
    <row r="33" spans="2:6" s="200" customFormat="1" ht="18" customHeight="1">
      <c r="B33" s="205" t="s">
        <v>103</v>
      </c>
      <c r="C33" s="197"/>
      <c r="D33" s="198"/>
      <c r="E33" s="199">
        <v>11017021</v>
      </c>
      <c r="F33" s="207"/>
    </row>
    <row r="34" spans="2:6" s="200" customFormat="1" ht="22.5" customHeight="1">
      <c r="B34" s="205" t="s">
        <v>281</v>
      </c>
      <c r="C34" s="197">
        <v>17880</v>
      </c>
      <c r="D34" s="198">
        <v>570</v>
      </c>
      <c r="E34" s="199">
        <f t="shared" si="0"/>
        <v>10191600</v>
      </c>
      <c r="F34" s="207"/>
    </row>
    <row r="35" spans="2:6" s="200" customFormat="1" ht="22.5" customHeight="1">
      <c r="B35" s="205" t="s">
        <v>282</v>
      </c>
      <c r="C35" s="197">
        <v>1508760</v>
      </c>
      <c r="D35" s="198">
        <v>1</v>
      </c>
      <c r="E35" s="199">
        <f t="shared" si="0"/>
        <v>1508760</v>
      </c>
      <c r="F35" s="207">
        <f>SUM(E23:E35)</f>
        <v>108789560</v>
      </c>
    </row>
    <row r="36" spans="2:6" s="200" customFormat="1" ht="23.25" customHeight="1" thickBot="1">
      <c r="B36" s="208" t="s">
        <v>243</v>
      </c>
      <c r="C36" s="209"/>
      <c r="D36" s="209"/>
      <c r="E36" s="210">
        <v>4143900</v>
      </c>
      <c r="F36" s="202">
        <f>SUM(F7:F33)</f>
        <v>211074346.66666669</v>
      </c>
    </row>
    <row r="37" spans="2:6" s="200" customFormat="1" ht="13.5" thickBot="1">
      <c r="B37" s="211" t="s">
        <v>63</v>
      </c>
      <c r="C37" s="212"/>
      <c r="D37" s="212"/>
      <c r="E37" s="213">
        <f>SUM(E7:E36)</f>
        <v>324007806.66666663</v>
      </c>
      <c r="F37" s="202"/>
    </row>
    <row r="38" spans="2:6">
      <c r="B38" s="214"/>
      <c r="C38" s="215"/>
      <c r="D38" s="216"/>
      <c r="E38" s="217"/>
    </row>
    <row r="39" spans="2:6">
      <c r="B39" s="214"/>
      <c r="C39" s="215"/>
      <c r="D39" s="215"/>
      <c r="E39" s="217"/>
    </row>
    <row r="40" spans="2:6">
      <c r="B40" s="214"/>
      <c r="C40" s="215"/>
      <c r="D40" s="215"/>
      <c r="E40" s="217"/>
    </row>
    <row r="41" spans="2:6">
      <c r="B41" s="214"/>
      <c r="C41" s="215"/>
      <c r="D41" s="215"/>
      <c r="E41" s="217"/>
    </row>
    <row r="42" spans="2:6">
      <c r="B42" s="214"/>
      <c r="C42" s="215"/>
      <c r="D42" s="215"/>
      <c r="E42" s="217"/>
    </row>
    <row r="43" spans="2:6">
      <c r="B43" s="214"/>
      <c r="C43" s="215"/>
      <c r="D43" s="215"/>
      <c r="E43" s="217"/>
    </row>
    <row r="44" spans="2:6">
      <c r="B44" s="214"/>
      <c r="C44" s="215"/>
      <c r="D44" s="215"/>
      <c r="E44" s="217"/>
    </row>
    <row r="45" spans="2:6">
      <c r="B45" s="214"/>
      <c r="C45" s="215"/>
      <c r="D45" s="215"/>
      <c r="E45" s="217"/>
    </row>
    <row r="46" spans="2:6">
      <c r="B46" s="214"/>
      <c r="C46" s="215"/>
      <c r="D46" s="215"/>
      <c r="E46" s="217"/>
    </row>
    <row r="47" spans="2:6">
      <c r="B47" s="214"/>
      <c r="C47" s="215"/>
      <c r="D47" s="215"/>
      <c r="E47" s="217"/>
    </row>
    <row r="48" spans="2:6">
      <c r="B48" s="214"/>
      <c r="C48" s="215"/>
      <c r="D48" s="215"/>
      <c r="E48" s="217"/>
    </row>
    <row r="49" spans="2:5">
      <c r="B49" s="214"/>
      <c r="C49" s="215"/>
      <c r="D49" s="215"/>
      <c r="E49" s="217"/>
    </row>
    <row r="54" spans="2:5" ht="12.75" customHeight="1"/>
    <row r="55" spans="2:5" ht="12.75" customHeight="1"/>
    <row r="57" spans="2:5" ht="12.75" customHeight="1"/>
    <row r="58" spans="2:5" ht="12.75" customHeight="1"/>
    <row r="59" spans="2:5" ht="12.75" customHeight="1"/>
    <row r="60" spans="2:5" ht="12.75" customHeight="1"/>
    <row r="61" spans="2:5" ht="12.75" customHeight="1"/>
    <row r="62" spans="2:5" ht="12.75" customHeight="1"/>
    <row r="63" spans="2:5" ht="12.75" customHeight="1"/>
    <row r="64" spans="2:5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</sheetData>
  <mergeCells count="4">
    <mergeCell ref="B2:B5"/>
    <mergeCell ref="C2:C4"/>
    <mergeCell ref="D2:D4"/>
    <mergeCell ref="E2:E4"/>
  </mergeCells>
  <phoneticPr fontId="19" type="noConversion"/>
  <pageMargins left="0.75" right="0.75" top="1" bottom="1" header="0.5" footer="0.5"/>
  <pageSetup paperSize="9" orientation="portrait" r:id="rId1"/>
  <headerFooter alignWithMargins="0">
    <oddHeader>&amp;R&amp;"Times New Roman CE,Félkövér dőlt"3. melléklet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8"/>
  <sheetViews>
    <sheetView workbookViewId="0">
      <selection activeCell="F24" sqref="F24"/>
    </sheetView>
  </sheetViews>
  <sheetFormatPr defaultRowHeight="12.75"/>
  <cols>
    <col min="1" max="1" width="51" style="252" customWidth="1"/>
    <col min="2" max="4" width="13.33203125" style="67" customWidth="1"/>
    <col min="5" max="5" width="51" style="252" customWidth="1"/>
    <col min="6" max="8" width="13.33203125" style="67" customWidth="1"/>
    <col min="9" max="16384" width="9.33203125" style="67"/>
  </cols>
  <sheetData>
    <row r="1" spans="1:8" ht="10.5" customHeight="1">
      <c r="A1" s="307" t="s">
        <v>82</v>
      </c>
      <c r="B1" s="307"/>
      <c r="C1" s="307"/>
      <c r="D1" s="307"/>
      <c r="E1" s="307"/>
      <c r="F1" s="307"/>
      <c r="G1" s="307"/>
      <c r="H1" s="307"/>
    </row>
    <row r="2" spans="1:8" ht="18.75" customHeight="1">
      <c r="A2" s="306" t="s">
        <v>206</v>
      </c>
      <c r="B2" s="306"/>
      <c r="C2" s="306"/>
      <c r="D2" s="306"/>
      <c r="E2" s="306"/>
      <c r="F2" s="306"/>
      <c r="G2" s="306"/>
      <c r="H2" s="306"/>
    </row>
    <row r="3" spans="1:8" ht="18.75" customHeight="1">
      <c r="A3" s="306" t="s">
        <v>85</v>
      </c>
      <c r="B3" s="306"/>
      <c r="C3" s="306"/>
      <c r="D3" s="306"/>
      <c r="E3" s="306"/>
      <c r="F3" s="306"/>
      <c r="G3" s="306"/>
      <c r="H3" s="306"/>
    </row>
    <row r="4" spans="1:8" ht="18.75" customHeight="1">
      <c r="A4" s="252" t="s">
        <v>165</v>
      </c>
      <c r="F4" s="285" t="s">
        <v>294</v>
      </c>
    </row>
    <row r="5" spans="1:8" ht="18.75" customHeight="1">
      <c r="A5" s="308" t="s">
        <v>166</v>
      </c>
      <c r="B5" s="309"/>
      <c r="C5" s="309"/>
      <c r="D5" s="310"/>
      <c r="E5" s="308" t="s">
        <v>167</v>
      </c>
      <c r="F5" s="309"/>
      <c r="G5" s="309"/>
      <c r="H5" s="310"/>
    </row>
    <row r="6" spans="1:8" ht="18.75" customHeight="1">
      <c r="A6" s="253" t="s">
        <v>168</v>
      </c>
      <c r="B6" s="311" t="s">
        <v>64</v>
      </c>
      <c r="C6" s="312"/>
      <c r="D6" s="313"/>
      <c r="E6" s="258" t="s">
        <v>168</v>
      </c>
      <c r="F6" s="311" t="s">
        <v>64</v>
      </c>
      <c r="G6" s="312"/>
      <c r="H6" s="313"/>
    </row>
    <row r="7" spans="1:8" ht="25.5" customHeight="1">
      <c r="A7" s="254"/>
      <c r="B7" s="172" t="s">
        <v>207</v>
      </c>
      <c r="C7" s="172" t="s">
        <v>208</v>
      </c>
      <c r="D7" s="173" t="s">
        <v>209</v>
      </c>
      <c r="E7" s="254"/>
      <c r="F7" s="172" t="s">
        <v>207</v>
      </c>
      <c r="G7" s="172" t="s">
        <v>208</v>
      </c>
      <c r="H7" s="172" t="s">
        <v>209</v>
      </c>
    </row>
    <row r="8" spans="1:8" ht="18.75" customHeight="1">
      <c r="A8" s="69" t="s">
        <v>169</v>
      </c>
      <c r="B8" s="174">
        <v>415530909</v>
      </c>
      <c r="C8" s="174">
        <v>29165000</v>
      </c>
      <c r="D8" s="174">
        <v>0</v>
      </c>
      <c r="E8" s="69" t="s">
        <v>170</v>
      </c>
      <c r="F8" s="175">
        <v>113390000</v>
      </c>
      <c r="G8" s="90">
        <v>27850000</v>
      </c>
      <c r="H8" s="59">
        <v>0</v>
      </c>
    </row>
    <row r="9" spans="1:8" ht="24" customHeight="1">
      <c r="A9" s="70" t="s">
        <v>171</v>
      </c>
      <c r="B9" s="175">
        <v>14620000</v>
      </c>
      <c r="C9" s="175">
        <v>12300000</v>
      </c>
      <c r="D9" s="174">
        <f>+'[1]4'!B19</f>
        <v>0</v>
      </c>
      <c r="E9" s="74" t="s">
        <v>172</v>
      </c>
      <c r="F9" s="175">
        <v>21460000</v>
      </c>
      <c r="G9" s="90">
        <v>7600000</v>
      </c>
      <c r="H9" s="59">
        <v>0</v>
      </c>
    </row>
    <row r="10" spans="1:8" ht="18.75" customHeight="1">
      <c r="A10" s="71" t="s">
        <v>173</v>
      </c>
      <c r="B10" s="175">
        <v>14720491</v>
      </c>
      <c r="C10" s="175">
        <v>0</v>
      </c>
      <c r="D10" s="174">
        <f>+'[1]4'!B31</f>
        <v>0</v>
      </c>
      <c r="E10" s="69" t="s">
        <v>174</v>
      </c>
      <c r="F10" s="175">
        <v>84353812</v>
      </c>
      <c r="G10" s="90">
        <v>3715000</v>
      </c>
      <c r="H10" s="59">
        <v>0</v>
      </c>
    </row>
    <row r="11" spans="1:8" ht="18.75" customHeight="1">
      <c r="A11" s="71" t="s">
        <v>175</v>
      </c>
      <c r="B11" s="175">
        <v>55600</v>
      </c>
      <c r="C11" s="175">
        <f>+'[1]3'!D36</f>
        <v>0</v>
      </c>
      <c r="D11" s="174">
        <f>+'[1]4'!B36</f>
        <v>0</v>
      </c>
      <c r="E11" s="69" t="s">
        <v>176</v>
      </c>
      <c r="F11" s="175">
        <v>33090000</v>
      </c>
      <c r="G11" s="90">
        <f>+'[1]6'!D11</f>
        <v>0</v>
      </c>
      <c r="H11" s="59">
        <f>+'[1]7'!B11</f>
        <v>0</v>
      </c>
    </row>
    <row r="12" spans="1:8" ht="18.75" customHeight="1">
      <c r="A12" s="69"/>
      <c r="B12" s="175"/>
      <c r="C12" s="175"/>
      <c r="D12" s="174"/>
      <c r="E12" s="69" t="s">
        <v>177</v>
      </c>
      <c r="F12" s="175">
        <v>235798878</v>
      </c>
      <c r="G12" s="90">
        <v>2300000</v>
      </c>
      <c r="H12" s="59">
        <f>+'[1]7'!B12</f>
        <v>0</v>
      </c>
    </row>
    <row r="13" spans="1:8" ht="18.75" customHeight="1">
      <c r="A13" s="73"/>
      <c r="B13" s="175"/>
      <c r="C13" s="175"/>
      <c r="D13" s="174"/>
      <c r="E13" s="259" t="s">
        <v>178</v>
      </c>
      <c r="F13" s="175">
        <f>+'[1]5'!E11</f>
        <v>0</v>
      </c>
      <c r="G13" s="90">
        <f>+'[1]6'!D13</f>
        <v>0</v>
      </c>
      <c r="H13" s="59">
        <f>+'[1]7'!B13</f>
        <v>0</v>
      </c>
    </row>
    <row r="14" spans="1:8" ht="18.75" customHeight="1">
      <c r="A14" s="75"/>
      <c r="B14" s="175"/>
      <c r="C14" s="175"/>
      <c r="D14" s="174"/>
      <c r="E14" s="71" t="s">
        <v>179</v>
      </c>
      <c r="F14" s="175">
        <f>+'[1]5'!E12</f>
        <v>0</v>
      </c>
      <c r="G14" s="90">
        <f>+'[1]6'!D14</f>
        <v>0</v>
      </c>
      <c r="H14" s="59">
        <f>+'[1]7'!B14</f>
        <v>0</v>
      </c>
    </row>
    <row r="15" spans="1:8" ht="17.25" customHeight="1">
      <c r="A15" s="71"/>
      <c r="B15" s="176"/>
      <c r="C15" s="176"/>
      <c r="D15" s="174"/>
      <c r="E15" s="260"/>
      <c r="F15" s="176"/>
      <c r="G15" s="176"/>
      <c r="H15" s="176"/>
    </row>
    <row r="16" spans="1:8" ht="28.5" customHeight="1">
      <c r="A16" s="73" t="s">
        <v>180</v>
      </c>
      <c r="B16" s="176">
        <f>SUM(B8:B15)</f>
        <v>444927000</v>
      </c>
      <c r="C16" s="176">
        <f>SUM(C8:C15)</f>
        <v>41465000</v>
      </c>
      <c r="D16" s="176">
        <f>SUM(D8:D15)</f>
        <v>0</v>
      </c>
      <c r="E16" s="255" t="s">
        <v>181</v>
      </c>
      <c r="F16" s="176">
        <f>SUM(F8:F12)</f>
        <v>488092690</v>
      </c>
      <c r="G16" s="176">
        <f>SUM(G8:G12)</f>
        <v>41465000</v>
      </c>
      <c r="H16" s="176">
        <f>SUM(H8:H12)</f>
        <v>0</v>
      </c>
    </row>
    <row r="17" spans="1:8" ht="17.25" customHeight="1">
      <c r="A17" s="71"/>
      <c r="B17" s="175"/>
      <c r="C17" s="177"/>
      <c r="D17" s="174"/>
      <c r="E17" s="71"/>
      <c r="F17" s="175"/>
      <c r="G17" s="90"/>
      <c r="H17" s="59"/>
    </row>
    <row r="18" spans="1:8" ht="18.75" customHeight="1">
      <c r="A18" s="255" t="s">
        <v>182</v>
      </c>
      <c r="B18" s="178">
        <v>54173000</v>
      </c>
      <c r="C18" s="179">
        <f>+'[1]3'!D47</f>
        <v>0</v>
      </c>
      <c r="D18" s="180">
        <f>+'[1]4'!B47</f>
        <v>0</v>
      </c>
      <c r="E18" s="255" t="s">
        <v>183</v>
      </c>
      <c r="F18" s="176">
        <v>11007310</v>
      </c>
      <c r="G18" s="89">
        <f>+'[1]6'!D25</f>
        <v>0</v>
      </c>
      <c r="H18" s="58">
        <f>+'[1]7'!B25</f>
        <v>0</v>
      </c>
    </row>
    <row r="19" spans="1:8" ht="17.25" customHeight="1">
      <c r="A19" s="75"/>
      <c r="B19" s="175"/>
      <c r="C19" s="177"/>
      <c r="D19" s="174"/>
      <c r="E19" s="261"/>
      <c r="F19" s="175"/>
      <c r="G19" s="90"/>
      <c r="H19" s="59"/>
    </row>
    <row r="20" spans="1:8" ht="18.75" customHeight="1">
      <c r="A20" s="181" t="s">
        <v>184</v>
      </c>
      <c r="B20" s="176">
        <f>+B16+B18</f>
        <v>499100000</v>
      </c>
      <c r="C20" s="176">
        <f>+C16+C18</f>
        <v>41465000</v>
      </c>
      <c r="D20" s="176">
        <f>+D16+D18</f>
        <v>0</v>
      </c>
      <c r="E20" s="255" t="s">
        <v>185</v>
      </c>
      <c r="F20" s="176">
        <f>+F16+F18</f>
        <v>499100000</v>
      </c>
      <c r="G20" s="176">
        <f>+G16+G18</f>
        <v>41465000</v>
      </c>
      <c r="H20" s="176">
        <f>+H16+H18</f>
        <v>0</v>
      </c>
    </row>
    <row r="21" spans="1:8" ht="17.25" customHeight="1">
      <c r="A21" s="74"/>
      <c r="B21" s="182"/>
      <c r="C21" s="176"/>
      <c r="D21" s="174"/>
      <c r="E21" s="71"/>
      <c r="F21" s="176"/>
      <c r="G21" s="176"/>
      <c r="H21" s="176"/>
    </row>
    <row r="22" spans="1:8" ht="18.75" customHeight="1">
      <c r="A22" s="70" t="s">
        <v>186</v>
      </c>
      <c r="B22" s="175">
        <f>+'[1]2'!E55</f>
        <v>0</v>
      </c>
      <c r="C22" s="177">
        <f>+'[1]3'!D55</f>
        <v>0</v>
      </c>
      <c r="D22" s="174">
        <f>+'[1]4'!B55</f>
        <v>0</v>
      </c>
      <c r="E22" s="71" t="s">
        <v>187</v>
      </c>
      <c r="F22" s="175">
        <v>335845000</v>
      </c>
      <c r="G22" s="90">
        <f>+'[1]6'!D29</f>
        <v>0</v>
      </c>
      <c r="H22" s="59">
        <f>+'[1]7'!B29</f>
        <v>0</v>
      </c>
    </row>
    <row r="23" spans="1:8" ht="18.75" customHeight="1">
      <c r="A23" s="70" t="s">
        <v>188</v>
      </c>
      <c r="B23" s="175">
        <v>340579000</v>
      </c>
      <c r="C23" s="175">
        <f>+'[1]3'!D63</f>
        <v>0</v>
      </c>
      <c r="D23" s="174">
        <f>+'[1]4'!B63</f>
        <v>0</v>
      </c>
      <c r="E23" s="71" t="s">
        <v>189</v>
      </c>
      <c r="F23" s="175">
        <v>4734000</v>
      </c>
      <c r="G23" s="90">
        <f>+'[1]6'!D30</f>
        <v>0</v>
      </c>
      <c r="H23" s="59">
        <f>+'[1]7'!B30</f>
        <v>0</v>
      </c>
    </row>
    <row r="24" spans="1:8" ht="18.75" customHeight="1">
      <c r="A24" s="69" t="s">
        <v>159</v>
      </c>
      <c r="B24" s="183">
        <f>+'[1]2'!B69</f>
        <v>0</v>
      </c>
      <c r="C24" s="177">
        <f>+'[1]3'!D69</f>
        <v>0</v>
      </c>
      <c r="D24" s="174">
        <f>+'[1]4'!B69</f>
        <v>0</v>
      </c>
      <c r="E24" s="71" t="s">
        <v>190</v>
      </c>
      <c r="F24" s="175">
        <f>+'[1]5'!E29</f>
        <v>0</v>
      </c>
      <c r="G24" s="90">
        <f>+'[1]6'!D31</f>
        <v>0</v>
      </c>
      <c r="H24" s="59">
        <f>+'[1]7'!B31</f>
        <v>0</v>
      </c>
    </row>
    <row r="25" spans="1:8" ht="23.25" customHeight="1">
      <c r="A25" s="73" t="s">
        <v>191</v>
      </c>
      <c r="B25" s="176">
        <f>SUM(B22:B24)</f>
        <v>340579000</v>
      </c>
      <c r="C25" s="176">
        <f>SUM(C22:C24)</f>
        <v>0</v>
      </c>
      <c r="D25" s="176">
        <f>SUM(D22:D24)</f>
        <v>0</v>
      </c>
      <c r="E25" s="255" t="s">
        <v>192</v>
      </c>
      <c r="F25" s="176">
        <f>SUM(F22:F24)</f>
        <v>340579000</v>
      </c>
      <c r="G25" s="176">
        <f>SUM(G22:G24)</f>
        <v>0</v>
      </c>
      <c r="H25" s="176">
        <f>SUM(H22:H24)</f>
        <v>0</v>
      </c>
    </row>
    <row r="26" spans="1:8" ht="17.25" customHeight="1">
      <c r="A26" s="69"/>
      <c r="B26" s="175"/>
      <c r="C26" s="177"/>
      <c r="D26" s="174"/>
      <c r="E26" s="71"/>
      <c r="F26" s="175"/>
      <c r="G26" s="90"/>
      <c r="H26" s="59"/>
    </row>
    <row r="27" spans="1:8" ht="18.75" customHeight="1">
      <c r="A27" s="255" t="s">
        <v>193</v>
      </c>
      <c r="B27" s="176">
        <v>0</v>
      </c>
      <c r="C27" s="184">
        <f>+'[1]3'!D80</f>
        <v>0</v>
      </c>
      <c r="D27" s="185">
        <f>+'[1]4'!B80</f>
        <v>0</v>
      </c>
      <c r="E27" s="255" t="s">
        <v>194</v>
      </c>
      <c r="F27" s="176">
        <f>+'[1]5'!E39</f>
        <v>0</v>
      </c>
      <c r="G27" s="89">
        <f>+'[1]6'!D41</f>
        <v>0</v>
      </c>
      <c r="H27" s="58">
        <f>+'[1]7'!B41</f>
        <v>0</v>
      </c>
    </row>
    <row r="28" spans="1:8" ht="18.75" customHeight="1">
      <c r="A28" s="256" t="s">
        <v>195</v>
      </c>
      <c r="B28" s="175">
        <v>0</v>
      </c>
      <c r="C28" s="177">
        <f>+'[1]3'!D75</f>
        <v>0</v>
      </c>
      <c r="D28" s="174">
        <f>+'[1]4'!B75</f>
        <v>0</v>
      </c>
      <c r="E28" s="255"/>
      <c r="F28" s="175"/>
      <c r="G28" s="90"/>
      <c r="H28" s="59"/>
    </row>
    <row r="29" spans="1:8" ht="17.25" customHeight="1">
      <c r="A29" s="69"/>
      <c r="B29" s="183"/>
      <c r="C29" s="177"/>
      <c r="D29" s="174"/>
      <c r="E29" s="71"/>
      <c r="F29" s="175"/>
      <c r="G29" s="90"/>
      <c r="H29" s="59"/>
    </row>
    <row r="30" spans="1:8" ht="18.75" customHeight="1">
      <c r="A30" s="181" t="s">
        <v>196</v>
      </c>
      <c r="B30" s="176">
        <f>+B25+B27</f>
        <v>340579000</v>
      </c>
      <c r="C30" s="176">
        <f>+C25+C27</f>
        <v>0</v>
      </c>
      <c r="D30" s="176">
        <f>+D25+D27</f>
        <v>0</v>
      </c>
      <c r="E30" s="255" t="s">
        <v>197</v>
      </c>
      <c r="F30" s="176">
        <f>+F25+F27</f>
        <v>340579000</v>
      </c>
      <c r="G30" s="176">
        <f>+G25+G27</f>
        <v>0</v>
      </c>
      <c r="H30" s="176">
        <f>+H25+H27</f>
        <v>0</v>
      </c>
    </row>
    <row r="31" spans="1:8" ht="17.25" customHeight="1">
      <c r="A31" s="69"/>
      <c r="B31" s="175"/>
      <c r="C31" s="175"/>
      <c r="D31" s="175"/>
      <c r="E31" s="260"/>
      <c r="F31" s="175"/>
      <c r="G31" s="90"/>
      <c r="H31" s="59"/>
    </row>
    <row r="32" spans="1:8" ht="18.75" customHeight="1">
      <c r="A32" s="72" t="s">
        <v>198</v>
      </c>
      <c r="B32" s="176">
        <f>B16+B25</f>
        <v>785506000</v>
      </c>
      <c r="C32" s="176">
        <f>+C16+C25</f>
        <v>41465000</v>
      </c>
      <c r="D32" s="176">
        <f>+D16+D25</f>
        <v>0</v>
      </c>
      <c r="E32" s="255" t="s">
        <v>199</v>
      </c>
      <c r="F32" s="176">
        <f>+F16+F25</f>
        <v>828671690</v>
      </c>
      <c r="G32" s="176">
        <f>+G16+G25</f>
        <v>41465000</v>
      </c>
      <c r="H32" s="176">
        <f>+H16+H25</f>
        <v>0</v>
      </c>
    </row>
    <row r="33" spans="1:8" ht="17.25" customHeight="1">
      <c r="A33" s="173"/>
      <c r="B33" s="176"/>
      <c r="C33" s="176"/>
      <c r="D33" s="176"/>
      <c r="E33" s="261"/>
      <c r="F33" s="176"/>
      <c r="G33" s="176"/>
      <c r="H33" s="176"/>
    </row>
    <row r="34" spans="1:8" ht="18.75" customHeight="1">
      <c r="A34" s="72" t="s">
        <v>200</v>
      </c>
      <c r="B34" s="176">
        <f>B18+B27</f>
        <v>54173000</v>
      </c>
      <c r="C34" s="176">
        <f>+C18+C27</f>
        <v>0</v>
      </c>
      <c r="D34" s="176">
        <f>+D18+D27</f>
        <v>0</v>
      </c>
      <c r="E34" s="255" t="s">
        <v>201</v>
      </c>
      <c r="F34" s="176">
        <f>+F18+F27</f>
        <v>11007310</v>
      </c>
      <c r="G34" s="176">
        <f>+G18+G27</f>
        <v>0</v>
      </c>
      <c r="H34" s="176">
        <f>+H18+H27</f>
        <v>0</v>
      </c>
    </row>
    <row r="35" spans="1:8" ht="17.25" customHeight="1">
      <c r="A35" s="69"/>
      <c r="B35" s="176"/>
      <c r="C35" s="176"/>
      <c r="D35" s="176"/>
      <c r="E35" s="260"/>
      <c r="F35" s="176"/>
      <c r="G35" s="176"/>
      <c r="H35" s="176"/>
    </row>
    <row r="36" spans="1:8" ht="18.75" customHeight="1">
      <c r="A36" s="76" t="s">
        <v>202</v>
      </c>
      <c r="B36" s="176">
        <f>+B32+B34</f>
        <v>839679000</v>
      </c>
      <c r="C36" s="176">
        <f>+C32+C34</f>
        <v>41465000</v>
      </c>
      <c r="D36" s="176">
        <f>+D32+D34</f>
        <v>0</v>
      </c>
      <c r="E36" s="76" t="s">
        <v>203</v>
      </c>
      <c r="F36" s="176">
        <f>+F32+F34</f>
        <v>839679000</v>
      </c>
      <c r="G36" s="176">
        <f>+G32+G34</f>
        <v>41465000</v>
      </c>
      <c r="H36" s="176">
        <f>+H32+H34</f>
        <v>0</v>
      </c>
    </row>
    <row r="37" spans="1:8" ht="18.75" customHeight="1">
      <c r="A37" s="257" t="s">
        <v>210</v>
      </c>
      <c r="B37" s="302">
        <f>+B36+C36+D36</f>
        <v>881144000</v>
      </c>
      <c r="C37" s="303"/>
      <c r="D37" s="304"/>
      <c r="E37" s="257" t="s">
        <v>211</v>
      </c>
      <c r="F37" s="305">
        <f>+F36+G36+H36</f>
        <v>881144000</v>
      </c>
      <c r="G37" s="305"/>
      <c r="H37" s="305"/>
    </row>
    <row r="38" spans="1:8" ht="18.75" customHeight="1"/>
  </sheetData>
  <mergeCells count="9">
    <mergeCell ref="B37:D37"/>
    <mergeCell ref="F37:H37"/>
    <mergeCell ref="A2:H2"/>
    <mergeCell ref="A1:H1"/>
    <mergeCell ref="A5:D5"/>
    <mergeCell ref="E5:H5"/>
    <mergeCell ref="B6:D6"/>
    <mergeCell ref="F6:H6"/>
    <mergeCell ref="A3:H3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B25" sqref="B25"/>
    </sheetView>
  </sheetViews>
  <sheetFormatPr defaultRowHeight="15"/>
  <cols>
    <col min="1" max="1" width="52" style="263" customWidth="1"/>
    <col min="2" max="2" width="25.33203125" style="263" customWidth="1"/>
    <col min="3" max="16384" width="9.33203125" style="263"/>
  </cols>
  <sheetData>
    <row r="1" spans="1:2">
      <c r="A1" s="262"/>
      <c r="B1" s="218" t="s">
        <v>83</v>
      </c>
    </row>
    <row r="2" spans="1:2">
      <c r="A2" s="262"/>
      <c r="B2" s="262"/>
    </row>
    <row r="3" spans="1:2">
      <c r="A3" s="315" t="s">
        <v>212</v>
      </c>
      <c r="B3" s="315"/>
    </row>
    <row r="4" spans="1:2">
      <c r="A4" s="264"/>
      <c r="B4" s="265"/>
    </row>
    <row r="5" spans="1:2">
      <c r="A5" s="316" t="s">
        <v>213</v>
      </c>
      <c r="B5" s="316"/>
    </row>
    <row r="6" spans="1:2">
      <c r="A6" s="266" t="s">
        <v>214</v>
      </c>
      <c r="B6" s="267" t="s">
        <v>215</v>
      </c>
    </row>
    <row r="7" spans="1:2">
      <c r="A7" s="268" t="s">
        <v>284</v>
      </c>
      <c r="B7" s="269">
        <v>1651</v>
      </c>
    </row>
    <row r="8" spans="1:2">
      <c r="A8" s="270" t="s">
        <v>285</v>
      </c>
      <c r="B8" s="269">
        <v>145789</v>
      </c>
    </row>
    <row r="9" spans="1:2">
      <c r="A9" s="271" t="s">
        <v>286</v>
      </c>
      <c r="B9" s="272">
        <v>127000</v>
      </c>
    </row>
    <row r="10" spans="1:2">
      <c r="A10" s="271" t="s">
        <v>287</v>
      </c>
      <c r="B10" s="272">
        <v>60000</v>
      </c>
    </row>
    <row r="11" spans="1:2">
      <c r="A11" s="271" t="s">
        <v>295</v>
      </c>
      <c r="B11" s="272">
        <v>210</v>
      </c>
    </row>
    <row r="12" spans="1:2">
      <c r="A12" s="271" t="s">
        <v>296</v>
      </c>
      <c r="B12" s="272">
        <v>400</v>
      </c>
    </row>
    <row r="13" spans="1:2">
      <c r="A13" s="273" t="s">
        <v>297</v>
      </c>
      <c r="B13" s="272">
        <v>637</v>
      </c>
    </row>
    <row r="14" spans="1:2">
      <c r="A14" s="274" t="s">
        <v>298</v>
      </c>
      <c r="B14" s="272">
        <v>158</v>
      </c>
    </row>
    <row r="15" spans="1:2">
      <c r="A15" s="275" t="s">
        <v>216</v>
      </c>
      <c r="B15" s="276">
        <f>SUM(B7:B14)</f>
        <v>335845</v>
      </c>
    </row>
    <row r="16" spans="1:2" ht="39.75" customHeight="1">
      <c r="A16" s="262"/>
      <c r="B16" s="262"/>
    </row>
    <row r="17" spans="1:2">
      <c r="A17" s="317" t="s">
        <v>84</v>
      </c>
      <c r="B17" s="317"/>
    </row>
    <row r="18" spans="1:2">
      <c r="A18" s="262"/>
      <c r="B18" s="262"/>
    </row>
    <row r="19" spans="1:2">
      <c r="A19" s="315" t="s">
        <v>217</v>
      </c>
      <c r="B19" s="315"/>
    </row>
    <row r="20" spans="1:2">
      <c r="A20" s="277"/>
      <c r="B20" s="278"/>
    </row>
    <row r="21" spans="1:2">
      <c r="A21" s="314" t="s">
        <v>213</v>
      </c>
      <c r="B21" s="314"/>
    </row>
    <row r="22" spans="1:2">
      <c r="A22" s="279" t="s">
        <v>218</v>
      </c>
      <c r="B22" s="280" t="s">
        <v>215</v>
      </c>
    </row>
    <row r="23" spans="1:2">
      <c r="A23" s="281" t="s">
        <v>299</v>
      </c>
      <c r="B23" s="281">
        <v>3234</v>
      </c>
    </row>
    <row r="24" spans="1:2">
      <c r="A24" s="281" t="s">
        <v>300</v>
      </c>
      <c r="B24" s="281">
        <v>1500</v>
      </c>
    </row>
    <row r="25" spans="1:2">
      <c r="A25" s="282" t="s">
        <v>219</v>
      </c>
      <c r="B25" s="283">
        <f>SUM(B23:B24)</f>
        <v>4734</v>
      </c>
    </row>
  </sheetData>
  <mergeCells count="5">
    <mergeCell ref="A21:B21"/>
    <mergeCell ref="A3:B3"/>
    <mergeCell ref="A5:B5"/>
    <mergeCell ref="A17:B17"/>
    <mergeCell ref="A19:B19"/>
  </mergeCells>
  <phoneticPr fontId="1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28"/>
  <sheetViews>
    <sheetView workbookViewId="0">
      <selection activeCell="P1" sqref="P1:P26"/>
    </sheetView>
  </sheetViews>
  <sheetFormatPr defaultRowHeight="15"/>
  <cols>
    <col min="1" max="1" width="4.83203125" style="146" customWidth="1"/>
    <col min="2" max="2" width="28.6640625" style="145" customWidth="1"/>
    <col min="3" max="14" width="8.83203125" style="145" customWidth="1"/>
    <col min="15" max="15" width="10" style="146" customWidth="1"/>
    <col min="16" max="16" width="6.83203125" style="145" customWidth="1"/>
    <col min="17" max="16384" width="9.33203125" style="145"/>
  </cols>
  <sheetData>
    <row r="1" spans="1:16" ht="30.75" customHeight="1">
      <c r="A1" s="318" t="s">
        <v>247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20" t="s">
        <v>301</v>
      </c>
    </row>
    <row r="2" spans="1:16" ht="12" customHeight="1" thickBot="1">
      <c r="O2" s="147" t="s">
        <v>46</v>
      </c>
      <c r="P2" s="320"/>
    </row>
    <row r="3" spans="1:16" s="146" customFormat="1" ht="26.1" customHeight="1" thickBot="1">
      <c r="A3" s="148" t="s">
        <v>23</v>
      </c>
      <c r="B3" s="149" t="s">
        <v>31</v>
      </c>
      <c r="C3" s="149" t="s">
        <v>65</v>
      </c>
      <c r="D3" s="149" t="s">
        <v>66</v>
      </c>
      <c r="E3" s="149" t="s">
        <v>67</v>
      </c>
      <c r="F3" s="149" t="s">
        <v>68</v>
      </c>
      <c r="G3" s="149" t="s">
        <v>69</v>
      </c>
      <c r="H3" s="149" t="s">
        <v>70</v>
      </c>
      <c r="I3" s="149" t="s">
        <v>71</v>
      </c>
      <c r="J3" s="149" t="s">
        <v>72</v>
      </c>
      <c r="K3" s="149" t="s">
        <v>73</v>
      </c>
      <c r="L3" s="149" t="s">
        <v>74</v>
      </c>
      <c r="M3" s="149" t="s">
        <v>75</v>
      </c>
      <c r="N3" s="149" t="s">
        <v>76</v>
      </c>
      <c r="O3" s="171" t="s">
        <v>63</v>
      </c>
      <c r="P3" s="320"/>
    </row>
    <row r="4" spans="1:16" s="151" customFormat="1" ht="15" customHeight="1" thickBot="1">
      <c r="A4" s="150" t="s">
        <v>13</v>
      </c>
      <c r="B4" s="321" t="s">
        <v>29</v>
      </c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3"/>
      <c r="P4" s="320"/>
    </row>
    <row r="5" spans="1:16" s="151" customFormat="1" ht="27" customHeight="1" thickBot="1">
      <c r="A5" s="150" t="s">
        <v>14</v>
      </c>
      <c r="B5" s="61" t="s">
        <v>169</v>
      </c>
      <c r="C5" s="152">
        <v>34936</v>
      </c>
      <c r="D5" s="152">
        <v>34936</v>
      </c>
      <c r="E5" s="152">
        <v>34936</v>
      </c>
      <c r="F5" s="152">
        <v>34936</v>
      </c>
      <c r="G5" s="152">
        <v>34936</v>
      </c>
      <c r="H5" s="152">
        <v>34936</v>
      </c>
      <c r="I5" s="152">
        <v>34936</v>
      </c>
      <c r="J5" s="152">
        <v>34936</v>
      </c>
      <c r="K5" s="152">
        <v>34936</v>
      </c>
      <c r="L5" s="152">
        <v>34936</v>
      </c>
      <c r="M5" s="152">
        <v>38190</v>
      </c>
      <c r="N5" s="152">
        <v>57146</v>
      </c>
      <c r="O5" s="153">
        <f t="shared" ref="O5:O14" si="0">SUM(C5:N5)</f>
        <v>444696</v>
      </c>
      <c r="P5" s="320"/>
    </row>
    <row r="6" spans="1:16" s="157" customFormat="1" ht="23.25" customHeight="1" thickBot="1">
      <c r="A6" s="150" t="s">
        <v>15</v>
      </c>
      <c r="B6" s="102" t="s">
        <v>171</v>
      </c>
      <c r="C6" s="155">
        <v>50</v>
      </c>
      <c r="D6" s="155">
        <v>150</v>
      </c>
      <c r="E6" s="155">
        <v>9920</v>
      </c>
      <c r="F6" s="155">
        <v>410</v>
      </c>
      <c r="G6" s="155">
        <v>150</v>
      </c>
      <c r="H6" s="155">
        <v>150</v>
      </c>
      <c r="I6" s="155">
        <v>50</v>
      </c>
      <c r="J6" s="155">
        <v>250</v>
      </c>
      <c r="K6" s="155">
        <v>9820</v>
      </c>
      <c r="L6" s="155">
        <v>150</v>
      </c>
      <c r="M6" s="155">
        <v>150</v>
      </c>
      <c r="N6" s="155">
        <v>5670</v>
      </c>
      <c r="O6" s="156">
        <f t="shared" si="0"/>
        <v>26920</v>
      </c>
      <c r="P6" s="320"/>
    </row>
    <row r="7" spans="1:16" s="157" customFormat="1" ht="20.25" customHeight="1" thickBot="1">
      <c r="A7" s="150" t="s">
        <v>27</v>
      </c>
      <c r="B7" s="62" t="s">
        <v>173</v>
      </c>
      <c r="C7" s="159">
        <v>1202</v>
      </c>
      <c r="D7" s="159">
        <v>1021</v>
      </c>
      <c r="E7" s="159">
        <v>1201</v>
      </c>
      <c r="F7" s="159">
        <v>1001</v>
      </c>
      <c r="G7" s="159">
        <v>985</v>
      </c>
      <c r="H7" s="159">
        <v>1201</v>
      </c>
      <c r="I7" s="159">
        <v>1204</v>
      </c>
      <c r="J7" s="159">
        <v>1202</v>
      </c>
      <c r="K7" s="159">
        <v>942</v>
      </c>
      <c r="L7" s="159">
        <v>1204</v>
      </c>
      <c r="M7" s="159">
        <v>1201</v>
      </c>
      <c r="N7" s="159">
        <v>2356</v>
      </c>
      <c r="O7" s="160">
        <f t="shared" si="0"/>
        <v>14720</v>
      </c>
      <c r="P7" s="320"/>
    </row>
    <row r="8" spans="1:16" s="157" customFormat="1" ht="25.5" customHeight="1" thickBot="1">
      <c r="A8" s="150" t="s">
        <v>16</v>
      </c>
      <c r="B8" s="62" t="s">
        <v>175</v>
      </c>
      <c r="C8" s="155"/>
      <c r="D8" s="155"/>
      <c r="E8" s="155"/>
      <c r="F8" s="155"/>
      <c r="G8" s="155"/>
      <c r="H8" s="155"/>
      <c r="I8" s="155">
        <v>56</v>
      </c>
      <c r="J8" s="155"/>
      <c r="K8" s="155"/>
      <c r="L8" s="155"/>
      <c r="M8" s="155"/>
      <c r="N8" s="155"/>
      <c r="O8" s="156">
        <f t="shared" si="0"/>
        <v>56</v>
      </c>
      <c r="P8" s="320"/>
    </row>
    <row r="9" spans="1:16" s="157" customFormat="1" ht="14.1" customHeight="1" thickBot="1">
      <c r="A9" s="150" t="s">
        <v>17</v>
      </c>
      <c r="B9" s="102" t="s">
        <v>186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6">
        <f t="shared" si="0"/>
        <v>0</v>
      </c>
      <c r="P9" s="320"/>
    </row>
    <row r="10" spans="1:16" s="157" customFormat="1" ht="14.1" customHeight="1" thickBot="1">
      <c r="A10" s="150" t="s">
        <v>28</v>
      </c>
      <c r="B10" s="102" t="s">
        <v>188</v>
      </c>
      <c r="C10" s="155"/>
      <c r="D10" s="155"/>
      <c r="E10" s="155"/>
      <c r="F10" s="155"/>
      <c r="G10" s="155"/>
      <c r="H10" s="155"/>
      <c r="I10" s="155"/>
      <c r="J10" s="155"/>
      <c r="K10" s="155">
        <v>35845</v>
      </c>
      <c r="L10" s="155">
        <v>100000</v>
      </c>
      <c r="M10" s="155">
        <v>100000</v>
      </c>
      <c r="N10" s="155">
        <v>103734</v>
      </c>
      <c r="O10" s="156">
        <f t="shared" si="0"/>
        <v>339579</v>
      </c>
      <c r="P10" s="320"/>
    </row>
    <row r="11" spans="1:16" s="157" customFormat="1" ht="23.25" customHeight="1" thickBot="1">
      <c r="A11" s="150" t="s">
        <v>18</v>
      </c>
      <c r="B11" s="61" t="s">
        <v>159</v>
      </c>
      <c r="C11" s="155"/>
      <c r="D11" s="155"/>
      <c r="E11" s="155"/>
      <c r="F11" s="155"/>
      <c r="G11" s="155"/>
      <c r="H11" s="155"/>
      <c r="I11" s="155"/>
      <c r="J11" s="155"/>
      <c r="K11" s="155">
        <v>1000</v>
      </c>
      <c r="L11" s="155"/>
      <c r="M11" s="155"/>
      <c r="N11" s="155"/>
      <c r="O11" s="156">
        <f t="shared" si="0"/>
        <v>1000</v>
      </c>
      <c r="P11" s="320"/>
    </row>
    <row r="12" spans="1:16" s="157" customFormat="1" ht="13.5" customHeight="1" thickBot="1">
      <c r="A12" s="150" t="s">
        <v>34</v>
      </c>
      <c r="B12" s="154"/>
      <c r="C12" s="155"/>
      <c r="D12" s="155"/>
      <c r="E12" s="155"/>
      <c r="F12" s="155"/>
      <c r="G12" s="155"/>
      <c r="H12" s="155"/>
      <c r="I12" s="155"/>
      <c r="J12" s="155"/>
      <c r="K12" s="155">
        <v>0</v>
      </c>
      <c r="L12" s="155">
        <v>0</v>
      </c>
      <c r="M12" s="155">
        <v>0</v>
      </c>
      <c r="N12" s="155">
        <v>0</v>
      </c>
      <c r="O12" s="156">
        <f t="shared" si="0"/>
        <v>0</v>
      </c>
      <c r="P12" s="320"/>
    </row>
    <row r="13" spans="1:16" s="157" customFormat="1" ht="14.1" customHeight="1" thickBot="1">
      <c r="A13" s="150" t="s">
        <v>19</v>
      </c>
      <c r="B13" s="108" t="s">
        <v>182</v>
      </c>
      <c r="C13" s="155"/>
      <c r="D13" s="155">
        <v>20000</v>
      </c>
      <c r="E13" s="155">
        <v>10000</v>
      </c>
      <c r="F13" s="155">
        <v>9000</v>
      </c>
      <c r="G13" s="155">
        <v>15173</v>
      </c>
      <c r="H13" s="155"/>
      <c r="I13" s="155"/>
      <c r="J13" s="155"/>
      <c r="K13" s="155"/>
      <c r="L13" s="155"/>
      <c r="M13" s="155"/>
      <c r="N13" s="155"/>
      <c r="O13" s="156">
        <f t="shared" si="0"/>
        <v>54173</v>
      </c>
      <c r="P13" s="320"/>
    </row>
    <row r="14" spans="1:16" s="151" customFormat="1" ht="15.95" customHeight="1" thickBot="1">
      <c r="A14" s="150" t="s">
        <v>20</v>
      </c>
      <c r="B14" s="161" t="s">
        <v>77</v>
      </c>
      <c r="C14" s="162">
        <f t="shared" ref="C14:N14" si="1">SUM(C5:C13)</f>
        <v>36188</v>
      </c>
      <c r="D14" s="162">
        <f t="shared" si="1"/>
        <v>56107</v>
      </c>
      <c r="E14" s="162">
        <f t="shared" si="1"/>
        <v>56057</v>
      </c>
      <c r="F14" s="162">
        <f t="shared" si="1"/>
        <v>45347</v>
      </c>
      <c r="G14" s="162">
        <f t="shared" si="1"/>
        <v>51244</v>
      </c>
      <c r="H14" s="162">
        <f t="shared" si="1"/>
        <v>36287</v>
      </c>
      <c r="I14" s="162">
        <f t="shared" si="1"/>
        <v>36246</v>
      </c>
      <c r="J14" s="162">
        <f t="shared" si="1"/>
        <v>36388</v>
      </c>
      <c r="K14" s="162">
        <f t="shared" si="1"/>
        <v>82543</v>
      </c>
      <c r="L14" s="162">
        <f t="shared" si="1"/>
        <v>136290</v>
      </c>
      <c r="M14" s="162">
        <f t="shared" si="1"/>
        <v>139541</v>
      </c>
      <c r="N14" s="162">
        <f t="shared" si="1"/>
        <v>168906</v>
      </c>
      <c r="O14" s="163">
        <f t="shared" si="0"/>
        <v>881144</v>
      </c>
      <c r="P14" s="320"/>
    </row>
    <row r="15" spans="1:16" s="151" customFormat="1" ht="15" customHeight="1" thickBot="1">
      <c r="A15" s="150" t="s">
        <v>21</v>
      </c>
      <c r="B15" s="321" t="s">
        <v>30</v>
      </c>
      <c r="C15" s="322"/>
      <c r="D15" s="322"/>
      <c r="E15" s="322"/>
      <c r="F15" s="322"/>
      <c r="G15" s="322"/>
      <c r="H15" s="322"/>
      <c r="I15" s="322"/>
      <c r="J15" s="322"/>
      <c r="K15" s="322"/>
      <c r="L15" s="322"/>
      <c r="M15" s="322"/>
      <c r="N15" s="322"/>
      <c r="O15" s="323"/>
      <c r="P15" s="320"/>
    </row>
    <row r="16" spans="1:16" s="157" customFormat="1" ht="14.1" customHeight="1" thickBot="1">
      <c r="A16" s="150" t="s">
        <v>22</v>
      </c>
      <c r="B16" s="158" t="s">
        <v>32</v>
      </c>
      <c r="C16" s="159">
        <v>11770</v>
      </c>
      <c r="D16" s="159">
        <v>11770</v>
      </c>
      <c r="E16" s="159">
        <v>11770</v>
      </c>
      <c r="F16" s="159">
        <v>11770</v>
      </c>
      <c r="G16" s="159">
        <v>11770</v>
      </c>
      <c r="H16" s="159">
        <v>11770</v>
      </c>
      <c r="I16" s="159">
        <v>11770</v>
      </c>
      <c r="J16" s="159">
        <v>11770</v>
      </c>
      <c r="K16" s="159">
        <v>11770</v>
      </c>
      <c r="L16" s="159">
        <v>11770</v>
      </c>
      <c r="M16" s="159">
        <v>11770</v>
      </c>
      <c r="N16" s="159">
        <v>11770</v>
      </c>
      <c r="O16" s="160">
        <f t="shared" ref="O16:O25" si="2">SUM(C16:N16)</f>
        <v>141240</v>
      </c>
      <c r="P16" s="320"/>
    </row>
    <row r="17" spans="1:16" s="157" customFormat="1" ht="27" customHeight="1" thickBot="1">
      <c r="A17" s="150" t="s">
        <v>35</v>
      </c>
      <c r="B17" s="154" t="s">
        <v>24</v>
      </c>
      <c r="C17" s="155">
        <v>2421</v>
      </c>
      <c r="D17" s="155">
        <v>2421</v>
      </c>
      <c r="E17" s="155">
        <v>2421</v>
      </c>
      <c r="F17" s="155">
        <v>2421</v>
      </c>
      <c r="G17" s="155">
        <v>2421</v>
      </c>
      <c r="H17" s="155">
        <v>2421</v>
      </c>
      <c r="I17" s="155">
        <v>2421</v>
      </c>
      <c r="J17" s="155">
        <v>2421</v>
      </c>
      <c r="K17" s="155">
        <v>2421</v>
      </c>
      <c r="L17" s="155">
        <v>2421</v>
      </c>
      <c r="M17" s="155">
        <v>2421</v>
      </c>
      <c r="N17" s="155">
        <v>2429</v>
      </c>
      <c r="O17" s="156">
        <f t="shared" si="2"/>
        <v>29060</v>
      </c>
      <c r="P17" s="320"/>
    </row>
    <row r="18" spans="1:16" s="157" customFormat="1" ht="14.1" customHeight="1" thickBot="1">
      <c r="A18" s="150" t="s">
        <v>36</v>
      </c>
      <c r="B18" s="154" t="s">
        <v>33</v>
      </c>
      <c r="C18" s="155">
        <v>7623</v>
      </c>
      <c r="D18" s="155">
        <v>7623</v>
      </c>
      <c r="E18" s="155">
        <v>7623</v>
      </c>
      <c r="F18" s="155">
        <v>7623</v>
      </c>
      <c r="G18" s="155">
        <v>7623</v>
      </c>
      <c r="H18" s="155">
        <v>7623</v>
      </c>
      <c r="I18" s="155">
        <v>7623</v>
      </c>
      <c r="J18" s="155">
        <v>7623</v>
      </c>
      <c r="K18" s="155">
        <v>7623</v>
      </c>
      <c r="L18" s="155">
        <v>6488</v>
      </c>
      <c r="M18" s="155">
        <v>6488</v>
      </c>
      <c r="N18" s="155">
        <v>6486</v>
      </c>
      <c r="O18" s="156">
        <f t="shared" si="2"/>
        <v>88069</v>
      </c>
      <c r="P18" s="320"/>
    </row>
    <row r="19" spans="1:16" s="157" customFormat="1" ht="14.1" customHeight="1" thickBot="1">
      <c r="A19" s="150" t="s">
        <v>37</v>
      </c>
      <c r="B19" s="154" t="s">
        <v>78</v>
      </c>
      <c r="C19" s="155">
        <v>8000</v>
      </c>
      <c r="D19" s="155">
        <v>9500</v>
      </c>
      <c r="E19" s="155">
        <v>3500</v>
      </c>
      <c r="F19" s="155">
        <v>300</v>
      </c>
      <c r="G19" s="155">
        <v>300</v>
      </c>
      <c r="H19" s="155">
        <v>300</v>
      </c>
      <c r="I19" s="155">
        <v>350</v>
      </c>
      <c r="J19" s="155">
        <v>100</v>
      </c>
      <c r="K19" s="155">
        <v>20</v>
      </c>
      <c r="L19" s="155">
        <v>20</v>
      </c>
      <c r="M19" s="155">
        <v>300</v>
      </c>
      <c r="N19" s="155">
        <v>10400</v>
      </c>
      <c r="O19" s="156">
        <f t="shared" si="2"/>
        <v>33090</v>
      </c>
      <c r="P19" s="320"/>
    </row>
    <row r="20" spans="1:16" s="157" customFormat="1" ht="12.75" customHeight="1" thickBot="1">
      <c r="A20" s="150" t="s">
        <v>38</v>
      </c>
      <c r="B20" s="154" t="s">
        <v>25</v>
      </c>
      <c r="C20" s="155">
        <v>6374</v>
      </c>
      <c r="D20" s="155">
        <v>13786</v>
      </c>
      <c r="E20" s="155">
        <v>30743</v>
      </c>
      <c r="F20" s="155">
        <v>23233</v>
      </c>
      <c r="G20" s="155">
        <v>24396</v>
      </c>
      <c r="H20" s="155">
        <v>14173</v>
      </c>
      <c r="I20" s="155">
        <v>14082</v>
      </c>
      <c r="J20" s="155">
        <v>14474</v>
      </c>
      <c r="K20" s="155">
        <v>24864</v>
      </c>
      <c r="L20" s="155">
        <v>15591</v>
      </c>
      <c r="M20" s="155">
        <v>18562</v>
      </c>
      <c r="N20" s="155">
        <v>37821</v>
      </c>
      <c r="O20" s="156">
        <f t="shared" si="2"/>
        <v>238099</v>
      </c>
      <c r="P20" s="320"/>
    </row>
    <row r="21" spans="1:16" s="157" customFormat="1" ht="24" customHeight="1" thickBot="1">
      <c r="A21" s="150" t="s">
        <v>39</v>
      </c>
      <c r="B21" s="154" t="s">
        <v>100</v>
      </c>
      <c r="C21" s="155"/>
      <c r="D21" s="155"/>
      <c r="E21" s="155"/>
      <c r="F21" s="155"/>
      <c r="G21" s="155"/>
      <c r="H21" s="155"/>
      <c r="I21" s="155"/>
      <c r="J21" s="155"/>
      <c r="K21" s="155">
        <v>35845</v>
      </c>
      <c r="L21" s="155">
        <v>100000</v>
      </c>
      <c r="M21" s="155">
        <v>100000</v>
      </c>
      <c r="N21" s="155">
        <v>100000</v>
      </c>
      <c r="O21" s="156">
        <f t="shared" si="2"/>
        <v>335845</v>
      </c>
      <c r="P21" s="320"/>
    </row>
    <row r="22" spans="1:16" s="157" customFormat="1" ht="23.25" customHeight="1" thickBot="1">
      <c r="A22" s="150" t="s">
        <v>40</v>
      </c>
      <c r="B22" s="154" t="s">
        <v>26</v>
      </c>
      <c r="C22" s="155"/>
      <c r="D22" s="155"/>
      <c r="E22" s="155"/>
      <c r="F22" s="155"/>
      <c r="G22" s="155">
        <v>4734</v>
      </c>
      <c r="H22" s="155"/>
      <c r="I22" s="155"/>
      <c r="J22" s="155"/>
      <c r="K22" s="155"/>
      <c r="L22" s="155"/>
      <c r="M22" s="155"/>
      <c r="N22" s="155"/>
      <c r="O22" s="156">
        <f t="shared" si="2"/>
        <v>4734</v>
      </c>
      <c r="P22" s="320"/>
    </row>
    <row r="23" spans="1:16" s="157" customFormat="1" ht="14.1" customHeight="1" thickBot="1">
      <c r="A23" s="150" t="s">
        <v>41</v>
      </c>
      <c r="B23" s="154" t="s">
        <v>101</v>
      </c>
      <c r="C23" s="155"/>
      <c r="D23" s="155"/>
      <c r="E23" s="155"/>
      <c r="F23" s="155">
        <v>0</v>
      </c>
      <c r="G23" s="155">
        <v>0</v>
      </c>
      <c r="H23" s="155">
        <v>0</v>
      </c>
      <c r="I23" s="155">
        <v>0</v>
      </c>
      <c r="J23" s="155">
        <v>0</v>
      </c>
      <c r="K23" s="155">
        <v>0</v>
      </c>
      <c r="L23" s="155">
        <v>0</v>
      </c>
      <c r="M23" s="155">
        <v>0</v>
      </c>
      <c r="N23" s="155">
        <v>0</v>
      </c>
      <c r="O23" s="156">
        <f t="shared" si="2"/>
        <v>0</v>
      </c>
      <c r="P23" s="320"/>
    </row>
    <row r="24" spans="1:16" s="157" customFormat="1" ht="18" customHeight="1" thickBot="1">
      <c r="A24" s="150" t="s">
        <v>42</v>
      </c>
      <c r="B24" s="154" t="s">
        <v>102</v>
      </c>
      <c r="C24" s="155"/>
      <c r="D24" s="155">
        <v>11007</v>
      </c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6">
        <f t="shared" si="2"/>
        <v>11007</v>
      </c>
      <c r="P24" s="320"/>
    </row>
    <row r="25" spans="1:16" s="151" customFormat="1" ht="15.95" customHeight="1" thickBot="1">
      <c r="A25" s="150" t="s">
        <v>43</v>
      </c>
      <c r="B25" s="164" t="s">
        <v>79</v>
      </c>
      <c r="C25" s="162">
        <f t="shared" ref="C25:N25" si="3">SUM(C16:C24)</f>
        <v>36188</v>
      </c>
      <c r="D25" s="162">
        <f t="shared" si="3"/>
        <v>56107</v>
      </c>
      <c r="E25" s="162">
        <f t="shared" si="3"/>
        <v>56057</v>
      </c>
      <c r="F25" s="162">
        <f t="shared" si="3"/>
        <v>45347</v>
      </c>
      <c r="G25" s="162">
        <f t="shared" si="3"/>
        <v>51244</v>
      </c>
      <c r="H25" s="162">
        <f t="shared" si="3"/>
        <v>36287</v>
      </c>
      <c r="I25" s="162">
        <f t="shared" si="3"/>
        <v>36246</v>
      </c>
      <c r="J25" s="162">
        <f t="shared" si="3"/>
        <v>36388</v>
      </c>
      <c r="K25" s="162">
        <f t="shared" si="3"/>
        <v>82543</v>
      </c>
      <c r="L25" s="162">
        <f t="shared" si="3"/>
        <v>136290</v>
      </c>
      <c r="M25" s="162">
        <f t="shared" si="3"/>
        <v>139541</v>
      </c>
      <c r="N25" s="162">
        <f t="shared" si="3"/>
        <v>168906</v>
      </c>
      <c r="O25" s="163">
        <f t="shared" si="2"/>
        <v>881144</v>
      </c>
      <c r="P25" s="320"/>
    </row>
    <row r="26" spans="1:16" ht="15.75" thickBot="1">
      <c r="A26" s="150" t="s">
        <v>44</v>
      </c>
      <c r="B26" s="165" t="s">
        <v>80</v>
      </c>
      <c r="C26" s="166">
        <f t="shared" ref="C26:O26" si="4">C14-C25</f>
        <v>0</v>
      </c>
      <c r="D26" s="166">
        <f t="shared" si="4"/>
        <v>0</v>
      </c>
      <c r="E26" s="166">
        <f t="shared" si="4"/>
        <v>0</v>
      </c>
      <c r="F26" s="166">
        <f t="shared" si="4"/>
        <v>0</v>
      </c>
      <c r="G26" s="166">
        <f t="shared" si="4"/>
        <v>0</v>
      </c>
      <c r="H26" s="166">
        <f t="shared" si="4"/>
        <v>0</v>
      </c>
      <c r="I26" s="166">
        <f t="shared" si="4"/>
        <v>0</v>
      </c>
      <c r="J26" s="166">
        <f t="shared" si="4"/>
        <v>0</v>
      </c>
      <c r="K26" s="166">
        <f t="shared" si="4"/>
        <v>0</v>
      </c>
      <c r="L26" s="166">
        <f t="shared" si="4"/>
        <v>0</v>
      </c>
      <c r="M26" s="166">
        <f t="shared" si="4"/>
        <v>0</v>
      </c>
      <c r="N26" s="166">
        <f t="shared" si="4"/>
        <v>0</v>
      </c>
      <c r="O26" s="167">
        <f t="shared" si="4"/>
        <v>0</v>
      </c>
      <c r="P26" s="320"/>
    </row>
    <row r="27" spans="1:16">
      <c r="A27" s="168"/>
    </row>
    <row r="28" spans="1:16" ht="15.75">
      <c r="B28" s="169"/>
      <c r="C28" s="170"/>
      <c r="D28" s="170"/>
    </row>
  </sheetData>
  <mergeCells count="4">
    <mergeCell ref="A1:O1"/>
    <mergeCell ref="P1:P26"/>
    <mergeCell ref="B4:O4"/>
    <mergeCell ref="B15:O15"/>
  </mergeCells>
  <phoneticPr fontId="19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3"/>
  <sheetViews>
    <sheetView workbookViewId="0">
      <selection activeCell="M2" sqref="M2"/>
    </sheetView>
  </sheetViews>
  <sheetFormatPr defaultRowHeight="12.75"/>
  <cols>
    <col min="1" max="1" width="35.33203125" style="92" customWidth="1"/>
    <col min="2" max="13" width="9.33203125" style="13"/>
    <col min="14" max="14" width="13" style="13" customWidth="1"/>
    <col min="15" max="15" width="9.33203125" style="57"/>
    <col min="16" max="16" width="9.33203125" style="13"/>
    <col min="17" max="17" width="17.5" style="13" customWidth="1"/>
    <col min="18" max="16384" width="9.33203125" style="13"/>
  </cols>
  <sheetData>
    <row r="1" spans="1:17">
      <c r="A1" s="324" t="s">
        <v>248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</row>
    <row r="2" spans="1:17">
      <c r="K2" s="13" t="s">
        <v>220</v>
      </c>
      <c r="M2" s="93" t="s">
        <v>302</v>
      </c>
    </row>
    <row r="3" spans="1:17" ht="13.5" thickBot="1"/>
    <row r="4" spans="1:17" ht="25.5" customHeight="1">
      <c r="A4" s="94" t="s">
        <v>225</v>
      </c>
      <c r="B4" s="95" t="s">
        <v>226</v>
      </c>
      <c r="C4" s="95" t="s">
        <v>227</v>
      </c>
      <c r="D4" s="95" t="s">
        <v>228</v>
      </c>
      <c r="E4" s="95" t="s">
        <v>229</v>
      </c>
      <c r="F4" s="95" t="s">
        <v>230</v>
      </c>
      <c r="G4" s="95" t="s">
        <v>231</v>
      </c>
      <c r="H4" s="95" t="s">
        <v>232</v>
      </c>
      <c r="I4" s="95" t="s">
        <v>233</v>
      </c>
      <c r="J4" s="95" t="s">
        <v>234</v>
      </c>
      <c r="K4" s="95" t="s">
        <v>235</v>
      </c>
      <c r="L4" s="95" t="s">
        <v>236</v>
      </c>
      <c r="M4" s="95" t="s">
        <v>237</v>
      </c>
      <c r="N4" s="96" t="s">
        <v>238</v>
      </c>
    </row>
    <row r="5" spans="1:17" ht="18" customHeight="1">
      <c r="A5" s="97" t="s">
        <v>239</v>
      </c>
      <c r="B5" s="98">
        <v>39000</v>
      </c>
      <c r="C5" s="98">
        <f>+B65</f>
        <v>39000</v>
      </c>
      <c r="D5" s="98">
        <f t="shared" ref="D5:M5" si="0">+C65</f>
        <v>19000</v>
      </c>
      <c r="E5" s="98">
        <f t="shared" si="0"/>
        <v>9000</v>
      </c>
      <c r="F5" s="98">
        <f t="shared" si="0"/>
        <v>0</v>
      </c>
      <c r="G5" s="98">
        <f t="shared" si="0"/>
        <v>-15173</v>
      </c>
      <c r="H5" s="98">
        <f t="shared" si="0"/>
        <v>-15173</v>
      </c>
      <c r="I5" s="98">
        <f t="shared" si="0"/>
        <v>-15173</v>
      </c>
      <c r="J5" s="98">
        <f t="shared" si="0"/>
        <v>-15173</v>
      </c>
      <c r="K5" s="98">
        <f t="shared" si="0"/>
        <v>-15173</v>
      </c>
      <c r="L5" s="98">
        <f t="shared" si="0"/>
        <v>-15173</v>
      </c>
      <c r="M5" s="98">
        <f t="shared" si="0"/>
        <v>-15173</v>
      </c>
      <c r="N5" s="99"/>
    </row>
    <row r="6" spans="1:17" ht="22.5">
      <c r="A6" s="61" t="s">
        <v>169</v>
      </c>
      <c r="B6" s="152">
        <v>34936</v>
      </c>
      <c r="C6" s="152">
        <v>34936</v>
      </c>
      <c r="D6" s="152">
        <v>34936</v>
      </c>
      <c r="E6" s="152">
        <v>34936</v>
      </c>
      <c r="F6" s="152">
        <v>34936</v>
      </c>
      <c r="G6" s="152">
        <v>34936</v>
      </c>
      <c r="H6" s="152">
        <v>34936</v>
      </c>
      <c r="I6" s="152">
        <v>34936</v>
      </c>
      <c r="J6" s="152">
        <v>34936</v>
      </c>
      <c r="K6" s="152">
        <v>34936</v>
      </c>
      <c r="L6" s="152">
        <v>38190</v>
      </c>
      <c r="M6" s="152">
        <v>57146</v>
      </c>
      <c r="N6" s="101">
        <f>SUM(B6:M6)</f>
        <v>444696</v>
      </c>
    </row>
    <row r="7" spans="1:17" ht="15" customHeight="1">
      <c r="A7" s="102" t="s">
        <v>171</v>
      </c>
      <c r="B7" s="155">
        <v>50</v>
      </c>
      <c r="C7" s="155">
        <v>150</v>
      </c>
      <c r="D7" s="155">
        <v>9920</v>
      </c>
      <c r="E7" s="155">
        <v>410</v>
      </c>
      <c r="F7" s="155">
        <v>150</v>
      </c>
      <c r="G7" s="155">
        <v>150</v>
      </c>
      <c r="H7" s="155">
        <v>50</v>
      </c>
      <c r="I7" s="155">
        <v>250</v>
      </c>
      <c r="J7" s="155">
        <v>9820</v>
      </c>
      <c r="K7" s="155">
        <v>150</v>
      </c>
      <c r="L7" s="155">
        <v>150</v>
      </c>
      <c r="M7" s="155">
        <v>5670</v>
      </c>
      <c r="N7" s="101">
        <f t="shared" ref="N7:N62" si="1">SUM(B7:M7)</f>
        <v>26920</v>
      </c>
    </row>
    <row r="8" spans="1:17">
      <c r="A8" s="103" t="s">
        <v>173</v>
      </c>
      <c r="B8" s="159">
        <v>1202</v>
      </c>
      <c r="C8" s="159">
        <v>1021</v>
      </c>
      <c r="D8" s="159">
        <v>1201</v>
      </c>
      <c r="E8" s="159">
        <v>1001</v>
      </c>
      <c r="F8" s="159">
        <v>985</v>
      </c>
      <c r="G8" s="159">
        <v>1201</v>
      </c>
      <c r="H8" s="159">
        <v>1204</v>
      </c>
      <c r="I8" s="159">
        <v>1202</v>
      </c>
      <c r="J8" s="159">
        <v>942</v>
      </c>
      <c r="K8" s="159">
        <v>1204</v>
      </c>
      <c r="L8" s="159">
        <v>1201</v>
      </c>
      <c r="M8" s="159">
        <v>2356</v>
      </c>
      <c r="N8" s="101">
        <f t="shared" si="1"/>
        <v>14720</v>
      </c>
    </row>
    <row r="9" spans="1:17">
      <c r="A9" s="103" t="s">
        <v>175</v>
      </c>
      <c r="B9" s="155"/>
      <c r="C9" s="155"/>
      <c r="D9" s="155"/>
      <c r="E9" s="155"/>
      <c r="F9" s="155"/>
      <c r="G9" s="155"/>
      <c r="H9" s="155">
        <v>56</v>
      </c>
      <c r="I9" s="155"/>
      <c r="J9" s="155"/>
      <c r="K9" s="155"/>
      <c r="L9" s="155"/>
      <c r="M9" s="155"/>
      <c r="N9" s="101">
        <f t="shared" si="1"/>
        <v>56</v>
      </c>
    </row>
    <row r="10" spans="1:17" ht="10.5" customHeight="1">
      <c r="A10" s="55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1">
        <f t="shared" si="1"/>
        <v>0</v>
      </c>
    </row>
    <row r="11" spans="1:17" ht="10.5" customHeight="1">
      <c r="A11" s="64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1">
        <f t="shared" si="1"/>
        <v>0</v>
      </c>
    </row>
    <row r="12" spans="1:17" ht="10.5" customHeight="1">
      <c r="A12" s="105"/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1">
        <f t="shared" si="1"/>
        <v>0</v>
      </c>
    </row>
    <row r="13" spans="1:17" s="106" customFormat="1" ht="10.5" customHeight="1">
      <c r="A13" s="103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1">
        <f t="shared" si="1"/>
        <v>0</v>
      </c>
      <c r="O13" s="57"/>
    </row>
    <row r="14" spans="1:17" s="106" customFormat="1" ht="14.25" customHeight="1">
      <c r="A14" s="107" t="s">
        <v>180</v>
      </c>
      <c r="B14" s="104">
        <f>+B6+B7+B8+B9</f>
        <v>36188</v>
      </c>
      <c r="C14" s="104">
        <f>+C6+C7+C8+C9</f>
        <v>36107</v>
      </c>
      <c r="D14" s="104">
        <f>+D6+D7+D8+D9</f>
        <v>46057</v>
      </c>
      <c r="E14" s="104">
        <f>+E6+E7+E8+E9</f>
        <v>36347</v>
      </c>
      <c r="F14" s="104">
        <f>+F6+F7+F8+F9</f>
        <v>36071</v>
      </c>
      <c r="G14" s="104">
        <f t="shared" ref="G14:M14" si="2">+G6+G7+G8+G9</f>
        <v>36287</v>
      </c>
      <c r="H14" s="104">
        <f t="shared" si="2"/>
        <v>36246</v>
      </c>
      <c r="I14" s="104">
        <f t="shared" si="2"/>
        <v>36388</v>
      </c>
      <c r="J14" s="104">
        <f t="shared" si="2"/>
        <v>45698</v>
      </c>
      <c r="K14" s="104">
        <f t="shared" si="2"/>
        <v>36290</v>
      </c>
      <c r="L14" s="104">
        <f t="shared" si="2"/>
        <v>39541</v>
      </c>
      <c r="M14" s="104">
        <f t="shared" si="2"/>
        <v>65172</v>
      </c>
      <c r="N14" s="101">
        <f t="shared" si="1"/>
        <v>486392</v>
      </c>
      <c r="O14" s="57"/>
    </row>
    <row r="15" spans="1:17" s="106" customFormat="1" ht="14.25" customHeight="1">
      <c r="A15" s="103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1">
        <f t="shared" si="1"/>
        <v>0</v>
      </c>
      <c r="O15" s="57"/>
    </row>
    <row r="16" spans="1:17" s="106" customFormat="1" ht="18.75" customHeight="1">
      <c r="A16" s="108" t="s">
        <v>182</v>
      </c>
      <c r="B16" s="104"/>
      <c r="C16" s="104">
        <f>C17</f>
        <v>20000</v>
      </c>
      <c r="D16" s="104">
        <f t="shared" ref="D16:M16" si="3">D17</f>
        <v>10000</v>
      </c>
      <c r="E16" s="104">
        <f t="shared" si="3"/>
        <v>9000</v>
      </c>
      <c r="F16" s="104">
        <f t="shared" si="3"/>
        <v>15173</v>
      </c>
      <c r="G16" s="104">
        <f t="shared" si="3"/>
        <v>0</v>
      </c>
      <c r="H16" s="104">
        <f t="shared" si="3"/>
        <v>0</v>
      </c>
      <c r="I16" s="104">
        <f t="shared" si="3"/>
        <v>0</v>
      </c>
      <c r="J16" s="104">
        <f t="shared" si="3"/>
        <v>0</v>
      </c>
      <c r="K16" s="104">
        <f t="shared" si="3"/>
        <v>0</v>
      </c>
      <c r="L16" s="104">
        <f t="shared" si="3"/>
        <v>0</v>
      </c>
      <c r="M16" s="104">
        <f t="shared" si="3"/>
        <v>0</v>
      </c>
      <c r="N16" s="101">
        <f t="shared" si="1"/>
        <v>54173</v>
      </c>
      <c r="O16" s="57"/>
      <c r="Q16" s="109"/>
    </row>
    <row r="17" spans="1:15" ht="14.25" customHeight="1">
      <c r="A17" s="105" t="s">
        <v>195</v>
      </c>
      <c r="B17" s="100"/>
      <c r="C17" s="155">
        <v>20000</v>
      </c>
      <c r="D17" s="155">
        <v>10000</v>
      </c>
      <c r="E17" s="155">
        <v>9000</v>
      </c>
      <c r="F17" s="155">
        <v>15173</v>
      </c>
      <c r="G17" s="100"/>
      <c r="H17" s="100"/>
      <c r="I17" s="100"/>
      <c r="J17" s="100"/>
      <c r="K17" s="100"/>
      <c r="L17" s="100"/>
      <c r="M17" s="100"/>
      <c r="N17" s="101">
        <f t="shared" si="1"/>
        <v>54173</v>
      </c>
    </row>
    <row r="18" spans="1:15" ht="22.5" customHeight="1">
      <c r="A18" s="63" t="s">
        <v>184</v>
      </c>
      <c r="B18" s="110">
        <f>+B14+B16</f>
        <v>36188</v>
      </c>
      <c r="C18" s="110">
        <f>+C14+C16</f>
        <v>56107</v>
      </c>
      <c r="D18" s="110">
        <f>+D14+D16</f>
        <v>56057</v>
      </c>
      <c r="E18" s="110">
        <f>+E14+E16</f>
        <v>45347</v>
      </c>
      <c r="F18" s="110">
        <f>+F14+F16</f>
        <v>51244</v>
      </c>
      <c r="G18" s="110">
        <f t="shared" ref="G18:M18" si="4">+G14+G16</f>
        <v>36287</v>
      </c>
      <c r="H18" s="110">
        <f t="shared" si="4"/>
        <v>36246</v>
      </c>
      <c r="I18" s="110">
        <f t="shared" si="4"/>
        <v>36388</v>
      </c>
      <c r="J18" s="110">
        <f t="shared" si="4"/>
        <v>45698</v>
      </c>
      <c r="K18" s="110">
        <f t="shared" si="4"/>
        <v>36290</v>
      </c>
      <c r="L18" s="110">
        <f t="shared" si="4"/>
        <v>39541</v>
      </c>
      <c r="M18" s="110">
        <f t="shared" si="4"/>
        <v>65172</v>
      </c>
      <c r="N18" s="101">
        <f t="shared" si="1"/>
        <v>540565</v>
      </c>
    </row>
    <row r="19" spans="1:15" ht="10.5" customHeight="1">
      <c r="A19" s="6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1">
        <f t="shared" si="1"/>
        <v>0</v>
      </c>
    </row>
    <row r="20" spans="1:15" ht="26.25" customHeight="1">
      <c r="A20" s="102" t="s">
        <v>186</v>
      </c>
      <c r="B20" s="155"/>
      <c r="C20" s="155"/>
      <c r="D20" s="155"/>
      <c r="E20" s="155"/>
      <c r="F20" s="155"/>
      <c r="G20" s="155"/>
      <c r="H20" s="155"/>
      <c r="I20" s="155"/>
      <c r="J20" s="155">
        <v>35845</v>
      </c>
      <c r="K20" s="155">
        <v>100000</v>
      </c>
      <c r="L20" s="155">
        <v>100000</v>
      </c>
      <c r="M20" s="155">
        <v>103734</v>
      </c>
      <c r="N20" s="101">
        <f t="shared" si="1"/>
        <v>339579</v>
      </c>
    </row>
    <row r="21" spans="1:15" ht="14.25" customHeight="1">
      <c r="A21" s="102" t="s">
        <v>188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1">
        <f t="shared" si="1"/>
        <v>0</v>
      </c>
    </row>
    <row r="22" spans="1:15" ht="14.25" customHeight="1">
      <c r="A22" s="55" t="s">
        <v>159</v>
      </c>
      <c r="B22" s="155"/>
      <c r="C22" s="155"/>
      <c r="D22" s="155"/>
      <c r="E22" s="155"/>
      <c r="F22" s="155"/>
      <c r="G22" s="155"/>
      <c r="H22" s="155"/>
      <c r="I22" s="155"/>
      <c r="J22" s="155">
        <v>1000</v>
      </c>
      <c r="K22" s="155"/>
      <c r="L22" s="155"/>
      <c r="M22" s="155"/>
      <c r="N22" s="101">
        <f t="shared" si="1"/>
        <v>1000</v>
      </c>
    </row>
    <row r="23" spans="1:15" ht="14.25" customHeight="1">
      <c r="A23" s="107" t="s">
        <v>191</v>
      </c>
      <c r="B23" s="111">
        <f>+B20+B21+B22</f>
        <v>0</v>
      </c>
      <c r="C23" s="111">
        <f>+C20+C21+C22</f>
        <v>0</v>
      </c>
      <c r="D23" s="111">
        <f>+D20+D21+D22</f>
        <v>0</v>
      </c>
      <c r="E23" s="111">
        <f>+E20+E21+E22</f>
        <v>0</v>
      </c>
      <c r="F23" s="111">
        <f>+F20+F21+F22</f>
        <v>0</v>
      </c>
      <c r="G23" s="111">
        <f t="shared" ref="G23:M23" si="5">+G20+G21+G22</f>
        <v>0</v>
      </c>
      <c r="H23" s="111">
        <f t="shared" si="5"/>
        <v>0</v>
      </c>
      <c r="I23" s="111">
        <f t="shared" si="5"/>
        <v>0</v>
      </c>
      <c r="J23" s="111">
        <f t="shared" si="5"/>
        <v>36845</v>
      </c>
      <c r="K23" s="111">
        <f t="shared" si="5"/>
        <v>100000</v>
      </c>
      <c r="L23" s="111">
        <f t="shared" si="5"/>
        <v>100000</v>
      </c>
      <c r="M23" s="111">
        <f t="shared" si="5"/>
        <v>103734</v>
      </c>
      <c r="N23" s="101">
        <f t="shared" si="1"/>
        <v>340579</v>
      </c>
    </row>
    <row r="24" spans="1:15" ht="14.25" customHeight="1">
      <c r="A24" s="55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1">
        <f t="shared" si="1"/>
        <v>0</v>
      </c>
    </row>
    <row r="25" spans="1:15" ht="14.25" customHeight="1">
      <c r="A25" s="108" t="s">
        <v>193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1">
        <f t="shared" si="1"/>
        <v>0</v>
      </c>
    </row>
    <row r="26" spans="1:15" ht="14.25" customHeight="1">
      <c r="A26" s="112" t="s">
        <v>195</v>
      </c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1">
        <f t="shared" si="1"/>
        <v>0</v>
      </c>
    </row>
    <row r="27" spans="1:15" ht="14.25" customHeight="1">
      <c r="A27" s="55"/>
      <c r="B27" s="113"/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01">
        <f t="shared" si="1"/>
        <v>0</v>
      </c>
    </row>
    <row r="28" spans="1:15" ht="21.75" customHeight="1">
      <c r="A28" s="63" t="s">
        <v>196</v>
      </c>
      <c r="B28" s="113">
        <f>+B23+B25</f>
        <v>0</v>
      </c>
      <c r="C28" s="113">
        <f>+C23+C25</f>
        <v>0</v>
      </c>
      <c r="D28" s="113">
        <f>+D23+D25</f>
        <v>0</v>
      </c>
      <c r="E28" s="113">
        <f>+E23+E25</f>
        <v>0</v>
      </c>
      <c r="F28" s="113">
        <f>+F23+F25</f>
        <v>0</v>
      </c>
      <c r="G28" s="113">
        <f t="shared" ref="G28:M28" si="6">+G23+G25</f>
        <v>0</v>
      </c>
      <c r="H28" s="113">
        <f t="shared" si="6"/>
        <v>0</v>
      </c>
      <c r="I28" s="113">
        <f t="shared" si="6"/>
        <v>0</v>
      </c>
      <c r="J28" s="113">
        <f t="shared" si="6"/>
        <v>36845</v>
      </c>
      <c r="K28" s="113">
        <f t="shared" si="6"/>
        <v>100000</v>
      </c>
      <c r="L28" s="113">
        <f t="shared" si="6"/>
        <v>100000</v>
      </c>
      <c r="M28" s="113">
        <f t="shared" si="6"/>
        <v>103734</v>
      </c>
      <c r="N28" s="101">
        <f t="shared" si="1"/>
        <v>340579</v>
      </c>
    </row>
    <row r="29" spans="1:15" ht="14.25" customHeight="1">
      <c r="A29" s="61"/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01">
        <f t="shared" si="1"/>
        <v>0</v>
      </c>
    </row>
    <row r="30" spans="1:15" s="118" customFormat="1" ht="24" customHeight="1">
      <c r="A30" s="114" t="s">
        <v>198</v>
      </c>
      <c r="B30" s="115">
        <f>+B14+B23</f>
        <v>36188</v>
      </c>
      <c r="C30" s="115">
        <f>+C14+C23</f>
        <v>36107</v>
      </c>
      <c r="D30" s="115">
        <f>+D14+D23</f>
        <v>46057</v>
      </c>
      <c r="E30" s="115">
        <f>+E14+E23</f>
        <v>36347</v>
      </c>
      <c r="F30" s="115">
        <f>+F14+F23</f>
        <v>36071</v>
      </c>
      <c r="G30" s="115">
        <f t="shared" ref="G30:M30" si="7">+G14+G23</f>
        <v>36287</v>
      </c>
      <c r="H30" s="115">
        <f t="shared" si="7"/>
        <v>36246</v>
      </c>
      <c r="I30" s="115">
        <f t="shared" si="7"/>
        <v>36388</v>
      </c>
      <c r="J30" s="115">
        <f t="shared" si="7"/>
        <v>82543</v>
      </c>
      <c r="K30" s="115">
        <f t="shared" si="7"/>
        <v>136290</v>
      </c>
      <c r="L30" s="115">
        <f t="shared" si="7"/>
        <v>139541</v>
      </c>
      <c r="M30" s="115">
        <f t="shared" si="7"/>
        <v>168906</v>
      </c>
      <c r="N30" s="116">
        <f t="shared" si="1"/>
        <v>826971</v>
      </c>
      <c r="O30" s="117"/>
    </row>
    <row r="31" spans="1:15" ht="14.25" customHeight="1">
      <c r="A31" s="119"/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01">
        <f t="shared" si="1"/>
        <v>0</v>
      </c>
    </row>
    <row r="32" spans="1:15" ht="21.75" customHeight="1">
      <c r="A32" s="121" t="s">
        <v>200</v>
      </c>
      <c r="B32" s="120">
        <f>+B16+B25</f>
        <v>0</v>
      </c>
      <c r="C32" s="120">
        <f t="shared" ref="C32:M32" si="8">+C16+C25</f>
        <v>20000</v>
      </c>
      <c r="D32" s="120">
        <f t="shared" si="8"/>
        <v>10000</v>
      </c>
      <c r="E32" s="120">
        <f t="shared" si="8"/>
        <v>9000</v>
      </c>
      <c r="F32" s="120">
        <f t="shared" si="8"/>
        <v>15173</v>
      </c>
      <c r="G32" s="120">
        <f t="shared" si="8"/>
        <v>0</v>
      </c>
      <c r="H32" s="120">
        <f t="shared" si="8"/>
        <v>0</v>
      </c>
      <c r="I32" s="120">
        <f t="shared" si="8"/>
        <v>0</v>
      </c>
      <c r="J32" s="120">
        <f t="shared" si="8"/>
        <v>0</v>
      </c>
      <c r="K32" s="120">
        <f t="shared" si="8"/>
        <v>0</v>
      </c>
      <c r="L32" s="120">
        <f t="shared" si="8"/>
        <v>0</v>
      </c>
      <c r="M32" s="120">
        <f t="shared" si="8"/>
        <v>0</v>
      </c>
      <c r="N32" s="101">
        <f t="shared" si="1"/>
        <v>54173</v>
      </c>
    </row>
    <row r="33" spans="1:18" ht="14.25" customHeight="1">
      <c r="A33" s="61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01">
        <f t="shared" si="1"/>
        <v>0</v>
      </c>
    </row>
    <row r="34" spans="1:18" ht="14.25" customHeight="1">
      <c r="A34" s="64" t="s">
        <v>202</v>
      </c>
      <c r="B34" s="123">
        <f>+B18+B28</f>
        <v>36188</v>
      </c>
      <c r="C34" s="123">
        <f>+C18+C28</f>
        <v>56107</v>
      </c>
      <c r="D34" s="123">
        <f>+D18+D28</f>
        <v>56057</v>
      </c>
      <c r="E34" s="123">
        <f>+E18+E28</f>
        <v>45347</v>
      </c>
      <c r="F34" s="123">
        <f>+F18+F28</f>
        <v>51244</v>
      </c>
      <c r="G34" s="123">
        <f t="shared" ref="G34:M34" si="9">+G18+G28</f>
        <v>36287</v>
      </c>
      <c r="H34" s="123">
        <f t="shared" si="9"/>
        <v>36246</v>
      </c>
      <c r="I34" s="123">
        <f t="shared" si="9"/>
        <v>36388</v>
      </c>
      <c r="J34" s="123">
        <f t="shared" si="9"/>
        <v>82543</v>
      </c>
      <c r="K34" s="123">
        <f t="shared" si="9"/>
        <v>136290</v>
      </c>
      <c r="L34" s="123">
        <f t="shared" si="9"/>
        <v>139541</v>
      </c>
      <c r="M34" s="123">
        <f t="shared" si="9"/>
        <v>168906</v>
      </c>
      <c r="N34" s="101">
        <f t="shared" si="1"/>
        <v>881144</v>
      </c>
    </row>
    <row r="35" spans="1:18" ht="14.25" customHeight="1">
      <c r="A35" s="55" t="s">
        <v>170</v>
      </c>
      <c r="B35" s="124">
        <v>11770</v>
      </c>
      <c r="C35" s="124">
        <v>11770</v>
      </c>
      <c r="D35" s="124">
        <v>11770</v>
      </c>
      <c r="E35" s="124">
        <v>11770</v>
      </c>
      <c r="F35" s="124">
        <v>11770</v>
      </c>
      <c r="G35" s="124">
        <v>11770</v>
      </c>
      <c r="H35" s="124">
        <v>11770</v>
      </c>
      <c r="I35" s="124">
        <v>11770</v>
      </c>
      <c r="J35" s="124">
        <v>11770</v>
      </c>
      <c r="K35" s="124">
        <v>11770</v>
      </c>
      <c r="L35" s="124">
        <v>11770</v>
      </c>
      <c r="M35" s="124">
        <v>11770</v>
      </c>
      <c r="N35" s="101">
        <f t="shared" si="1"/>
        <v>141240</v>
      </c>
    </row>
    <row r="36" spans="1:18" ht="27.75" customHeight="1">
      <c r="A36" s="60" t="s">
        <v>172</v>
      </c>
      <c r="B36" s="125">
        <v>2421</v>
      </c>
      <c r="C36" s="125">
        <v>2421</v>
      </c>
      <c r="D36" s="125">
        <v>2421</v>
      </c>
      <c r="E36" s="125">
        <v>2421</v>
      </c>
      <c r="F36" s="125">
        <v>2421</v>
      </c>
      <c r="G36" s="125">
        <v>2421</v>
      </c>
      <c r="H36" s="125">
        <v>2421</v>
      </c>
      <c r="I36" s="125">
        <v>2421</v>
      </c>
      <c r="J36" s="125">
        <v>2421</v>
      </c>
      <c r="K36" s="125">
        <v>2421</v>
      </c>
      <c r="L36" s="125">
        <v>2421</v>
      </c>
      <c r="M36" s="125">
        <v>2429</v>
      </c>
      <c r="N36" s="101">
        <f t="shared" si="1"/>
        <v>29060</v>
      </c>
    </row>
    <row r="37" spans="1:18" ht="14.25" customHeight="1">
      <c r="A37" s="55" t="s">
        <v>174</v>
      </c>
      <c r="B37" s="155">
        <v>7623</v>
      </c>
      <c r="C37" s="155">
        <v>7623</v>
      </c>
      <c r="D37" s="155">
        <v>7623</v>
      </c>
      <c r="E37" s="155">
        <v>7623</v>
      </c>
      <c r="F37" s="155">
        <v>7623</v>
      </c>
      <c r="G37" s="155">
        <v>7623</v>
      </c>
      <c r="H37" s="155">
        <v>7623</v>
      </c>
      <c r="I37" s="155">
        <v>7623</v>
      </c>
      <c r="J37" s="155">
        <v>7623</v>
      </c>
      <c r="K37" s="155">
        <v>6488</v>
      </c>
      <c r="L37" s="155">
        <v>6488</v>
      </c>
      <c r="M37" s="155">
        <v>6486</v>
      </c>
      <c r="N37" s="101">
        <f t="shared" si="1"/>
        <v>88069</v>
      </c>
    </row>
    <row r="38" spans="1:18" ht="14.25" customHeight="1">
      <c r="A38" s="55" t="s">
        <v>176</v>
      </c>
      <c r="B38" s="110">
        <v>8000</v>
      </c>
      <c r="C38" s="110">
        <v>9500</v>
      </c>
      <c r="D38" s="110">
        <v>3500</v>
      </c>
      <c r="E38" s="110">
        <v>300</v>
      </c>
      <c r="F38" s="110">
        <v>300</v>
      </c>
      <c r="G38" s="110">
        <v>300</v>
      </c>
      <c r="H38" s="110">
        <v>350</v>
      </c>
      <c r="I38" s="110">
        <v>100</v>
      </c>
      <c r="J38" s="110">
        <v>20</v>
      </c>
      <c r="K38" s="110">
        <v>20</v>
      </c>
      <c r="L38" s="110">
        <v>300</v>
      </c>
      <c r="M38" s="110">
        <v>10400</v>
      </c>
      <c r="N38" s="101">
        <f t="shared" si="1"/>
        <v>33090</v>
      </c>
    </row>
    <row r="39" spans="1:18" s="106" customFormat="1" ht="14.25" customHeight="1">
      <c r="A39" s="55" t="s">
        <v>177</v>
      </c>
      <c r="B39" s="155">
        <v>6374</v>
      </c>
      <c r="C39" s="155">
        <v>13786</v>
      </c>
      <c r="D39" s="155">
        <v>30743</v>
      </c>
      <c r="E39" s="155">
        <v>23233</v>
      </c>
      <c r="F39" s="155">
        <v>24396</v>
      </c>
      <c r="G39" s="155">
        <v>14173</v>
      </c>
      <c r="H39" s="155">
        <v>14082</v>
      </c>
      <c r="I39" s="155">
        <v>14474</v>
      </c>
      <c r="J39" s="155">
        <v>24864</v>
      </c>
      <c r="K39" s="155">
        <v>15591</v>
      </c>
      <c r="L39" s="155">
        <v>18562</v>
      </c>
      <c r="M39" s="155">
        <v>37821</v>
      </c>
      <c r="N39" s="101">
        <f t="shared" si="1"/>
        <v>238099</v>
      </c>
      <c r="O39" s="57"/>
      <c r="P39" s="126"/>
    </row>
    <row r="40" spans="1:18" s="106" customFormat="1" ht="14.25" customHeight="1">
      <c r="A40" s="127" t="s">
        <v>178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1">
        <f t="shared" si="1"/>
        <v>0</v>
      </c>
      <c r="O40" s="57"/>
      <c r="P40" s="126"/>
    </row>
    <row r="41" spans="1:18" s="106" customFormat="1" ht="14.25" customHeight="1">
      <c r="A41" s="103" t="s">
        <v>179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1">
        <f t="shared" si="1"/>
        <v>0</v>
      </c>
      <c r="O41" s="57"/>
      <c r="P41" s="126"/>
    </row>
    <row r="42" spans="1:18" s="106" customFormat="1" ht="14.25" customHeight="1">
      <c r="A42" s="128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1">
        <f t="shared" si="1"/>
        <v>0</v>
      </c>
      <c r="O42" s="57"/>
      <c r="P42" s="126"/>
    </row>
    <row r="43" spans="1:18" s="106" customFormat="1" ht="14.25" customHeight="1">
      <c r="A43" s="129" t="s">
        <v>181</v>
      </c>
      <c r="B43" s="111">
        <f>+B35+B36+B37+B38+B39</f>
        <v>36188</v>
      </c>
      <c r="C43" s="111">
        <f>+C35+C36+C37+C38+C39</f>
        <v>45100</v>
      </c>
      <c r="D43" s="111">
        <f>+D35+D36+D37+D38+D39</f>
        <v>56057</v>
      </c>
      <c r="E43" s="111">
        <f>+E35+E36+E37+E38+E39</f>
        <v>45347</v>
      </c>
      <c r="F43" s="111">
        <f>+F35+F36+F37+F38+F39</f>
        <v>46510</v>
      </c>
      <c r="G43" s="111">
        <f t="shared" ref="G43:M43" si="10">+G35+G36+G37+G38+G39</f>
        <v>36287</v>
      </c>
      <c r="H43" s="111">
        <f t="shared" si="10"/>
        <v>36246</v>
      </c>
      <c r="I43" s="111">
        <f t="shared" si="10"/>
        <v>36388</v>
      </c>
      <c r="J43" s="111">
        <f t="shared" si="10"/>
        <v>46698</v>
      </c>
      <c r="K43" s="111">
        <f t="shared" si="10"/>
        <v>36290</v>
      </c>
      <c r="L43" s="111">
        <f t="shared" si="10"/>
        <v>39541</v>
      </c>
      <c r="M43" s="111">
        <f t="shared" si="10"/>
        <v>68906</v>
      </c>
      <c r="N43" s="101">
        <f t="shared" si="1"/>
        <v>529558</v>
      </c>
      <c r="O43" s="57"/>
      <c r="P43" s="126"/>
    </row>
    <row r="44" spans="1:18" s="106" customFormat="1" ht="14.25" customHeight="1">
      <c r="A44" s="62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01">
        <f t="shared" si="1"/>
        <v>0</v>
      </c>
      <c r="O44" s="57"/>
      <c r="P44" s="126"/>
    </row>
    <row r="45" spans="1:18" s="106" customFormat="1" ht="24" customHeight="1">
      <c r="A45" s="129" t="s">
        <v>183</v>
      </c>
      <c r="B45" s="155"/>
      <c r="C45" s="155">
        <v>11007</v>
      </c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01">
        <f t="shared" si="1"/>
        <v>11007</v>
      </c>
      <c r="O45" s="57"/>
      <c r="P45" s="131"/>
      <c r="Q45" s="109"/>
      <c r="R45" s="109"/>
    </row>
    <row r="46" spans="1:18" s="106" customFormat="1" ht="14.25" customHeight="1">
      <c r="A46" s="132"/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01">
        <f t="shared" si="1"/>
        <v>0</v>
      </c>
      <c r="O46" s="57"/>
      <c r="P46" s="131"/>
      <c r="Q46" s="109"/>
      <c r="R46" s="109"/>
    </row>
    <row r="47" spans="1:18" s="106" customFormat="1" ht="14.25" customHeight="1">
      <c r="A47" s="129" t="s">
        <v>185</v>
      </c>
      <c r="B47" s="130">
        <f>+B43+B45</f>
        <v>36188</v>
      </c>
      <c r="C47" s="130">
        <f>+C43+C45</f>
        <v>56107</v>
      </c>
      <c r="D47" s="130">
        <f>+D43+D45</f>
        <v>56057</v>
      </c>
      <c r="E47" s="130">
        <f>+E43+E45</f>
        <v>45347</v>
      </c>
      <c r="F47" s="130">
        <f>+F43+F45</f>
        <v>46510</v>
      </c>
      <c r="G47" s="130">
        <f t="shared" ref="G47:M47" si="11">+G43+G45</f>
        <v>36287</v>
      </c>
      <c r="H47" s="130">
        <f t="shared" si="11"/>
        <v>36246</v>
      </c>
      <c r="I47" s="130">
        <f t="shared" si="11"/>
        <v>36388</v>
      </c>
      <c r="J47" s="130">
        <f t="shared" si="11"/>
        <v>46698</v>
      </c>
      <c r="K47" s="130">
        <f t="shared" si="11"/>
        <v>36290</v>
      </c>
      <c r="L47" s="130">
        <f t="shared" si="11"/>
        <v>39541</v>
      </c>
      <c r="M47" s="130">
        <f t="shared" si="11"/>
        <v>68906</v>
      </c>
      <c r="N47" s="101">
        <f t="shared" si="1"/>
        <v>540565</v>
      </c>
      <c r="O47" s="57"/>
      <c r="P47" s="131"/>
      <c r="Q47" s="109"/>
      <c r="R47" s="109"/>
    </row>
    <row r="48" spans="1:18" s="106" customFormat="1" ht="14.25" customHeight="1">
      <c r="A48" s="62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01">
        <f t="shared" si="1"/>
        <v>0</v>
      </c>
      <c r="O48" s="57"/>
      <c r="P48" s="131"/>
      <c r="Q48" s="109"/>
      <c r="R48" s="109"/>
    </row>
    <row r="49" spans="1:18" s="106" customFormat="1" ht="14.25" customHeight="1">
      <c r="A49" s="62" t="s">
        <v>187</v>
      </c>
      <c r="B49" s="130"/>
      <c r="C49" s="130"/>
      <c r="D49" s="130"/>
      <c r="E49" s="130"/>
      <c r="F49" s="130"/>
      <c r="G49" s="130"/>
      <c r="H49" s="130"/>
      <c r="I49" s="130"/>
      <c r="J49" s="155">
        <v>35845</v>
      </c>
      <c r="K49" s="155">
        <v>100000</v>
      </c>
      <c r="L49" s="155">
        <v>100000</v>
      </c>
      <c r="M49" s="155">
        <v>100000</v>
      </c>
      <c r="N49" s="101">
        <f t="shared" si="1"/>
        <v>335845</v>
      </c>
      <c r="O49" s="57"/>
      <c r="P49" s="131"/>
      <c r="Q49" s="109"/>
      <c r="R49" s="109"/>
    </row>
    <row r="50" spans="1:18" s="106" customFormat="1" ht="14.25" customHeight="1">
      <c r="A50" s="62" t="s">
        <v>189</v>
      </c>
      <c r="B50" s="155"/>
      <c r="C50" s="155"/>
      <c r="D50" s="155"/>
      <c r="E50" s="155"/>
      <c r="F50" s="155">
        <v>4734</v>
      </c>
      <c r="G50" s="155"/>
      <c r="H50" s="155"/>
      <c r="I50" s="155"/>
      <c r="J50" s="155"/>
      <c r="K50" s="155"/>
      <c r="L50" s="155"/>
      <c r="M50" s="155"/>
      <c r="N50" s="101">
        <f t="shared" si="1"/>
        <v>4734</v>
      </c>
      <c r="O50" s="57"/>
      <c r="P50" s="131"/>
      <c r="Q50" s="109"/>
      <c r="R50" s="109"/>
    </row>
    <row r="51" spans="1:18" s="106" customFormat="1" ht="14.25" customHeight="1">
      <c r="A51" s="62" t="s">
        <v>190</v>
      </c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01">
        <f t="shared" si="1"/>
        <v>0</v>
      </c>
      <c r="O51" s="57"/>
      <c r="P51" s="131"/>
      <c r="Q51" s="109"/>
      <c r="R51" s="109"/>
    </row>
    <row r="52" spans="1:18" s="106" customFormat="1" ht="14.25" customHeight="1">
      <c r="A52" s="129" t="s">
        <v>192</v>
      </c>
      <c r="B52" s="130">
        <f>+B49+B50+B51</f>
        <v>0</v>
      </c>
      <c r="C52" s="130">
        <f>+C49+C50+C51</f>
        <v>0</v>
      </c>
      <c r="D52" s="130">
        <f>+D49+D50+D51</f>
        <v>0</v>
      </c>
      <c r="E52" s="130">
        <f>+E49+E50+E51</f>
        <v>0</v>
      </c>
      <c r="F52" s="130">
        <f>+F49+F50+F51</f>
        <v>4734</v>
      </c>
      <c r="G52" s="130">
        <f t="shared" ref="G52:M52" si="12">+G49+G50+G51</f>
        <v>0</v>
      </c>
      <c r="H52" s="130">
        <f t="shared" si="12"/>
        <v>0</v>
      </c>
      <c r="I52" s="130">
        <f t="shared" si="12"/>
        <v>0</v>
      </c>
      <c r="J52" s="130">
        <f t="shared" si="12"/>
        <v>35845</v>
      </c>
      <c r="K52" s="130">
        <f t="shared" si="12"/>
        <v>100000</v>
      </c>
      <c r="L52" s="130">
        <f t="shared" si="12"/>
        <v>100000</v>
      </c>
      <c r="M52" s="130">
        <f t="shared" si="12"/>
        <v>100000</v>
      </c>
      <c r="N52" s="101">
        <f t="shared" si="1"/>
        <v>340579</v>
      </c>
      <c r="O52" s="57"/>
      <c r="P52" s="131"/>
      <c r="Q52" s="109"/>
      <c r="R52" s="109"/>
    </row>
    <row r="53" spans="1:18" s="106" customFormat="1" ht="14.25" customHeight="1">
      <c r="A53" s="103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01">
        <f t="shared" si="1"/>
        <v>0</v>
      </c>
      <c r="O53" s="57"/>
      <c r="P53" s="131"/>
      <c r="Q53" s="109"/>
      <c r="R53" s="109"/>
    </row>
    <row r="54" spans="1:18" s="106" customFormat="1" ht="14.25" customHeight="1">
      <c r="A54" s="108" t="s">
        <v>194</v>
      </c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01">
        <f t="shared" si="1"/>
        <v>0</v>
      </c>
      <c r="O54" s="57"/>
      <c r="P54" s="131"/>
      <c r="Q54" s="109"/>
      <c r="R54" s="109"/>
    </row>
    <row r="55" spans="1:18" s="106" customFormat="1" ht="14.25" customHeight="1">
      <c r="A55" s="108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01">
        <f t="shared" si="1"/>
        <v>0</v>
      </c>
      <c r="O55" s="57"/>
      <c r="P55" s="131"/>
      <c r="Q55" s="109"/>
      <c r="R55" s="109"/>
    </row>
    <row r="56" spans="1:18" s="106" customFormat="1" ht="14.25" customHeight="1">
      <c r="A56" s="103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01">
        <f t="shared" si="1"/>
        <v>0</v>
      </c>
      <c r="O56" s="57"/>
      <c r="P56" s="131"/>
      <c r="Q56" s="109"/>
      <c r="R56" s="109"/>
    </row>
    <row r="57" spans="1:18" s="106" customFormat="1" ht="14.25" customHeight="1">
      <c r="A57" s="108" t="s">
        <v>197</v>
      </c>
      <c r="B57" s="130">
        <f>+B52+B54</f>
        <v>0</v>
      </c>
      <c r="C57" s="130">
        <f>+C52+C54</f>
        <v>0</v>
      </c>
      <c r="D57" s="130">
        <f>+D52+D54</f>
        <v>0</v>
      </c>
      <c r="E57" s="130">
        <f>+E52+E54</f>
        <v>0</v>
      </c>
      <c r="F57" s="130">
        <f>+F52+F54</f>
        <v>4734</v>
      </c>
      <c r="G57" s="130">
        <f t="shared" ref="G57:M57" si="13">+G52+G54</f>
        <v>0</v>
      </c>
      <c r="H57" s="130">
        <f t="shared" si="13"/>
        <v>0</v>
      </c>
      <c r="I57" s="130">
        <f t="shared" si="13"/>
        <v>0</v>
      </c>
      <c r="J57" s="130">
        <v>35845</v>
      </c>
      <c r="K57" s="130">
        <f t="shared" si="13"/>
        <v>100000</v>
      </c>
      <c r="L57" s="130">
        <f t="shared" si="13"/>
        <v>100000</v>
      </c>
      <c r="M57" s="130">
        <f t="shared" si="13"/>
        <v>100000</v>
      </c>
      <c r="N57" s="101">
        <f t="shared" si="1"/>
        <v>340579</v>
      </c>
      <c r="O57" s="57"/>
      <c r="P57" s="131"/>
      <c r="Q57" s="109"/>
      <c r="R57" s="109"/>
    </row>
    <row r="58" spans="1:18" s="106" customFormat="1" ht="14.25" customHeight="1">
      <c r="A58" s="128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01">
        <f t="shared" si="1"/>
        <v>0</v>
      </c>
      <c r="O58" s="57"/>
      <c r="P58" s="131"/>
      <c r="Q58" s="109"/>
      <c r="R58" s="109"/>
    </row>
    <row r="59" spans="1:18" s="137" customFormat="1" ht="14.25" customHeight="1">
      <c r="A59" s="133" t="s">
        <v>199</v>
      </c>
      <c r="B59" s="134">
        <f>+B43+B52</f>
        <v>36188</v>
      </c>
      <c r="C59" s="134">
        <f>+C43+C52</f>
        <v>45100</v>
      </c>
      <c r="D59" s="134">
        <f>+D43+D52</f>
        <v>56057</v>
      </c>
      <c r="E59" s="134">
        <f>+E43+E52</f>
        <v>45347</v>
      </c>
      <c r="F59" s="134">
        <f>+F43+F52</f>
        <v>51244</v>
      </c>
      <c r="G59" s="134">
        <f t="shared" ref="G59:M59" si="14">+G43+G52</f>
        <v>36287</v>
      </c>
      <c r="H59" s="134">
        <f t="shared" si="14"/>
        <v>36246</v>
      </c>
      <c r="I59" s="134">
        <f t="shared" si="14"/>
        <v>36388</v>
      </c>
      <c r="J59" s="134">
        <f t="shared" si="14"/>
        <v>82543</v>
      </c>
      <c r="K59" s="134">
        <f t="shared" si="14"/>
        <v>136290</v>
      </c>
      <c r="L59" s="134">
        <f t="shared" si="14"/>
        <v>139541</v>
      </c>
      <c r="M59" s="134">
        <f t="shared" si="14"/>
        <v>168906</v>
      </c>
      <c r="N59" s="116">
        <f t="shared" si="1"/>
        <v>870137</v>
      </c>
      <c r="O59" s="117"/>
      <c r="P59" s="135"/>
      <c r="Q59" s="136"/>
      <c r="R59" s="136"/>
    </row>
    <row r="60" spans="1:18" s="106" customFormat="1" ht="14.25" customHeight="1">
      <c r="A60" s="138"/>
      <c r="B60" s="100"/>
      <c r="C60" s="100"/>
      <c r="D60" s="100"/>
      <c r="E60" s="100"/>
      <c r="F60" s="100"/>
      <c r="G60" s="100"/>
      <c r="H60" s="100"/>
      <c r="I60" s="100"/>
      <c r="J60" s="100"/>
      <c r="K60" s="100"/>
      <c r="L60" s="100"/>
      <c r="M60" s="100"/>
      <c r="N60" s="101">
        <f t="shared" si="1"/>
        <v>0</v>
      </c>
      <c r="O60" s="57"/>
      <c r="P60" s="131"/>
      <c r="Q60" s="109"/>
      <c r="R60" s="109"/>
    </row>
    <row r="61" spans="1:18" s="106" customFormat="1" ht="14.25" customHeight="1">
      <c r="A61" s="108" t="s">
        <v>201</v>
      </c>
      <c r="B61" s="130">
        <f>+B45+B54</f>
        <v>0</v>
      </c>
      <c r="C61" s="130">
        <f>+C45+C54</f>
        <v>11007</v>
      </c>
      <c r="D61" s="130">
        <f>+D45+D54</f>
        <v>0</v>
      </c>
      <c r="E61" s="130">
        <f>+E45+E54</f>
        <v>0</v>
      </c>
      <c r="F61" s="130">
        <f>+F45+F54</f>
        <v>0</v>
      </c>
      <c r="G61" s="130">
        <f t="shared" ref="G61:M61" si="15">+G45+G54</f>
        <v>0</v>
      </c>
      <c r="H61" s="130">
        <f t="shared" si="15"/>
        <v>0</v>
      </c>
      <c r="I61" s="130">
        <f t="shared" si="15"/>
        <v>0</v>
      </c>
      <c r="J61" s="130">
        <f t="shared" si="15"/>
        <v>0</v>
      </c>
      <c r="K61" s="130">
        <f t="shared" si="15"/>
        <v>0</v>
      </c>
      <c r="L61" s="130">
        <f t="shared" si="15"/>
        <v>0</v>
      </c>
      <c r="M61" s="130">
        <f t="shared" si="15"/>
        <v>0</v>
      </c>
      <c r="N61" s="101">
        <f t="shared" si="1"/>
        <v>11007</v>
      </c>
      <c r="O61" s="57"/>
      <c r="P61" s="131"/>
      <c r="Q61" s="109"/>
      <c r="R61" s="109"/>
    </row>
    <row r="62" spans="1:18" s="106" customFormat="1" ht="14.25" customHeight="1">
      <c r="A62" s="128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01">
        <f t="shared" si="1"/>
        <v>0</v>
      </c>
      <c r="O62" s="57"/>
      <c r="P62" s="131"/>
      <c r="Q62" s="109"/>
      <c r="R62" s="109"/>
    </row>
    <row r="63" spans="1:18" s="106" customFormat="1" ht="14.25" customHeight="1">
      <c r="A63" s="64" t="s">
        <v>203</v>
      </c>
      <c r="B63" s="111">
        <f>+B47+B57</f>
        <v>36188</v>
      </c>
      <c r="C63" s="111">
        <f>+C47+C57</f>
        <v>56107</v>
      </c>
      <c r="D63" s="111">
        <f>+D47+D57</f>
        <v>56057</v>
      </c>
      <c r="E63" s="111">
        <f>+E47+E57</f>
        <v>45347</v>
      </c>
      <c r="F63" s="111">
        <f>+F47+F57</f>
        <v>51244</v>
      </c>
      <c r="G63" s="111">
        <f t="shared" ref="G63:M63" si="16">+G47+G57</f>
        <v>36287</v>
      </c>
      <c r="H63" s="111">
        <f t="shared" si="16"/>
        <v>36246</v>
      </c>
      <c r="I63" s="111">
        <f t="shared" si="16"/>
        <v>36388</v>
      </c>
      <c r="J63" s="111">
        <f t="shared" si="16"/>
        <v>82543</v>
      </c>
      <c r="K63" s="111">
        <f t="shared" si="16"/>
        <v>136290</v>
      </c>
      <c r="L63" s="111">
        <f t="shared" si="16"/>
        <v>139541</v>
      </c>
      <c r="M63" s="111">
        <f t="shared" si="16"/>
        <v>168906</v>
      </c>
      <c r="N63" s="101">
        <f>SUM(B63:M63)</f>
        <v>881144</v>
      </c>
      <c r="O63" s="57"/>
      <c r="P63" s="131"/>
      <c r="Q63" s="109"/>
      <c r="R63" s="109"/>
    </row>
    <row r="64" spans="1:18" ht="14.25" customHeight="1">
      <c r="A64" s="139" t="s">
        <v>240</v>
      </c>
      <c r="B64" s="140">
        <f t="shared" ref="B64:M64" si="17">+B34-B63</f>
        <v>0</v>
      </c>
      <c r="C64" s="140">
        <f t="shared" si="17"/>
        <v>0</v>
      </c>
      <c r="D64" s="140">
        <f t="shared" si="17"/>
        <v>0</v>
      </c>
      <c r="E64" s="140">
        <f t="shared" si="17"/>
        <v>0</v>
      </c>
      <c r="F64" s="140">
        <f t="shared" si="17"/>
        <v>0</v>
      </c>
      <c r="G64" s="140">
        <f t="shared" si="17"/>
        <v>0</v>
      </c>
      <c r="H64" s="140">
        <f t="shared" si="17"/>
        <v>0</v>
      </c>
      <c r="I64" s="140">
        <f t="shared" si="17"/>
        <v>0</v>
      </c>
      <c r="J64" s="140">
        <f t="shared" si="17"/>
        <v>0</v>
      </c>
      <c r="K64" s="140">
        <f t="shared" si="17"/>
        <v>0</v>
      </c>
      <c r="L64" s="140">
        <f t="shared" si="17"/>
        <v>0</v>
      </c>
      <c r="M64" s="140">
        <f t="shared" si="17"/>
        <v>0</v>
      </c>
      <c r="N64" s="101">
        <f>SUM(B64:M64)</f>
        <v>0</v>
      </c>
    </row>
    <row r="65" spans="1:14" ht="14.25" customHeight="1" thickBot="1">
      <c r="A65" s="141" t="s">
        <v>241</v>
      </c>
      <c r="B65" s="142">
        <f>+B5+B64-B26-B17</f>
        <v>39000</v>
      </c>
      <c r="C65" s="142">
        <f t="shared" ref="C65:M65" si="18">+C5+C64-C26-C17</f>
        <v>19000</v>
      </c>
      <c r="D65" s="142">
        <f t="shared" si="18"/>
        <v>9000</v>
      </c>
      <c r="E65" s="142">
        <f t="shared" si="18"/>
        <v>0</v>
      </c>
      <c r="F65" s="142">
        <f t="shared" si="18"/>
        <v>-15173</v>
      </c>
      <c r="G65" s="142">
        <f t="shared" si="18"/>
        <v>-15173</v>
      </c>
      <c r="H65" s="142">
        <f t="shared" si="18"/>
        <v>-15173</v>
      </c>
      <c r="I65" s="142">
        <f t="shared" si="18"/>
        <v>-15173</v>
      </c>
      <c r="J65" s="142">
        <f t="shared" si="18"/>
        <v>-15173</v>
      </c>
      <c r="K65" s="142">
        <f t="shared" si="18"/>
        <v>-15173</v>
      </c>
      <c r="L65" s="142">
        <f t="shared" si="18"/>
        <v>-15173</v>
      </c>
      <c r="M65" s="142">
        <f t="shared" si="18"/>
        <v>-15173</v>
      </c>
      <c r="N65" s="101"/>
    </row>
    <row r="66" spans="1:14"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</row>
    <row r="67" spans="1:14"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</row>
    <row r="68" spans="1:14"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</row>
    <row r="69" spans="1:14"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</row>
    <row r="70" spans="1:14"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</row>
    <row r="71" spans="1:14"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</row>
    <row r="72" spans="1:14"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</row>
    <row r="73" spans="1:14">
      <c r="B73" s="144"/>
      <c r="C73" s="144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</row>
  </sheetData>
  <mergeCells count="1">
    <mergeCell ref="A1:N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0"/>
  <sheetViews>
    <sheetView workbookViewId="0">
      <selection activeCell="F15" sqref="F15:F20"/>
    </sheetView>
  </sheetViews>
  <sheetFormatPr defaultColWidth="10.6640625" defaultRowHeight="12.75"/>
  <cols>
    <col min="1" max="1" width="2.6640625" style="36" customWidth="1"/>
    <col min="2" max="2" width="80.5" style="36" customWidth="1"/>
    <col min="3" max="3" width="16.33203125" style="36" customWidth="1"/>
    <col min="4" max="5" width="13.1640625" style="36" customWidth="1"/>
    <col min="6" max="6" width="4.1640625" style="36" customWidth="1"/>
    <col min="7" max="16384" width="10.6640625" style="36"/>
  </cols>
  <sheetData>
    <row r="1" spans="1:6">
      <c r="A1" s="325"/>
      <c r="B1" s="325"/>
      <c r="C1" s="325"/>
      <c r="D1" s="325"/>
      <c r="E1" s="325"/>
      <c r="F1" s="325"/>
    </row>
    <row r="2" spans="1:6">
      <c r="B2" s="326" t="s">
        <v>222</v>
      </c>
      <c r="C2" s="326"/>
      <c r="D2" s="326"/>
      <c r="E2" s="326"/>
    </row>
    <row r="3" spans="1:6" ht="19.5" customHeight="1">
      <c r="B3" s="328" t="s">
        <v>224</v>
      </c>
      <c r="C3" s="328"/>
      <c r="D3" s="328"/>
      <c r="E3" s="328"/>
      <c r="F3" s="328"/>
    </row>
    <row r="4" spans="1:6" ht="19.5" customHeight="1">
      <c r="B4" s="186"/>
      <c r="C4" s="186"/>
      <c r="D4" s="187" t="s">
        <v>86</v>
      </c>
      <c r="E4" s="186"/>
      <c r="F4" s="186"/>
    </row>
    <row r="5" spans="1:6" s="38" customFormat="1" ht="22.5" customHeight="1">
      <c r="B5" s="37" t="s">
        <v>30</v>
      </c>
      <c r="C5" s="37" t="s">
        <v>87</v>
      </c>
      <c r="D5" s="37" t="s">
        <v>88</v>
      </c>
      <c r="E5" s="37" t="s">
        <v>50</v>
      </c>
    </row>
    <row r="6" spans="1:6" ht="24.95" customHeight="1">
      <c r="B6" s="44" t="s">
        <v>98</v>
      </c>
      <c r="C6" s="41"/>
      <c r="D6" s="41"/>
      <c r="E6" s="41"/>
    </row>
    <row r="7" spans="1:6" ht="24.95" customHeight="1">
      <c r="B7" s="45" t="s">
        <v>89</v>
      </c>
      <c r="C7" s="42">
        <v>439377</v>
      </c>
      <c r="D7" s="42">
        <v>59723</v>
      </c>
      <c r="E7" s="42">
        <f>SUM(C7:D7)</f>
        <v>499100</v>
      </c>
    </row>
    <row r="8" spans="1:6" ht="24.95" customHeight="1">
      <c r="B8" s="46" t="s">
        <v>90</v>
      </c>
      <c r="C8" s="42">
        <v>340579</v>
      </c>
      <c r="D8" s="42">
        <v>0</v>
      </c>
      <c r="E8" s="42">
        <f>SUM(C8:D8)</f>
        <v>340579</v>
      </c>
    </row>
    <row r="9" spans="1:6" s="38" customFormat="1" ht="24.95" customHeight="1">
      <c r="B9" s="47" t="s">
        <v>93</v>
      </c>
      <c r="C9" s="40">
        <f>SUM(C7:C8)</f>
        <v>779956</v>
      </c>
      <c r="D9" s="40">
        <f>SUM(D7:D8)</f>
        <v>59723</v>
      </c>
      <c r="E9" s="40">
        <f>SUM(E7:E8)</f>
        <v>839679</v>
      </c>
    </row>
    <row r="10" spans="1:6" ht="24.95" customHeight="1">
      <c r="B10" s="43" t="s">
        <v>96</v>
      </c>
      <c r="C10" s="42"/>
      <c r="D10" s="42"/>
      <c r="E10" s="42"/>
    </row>
    <row r="11" spans="1:6" ht="26.25" customHeight="1">
      <c r="B11" s="91" t="s">
        <v>221</v>
      </c>
      <c r="C11" s="42">
        <v>41465</v>
      </c>
      <c r="D11" s="42">
        <v>0</v>
      </c>
      <c r="E11" s="42">
        <f>SUM(C11:D11)</f>
        <v>41465</v>
      </c>
    </row>
    <row r="12" spans="1:6" ht="24.95" customHeight="1">
      <c r="B12" s="46" t="s">
        <v>90</v>
      </c>
      <c r="C12" s="42">
        <v>0</v>
      </c>
      <c r="D12" s="42">
        <v>0</v>
      </c>
      <c r="E12" s="42">
        <f>SUM(C12:D12)</f>
        <v>0</v>
      </c>
    </row>
    <row r="13" spans="1:6" s="38" customFormat="1" ht="24.95" customHeight="1">
      <c r="B13" s="47" t="s">
        <v>94</v>
      </c>
      <c r="C13" s="40">
        <f>SUM(C11:C12)</f>
        <v>41465</v>
      </c>
      <c r="D13" s="40">
        <f>SUM(D11:D12)</f>
        <v>0</v>
      </c>
      <c r="E13" s="40">
        <f>SUM(E11:E12)</f>
        <v>41465</v>
      </c>
    </row>
    <row r="14" spans="1:6" ht="24.95" customHeight="1">
      <c r="B14" s="43" t="s">
        <v>97</v>
      </c>
      <c r="C14" s="42"/>
      <c r="D14" s="42"/>
      <c r="E14" s="42"/>
    </row>
    <row r="15" spans="1:6" ht="24.95" customHeight="1">
      <c r="B15" s="48" t="s">
        <v>99</v>
      </c>
      <c r="C15" s="42">
        <v>0</v>
      </c>
      <c r="D15" s="42">
        <v>0</v>
      </c>
      <c r="E15" s="42">
        <f>SUM(C15:D15)</f>
        <v>0</v>
      </c>
      <c r="F15" s="327" t="s">
        <v>303</v>
      </c>
    </row>
    <row r="16" spans="1:6" ht="24.95" customHeight="1">
      <c r="B16" s="46" t="s">
        <v>90</v>
      </c>
      <c r="C16" s="42">
        <v>0</v>
      </c>
      <c r="D16" s="42">
        <v>0</v>
      </c>
      <c r="E16" s="42">
        <f>SUM(C16:D16)</f>
        <v>0</v>
      </c>
      <c r="F16" s="327"/>
    </row>
    <row r="17" spans="2:6" s="38" customFormat="1" ht="24.95" customHeight="1">
      <c r="B17" s="47" t="s">
        <v>95</v>
      </c>
      <c r="C17" s="40">
        <f>SUM(C15:C16)</f>
        <v>0</v>
      </c>
      <c r="D17" s="40">
        <f>SUM(D15:D16)</f>
        <v>0</v>
      </c>
      <c r="E17" s="40">
        <f>SUM(E15:E16)</f>
        <v>0</v>
      </c>
      <c r="F17" s="327"/>
    </row>
    <row r="18" spans="2:6" s="38" customFormat="1" ht="24.95" customHeight="1">
      <c r="B18" s="39" t="s">
        <v>92</v>
      </c>
      <c r="C18" s="40">
        <f>C9+C13+C17</f>
        <v>821421</v>
      </c>
      <c r="D18" s="40">
        <f>D9+D13+D17</f>
        <v>59723</v>
      </c>
      <c r="E18" s="40">
        <f>E9+E13+E17</f>
        <v>881144</v>
      </c>
      <c r="F18" s="327"/>
    </row>
    <row r="19" spans="2:6" s="38" customFormat="1" ht="24.95" customHeight="1">
      <c r="B19" s="39" t="s">
        <v>91</v>
      </c>
      <c r="C19" s="40">
        <v>59723</v>
      </c>
      <c r="D19" s="40">
        <v>0</v>
      </c>
      <c r="E19" s="40">
        <f>SUM(C19:D19)</f>
        <v>59723</v>
      </c>
      <c r="F19" s="327"/>
    </row>
    <row r="20" spans="2:6" s="38" customFormat="1" ht="24.95" customHeight="1">
      <c r="B20" s="39" t="s">
        <v>50</v>
      </c>
      <c r="C20" s="40">
        <f>SUM(C18:C19)</f>
        <v>881144</v>
      </c>
      <c r="D20" s="40">
        <f>SUM(D18:D19)</f>
        <v>59723</v>
      </c>
      <c r="E20" s="40">
        <f>SUM(E18:E19)</f>
        <v>940867</v>
      </c>
      <c r="F20" s="327"/>
    </row>
  </sheetData>
  <mergeCells count="4">
    <mergeCell ref="A1:F1"/>
    <mergeCell ref="B2:E2"/>
    <mergeCell ref="F15:F20"/>
    <mergeCell ref="B3:F3"/>
  </mergeCells>
  <phoneticPr fontId="19" type="noConversion"/>
  <pageMargins left="0.59055118110236227" right="0.59055118110236227" top="0.98425196850393704" bottom="0.98425196850393704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2</vt:i4>
      </vt:variant>
    </vt:vector>
  </HeadingPairs>
  <TitlesOfParts>
    <vt:vector size="15" baseType="lpstr">
      <vt:lpstr>ÖSSZEFÜGGÉSEK</vt:lpstr>
      <vt:lpstr>1.</vt:lpstr>
      <vt:lpstr>2.</vt:lpstr>
      <vt:lpstr>Normatíva 3.mell</vt:lpstr>
      <vt:lpstr>4.</vt:lpstr>
      <vt:lpstr>5.-6.</vt:lpstr>
      <vt:lpstr>7.A</vt:lpstr>
      <vt:lpstr>7.B</vt:lpstr>
      <vt:lpstr>8.</vt:lpstr>
      <vt:lpstr>12.</vt:lpstr>
      <vt:lpstr>Munka12</vt:lpstr>
      <vt:lpstr>Munka7</vt:lpstr>
      <vt:lpstr>ELLENŐRZÉS-1.sz.2.a.sz.2.b.sz.</vt:lpstr>
      <vt:lpstr>'7.B'!Nyomtatási_terület</vt:lpstr>
      <vt:lpstr>'8.'!Nyomtatási_terület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Valika</dc:creator>
  <cp:lastModifiedBy>Tulajdonos</cp:lastModifiedBy>
  <cp:lastPrinted>2016-09-15T10:18:53Z</cp:lastPrinted>
  <dcterms:created xsi:type="dcterms:W3CDTF">2012-02-18T14:42:55Z</dcterms:created>
  <dcterms:modified xsi:type="dcterms:W3CDTF">2016-09-26T06:41:25Z</dcterms:modified>
</cp:coreProperties>
</file>