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60" activeTab="1"/>
  </bookViews>
  <sheets>
    <sheet name="04.30" sheetId="2" r:id="rId1"/>
    <sheet name="07.31." sheetId="5" r:id="rId2"/>
    <sheet name="Munka1" sheetId="4" r:id="rId3"/>
  </sheets>
  <externalReferences>
    <externalReference r:id="rId4"/>
  </externalReferences>
  <definedNames>
    <definedName name="_xlnm.Print_Area" localSheetId="0">'04.30'!$A$1:$I$39</definedName>
    <definedName name="_xlnm.Print_Area" localSheetId="1">'07.31.'!$A$1:$I$39</definedName>
  </definedNames>
  <calcPr calcId="125725"/>
</workbook>
</file>

<file path=xl/calcChain.xml><?xml version="1.0" encoding="utf-8"?>
<calcChain xmlns="http://schemas.openxmlformats.org/spreadsheetml/2006/main">
  <c r="C24" i="5"/>
  <c r="C37"/>
  <c r="C25"/>
  <c r="C6"/>
  <c r="I39"/>
  <c r="H39"/>
  <c r="G39"/>
  <c r="F39"/>
  <c r="E39"/>
  <c r="G38"/>
  <c r="E38"/>
  <c r="D38" s="1"/>
  <c r="I37"/>
  <c r="H37"/>
  <c r="G37"/>
  <c r="F37"/>
  <c r="E37"/>
  <c r="I36"/>
  <c r="H36"/>
  <c r="G36"/>
  <c r="F36"/>
  <c r="D36" s="1"/>
  <c r="D35"/>
  <c r="I34"/>
  <c r="H34"/>
  <c r="G34"/>
  <c r="F34"/>
  <c r="E34"/>
  <c r="D34" s="1"/>
  <c r="D33"/>
  <c r="I32"/>
  <c r="H32"/>
  <c r="G32"/>
  <c r="F32"/>
  <c r="E32"/>
  <c r="I31"/>
  <c r="H31"/>
  <c r="G31"/>
  <c r="F31"/>
  <c r="E31"/>
  <c r="I30"/>
  <c r="H30"/>
  <c r="G30"/>
  <c r="F30"/>
  <c r="I29"/>
  <c r="H29"/>
  <c r="G29"/>
  <c r="F29"/>
  <c r="E29"/>
  <c r="I28"/>
  <c r="H28"/>
  <c r="G28"/>
  <c r="F28"/>
  <c r="I27"/>
  <c r="H27"/>
  <c r="G27"/>
  <c r="E27"/>
  <c r="D27" s="1"/>
  <c r="I26"/>
  <c r="H26"/>
  <c r="G26"/>
  <c r="F26"/>
  <c r="I23"/>
  <c r="H23"/>
  <c r="G23"/>
  <c r="F23"/>
  <c r="E23"/>
  <c r="I22"/>
  <c r="H22"/>
  <c r="G22"/>
  <c r="F22"/>
  <c r="I21"/>
  <c r="H21"/>
  <c r="G21"/>
  <c r="F21"/>
  <c r="E21"/>
  <c r="D21" s="1"/>
  <c r="I20"/>
  <c r="H20"/>
  <c r="G20"/>
  <c r="F20"/>
  <c r="I19"/>
  <c r="H19"/>
  <c r="G19"/>
  <c r="F19"/>
  <c r="I18"/>
  <c r="H18"/>
  <c r="G18"/>
  <c r="F18"/>
  <c r="I17"/>
  <c r="I14" s="1"/>
  <c r="H17"/>
  <c r="G17"/>
  <c r="F17"/>
  <c r="D17" s="1"/>
  <c r="I16"/>
  <c r="H16"/>
  <c r="G16"/>
  <c r="F16"/>
  <c r="I15"/>
  <c r="H15"/>
  <c r="G15"/>
  <c r="G14" s="1"/>
  <c r="F15"/>
  <c r="E15"/>
  <c r="E14"/>
  <c r="E6" s="1"/>
  <c r="I13"/>
  <c r="H13"/>
  <c r="G13"/>
  <c r="F13"/>
  <c r="D13" s="1"/>
  <c r="I12"/>
  <c r="H12"/>
  <c r="G12"/>
  <c r="F12"/>
  <c r="E12"/>
  <c r="I11"/>
  <c r="H11"/>
  <c r="G11"/>
  <c r="F11"/>
  <c r="I10"/>
  <c r="H10"/>
  <c r="G10"/>
  <c r="F10"/>
  <c r="E10"/>
  <c r="H9"/>
  <c r="G9"/>
  <c r="G8"/>
  <c r="E8"/>
  <c r="G7"/>
  <c r="D7" s="1"/>
  <c r="I39" i="2"/>
  <c r="H39"/>
  <c r="G39"/>
  <c r="F39"/>
  <c r="E39"/>
  <c r="G38"/>
  <c r="E38"/>
  <c r="I37"/>
  <c r="H37"/>
  <c r="G37"/>
  <c r="F37"/>
  <c r="E37"/>
  <c r="C37"/>
  <c r="C25" s="1"/>
  <c r="I36"/>
  <c r="H36"/>
  <c r="G36"/>
  <c r="F36"/>
  <c r="E36"/>
  <c r="D35"/>
  <c r="I34"/>
  <c r="H34"/>
  <c r="G34"/>
  <c r="F34"/>
  <c r="E34"/>
  <c r="D33"/>
  <c r="C33"/>
  <c r="I32"/>
  <c r="H32"/>
  <c r="G32"/>
  <c r="F32"/>
  <c r="E32"/>
  <c r="I31"/>
  <c r="H31"/>
  <c r="G31"/>
  <c r="F31"/>
  <c r="E31"/>
  <c r="I30"/>
  <c r="H30"/>
  <c r="G30"/>
  <c r="F30"/>
  <c r="I29"/>
  <c r="H29"/>
  <c r="G29"/>
  <c r="F29"/>
  <c r="E29"/>
  <c r="D29" s="1"/>
  <c r="I28"/>
  <c r="H28"/>
  <c r="G28"/>
  <c r="F28"/>
  <c r="E28"/>
  <c r="I27"/>
  <c r="H27"/>
  <c r="G27"/>
  <c r="F27"/>
  <c r="E27"/>
  <c r="I26"/>
  <c r="H26"/>
  <c r="G26"/>
  <c r="F26"/>
  <c r="F25" s="1"/>
  <c r="G24"/>
  <c r="I23"/>
  <c r="H23"/>
  <c r="G23"/>
  <c r="F23"/>
  <c r="E23"/>
  <c r="I22"/>
  <c r="H22"/>
  <c r="G22"/>
  <c r="F22"/>
  <c r="I21"/>
  <c r="H21"/>
  <c r="G21"/>
  <c r="F21"/>
  <c r="E21"/>
  <c r="I20"/>
  <c r="H20"/>
  <c r="G20"/>
  <c r="F20"/>
  <c r="I19"/>
  <c r="H19"/>
  <c r="G19"/>
  <c r="F19"/>
  <c r="E19"/>
  <c r="I18"/>
  <c r="H18"/>
  <c r="G18"/>
  <c r="F18"/>
  <c r="I17"/>
  <c r="H17"/>
  <c r="G17"/>
  <c r="F17"/>
  <c r="I16"/>
  <c r="H16"/>
  <c r="H14" s="1"/>
  <c r="G16"/>
  <c r="F16"/>
  <c r="E16"/>
  <c r="D16" s="1"/>
  <c r="I15"/>
  <c r="H15"/>
  <c r="G15"/>
  <c r="F15"/>
  <c r="F14" s="1"/>
  <c r="E15"/>
  <c r="G14"/>
  <c r="I13"/>
  <c r="H13"/>
  <c r="G13"/>
  <c r="F13"/>
  <c r="E13"/>
  <c r="I12"/>
  <c r="H12"/>
  <c r="G12"/>
  <c r="F12"/>
  <c r="E12"/>
  <c r="D12" s="1"/>
  <c r="I11"/>
  <c r="H11"/>
  <c r="G11"/>
  <c r="F11"/>
  <c r="F6" s="1"/>
  <c r="E11"/>
  <c r="I10"/>
  <c r="H10"/>
  <c r="G10"/>
  <c r="F10"/>
  <c r="E10"/>
  <c r="I9"/>
  <c r="H9"/>
  <c r="G9"/>
  <c r="F9"/>
  <c r="G8"/>
  <c r="E8"/>
  <c r="G7"/>
  <c r="D7" s="1"/>
  <c r="I14" l="1"/>
  <c r="G6"/>
  <c r="H6"/>
  <c r="I24"/>
  <c r="H24"/>
  <c r="G25"/>
  <c r="D31"/>
  <c r="D32" i="5"/>
  <c r="D22" i="2"/>
  <c r="D23"/>
  <c r="D32"/>
  <c r="C24"/>
  <c r="D39"/>
  <c r="F14" i="5"/>
  <c r="F6" s="1"/>
  <c r="D16"/>
  <c r="I6"/>
  <c r="D26"/>
  <c r="I25"/>
  <c r="G6"/>
  <c r="D17" i="2"/>
  <c r="D26"/>
  <c r="D27"/>
  <c r="I25"/>
  <c r="D8" i="5"/>
  <c r="D15"/>
  <c r="D22"/>
  <c r="G25"/>
  <c r="D31"/>
  <c r="I5" i="2"/>
  <c r="I6"/>
  <c r="H5"/>
  <c r="D8"/>
  <c r="D15"/>
  <c r="C15" s="1"/>
  <c r="C14" s="1"/>
  <c r="D20"/>
  <c r="F24"/>
  <c r="D36"/>
  <c r="D23" i="5"/>
  <c r="D30"/>
  <c r="G5" i="2"/>
  <c r="D11"/>
  <c r="C11" s="1"/>
  <c r="E14"/>
  <c r="D19"/>
  <c r="E24"/>
  <c r="H25"/>
  <c r="D38"/>
  <c r="E25"/>
  <c r="D12" i="5"/>
  <c r="H14"/>
  <c r="H5" s="1"/>
  <c r="D19"/>
  <c r="H25"/>
  <c r="E25"/>
  <c r="D21" i="2"/>
  <c r="G24" i="5"/>
  <c r="F5" i="2"/>
  <c r="D9"/>
  <c r="D10"/>
  <c r="D28"/>
  <c r="D37"/>
  <c r="D18" i="5"/>
  <c r="D20"/>
  <c r="F24"/>
  <c r="D28"/>
  <c r="H24"/>
  <c r="D37"/>
  <c r="D39"/>
  <c r="E5"/>
  <c r="D14"/>
  <c r="D24"/>
  <c r="I5"/>
  <c r="G5"/>
  <c r="H6"/>
  <c r="D9"/>
  <c r="D10"/>
  <c r="C15"/>
  <c r="C14" s="1"/>
  <c r="E24"/>
  <c r="I24"/>
  <c r="F25"/>
  <c r="D29"/>
  <c r="D11"/>
  <c r="D13" i="2"/>
  <c r="D18"/>
  <c r="D30"/>
  <c r="D34"/>
  <c r="F5" i="5" l="1"/>
  <c r="C6" i="2"/>
  <c r="D14"/>
  <c r="D5" s="1"/>
  <c r="K6" s="1"/>
  <c r="D25" i="5"/>
  <c r="E6" i="2"/>
  <c r="E5"/>
  <c r="D25"/>
  <c r="C5"/>
  <c r="D6" i="5"/>
  <c r="D5"/>
  <c r="K6" s="1"/>
  <c r="C5"/>
  <c r="D24" i="2"/>
  <c r="D6" l="1"/>
</calcChain>
</file>

<file path=xl/sharedStrings.xml><?xml version="1.0" encoding="utf-8"?>
<sst xmlns="http://schemas.openxmlformats.org/spreadsheetml/2006/main" count="166" uniqueCount="78">
  <si>
    <t>Solymár önkormányzatának és intézményeinek CÍMRENDJE</t>
  </si>
  <si>
    <t>2019.évi er. e.i.</t>
  </si>
  <si>
    <t>I.</t>
  </si>
  <si>
    <t>I/a.</t>
  </si>
  <si>
    <t>I/b.</t>
  </si>
  <si>
    <t>I/c.</t>
  </si>
  <si>
    <t>II.</t>
  </si>
  <si>
    <t>Megnevezés</t>
  </si>
  <si>
    <t>Összesen (Ft)</t>
  </si>
  <si>
    <t>összesen (Ft)</t>
  </si>
  <si>
    <t>Önkormányzat</t>
  </si>
  <si>
    <t>Solymári Polgárm.Hiv.</t>
  </si>
  <si>
    <t>A.Cs.J.Műv.Ház</t>
  </si>
  <si>
    <t>Ezüstkor SzGK</t>
  </si>
  <si>
    <t>Solymári Óvoda-Bölcsőde</t>
  </si>
  <si>
    <t>Kiadások Összesen</t>
  </si>
  <si>
    <t>Halmozódásmentes (intézmény finanszírozás nélkül)</t>
  </si>
  <si>
    <t>TÖBBLET/HIÁNY:</t>
  </si>
  <si>
    <t>K1</t>
  </si>
  <si>
    <t>Személyi juttatások</t>
  </si>
  <si>
    <t>K2</t>
  </si>
  <si>
    <t>Munkaadókat terh. Jár.és Szoc.hozz.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</si>
  <si>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</si>
  <si>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</si>
  <si>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</si>
  <si>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</si>
  <si>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</si>
  <si>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</si>
  <si>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K506</t>
  </si>
  <si>
    <t>Működ.c.támog.kiad.</t>
  </si>
  <si>
    <t>K512</t>
  </si>
  <si>
    <t>Egyéb műk.c.pe.átadás Áht-n kívülre</t>
  </si>
  <si>
    <t>K513</t>
  </si>
  <si>
    <t>Tartalékok</t>
  </si>
  <si>
    <t>Általános tartalék közüzemekre (2%)</t>
  </si>
  <si>
    <t>Működési cél céltartalék</t>
  </si>
  <si>
    <t>Felhalmozási célú céltartalék</t>
  </si>
  <si>
    <t>K6</t>
  </si>
  <si>
    <t xml:space="preserve">Beruházások </t>
  </si>
  <si>
    <t>K7</t>
  </si>
  <si>
    <t>Felújítások</t>
  </si>
  <si>
    <t>K914</t>
  </si>
  <si>
    <t>Áh belüli megelől.visszafiz.(dec.havi bér fin.)</t>
  </si>
  <si>
    <t>K915/2</t>
  </si>
  <si>
    <t>Irányítószervi működési támogatás</t>
  </si>
  <si>
    <t>K915/1</t>
  </si>
  <si>
    <t>Irányítószervi felhalmozási támogatás</t>
  </si>
  <si>
    <t>Bevételek Össszesen</t>
  </si>
  <si>
    <t>B11</t>
  </si>
  <si>
    <t>Önkormányzatok működési támogatásai</t>
  </si>
  <si>
    <t>B16</t>
  </si>
  <si>
    <t>Egyéb műk.célú támog.bevételei Áht-n belülről</t>
  </si>
  <si>
    <r>
      <t>B21/</t>
    </r>
    <r>
      <rPr>
        <b/>
        <i/>
        <sz val="10"/>
        <rFont val="Arial"/>
        <family val="2"/>
        <charset val="238"/>
      </rPr>
      <t>B25</t>
    </r>
  </si>
  <si>
    <t>Felhalm.célú önkormányzati támogatások</t>
  </si>
  <si>
    <t>B3</t>
  </si>
  <si>
    <t>Közhatalmi bevételek</t>
  </si>
  <si>
    <t>B4</t>
  </si>
  <si>
    <t>Működési bevételek</t>
  </si>
  <si>
    <t>B5</t>
  </si>
  <si>
    <t xml:space="preserve">Felhalmozási bevételek </t>
  </si>
  <si>
    <t>B6</t>
  </si>
  <si>
    <t>Felhalmozási célú tám.ért.bevételek</t>
  </si>
  <si>
    <t>Felh.c.tám.é.bevétel</t>
  </si>
  <si>
    <t>B7</t>
  </si>
  <si>
    <t>Felhalmozási célú átvett pénzeszközök</t>
  </si>
  <si>
    <t>B813</t>
  </si>
  <si>
    <t>Előző évi pénzmaradvány igénybev.</t>
  </si>
  <si>
    <t>B81311</t>
  </si>
  <si>
    <t>Előző évi pénzmar.felhalm-ra</t>
  </si>
  <si>
    <t>B816/2</t>
  </si>
  <si>
    <t>B816/1</t>
  </si>
  <si>
    <t>K9112</t>
  </si>
  <si>
    <t>B8112</t>
  </si>
  <si>
    <t>Likviditási célú hitel törlesztés</t>
  </si>
  <si>
    <t>Likviditási célú hitel felvétel</t>
  </si>
  <si>
    <t>2019.évi mód. e.i.</t>
  </si>
  <si>
    <t>intézmények módosított előirányzatai (Ft)</t>
  </si>
  <si>
    <t>B8131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</si>
</sst>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 applyFont="1"/>
    <xf numFmtId="0" fontId="1" fillId="0" borderId="0" xfId="1" applyFont="1" applyBorder="1"/>
    <xf numFmtId="0" fontId="3" fillId="2" borderId="4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0" fontId="4" fillId="0" borderId="0" xfId="1" applyFont="1" applyBorder="1" applyAlignment="1">
      <alignment horizontal="center"/>
    </xf>
    <xf numFmtId="0" fontId="3" fillId="2" borderId="10" xfId="1" applyFont="1" applyFill="1" applyBorder="1"/>
    <xf numFmtId="0" fontId="3" fillId="2" borderId="11" xfId="1" applyFont="1" applyFill="1" applyBorder="1"/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 applyProtection="1">
      <alignment wrapText="1"/>
      <protection locked="0"/>
    </xf>
    <xf numFmtId="0" fontId="4" fillId="2" borderId="19" xfId="1" applyFont="1" applyFill="1" applyBorder="1" applyAlignment="1" applyProtection="1">
      <alignment horizontal="center" wrapText="1"/>
      <protection locked="0"/>
    </xf>
    <xf numFmtId="0" fontId="4" fillId="2" borderId="20" xfId="1" applyFont="1" applyFill="1" applyBorder="1" applyAlignment="1" applyProtection="1">
      <alignment horizontal="center" wrapText="1"/>
      <protection locked="0"/>
    </xf>
    <xf numFmtId="0" fontId="4" fillId="2" borderId="21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3" xfId="1" applyFont="1" applyFill="1" applyBorder="1" applyAlignment="1" applyProtection="1">
      <alignment horizontal="center" wrapText="1"/>
      <protection locked="0"/>
    </xf>
    <xf numFmtId="0" fontId="4" fillId="2" borderId="24" xfId="1" applyFont="1" applyFill="1" applyBorder="1" applyAlignment="1" applyProtection="1">
      <alignment horizontal="center" wrapText="1"/>
      <protection locked="0"/>
    </xf>
    <xf numFmtId="0" fontId="1" fillId="0" borderId="0" xfId="1" applyFont="1" applyAlignment="1">
      <alignment wrapText="1"/>
    </xf>
    <xf numFmtId="3" fontId="4" fillId="3" borderId="4" xfId="1" applyNumberFormat="1" applyFont="1" applyFill="1" applyBorder="1" applyAlignment="1" applyProtection="1">
      <protection locked="0"/>
    </xf>
    <xf numFmtId="3" fontId="4" fillId="3" borderId="8" xfId="1" applyNumberFormat="1" applyFont="1" applyFill="1" applyBorder="1" applyAlignment="1" applyProtection="1">
      <protection locked="0"/>
    </xf>
    <xf numFmtId="3" fontId="4" fillId="3" borderId="5" xfId="1" applyNumberFormat="1" applyFont="1" applyFill="1" applyBorder="1" applyProtection="1">
      <protection locked="0"/>
    </xf>
    <xf numFmtId="3" fontId="4" fillId="3" borderId="6" xfId="1" applyNumberFormat="1" applyFont="1" applyFill="1" applyBorder="1" applyProtection="1">
      <protection locked="0"/>
    </xf>
    <xf numFmtId="3" fontId="4" fillId="3" borderId="4" xfId="1" applyNumberFormat="1" applyFont="1" applyFill="1" applyBorder="1" applyProtection="1">
      <protection locked="0"/>
    </xf>
    <xf numFmtId="3" fontId="4" fillId="3" borderId="25" xfId="1" applyNumberFormat="1" applyFont="1" applyFill="1" applyBorder="1" applyProtection="1">
      <protection locked="0"/>
    </xf>
    <xf numFmtId="3" fontId="1" fillId="0" borderId="0" xfId="1" applyNumberFormat="1" applyFont="1"/>
    <xf numFmtId="3" fontId="4" fillId="3" borderId="18" xfId="1" applyNumberFormat="1" applyFont="1" applyFill="1" applyBorder="1" applyAlignment="1" applyProtection="1">
      <protection locked="0"/>
    </xf>
    <xf numFmtId="3" fontId="4" fillId="3" borderId="23" xfId="1" applyNumberFormat="1" applyFont="1" applyFill="1" applyBorder="1" applyAlignment="1" applyProtection="1">
      <alignment vertical="center" wrapText="1"/>
      <protection locked="0"/>
    </xf>
    <xf numFmtId="3" fontId="4" fillId="3" borderId="20" xfId="1" applyNumberFormat="1" applyFont="1" applyFill="1" applyBorder="1" applyProtection="1">
      <protection locked="0"/>
    </xf>
    <xf numFmtId="3" fontId="4" fillId="3" borderId="18" xfId="1" applyNumberFormat="1" applyFont="1" applyFill="1" applyBorder="1" applyProtection="1">
      <protection locked="0"/>
    </xf>
    <xf numFmtId="3" fontId="4" fillId="3" borderId="19" xfId="1" applyNumberFormat="1" applyFont="1" applyFill="1" applyBorder="1" applyProtection="1">
      <protection locked="0"/>
    </xf>
    <xf numFmtId="3" fontId="4" fillId="3" borderId="24" xfId="1" applyNumberFormat="1" applyFont="1" applyFill="1" applyBorder="1" applyProtection="1">
      <protection locked="0"/>
    </xf>
    <xf numFmtId="0" fontId="5" fillId="0" borderId="0" xfId="1" applyFont="1" applyAlignment="1">
      <alignment horizontal="right" wrapText="1"/>
    </xf>
    <xf numFmtId="3" fontId="5" fillId="0" borderId="0" xfId="1" applyNumberFormat="1" applyFont="1"/>
    <xf numFmtId="0" fontId="5" fillId="0" borderId="0" xfId="1" applyFont="1"/>
    <xf numFmtId="3" fontId="1" fillId="0" borderId="4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Alignment="1" applyProtection="1">
      <alignment wrapText="1"/>
      <protection locked="0"/>
    </xf>
    <xf numFmtId="3" fontId="3" fillId="0" borderId="27" xfId="1" applyNumberFormat="1" applyFont="1" applyBorder="1" applyProtection="1">
      <protection locked="0"/>
    </xf>
    <xf numFmtId="3" fontId="3" fillId="4" borderId="28" xfId="1" applyNumberFormat="1" applyFont="1" applyFill="1" applyBorder="1" applyProtection="1">
      <protection locked="0"/>
    </xf>
    <xf numFmtId="3" fontId="3" fillId="4" borderId="29" xfId="1" applyNumberFormat="1" applyFont="1" applyFill="1" applyBorder="1" applyProtection="1">
      <protection locked="0"/>
    </xf>
    <xf numFmtId="3" fontId="3" fillId="0" borderId="28" xfId="1" applyNumberFormat="1" applyFont="1" applyFill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3" fillId="0" borderId="30" xfId="1" applyNumberFormat="1" applyFont="1" applyBorder="1" applyProtection="1">
      <protection locked="0"/>
    </xf>
    <xf numFmtId="3" fontId="1" fillId="0" borderId="31" xfId="1" applyNumberFormat="1" applyFont="1" applyBorder="1" applyAlignment="1" applyProtection="1">
      <alignment horizontal="center"/>
      <protection locked="0"/>
    </xf>
    <xf numFmtId="3" fontId="1" fillId="0" borderId="16" xfId="1" applyNumberFormat="1" applyFont="1" applyBorder="1" applyProtection="1">
      <protection locked="0"/>
    </xf>
    <xf numFmtId="3" fontId="3" fillId="0" borderId="15" xfId="1" applyNumberFormat="1" applyFont="1" applyBorder="1" applyProtection="1">
      <protection locked="0"/>
    </xf>
    <xf numFmtId="3" fontId="3" fillId="4" borderId="32" xfId="1" applyNumberFormat="1" applyFont="1" applyFill="1" applyBorder="1" applyProtection="1">
      <protection locked="0"/>
    </xf>
    <xf numFmtId="3" fontId="3" fillId="4" borderId="33" xfId="1" applyNumberFormat="1" applyFont="1" applyFill="1" applyBorder="1" applyProtection="1">
      <protection locked="0"/>
    </xf>
    <xf numFmtId="3" fontId="3" fillId="0" borderId="14" xfId="1" applyNumberFormat="1" applyFont="1" applyFill="1" applyBorder="1" applyProtection="1">
      <protection locked="0"/>
    </xf>
    <xf numFmtId="3" fontId="3" fillId="0" borderId="17" xfId="1" applyNumberFormat="1" applyFont="1" applyBorder="1" applyProtection="1">
      <protection locked="0"/>
    </xf>
    <xf numFmtId="3" fontId="1" fillId="0" borderId="33" xfId="1" applyNumberFormat="1" applyFont="1" applyBorder="1" applyAlignment="1" applyProtection="1">
      <alignment horizontal="center"/>
      <protection locked="0"/>
    </xf>
    <xf numFmtId="3" fontId="1" fillId="0" borderId="14" xfId="1" applyNumberFormat="1" applyFont="1" applyBorder="1" applyProtection="1">
      <protection locked="0"/>
    </xf>
    <xf numFmtId="3" fontId="1" fillId="0" borderId="35" xfId="1" applyNumberFormat="1" applyFont="1" applyBorder="1" applyProtection="1">
      <protection locked="0"/>
    </xf>
    <xf numFmtId="3" fontId="3" fillId="0" borderId="34" xfId="1" applyNumberFormat="1" applyFont="1" applyBorder="1" applyProtection="1">
      <protection locked="0"/>
    </xf>
    <xf numFmtId="3" fontId="1" fillId="0" borderId="31" xfId="1" applyNumberFormat="1" applyFont="1" applyFill="1" applyBorder="1" applyAlignment="1" applyProtection="1">
      <alignment horizontal="center"/>
      <protection locked="0"/>
    </xf>
    <xf numFmtId="3" fontId="1" fillId="0" borderId="36" xfId="1" applyNumberFormat="1" applyFont="1" applyBorder="1" applyAlignment="1" applyProtection="1">
      <alignment horizontal="center"/>
      <protection locked="0"/>
    </xf>
    <xf numFmtId="3" fontId="3" fillId="0" borderId="14" xfId="1" applyNumberFormat="1" applyFont="1" applyBorder="1" applyProtection="1">
      <protection locked="0"/>
    </xf>
    <xf numFmtId="3" fontId="3" fillId="0" borderId="31" xfId="1" applyNumberFormat="1" applyFont="1" applyBorder="1" applyProtection="1">
      <protection locked="0"/>
    </xf>
    <xf numFmtId="3" fontId="3" fillId="4" borderId="31" xfId="1" applyNumberFormat="1" applyFont="1" applyFill="1" applyBorder="1" applyProtection="1">
      <protection locked="0"/>
    </xf>
    <xf numFmtId="3" fontId="3" fillId="4" borderId="17" xfId="1" applyNumberFormat="1" applyFont="1" applyFill="1" applyBorder="1" applyProtection="1">
      <protection locked="0"/>
    </xf>
    <xf numFmtId="3" fontId="3" fillId="0" borderId="31" xfId="1" applyNumberFormat="1" applyFont="1" applyFill="1" applyBorder="1" applyProtection="1">
      <protection locked="0"/>
    </xf>
    <xf numFmtId="3" fontId="3" fillId="0" borderId="15" xfId="1" applyNumberFormat="1" applyFont="1" applyFill="1" applyBorder="1" applyProtection="1">
      <protection locked="0"/>
    </xf>
    <xf numFmtId="3" fontId="3" fillId="0" borderId="17" xfId="1" applyNumberFormat="1" applyFont="1" applyFill="1" applyBorder="1" applyProtection="1">
      <protection locked="0"/>
    </xf>
    <xf numFmtId="3" fontId="3" fillId="0" borderId="33" xfId="1" applyNumberFormat="1" applyFont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3" fontId="3" fillId="4" borderId="36" xfId="1" applyNumberFormat="1" applyFont="1" applyFill="1" applyBorder="1" applyProtection="1">
      <protection locked="0"/>
    </xf>
    <xf numFmtId="3" fontId="3" fillId="0" borderId="37" xfId="1" applyNumberFormat="1" applyFont="1" applyFill="1" applyBorder="1" applyProtection="1">
      <protection locked="0"/>
    </xf>
    <xf numFmtId="3" fontId="3" fillId="0" borderId="37" xfId="1" applyNumberFormat="1" applyFont="1" applyBorder="1" applyProtection="1">
      <protection locked="0"/>
    </xf>
    <xf numFmtId="3" fontId="3" fillId="0" borderId="38" xfId="1" applyNumberFormat="1" applyFont="1" applyBorder="1" applyProtection="1">
      <protection locked="0"/>
    </xf>
    <xf numFmtId="3" fontId="1" fillId="0" borderId="39" xfId="1" applyNumberFormat="1" applyFont="1" applyBorder="1" applyProtection="1">
      <protection locked="0"/>
    </xf>
    <xf numFmtId="3" fontId="4" fillId="3" borderId="8" xfId="1" applyNumberFormat="1" applyFont="1" applyFill="1" applyBorder="1" applyProtection="1">
      <protection locked="0"/>
    </xf>
    <xf numFmtId="3" fontId="1" fillId="0" borderId="29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Protection="1">
      <protection locked="0"/>
    </xf>
    <xf numFmtId="3" fontId="3" fillId="0" borderId="28" xfId="1" applyNumberFormat="1" applyFont="1" applyBorder="1" applyProtection="1">
      <protection locked="0"/>
    </xf>
    <xf numFmtId="3" fontId="3" fillId="0" borderId="29" xfId="1" applyNumberFormat="1" applyFont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3" fontId="3" fillId="0" borderId="25" xfId="1" applyNumberFormat="1" applyFont="1" applyBorder="1" applyProtection="1">
      <protection locked="0"/>
    </xf>
    <xf numFmtId="3" fontId="3" fillId="0" borderId="32" xfId="1" applyNumberFormat="1" applyFont="1" applyBorder="1" applyProtection="1">
      <protection locked="0"/>
    </xf>
    <xf numFmtId="3" fontId="7" fillId="0" borderId="34" xfId="1" applyNumberFormat="1" applyFont="1" applyBorder="1" applyProtection="1">
      <protection locked="0"/>
    </xf>
    <xf numFmtId="3" fontId="3" fillId="0" borderId="40" xfId="1" applyNumberFormat="1" applyFont="1" applyBorder="1" applyProtection="1">
      <protection locked="0"/>
    </xf>
    <xf numFmtId="3" fontId="7" fillId="0" borderId="31" xfId="1" applyNumberFormat="1" applyFont="1" applyBorder="1" applyProtection="1">
      <protection locked="0"/>
    </xf>
    <xf numFmtId="3" fontId="7" fillId="0" borderId="32" xfId="1" applyNumberFormat="1" applyFont="1" applyFill="1" applyBorder="1" applyProtection="1">
      <protection locked="0"/>
    </xf>
    <xf numFmtId="3" fontId="7" fillId="0" borderId="15" xfId="1" applyNumberFormat="1" applyFont="1" applyBorder="1" applyProtection="1">
      <protection locked="0"/>
    </xf>
    <xf numFmtId="3" fontId="7" fillId="0" borderId="17" xfId="1" applyNumberFormat="1" applyFont="1" applyBorder="1" applyProtection="1">
      <protection locked="0"/>
    </xf>
    <xf numFmtId="0" fontId="1" fillId="0" borderId="10" xfId="1" applyFont="1" applyBorder="1"/>
    <xf numFmtId="3" fontId="7" fillId="0" borderId="14" xfId="1" applyNumberFormat="1" applyFont="1" applyFill="1" applyBorder="1" applyProtection="1">
      <protection locked="0"/>
    </xf>
    <xf numFmtId="3" fontId="1" fillId="0" borderId="10" xfId="1" applyNumberFormat="1" applyFont="1" applyBorder="1" applyAlignment="1" applyProtection="1">
      <alignment horizontal="center"/>
      <protection locked="0"/>
    </xf>
    <xf numFmtId="3" fontId="1" fillId="0" borderId="32" xfId="1" applyNumberFormat="1" applyFont="1" applyBorder="1" applyProtection="1">
      <protection locked="0"/>
    </xf>
    <xf numFmtId="3" fontId="7" fillId="0" borderId="33" xfId="1" applyNumberFormat="1" applyFont="1" applyBorder="1" applyProtection="1">
      <protection locked="0"/>
    </xf>
    <xf numFmtId="3" fontId="7" fillId="0" borderId="40" xfId="1" applyNumberFormat="1" applyFont="1" applyBorder="1" applyProtection="1">
      <protection locked="0"/>
    </xf>
    <xf numFmtId="3" fontId="1" fillId="0" borderId="41" xfId="1" applyNumberFormat="1" applyFont="1" applyBorder="1" applyAlignment="1" applyProtection="1">
      <alignment horizontal="center"/>
      <protection locked="0"/>
    </xf>
    <xf numFmtId="3" fontId="1" fillId="0" borderId="23" xfId="1" applyNumberFormat="1" applyFont="1" applyBorder="1" applyProtection="1">
      <protection locked="0"/>
    </xf>
    <xf numFmtId="3" fontId="3" fillId="0" borderId="19" xfId="1" applyNumberFormat="1" applyFont="1" applyBorder="1" applyProtection="1">
      <protection locked="0"/>
    </xf>
    <xf numFmtId="3" fontId="3" fillId="0" borderId="42" xfId="1" applyNumberFormat="1" applyFont="1" applyBorder="1" applyProtection="1">
      <protection locked="0"/>
    </xf>
    <xf numFmtId="3" fontId="7" fillId="0" borderId="18" xfId="1" applyNumberFormat="1" applyFont="1" applyBorder="1" applyProtection="1">
      <protection locked="0"/>
    </xf>
    <xf numFmtId="3" fontId="7" fillId="0" borderId="42" xfId="1" applyNumberFormat="1" applyFont="1" applyFill="1" applyBorder="1" applyProtection="1">
      <protection locked="0"/>
    </xf>
    <xf numFmtId="3" fontId="7" fillId="0" borderId="22" xfId="1" applyNumberFormat="1" applyFont="1" applyBorder="1" applyProtection="1">
      <protection locked="0"/>
    </xf>
    <xf numFmtId="3" fontId="7" fillId="0" borderId="43" xfId="1" applyNumberFormat="1" applyFont="1" applyBorder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EK/2019/2019.%20Ktgv.%20t&#225;bl&#225;k%202019_0213_elfogado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Címrend"/>
      <sheetName val="2. ÖNK.BEV."/>
      <sheetName val="3.INTÉZMÉNYEK BEV."/>
      <sheetName val="4. ÖNK.Bev.részl."/>
      <sheetName val="5.Önk.kiadásai"/>
      <sheetName val="6.intézm.kiadások"/>
      <sheetName val="7. Önkor. felhalmozási kiad."/>
      <sheetName val="8. Intézm felhalm."/>
      <sheetName val="9.Támogatás ért.kiad."/>
      <sheetName val="10.Önkorm.tartalékok"/>
      <sheetName val="11.Önk.műk-felh.mérlegsz."/>
      <sheetName val="12.Önk.közvetett tám."/>
      <sheetName val="13. Előir.felh.ütem"/>
      <sheetName val="14.Államig.fel.mérl."/>
      <sheetName val="15.Kötelező fel.mérl."/>
      <sheetName val="16.Önként váll.fel.mérl."/>
      <sheetName val="17. Önk.álláshelyek"/>
      <sheetName val="17. tartalék keret"/>
    </sheetNames>
    <sheetDataSet>
      <sheetData sheetId="0" refreshError="1"/>
      <sheetData sheetId="1" refreshError="1">
        <row r="11">
          <cell r="E11">
            <v>355558748</v>
          </cell>
        </row>
        <row r="31">
          <cell r="E31">
            <v>0</v>
          </cell>
        </row>
      </sheetData>
      <sheetData sheetId="2" refreshError="1">
        <row r="11">
          <cell r="F11">
            <v>375054987</v>
          </cell>
        </row>
        <row r="12">
          <cell r="F12">
            <v>52087730</v>
          </cell>
        </row>
        <row r="13">
          <cell r="F13">
            <v>77311764</v>
          </cell>
        </row>
        <row r="14">
          <cell r="F14">
            <v>853500000</v>
          </cell>
        </row>
        <row r="17">
          <cell r="F17">
            <v>8000000</v>
          </cell>
        </row>
        <row r="18">
          <cell r="F18">
            <v>14246000</v>
          </cell>
        </row>
        <row r="19">
          <cell r="F19">
            <v>6265500</v>
          </cell>
        </row>
        <row r="29">
          <cell r="F29">
            <v>153593984</v>
          </cell>
        </row>
        <row r="30">
          <cell r="F30">
            <v>0</v>
          </cell>
        </row>
        <row r="35">
          <cell r="F35">
            <v>0</v>
          </cell>
        </row>
        <row r="36">
          <cell r="F36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400000</v>
          </cell>
        </row>
        <row r="57">
          <cell r="F57">
            <v>0</v>
          </cell>
        </row>
        <row r="58">
          <cell r="F58">
            <v>0</v>
          </cell>
        </row>
        <row r="68">
          <cell r="F68">
            <v>22285</v>
          </cell>
        </row>
        <row r="75">
          <cell r="F75">
            <v>4523186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8195000</v>
          </cell>
        </row>
        <row r="96">
          <cell r="F96">
            <v>0</v>
          </cell>
        </row>
        <row r="98">
          <cell r="F98">
            <v>0</v>
          </cell>
        </row>
        <row r="108">
          <cell r="F108">
            <v>92975</v>
          </cell>
        </row>
        <row r="114">
          <cell r="F114">
            <v>99972545</v>
          </cell>
        </row>
        <row r="115">
          <cell r="F115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2466900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8">
          <cell r="F148">
            <v>573851</v>
          </cell>
        </row>
        <row r="155">
          <cell r="F155">
            <v>334010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11705699</v>
          </cell>
        </row>
        <row r="188">
          <cell r="F188">
            <v>9021</v>
          </cell>
        </row>
        <row r="189">
          <cell r="F189">
            <v>0</v>
          </cell>
        </row>
        <row r="195">
          <cell r="F195">
            <v>499999</v>
          </cell>
        </row>
      </sheetData>
      <sheetData sheetId="3" refreshError="1"/>
      <sheetData sheetId="4" refreshError="1"/>
      <sheetData sheetId="5" refreshError="1">
        <row r="11">
          <cell r="F11">
            <v>46751151</v>
          </cell>
        </row>
        <row r="12">
          <cell r="F12">
            <v>9041060</v>
          </cell>
        </row>
        <row r="14">
          <cell r="F14">
            <v>22444000</v>
          </cell>
        </row>
        <row r="15">
          <cell r="F15">
            <v>0</v>
          </cell>
        </row>
        <row r="16">
          <cell r="F16">
            <v>31827378</v>
          </cell>
        </row>
        <row r="17">
          <cell r="F17">
            <v>181812520</v>
          </cell>
        </row>
        <row r="20">
          <cell r="F20">
            <v>147048569</v>
          </cell>
        </row>
        <row r="30">
          <cell r="F30">
            <v>0</v>
          </cell>
        </row>
        <row r="32">
          <cell r="F32">
            <v>6500000</v>
          </cell>
        </row>
        <row r="39">
          <cell r="F39">
            <v>11401107</v>
          </cell>
        </row>
        <row r="41">
          <cell r="F41">
            <v>5357195</v>
          </cell>
        </row>
        <row r="58">
          <cell r="F58">
            <v>41190305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4523186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101">
          <cell r="F101">
            <v>52123787</v>
          </cell>
        </row>
        <row r="102">
          <cell r="F102">
            <v>10050175</v>
          </cell>
        </row>
        <row r="103">
          <cell r="F103">
            <v>46086558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9">
          <cell r="F109">
            <v>0</v>
          </cell>
        </row>
        <row r="110">
          <cell r="F110">
            <v>0</v>
          </cell>
        </row>
        <row r="120">
          <cell r="F120">
            <v>0</v>
          </cell>
        </row>
        <row r="128">
          <cell r="F128">
            <v>0</v>
          </cell>
        </row>
        <row r="148">
          <cell r="F148">
            <v>10934204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334010</v>
          </cell>
        </row>
        <row r="155">
          <cell r="F155">
            <v>0</v>
          </cell>
        </row>
        <row r="165">
          <cell r="F165">
            <v>0</v>
          </cell>
        </row>
        <row r="173">
          <cell r="F173">
            <v>0</v>
          </cell>
        </row>
        <row r="194">
          <cell r="F194">
            <v>60351674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200">
          <cell r="F200">
            <v>499999</v>
          </cell>
        </row>
        <row r="201">
          <cell r="F201">
            <v>0</v>
          </cell>
        </row>
        <row r="211">
          <cell r="F211">
            <v>0</v>
          </cell>
        </row>
        <row r="219">
          <cell r="F21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A16" zoomScaleNormal="100" workbookViewId="0">
      <selection activeCell="C26" sqref="C26:C34"/>
    </sheetView>
  </sheetViews>
  <sheetFormatPr defaultRowHeight="12.75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2448304967</v>
      </c>
      <c r="E5" s="27">
        <f>SUM(E7:E14,E20:E23,E18:E19)</f>
        <v>1612558439</v>
      </c>
      <c r="F5" s="25">
        <f>SUM(F7:F19,F14,F21:F23)</f>
        <v>272262653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351610199</v>
      </c>
      <c r="K5" s="29"/>
      <c r="M5" s="29"/>
    </row>
    <row r="6" spans="1:13" ht="26.25" thickBot="1">
      <c r="A6" s="30"/>
      <c r="B6" s="31" t="s">
        <v>16</v>
      </c>
      <c r="C6" s="32">
        <f>SUM(C7:C12,C18:C21,C13:C14,)</f>
        <v>1619858470</v>
      </c>
      <c r="D6" s="32">
        <f>SUM(D7:D12,D18:D21,D13:D14,)</f>
        <v>1636024170</v>
      </c>
      <c r="E6" s="33">
        <f>SUM(E7:E10,E11:E14,E18:E21)</f>
        <v>800277642</v>
      </c>
      <c r="F6" s="34">
        <f>SUM(F7:F10,F11:F18,F14:F14,F21)</f>
        <v>272262653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351610199</v>
      </c>
      <c r="J6" s="36" t="s">
        <v>17</v>
      </c>
      <c r="K6" s="37">
        <f>D24-D5</f>
        <v>0</v>
      </c>
      <c r="L6" s="38"/>
      <c r="M6" s="29"/>
    </row>
    <row r="7" spans="1:13">
      <c r="A7" s="39" t="s">
        <v>18</v>
      </c>
      <c r="B7" s="40" t="s">
        <v>19</v>
      </c>
      <c r="C7" s="42">
        <v>605535482</v>
      </c>
      <c r="D7" s="42">
        <f t="shared" ref="D7:D13" si="0">SUM(E7:I7)</f>
        <v>605759469</v>
      </c>
      <c r="E7" s="43">
        <v>46796738</v>
      </c>
      <c r="F7" s="44">
        <v>187638718</v>
      </c>
      <c r="G7" s="45">
        <f>SUM('[1]6.intézm.kiadások'!F101)</f>
        <v>52123787</v>
      </c>
      <c r="H7" s="45">
        <v>77652285</v>
      </c>
      <c r="I7" s="46">
        <v>241547941</v>
      </c>
      <c r="M7" s="29"/>
    </row>
    <row r="8" spans="1:13">
      <c r="A8" s="47" t="s">
        <v>20</v>
      </c>
      <c r="B8" s="48" t="s">
        <v>21</v>
      </c>
      <c r="C8" s="50">
        <v>121870131</v>
      </c>
      <c r="D8" s="50">
        <f t="shared" si="0"/>
        <v>121904921</v>
      </c>
      <c r="E8" s="51">
        <f>SUM('[1]6.intézm.kiadások'!F12)</f>
        <v>9041060</v>
      </c>
      <c r="F8" s="52">
        <v>38910444</v>
      </c>
      <c r="G8" s="49">
        <f>SUM('[1]6.intézm.kiadások'!F102)</f>
        <v>10050175</v>
      </c>
      <c r="H8" s="49">
        <v>14692657</v>
      </c>
      <c r="I8" s="53">
        <v>49210585</v>
      </c>
      <c r="M8" s="29"/>
    </row>
    <row r="9" spans="1:13">
      <c r="A9" s="54" t="s">
        <v>22</v>
      </c>
      <c r="B9" s="48" t="s">
        <v>23</v>
      </c>
      <c r="C9" s="50">
        <v>376403399</v>
      </c>
      <c r="D9" s="50">
        <f t="shared" si="0"/>
        <v>377314046</v>
      </c>
      <c r="E9" s="51">
        <v>218751305</v>
      </c>
      <c r="F9" s="52">
        <f>SUM('[1]6.intézm.kiadások'!F58)</f>
        <v>41190305</v>
      </c>
      <c r="G9" s="49">
        <f>SUM('[1]6.intézm.kiadások'!F103)</f>
        <v>46086558</v>
      </c>
      <c r="H9" s="49">
        <f>SUM('[1]6.intézm.kiadások'!F148)</f>
        <v>10934204</v>
      </c>
      <c r="I9" s="53">
        <f>SUM('[1]6.intézm.kiadások'!F194)</f>
        <v>60351674</v>
      </c>
      <c r="M9" s="29"/>
    </row>
    <row r="10" spans="1:13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>
      <c r="A11" s="54" t="s">
        <v>26</v>
      </c>
      <c r="B11" s="56" t="s">
        <v>27</v>
      </c>
      <c r="C11" s="50">
        <f t="shared" ref="C11" si="1">SUM(D11:H11)</f>
        <v>0</v>
      </c>
      <c r="D11" s="50">
        <f t="shared" si="0"/>
        <v>0</v>
      </c>
      <c r="E11" s="51">
        <f>SUM('[1]6.intézm.kiadások'!F15)</f>
        <v>0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>
      <c r="A13" s="58" t="s">
        <v>30</v>
      </c>
      <c r="B13" s="56" t="s">
        <v>31</v>
      </c>
      <c r="C13" s="50">
        <v>181812520</v>
      </c>
      <c r="D13" s="50">
        <f t="shared" si="0"/>
        <v>181812520</v>
      </c>
      <c r="E13" s="51">
        <f>SUM('[1]6.intézm.kiadások'!F17)</f>
        <v>181812520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>
      <c r="A14" s="59" t="s">
        <v>32</v>
      </c>
      <c r="B14" s="48" t="s">
        <v>33</v>
      </c>
      <c r="C14" s="60">
        <f t="shared" ref="C14" si="2">SUM(C15:C17)</f>
        <v>108454085</v>
      </c>
      <c r="D14" s="60">
        <f t="shared" ref="D14:I14" si="3">SUM(D15:D17)</f>
        <v>106469085</v>
      </c>
      <c r="E14" s="61">
        <f t="shared" si="3"/>
        <v>106469085</v>
      </c>
      <c r="F14" s="49">
        <f t="shared" si="3"/>
        <v>0</v>
      </c>
      <c r="G14" s="49">
        <f t="shared" si="3"/>
        <v>0</v>
      </c>
      <c r="H14" s="49">
        <f t="shared" si="3"/>
        <v>0</v>
      </c>
      <c r="I14" s="53">
        <f t="shared" si="3"/>
        <v>0</v>
      </c>
      <c r="M14" s="29"/>
    </row>
    <row r="15" spans="1:13">
      <c r="A15" s="59" t="s">
        <v>32</v>
      </c>
      <c r="B15" s="48" t="s">
        <v>34</v>
      </c>
      <c r="C15" s="50">
        <f t="shared" ref="C15" si="4">SUM(D15:H15)</f>
        <v>0</v>
      </c>
      <c r="D15" s="50">
        <f t="shared" ref="D15:D23" si="5">SUM(E15:I15)</f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>
      <c r="A16" s="59" t="s">
        <v>32</v>
      </c>
      <c r="B16" s="48" t="s">
        <v>35</v>
      </c>
      <c r="C16" s="63">
        <v>6500000</v>
      </c>
      <c r="D16" s="63">
        <f t="shared" si="5"/>
        <v>6500000</v>
      </c>
      <c r="E16" s="64">
        <f>SUM('[1]6.intézm.kiadások'!F32)</f>
        <v>6500000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>
      <c r="A17" s="59" t="s">
        <v>32</v>
      </c>
      <c r="B17" s="55" t="s">
        <v>36</v>
      </c>
      <c r="C17" s="50">
        <v>101954085</v>
      </c>
      <c r="D17" s="50">
        <f t="shared" si="5"/>
        <v>99969085</v>
      </c>
      <c r="E17" s="64">
        <v>99969085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>
      <c r="A18" s="58" t="s">
        <v>37</v>
      </c>
      <c r="B18" s="56" t="s">
        <v>38</v>
      </c>
      <c r="C18" s="50">
        <v>13061799</v>
      </c>
      <c r="D18" s="50">
        <f>SUM(E18:I18)</f>
        <v>15046799</v>
      </c>
      <c r="E18" s="67">
        <v>9689604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>
      <c r="A19" s="58" t="s">
        <v>39</v>
      </c>
      <c r="B19" s="56" t="s">
        <v>40</v>
      </c>
      <c r="C19" s="50">
        <v>147048569</v>
      </c>
      <c r="D19" s="50">
        <f>SUM(E19:I19)</f>
        <v>147048569</v>
      </c>
      <c r="E19" s="67">
        <f>SUM('[1]6.intézm.kiadások'!F20)</f>
        <v>147048569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>
      <c r="A20" s="59" t="s">
        <v>71</v>
      </c>
      <c r="B20" s="68" t="s">
        <v>73</v>
      </c>
      <c r="C20" s="49">
        <v>0</v>
      </c>
      <c r="D20" s="50">
        <f t="shared" ref="D20" si="6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>
      <c r="A21" s="59" t="s">
        <v>41</v>
      </c>
      <c r="B21" s="68" t="s">
        <v>42</v>
      </c>
      <c r="C21" s="50">
        <v>11401107</v>
      </c>
      <c r="D21" s="50">
        <f t="shared" si="5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>
      <c r="A22" s="59" t="s">
        <v>43</v>
      </c>
      <c r="B22" s="73" t="s">
        <v>44</v>
      </c>
      <c r="C22" s="50">
        <v>806710412</v>
      </c>
      <c r="D22" s="50">
        <f t="shared" si="5"/>
        <v>806923602</v>
      </c>
      <c r="E22" s="69">
        <v>806923602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>
      <c r="A23" s="59" t="s">
        <v>45</v>
      </c>
      <c r="B23" s="73" t="s">
        <v>46</v>
      </c>
      <c r="C23" s="50">
        <v>5357195</v>
      </c>
      <c r="D23" s="50">
        <f t="shared" si="5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>
      <c r="A24" s="23">
        <v>2</v>
      </c>
      <c r="B24" s="74" t="s">
        <v>47</v>
      </c>
      <c r="C24" s="26">
        <f t="shared" ref="C24:H24" si="7">SUM(C26:C39,)</f>
        <v>2431926077</v>
      </c>
      <c r="D24" s="26">
        <f>SUM(D26:D39,)</f>
        <v>2448304967</v>
      </c>
      <c r="E24" s="27">
        <f>SUM(E26:E39,)</f>
        <v>1612558439</v>
      </c>
      <c r="F24" s="26">
        <f>SUM(F26:F39,)</f>
        <v>272262653</v>
      </c>
      <c r="G24" s="26">
        <f t="shared" si="7"/>
        <v>108260520</v>
      </c>
      <c r="H24" s="26">
        <f t="shared" si="7"/>
        <v>103613156</v>
      </c>
      <c r="I24" s="28">
        <f>SUM(I26:I39,)</f>
        <v>351610199</v>
      </c>
      <c r="K24" s="29"/>
      <c r="L24" s="29"/>
      <c r="M24" s="29"/>
    </row>
    <row r="25" spans="1:13" ht="24.75" thickBot="1">
      <c r="A25" s="30"/>
      <c r="B25" s="31" t="s">
        <v>16</v>
      </c>
      <c r="C25" s="32">
        <f t="shared" ref="C25:I25" si="8">SUM(C26:C29,C32:C34,C30:C31,C36:C37)</f>
        <v>1619858470</v>
      </c>
      <c r="D25" s="32">
        <f>SUM(D26:D29,D32:D34,D30:D31,D35:D37)</f>
        <v>1636024170</v>
      </c>
      <c r="E25" s="33">
        <f>SUM(E26:E29,E32:E34,E30:E31,E35:E37)</f>
        <v>1612558439</v>
      </c>
      <c r="F25" s="34">
        <f t="shared" si="8"/>
        <v>422285</v>
      </c>
      <c r="G25" s="34">
        <f t="shared" si="8"/>
        <v>8287975</v>
      </c>
      <c r="H25" s="34">
        <f t="shared" si="8"/>
        <v>3040751</v>
      </c>
      <c r="I25" s="35">
        <f t="shared" si="8"/>
        <v>11714720</v>
      </c>
      <c r="L25" s="29"/>
      <c r="M25" s="29"/>
    </row>
    <row r="26" spans="1:13">
      <c r="A26" s="75" t="s">
        <v>48</v>
      </c>
      <c r="B26" s="76" t="s">
        <v>49</v>
      </c>
      <c r="C26" s="41">
        <v>375054987</v>
      </c>
      <c r="D26" s="77">
        <f>SUM(E26:I26)</f>
        <v>375268177</v>
      </c>
      <c r="E26" s="78">
        <v>375268177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>
      <c r="A27" s="47" t="s">
        <v>50</v>
      </c>
      <c r="B27" s="48" t="s">
        <v>51</v>
      </c>
      <c r="C27" s="57">
        <v>52087730</v>
      </c>
      <c r="D27" s="81">
        <f t="shared" ref="D27:D37" si="9">SUM(E27:I27)</f>
        <v>52087730</v>
      </c>
      <c r="E27" s="67">
        <f>SUM('[1]3.INTÉZMÉNYEK BEV.'!F12)</f>
        <v>52087730</v>
      </c>
      <c r="F27" s="52">
        <f>SUM('[1]3.INTÉZMÉNYEK BEV.'!F51)</f>
        <v>0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>
      <c r="A28" s="47" t="s">
        <v>52</v>
      </c>
      <c r="B28" s="48" t="s">
        <v>53</v>
      </c>
      <c r="C28" s="49">
        <v>77311764</v>
      </c>
      <c r="D28" s="60">
        <f t="shared" si="9"/>
        <v>77311764</v>
      </c>
      <c r="E28" s="61">
        <f>SUM('[1]3.INTÉZMÉNYEK BEV.'!F13)</f>
        <v>77311764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>
      <c r="A29" s="47" t="s">
        <v>54</v>
      </c>
      <c r="B29" s="55" t="s">
        <v>55</v>
      </c>
      <c r="C29" s="60">
        <v>853500000</v>
      </c>
      <c r="D29" s="53">
        <f t="shared" si="9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>
      <c r="A30" s="47" t="s">
        <v>56</v>
      </c>
      <c r="B30" s="56" t="s">
        <v>57</v>
      </c>
      <c r="C30" s="82">
        <v>79100373</v>
      </c>
      <c r="D30" s="60">
        <f>SUM(E30:I30)</f>
        <v>80056607</v>
      </c>
      <c r="E30" s="67">
        <v>57289008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>
      <c r="A31" s="47" t="s">
        <v>58</v>
      </c>
      <c r="B31" s="56" t="s">
        <v>59</v>
      </c>
      <c r="C31" s="82">
        <v>8000000</v>
      </c>
      <c r="D31" s="60">
        <f t="shared" si="9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>
      <c r="A33" s="47"/>
      <c r="B33" s="56" t="s">
        <v>62</v>
      </c>
      <c r="C33" s="82">
        <f>SUM('[1]2. ÖNK.BEV.'!E19)</f>
        <v>0</v>
      </c>
      <c r="D33" s="60">
        <f t="shared" si="9"/>
        <v>0</v>
      </c>
      <c r="E33" s="88"/>
      <c r="F33" s="89">
        <v>0</v>
      </c>
      <c r="G33" s="86">
        <v>0</v>
      </c>
      <c r="H33" s="86">
        <v>0</v>
      </c>
      <c r="I33" s="87">
        <v>0</v>
      </c>
      <c r="M33" s="29"/>
    </row>
    <row r="34" spans="1:13">
      <c r="A34" s="47" t="s">
        <v>63</v>
      </c>
      <c r="B34" s="56" t="s">
        <v>64</v>
      </c>
      <c r="C34" s="82">
        <v>6265500</v>
      </c>
      <c r="D34" s="60">
        <f t="shared" si="9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>
      <c r="A35" s="90" t="s">
        <v>72</v>
      </c>
      <c r="B35" s="55" t="s">
        <v>74</v>
      </c>
      <c r="C35" s="86">
        <v>0</v>
      </c>
      <c r="D35" s="60">
        <f t="shared" si="9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>
      <c r="A36" s="90" t="s">
        <v>65</v>
      </c>
      <c r="B36" s="55" t="s">
        <v>66</v>
      </c>
      <c r="C36" s="86">
        <v>154292116</v>
      </c>
      <c r="D36" s="60">
        <f t="shared" si="9"/>
        <v>154292116</v>
      </c>
      <c r="E36" s="84">
        <f>SUM('[1]3.INTÉZMÉNYEK BEV.'!F29)</f>
        <v>153593984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>
      <c r="A37" s="90" t="s">
        <v>67</v>
      </c>
      <c r="B37" s="91" t="s">
        <v>68</v>
      </c>
      <c r="C37" s="82">
        <f>SUM('[1]2. ÖNK.BEV.'!E31)</f>
        <v>0</v>
      </c>
      <c r="D37" s="60">
        <f t="shared" si="9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>
      <c r="A38" s="47" t="s">
        <v>69</v>
      </c>
      <c r="B38" s="56" t="s">
        <v>44</v>
      </c>
      <c r="C38" s="82">
        <v>806710412</v>
      </c>
      <c r="D38" s="60">
        <f>SUM(E38:I38)</f>
        <v>806923602</v>
      </c>
      <c r="E38" s="92">
        <f>SUM('[1]3.INTÉZMÉNYEK BEV.'!F35)</f>
        <v>0</v>
      </c>
      <c r="F38" s="85">
        <v>267317182</v>
      </c>
      <c r="G38" s="82">
        <f>SUM('[1]3.INTÉZMÉNYEK BEV.'!F114)</f>
        <v>99972545</v>
      </c>
      <c r="H38" s="82">
        <v>100238395</v>
      </c>
      <c r="I38" s="93">
        <v>339395480</v>
      </c>
      <c r="K38" s="29"/>
      <c r="M38" s="29"/>
    </row>
    <row r="39" spans="1:13" ht="13.5" thickBot="1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>
      <c r="D42" s="29"/>
      <c r="E42" s="29"/>
    </row>
    <row r="44" spans="1:13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Normal="100" workbookViewId="0">
      <selection activeCell="C12" sqref="C12"/>
    </sheetView>
  </sheetViews>
  <sheetFormatPr defaultRowHeight="12.75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2493056642</v>
      </c>
      <c r="E5" s="27">
        <f>SUM(E7:E14,E20:E23,E18:E19)</f>
        <v>1653644094</v>
      </c>
      <c r="F5" s="25">
        <f>SUM(F7:F19,F14,F21:F23)</f>
        <v>275898916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351639956</v>
      </c>
      <c r="K5" s="29"/>
      <c r="M5" s="29"/>
    </row>
    <row r="6" spans="1:13" ht="26.25" thickBot="1">
      <c r="A6" s="30"/>
      <c r="B6" s="31" t="s">
        <v>16</v>
      </c>
      <c r="C6" s="32">
        <f>SUM(C7:C12,C18:C21,C13:C14,)</f>
        <v>1619858470</v>
      </c>
      <c r="D6" s="32">
        <f>SUM(D7:D12,D18:D21,D13:D14,)</f>
        <v>1679534207</v>
      </c>
      <c r="E6" s="33">
        <f>SUM(E7:E10,E11:E14,E18:E21)</f>
        <v>840121659</v>
      </c>
      <c r="F6" s="34">
        <f>SUM(F7:F10,F11:F18,F14:F14,F21)</f>
        <v>275898916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351639956</v>
      </c>
      <c r="J6" s="36" t="s">
        <v>17</v>
      </c>
      <c r="K6" s="37">
        <f>D24-D5</f>
        <v>0</v>
      </c>
      <c r="L6" s="38"/>
      <c r="M6" s="29"/>
    </row>
    <row r="7" spans="1:13">
      <c r="A7" s="39" t="s">
        <v>18</v>
      </c>
      <c r="B7" s="40" t="s">
        <v>19</v>
      </c>
      <c r="C7" s="42">
        <v>605535482</v>
      </c>
      <c r="D7" s="42">
        <f t="shared" ref="D7:D13" si="0">SUM(E7:I7)</f>
        <v>610614384</v>
      </c>
      <c r="E7" s="43">
        <v>48586469</v>
      </c>
      <c r="F7" s="44">
        <v>190455591</v>
      </c>
      <c r="G7" s="45">
        <f>SUM('[1]6.intézm.kiadások'!F101)</f>
        <v>52123787</v>
      </c>
      <c r="H7" s="45">
        <v>77652285</v>
      </c>
      <c r="I7" s="46">
        <v>241796252</v>
      </c>
      <c r="M7" s="29"/>
    </row>
    <row r="8" spans="1:13">
      <c r="A8" s="47" t="s">
        <v>20</v>
      </c>
      <c r="B8" s="48" t="s">
        <v>21</v>
      </c>
      <c r="C8" s="50">
        <v>121870131</v>
      </c>
      <c r="D8" s="50">
        <f t="shared" si="0"/>
        <v>122400791</v>
      </c>
      <c r="E8" s="51">
        <f>SUM('[1]6.intézm.kiadások'!F12)</f>
        <v>9041060</v>
      </c>
      <c r="F8" s="52">
        <v>39401457</v>
      </c>
      <c r="G8" s="49">
        <f>SUM('[1]6.intézm.kiadások'!F102)</f>
        <v>10050175</v>
      </c>
      <c r="H8" s="49">
        <v>14692657</v>
      </c>
      <c r="I8" s="53">
        <v>49215442</v>
      </c>
      <c r="M8" s="29"/>
    </row>
    <row r="9" spans="1:13">
      <c r="A9" s="54" t="s">
        <v>22</v>
      </c>
      <c r="B9" s="48" t="s">
        <v>23</v>
      </c>
      <c r="C9" s="50">
        <v>376403399</v>
      </c>
      <c r="D9" s="50">
        <f t="shared" si="0"/>
        <v>384020308</v>
      </c>
      <c r="E9" s="51">
        <v>225352601</v>
      </c>
      <c r="F9" s="52">
        <v>41518682</v>
      </c>
      <c r="G9" s="49">
        <f>SUM('[1]6.intézm.kiadások'!F103)</f>
        <v>46086558</v>
      </c>
      <c r="H9" s="49">
        <f>SUM('[1]6.intézm.kiadások'!F148)</f>
        <v>10934204</v>
      </c>
      <c r="I9" s="53">
        <v>60128263</v>
      </c>
      <c r="M9" s="29"/>
    </row>
    <row r="10" spans="1:13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>
      <c r="A13" s="58" t="s">
        <v>30</v>
      </c>
      <c r="B13" s="56" t="s">
        <v>31</v>
      </c>
      <c r="C13" s="50">
        <v>181812520</v>
      </c>
      <c r="D13" s="50">
        <f t="shared" si="0"/>
        <v>187549024</v>
      </c>
      <c r="E13" s="51">
        <v>187549024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>
      <c r="A14" s="59" t="s">
        <v>32</v>
      </c>
      <c r="B14" s="48" t="s">
        <v>33</v>
      </c>
      <c r="C14" s="60">
        <f t="shared" ref="C14:I14" si="1">SUM(C15:C17)</f>
        <v>108454085</v>
      </c>
      <c r="D14" s="60">
        <f t="shared" si="1"/>
        <v>89287032</v>
      </c>
      <c r="E14" s="61">
        <f t="shared" si="1"/>
        <v>89287032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53">
        <f t="shared" si="1"/>
        <v>0</v>
      </c>
      <c r="M14" s="29"/>
    </row>
    <row r="15" spans="1:13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>
      <c r="A16" s="59" t="s">
        <v>32</v>
      </c>
      <c r="B16" s="48" t="s">
        <v>35</v>
      </c>
      <c r="C16" s="63">
        <v>6500000</v>
      </c>
      <c r="D16" s="63">
        <f t="shared" si="2"/>
        <v>17586640</v>
      </c>
      <c r="E16" s="64">
        <v>17586640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>
      <c r="A17" s="59" t="s">
        <v>32</v>
      </c>
      <c r="B17" s="55" t="s">
        <v>36</v>
      </c>
      <c r="C17" s="50">
        <v>101954085</v>
      </c>
      <c r="D17" s="50">
        <f t="shared" si="2"/>
        <v>71700392</v>
      </c>
      <c r="E17" s="64">
        <v>71700392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>
      <c r="A18" s="58" t="s">
        <v>37</v>
      </c>
      <c r="B18" s="56" t="s">
        <v>38</v>
      </c>
      <c r="C18" s="50">
        <v>13061799</v>
      </c>
      <c r="D18" s="50">
        <f>SUM(E18:I18)</f>
        <v>19662171</v>
      </c>
      <c r="E18" s="67">
        <v>14304976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>
      <c r="A19" s="58" t="s">
        <v>39</v>
      </c>
      <c r="B19" s="56" t="s">
        <v>40</v>
      </c>
      <c r="C19" s="50">
        <v>147048569</v>
      </c>
      <c r="D19" s="50">
        <f>SUM(E19:I19)</f>
        <v>184214012</v>
      </c>
      <c r="E19" s="67">
        <v>184214012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>
      <c r="A22" s="59" t="s">
        <v>43</v>
      </c>
      <c r="B22" s="73" t="s">
        <v>44</v>
      </c>
      <c r="C22" s="50">
        <v>806710412</v>
      </c>
      <c r="D22" s="50">
        <f t="shared" si="2"/>
        <v>808165240</v>
      </c>
      <c r="E22" s="69">
        <v>808165240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>
      <c r="A24" s="23">
        <v>2</v>
      </c>
      <c r="B24" s="74" t="s">
        <v>47</v>
      </c>
      <c r="C24" s="26">
        <f>SUM(C26:C39)</f>
        <v>2431926077</v>
      </c>
      <c r="D24" s="26">
        <f>SUM(D26:D39,)</f>
        <v>2493056642</v>
      </c>
      <c r="E24" s="27">
        <f>SUM(E26:E39,)</f>
        <v>1653644094</v>
      </c>
      <c r="F24" s="26">
        <f>SUM(F26:F39,)</f>
        <v>275898916</v>
      </c>
      <c r="G24" s="26">
        <f t="shared" ref="C24:H24" si="4">SUM(G26:G39,)</f>
        <v>108260520</v>
      </c>
      <c r="H24" s="26">
        <f t="shared" si="4"/>
        <v>103613156</v>
      </c>
      <c r="I24" s="28">
        <f>SUM(I26:I39,)</f>
        <v>351639956</v>
      </c>
      <c r="K24" s="29"/>
      <c r="L24" s="29"/>
      <c r="M24" s="29"/>
    </row>
    <row r="25" spans="1:13" ht="24.75" thickBot="1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1679534207</v>
      </c>
      <c r="E25" s="33">
        <f>SUM(E26:E29,E32:E34,E30:E31,E35:E37)</f>
        <v>1653644094</v>
      </c>
      <c r="F25" s="34">
        <f t="shared" si="5"/>
        <v>2846667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>
      <c r="A26" s="75" t="s">
        <v>48</v>
      </c>
      <c r="B26" s="76" t="s">
        <v>49</v>
      </c>
      <c r="C26" s="41">
        <v>375054987</v>
      </c>
      <c r="D26" s="77">
        <f>SUM(E26:I26)</f>
        <v>395453414</v>
      </c>
      <c r="E26" s="78">
        <v>395453414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54512112</v>
      </c>
      <c r="E27" s="67">
        <f>SUM('[1]3.INTÉZMÉNYEK BEV.'!F12)</f>
        <v>52087730</v>
      </c>
      <c r="F27" s="52">
        <v>2424382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>
      <c r="A28" s="47" t="s">
        <v>52</v>
      </c>
      <c r="B28" s="48" t="s">
        <v>53</v>
      </c>
      <c r="C28" s="49">
        <v>77311764</v>
      </c>
      <c r="D28" s="60">
        <f t="shared" si="6"/>
        <v>96558514</v>
      </c>
      <c r="E28" s="61">
        <v>96558514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>
      <c r="A30" s="47" t="s">
        <v>56</v>
      </c>
      <c r="B30" s="56" t="s">
        <v>57</v>
      </c>
      <c r="C30" s="82">
        <v>79100373</v>
      </c>
      <c r="D30" s="60">
        <f>SUM(E30:I30)</f>
        <v>80592551</v>
      </c>
      <c r="E30" s="67">
        <v>57824952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>
      <c r="A31" s="47" t="s">
        <v>58</v>
      </c>
      <c r="B31" s="56" t="s">
        <v>59</v>
      </c>
      <c r="C31" s="82">
        <v>8000000</v>
      </c>
      <c r="D31" s="60">
        <f t="shared" si="6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>
      <c r="A38" s="47" t="s">
        <v>69</v>
      </c>
      <c r="B38" s="56" t="s">
        <v>44</v>
      </c>
      <c r="C38" s="82">
        <v>806710412</v>
      </c>
      <c r="D38" s="60">
        <f>SUM(E38:I38)</f>
        <v>808165240</v>
      </c>
      <c r="E38" s="92">
        <f>SUM('[1]3.INTÉZMÉNYEK BEV.'!F35)</f>
        <v>0</v>
      </c>
      <c r="F38" s="85">
        <v>268529063</v>
      </c>
      <c r="G38" s="82">
        <f>SUM('[1]3.INTÉZMÉNYEK BEV.'!F114)</f>
        <v>99972545</v>
      </c>
      <c r="H38" s="82">
        <v>100238395</v>
      </c>
      <c r="I38" s="93">
        <v>339425237</v>
      </c>
      <c r="K38" s="29"/>
      <c r="M38" s="29"/>
    </row>
    <row r="39" spans="1:13" ht="13.5" thickBot="1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>
      <c r="D42" s="29"/>
      <c r="E42" s="29"/>
    </row>
    <row r="44" spans="1:13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0" r:id="rId1"/>
  <headerFooter>
    <oddHeader>&amp;R&amp;F</oddHeader>
  </headerFooter>
  <ignoredErrors>
    <ignoredError sqref="C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04.30</vt:lpstr>
      <vt:lpstr>07.31.</vt:lpstr>
      <vt:lpstr>Munka1</vt:lpstr>
      <vt:lpstr>'04.30'!Nyomtatási_terület</vt:lpstr>
      <vt:lpstr>'07.31.'!Nyomtatási_terület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darabos.orsolya</dc:creator>
  <cp:lastModifiedBy>darabos.orsolya</cp:lastModifiedBy>
  <cp:lastPrinted>2019-08-12T18:39:12Z</cp:lastPrinted>
  <dcterms:created xsi:type="dcterms:W3CDTF">2019-05-24T07:31:21Z</dcterms:created>
  <dcterms:modified xsi:type="dcterms:W3CDTF">2019-08-12T18:39:39Z</dcterms:modified>
</cp:coreProperties>
</file>