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D0238E67-4BB7-413C-B632-2C12EB2A7D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5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1" i="1"/>
  <c r="F60" i="1"/>
  <c r="F62" i="1" s="1"/>
  <c r="G59" i="1"/>
  <c r="F59" i="1"/>
  <c r="E59" i="1"/>
  <c r="D59" i="1"/>
  <c r="C58" i="1"/>
  <c r="G57" i="1"/>
  <c r="F57" i="1"/>
  <c r="E57" i="1"/>
  <c r="D57" i="1"/>
  <c r="C56" i="1"/>
  <c r="C55" i="1"/>
  <c r="C54" i="1"/>
  <c r="C53" i="1"/>
  <c r="C52" i="1"/>
  <c r="C51" i="1"/>
  <c r="C50" i="1"/>
  <c r="C49" i="1"/>
  <c r="G48" i="1"/>
  <c r="F48" i="1"/>
  <c r="E48" i="1"/>
  <c r="D48" i="1"/>
  <c r="C47" i="1"/>
  <c r="C46" i="1"/>
  <c r="F45" i="1"/>
  <c r="G44" i="1"/>
  <c r="G60" i="1" s="1"/>
  <c r="G62" i="1" s="1"/>
  <c r="E44" i="1"/>
  <c r="E60" i="1" s="1"/>
  <c r="E62" i="1" s="1"/>
  <c r="C43" i="1"/>
  <c r="C42" i="1"/>
  <c r="C41" i="1"/>
  <c r="C40" i="1"/>
  <c r="G38" i="1"/>
  <c r="G39" i="1" s="1"/>
  <c r="E38" i="1"/>
  <c r="E39" i="1" s="1"/>
  <c r="D38" i="1"/>
  <c r="D39" i="1" s="1"/>
  <c r="G36" i="1"/>
  <c r="F36" i="1"/>
  <c r="F37" i="1" s="1"/>
  <c r="E36" i="1"/>
  <c r="E37" i="1" s="1"/>
  <c r="D36" i="1"/>
  <c r="C35" i="1"/>
  <c r="C34" i="1"/>
  <c r="G33" i="1"/>
  <c r="E33" i="1"/>
  <c r="D33" i="1"/>
  <c r="C32" i="1"/>
  <c r="C31" i="1"/>
  <c r="C30" i="1"/>
  <c r="F29" i="1"/>
  <c r="F33" i="1" s="1"/>
  <c r="C22" i="1"/>
  <c r="C20" i="1"/>
  <c r="C48" i="1" l="1"/>
  <c r="C59" i="1"/>
  <c r="C33" i="1"/>
  <c r="C23" i="1"/>
  <c r="G37" i="1"/>
  <c r="C57" i="1"/>
  <c r="C36" i="1"/>
  <c r="F63" i="1"/>
  <c r="D44" i="1"/>
  <c r="D37" i="1"/>
  <c r="C37" i="1" s="1"/>
  <c r="E45" i="1"/>
  <c r="E63" i="1" s="1"/>
  <c r="E84" i="1" s="1"/>
  <c r="F38" i="1"/>
  <c r="F39" i="1" s="1"/>
  <c r="C39" i="1" s="1"/>
  <c r="C29" i="1"/>
  <c r="G45" i="1"/>
  <c r="G63" i="1" s="1"/>
  <c r="G84" i="1" s="1"/>
  <c r="C38" i="1" l="1"/>
  <c r="C44" i="1"/>
  <c r="D45" i="1"/>
  <c r="F84" i="1"/>
  <c r="D60" i="1" l="1"/>
  <c r="C45" i="1"/>
  <c r="C60" i="1" l="1"/>
  <c r="D62" i="1"/>
  <c r="D63" i="1" l="1"/>
  <c r="C62" i="1"/>
  <c r="D84" i="1" l="1"/>
  <c r="C63" i="1"/>
  <c r="C84" i="1" l="1"/>
</calcChain>
</file>

<file path=xl/sharedStrings.xml><?xml version="1.0" encoding="utf-8"?>
<sst xmlns="http://schemas.openxmlformats.org/spreadsheetml/2006/main" count="93" uniqueCount="92">
  <si>
    <t>2020. évi költségvetés Gondozási Központ</t>
  </si>
  <si>
    <t>B1-B8. Költségvetési bevételek</t>
  </si>
  <si>
    <t>#</t>
  </si>
  <si>
    <t>Megnevezés</t>
  </si>
  <si>
    <t>Eredeti előirányzat</t>
  </si>
  <si>
    <t>Egyéb működési célú támogatások bevételei államháztartáson belülről (=33+…+42) (B16)</t>
  </si>
  <si>
    <t>ebből: egyéb fejezeti kezelésű előirányzatok (B16)</t>
  </si>
  <si>
    <t>Működési célú támogatások államháztartáson belülről (=07+...+10+21+32) (B1)</t>
  </si>
  <si>
    <t>Egyéb közhatalmi bevételek (&gt;=170+…+184) (B36)</t>
  </si>
  <si>
    <t>ebből: igazgatási szolgáltatási díjak (B36)</t>
  </si>
  <si>
    <t>Közhatalmi bevételek (=93+94+104+109+168+169) (B3)</t>
  </si>
  <si>
    <t>Készletértékesítés ellenértéke (B401)</t>
  </si>
  <si>
    <t>Szolgáltatások ellenértéke (&gt;=188+189) (B402)</t>
  </si>
  <si>
    <t>Közvetített szolgáltatások ellenértéke  (&gt;=191) (B403)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</si>
  <si>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</si>
  <si>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</si>
  <si>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</si>
  <si>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</si>
  <si>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</si>
  <si>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ebből: kiadások visszatérítései (B411)</t>
  </si>
  <si>
    <t>Működési bevételek (=186+187+190+192+199+…+201+208+216+217+218) (B4)</t>
  </si>
  <si>
    <t>Központi, irányító szervi támogatás (B816)</t>
  </si>
  <si>
    <t>Finanszírozási bevételek (=23+29+30+31) (B8)</t>
  </si>
  <si>
    <t>Költségvetési bevételek (=43+79+185+221+230+256+282) (B1-B8)</t>
  </si>
  <si>
    <t>K1-K9. Költségvetési kiadások</t>
  </si>
  <si>
    <t>102031 Idősek nappali ellátása</t>
  </si>
  <si>
    <t>107051 Szoc.étkezés</t>
  </si>
  <si>
    <t>096015 Gyermekétkeztetés</t>
  </si>
  <si>
    <t>104037 Intézményen kívüli gyermekétkeztetés</t>
  </si>
  <si>
    <t>Összesen</t>
  </si>
  <si>
    <t>01</t>
  </si>
  <si>
    <t>Törvény szerinti illetmények, munkabérek (K1101)</t>
  </si>
  <si>
    <t>02</t>
  </si>
  <si>
    <t>Normatív jutalmak (K1102)</t>
  </si>
  <si>
    <t>09</t>
  </si>
  <si>
    <t>Közlekedési költségtérítés (K1109)</t>
  </si>
  <si>
    <t>13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</si>
  <si>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</si>
  <si>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</si>
  <si>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</si>
  <si>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</si>
  <si>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</si>
  <si>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</si>
  <si>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</si>
  <si>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</si>
  <si>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</si>
  <si>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</si>
  <si>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</si>
  <si>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</si>
  <si>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</si>
  <si>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</si>
  <si>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</si>
  <si>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</si>
  <si>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</si>
  <si>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</si>
  <si>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</si>
  <si>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</si>
  <si>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</si>
  <si>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</si>
  <si>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</si>
  <si>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</si>
  <si>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</si>
  <si>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</si>
  <si>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</si>
  <si>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</si>
  <si>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</si>
  <si>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</si>
  <si>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</si>
  <si>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</si>
  <si>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</si>
  <si>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Egyéb nem intézményi ellátások (&gt;=102+…+120)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</si>
  <si>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</si>
  <si>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</si>
  <si>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</si>
  <si>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</si>
  <si>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Működési célú visszatérítendő támogatások, kölcsönök nyújtása államháztartáson kívülre (=165+…+175) (K508)</t>
  </si>
  <si>
    <t>Egyéb működési célú támogatások államháztartáson kívülre (=180+…+189) (K512)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</si>
  <si>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</si>
  <si>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</si>
  <si>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</si>
  <si>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</si>
  <si>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</si>
  <si>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</si>
  <si>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</si>
  <si>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</si>
  <si>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</si>
  <si>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(K7)</t>
  </si>
  <si>
    <t>Felhalmozási célú visszatérítendő támogatások, kölcsönök nyújtása államháztartáson kívülre (=243+…+253) (K86)</t>
  </si>
  <si>
    <t>Egyéb felhalmozási célú kiadások (=206+207+218+229+240+242+254+255+256) (K8)</t>
  </si>
  <si>
    <t>Költségvetési kiadások (=20+21+61+121+191+200+205+267) (K1-K8)</t>
  </si>
  <si>
    <t>Átlagos statisztikai állományi létszám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</si>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</sst>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165" fontId="7" fillId="0" borderId="14" xfId="0" applyNumberFormat="1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165" fontId="7" fillId="3" borderId="14" xfId="0" applyNumberFormat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3" fontId="6" fillId="0" borderId="15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center" vertical="top" wrapText="1"/>
    </xf>
    <xf numFmtId="3" fontId="7" fillId="0" borderId="9" xfId="0" applyNumberFormat="1" applyFont="1" applyBorder="1" applyAlignment="1">
      <alignment horizontal="right" vertical="top" wrapText="1"/>
    </xf>
    <xf numFmtId="3" fontId="7" fillId="0" borderId="9" xfId="0" applyNumberFormat="1" applyFont="1" applyFill="1" applyBorder="1" applyAlignment="1">
      <alignment horizontal="right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3" fontId="7" fillId="0" borderId="18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3" fontId="8" fillId="2" borderId="3" xfId="0" applyNumberFormat="1" applyFont="1" applyFill="1" applyBorder="1" applyAlignment="1">
      <alignment horizontal="right" vertical="top" wrapText="1"/>
    </xf>
    <xf numFmtId="165" fontId="0" fillId="0" borderId="14" xfId="1" applyNumberFormat="1" applyFont="1" applyBorder="1" applyAlignment="1">
      <alignment wrapText="1"/>
    </xf>
    <xf numFmtId="165" fontId="0" fillId="0" borderId="15" xfId="1" applyNumberFormat="1" applyFont="1" applyBorder="1" applyAlignment="1">
      <alignment wrapText="1"/>
    </xf>
    <xf numFmtId="165" fontId="0" fillId="0" borderId="8" xfId="1" applyNumberFormat="1" applyFont="1" applyBorder="1" applyAlignment="1">
      <alignment wrapText="1"/>
    </xf>
    <xf numFmtId="165" fontId="0" fillId="0" borderId="9" xfId="1" applyNumberFormat="1" applyFont="1" applyBorder="1" applyAlignment="1">
      <alignment wrapText="1"/>
    </xf>
    <xf numFmtId="165" fontId="10" fillId="0" borderId="8" xfId="1" applyNumberFormat="1" applyFont="1" applyBorder="1" applyAlignment="1">
      <alignment wrapText="1"/>
    </xf>
    <xf numFmtId="165" fontId="10" fillId="0" borderId="9" xfId="1" applyNumberFormat="1" applyFont="1" applyBorder="1" applyAlignment="1">
      <alignment wrapText="1"/>
    </xf>
    <xf numFmtId="165" fontId="0" fillId="3" borderId="8" xfId="1" applyNumberFormat="1" applyFont="1" applyFill="1" applyBorder="1" applyAlignment="1">
      <alignment wrapText="1"/>
    </xf>
    <xf numFmtId="165" fontId="0" fillId="3" borderId="9" xfId="1" applyNumberFormat="1" applyFont="1" applyFill="1" applyBorder="1" applyAlignment="1">
      <alignment wrapText="1"/>
    </xf>
    <xf numFmtId="165" fontId="11" fillId="0" borderId="8" xfId="1" applyNumberFormat="1" applyFont="1" applyFill="1" applyBorder="1" applyAlignment="1">
      <alignment wrapText="1"/>
    </xf>
    <xf numFmtId="165" fontId="0" fillId="0" borderId="8" xfId="1" applyNumberFormat="1" applyFont="1" applyFill="1" applyBorder="1" applyAlignment="1">
      <alignment wrapText="1"/>
    </xf>
    <xf numFmtId="165" fontId="1" fillId="3" borderId="8" xfId="1" applyNumberFormat="1" applyFont="1" applyFill="1" applyBorder="1" applyAlignment="1">
      <alignment wrapText="1"/>
    </xf>
    <xf numFmtId="165" fontId="1" fillId="3" borderId="9" xfId="1" applyNumberFormat="1" applyFont="1" applyFill="1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165" fontId="0" fillId="0" borderId="11" xfId="1" applyNumberFormat="1" applyFont="1" applyBorder="1" applyAlignment="1">
      <alignment wrapText="1"/>
    </xf>
    <xf numFmtId="165" fontId="0" fillId="0" borderId="12" xfId="1" applyNumberFormat="1" applyFont="1" applyBorder="1" applyAlignment="1">
      <alignment wrapText="1"/>
    </xf>
    <xf numFmtId="165" fontId="7" fillId="0" borderId="19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25" workbookViewId="0">
      <selection activeCell="A24" sqref="A24"/>
    </sheetView>
  </sheetViews>
  <sheetFormatPr defaultRowHeight="15" x14ac:dyDescent="0.25"/>
  <cols>
    <col min="1" max="1" width="4.42578125" style="2" bestFit="1" customWidth="1"/>
    <col min="2" max="2" width="77.28515625" style="2" bestFit="1" customWidth="1"/>
    <col min="3" max="3" width="13.140625" style="2" bestFit="1" customWidth="1"/>
    <col min="4" max="4" width="15" style="2" customWidth="1"/>
    <col min="5" max="5" width="13.5703125" style="2" bestFit="1" customWidth="1"/>
    <col min="6" max="6" width="18.42578125" style="2" customWidth="1"/>
    <col min="7" max="7" width="17.85546875" style="2" customWidth="1"/>
    <col min="8" max="16384" width="9.140625" style="2"/>
  </cols>
  <sheetData>
    <row r="1" spans="1:3" ht="19.5" thickBot="1" x14ac:dyDescent="0.35">
      <c r="A1" s="54" t="s">
        <v>0</v>
      </c>
      <c r="B1" s="55"/>
      <c r="C1" s="56"/>
    </row>
    <row r="2" spans="1:3" x14ac:dyDescent="0.25">
      <c r="A2" s="57" t="s">
        <v>1</v>
      </c>
      <c r="B2" s="58"/>
      <c r="C2" s="59"/>
    </row>
    <row r="3" spans="1:3" ht="30" x14ac:dyDescent="0.25">
      <c r="A3" s="20" t="s">
        <v>2</v>
      </c>
      <c r="B3" s="21" t="s">
        <v>3</v>
      </c>
      <c r="C3" s="1" t="s">
        <v>4</v>
      </c>
    </row>
    <row r="4" spans="1:3" ht="15.75" thickBot="1" x14ac:dyDescent="0.3">
      <c r="A4" s="22">
        <v>2</v>
      </c>
      <c r="B4" s="23">
        <v>3</v>
      </c>
      <c r="C4" s="24">
        <v>4</v>
      </c>
    </row>
    <row r="5" spans="1:3" x14ac:dyDescent="0.25">
      <c r="A5" s="25">
        <v>32</v>
      </c>
      <c r="B5" s="12" t="s">
        <v>5</v>
      </c>
      <c r="C5" s="26">
        <v>0</v>
      </c>
    </row>
    <row r="6" spans="1:3" x14ac:dyDescent="0.25">
      <c r="A6" s="27">
        <v>36</v>
      </c>
      <c r="B6" s="14" t="s">
        <v>6</v>
      </c>
      <c r="C6" s="28">
        <v>0</v>
      </c>
    </row>
    <row r="7" spans="1:3" x14ac:dyDescent="0.25">
      <c r="A7" s="29">
        <v>43</v>
      </c>
      <c r="B7" s="18" t="s">
        <v>7</v>
      </c>
      <c r="C7" s="30">
        <v>0</v>
      </c>
    </row>
    <row r="8" spans="1:3" x14ac:dyDescent="0.25">
      <c r="A8" s="27">
        <v>168</v>
      </c>
      <c r="B8" s="14" t="s">
        <v>8</v>
      </c>
      <c r="C8" s="28">
        <v>0</v>
      </c>
    </row>
    <row r="9" spans="1:3" x14ac:dyDescent="0.25">
      <c r="A9" s="27">
        <v>171</v>
      </c>
      <c r="B9" s="14" t="s">
        <v>9</v>
      </c>
      <c r="C9" s="28">
        <v>0</v>
      </c>
    </row>
    <row r="10" spans="1:3" x14ac:dyDescent="0.25">
      <c r="A10" s="29">
        <v>186</v>
      </c>
      <c r="B10" s="18" t="s">
        <v>10</v>
      </c>
      <c r="C10" s="30">
        <v>0</v>
      </c>
    </row>
    <row r="11" spans="1:3" x14ac:dyDescent="0.25">
      <c r="A11" s="27">
        <v>187</v>
      </c>
      <c r="B11" s="14" t="s">
        <v>11</v>
      </c>
      <c r="C11" s="28">
        <v>0</v>
      </c>
    </row>
    <row r="12" spans="1:3" x14ac:dyDescent="0.25">
      <c r="A12" s="27">
        <v>188</v>
      </c>
      <c r="B12" s="14" t="s">
        <v>12</v>
      </c>
      <c r="C12" s="28">
        <v>0</v>
      </c>
    </row>
    <row r="13" spans="1:3" x14ac:dyDescent="0.25">
      <c r="A13" s="27">
        <v>191</v>
      </c>
      <c r="B13" s="14" t="s">
        <v>13</v>
      </c>
      <c r="C13" s="28">
        <v>0</v>
      </c>
    </row>
    <row r="14" spans="1:3" x14ac:dyDescent="0.25">
      <c r="A14" s="27">
        <v>200</v>
      </c>
      <c r="B14" s="14" t="s">
        <v>14</v>
      </c>
      <c r="C14" s="28">
        <v>8000000</v>
      </c>
    </row>
    <row r="15" spans="1:3" x14ac:dyDescent="0.25">
      <c r="A15" s="27">
        <v>201</v>
      </c>
      <c r="B15" s="14" t="s">
        <v>15</v>
      </c>
      <c r="C15" s="28">
        <v>2160000</v>
      </c>
    </row>
    <row r="16" spans="1:3" x14ac:dyDescent="0.25">
      <c r="A16" s="27">
        <v>206</v>
      </c>
      <c r="B16" s="14" t="s">
        <v>16</v>
      </c>
      <c r="C16" s="28">
        <v>0</v>
      </c>
    </row>
    <row r="17" spans="1:7" x14ac:dyDescent="0.25">
      <c r="A17" s="27">
        <v>209</v>
      </c>
      <c r="B17" s="14" t="s">
        <v>17</v>
      </c>
      <c r="C17" s="28">
        <v>0</v>
      </c>
    </row>
    <row r="18" spans="1:7" x14ac:dyDescent="0.25">
      <c r="A18" s="27">
        <v>219</v>
      </c>
      <c r="B18" s="14" t="s">
        <v>18</v>
      </c>
      <c r="C18" s="28">
        <v>0</v>
      </c>
    </row>
    <row r="19" spans="1:7" x14ac:dyDescent="0.25">
      <c r="A19" s="27">
        <v>221</v>
      </c>
      <c r="B19" s="14" t="s">
        <v>19</v>
      </c>
      <c r="C19" s="28">
        <v>0</v>
      </c>
    </row>
    <row r="20" spans="1:7" x14ac:dyDescent="0.25">
      <c r="A20" s="29">
        <v>222</v>
      </c>
      <c r="B20" s="18" t="s">
        <v>20</v>
      </c>
      <c r="C20" s="31">
        <f>SUM(C12:C15)</f>
        <v>10160000</v>
      </c>
    </row>
    <row r="21" spans="1:7" x14ac:dyDescent="0.25">
      <c r="A21" s="27">
        <v>17</v>
      </c>
      <c r="B21" s="14" t="s">
        <v>21</v>
      </c>
      <c r="C21" s="28">
        <v>23652660</v>
      </c>
    </row>
    <row r="22" spans="1:7" ht="15.75" thickBot="1" x14ac:dyDescent="0.3">
      <c r="A22" s="32">
        <v>32</v>
      </c>
      <c r="B22" s="33" t="s">
        <v>22</v>
      </c>
      <c r="C22" s="34">
        <f>SUM(C21)</f>
        <v>23652660</v>
      </c>
    </row>
    <row r="23" spans="1:7" ht="15.75" thickBot="1" x14ac:dyDescent="0.3">
      <c r="A23" s="35" t="s">
        <v>91</v>
      </c>
      <c r="B23" s="36" t="s">
        <v>23</v>
      </c>
      <c r="C23" s="37">
        <f>SUM(C7,C10,C20,C22)</f>
        <v>33812660</v>
      </c>
    </row>
    <row r="24" spans="1:7" x14ac:dyDescent="0.25">
      <c r="C24" s="3"/>
    </row>
    <row r="25" spans="1:7" x14ac:dyDescent="0.25">
      <c r="C25" s="3"/>
    </row>
    <row r="26" spans="1:7" ht="15.75" thickBot="1" x14ac:dyDescent="0.3">
      <c r="C26" s="3"/>
    </row>
    <row r="27" spans="1:7" ht="51.75" customHeight="1" thickBot="1" x14ac:dyDescent="0.3">
      <c r="A27" s="60" t="s">
        <v>24</v>
      </c>
      <c r="B27" s="61"/>
      <c r="C27" s="62"/>
      <c r="D27" s="4" t="s">
        <v>25</v>
      </c>
      <c r="E27" s="5" t="s">
        <v>26</v>
      </c>
      <c r="F27" s="6" t="s">
        <v>27</v>
      </c>
      <c r="G27" s="7" t="s">
        <v>28</v>
      </c>
    </row>
    <row r="28" spans="1:7" x14ac:dyDescent="0.25">
      <c r="A28" s="63"/>
      <c r="B28" s="64"/>
      <c r="C28" s="8" t="s">
        <v>29</v>
      </c>
      <c r="D28" s="9"/>
      <c r="E28" s="9"/>
      <c r="F28" s="10"/>
      <c r="G28" s="11"/>
    </row>
    <row r="29" spans="1:7" x14ac:dyDescent="0.25">
      <c r="A29" s="27" t="s">
        <v>30</v>
      </c>
      <c r="B29" s="12" t="s">
        <v>31</v>
      </c>
      <c r="C29" s="13">
        <f>SUM(D29:G29)</f>
        <v>23679659.914893616</v>
      </c>
      <c r="D29" s="38">
        <v>2454024</v>
      </c>
      <c r="E29" s="38">
        <v>6933636</v>
      </c>
      <c r="F29" s="38">
        <f>14036000/1.175+(14292000-11945532)</f>
        <v>14291999.914893616</v>
      </c>
      <c r="G29" s="39">
        <v>0</v>
      </c>
    </row>
    <row r="30" spans="1:7" x14ac:dyDescent="0.25">
      <c r="A30" s="27" t="s">
        <v>32</v>
      </c>
      <c r="B30" s="14" t="s">
        <v>33</v>
      </c>
      <c r="C30" s="13">
        <f t="shared" ref="C30:C85" si="0">SUM(D30:G30)</f>
        <v>0</v>
      </c>
      <c r="D30" s="40">
        <v>0</v>
      </c>
      <c r="E30" s="40">
        <v>0</v>
      </c>
      <c r="F30" s="40">
        <v>0</v>
      </c>
      <c r="G30" s="41">
        <v>0</v>
      </c>
    </row>
    <row r="31" spans="1:7" x14ac:dyDescent="0.25">
      <c r="A31" s="27" t="s">
        <v>34</v>
      </c>
      <c r="B31" s="14" t="s">
        <v>35</v>
      </c>
      <c r="C31" s="13">
        <f t="shared" si="0"/>
        <v>0</v>
      </c>
      <c r="D31" s="40">
        <v>0</v>
      </c>
      <c r="E31" s="40">
        <v>0</v>
      </c>
      <c r="F31" s="40">
        <v>0</v>
      </c>
      <c r="G31" s="41">
        <v>0</v>
      </c>
    </row>
    <row r="32" spans="1:7" x14ac:dyDescent="0.25">
      <c r="A32" s="27" t="s">
        <v>36</v>
      </c>
      <c r="B32" s="14" t="s">
        <v>37</v>
      </c>
      <c r="C32" s="13">
        <f t="shared" si="0"/>
        <v>0</v>
      </c>
      <c r="D32" s="40">
        <v>0</v>
      </c>
      <c r="E32" s="40">
        <v>0</v>
      </c>
      <c r="F32" s="40">
        <v>0</v>
      </c>
      <c r="G32" s="41">
        <v>0</v>
      </c>
    </row>
    <row r="33" spans="1:7" x14ac:dyDescent="0.25">
      <c r="A33" s="27">
        <v>15</v>
      </c>
      <c r="B33" s="15" t="s">
        <v>38</v>
      </c>
      <c r="C33" s="13">
        <f t="shared" si="0"/>
        <v>23679659.914893616</v>
      </c>
      <c r="D33" s="42">
        <f>SUM(D29:D32)</f>
        <v>2454024</v>
      </c>
      <c r="E33" s="42">
        <f t="shared" ref="E33:G33" si="1">SUM(E29:E32)</f>
        <v>6933636</v>
      </c>
      <c r="F33" s="42">
        <f t="shared" si="1"/>
        <v>14291999.914893616</v>
      </c>
      <c r="G33" s="43">
        <f t="shared" si="1"/>
        <v>0</v>
      </c>
    </row>
    <row r="34" spans="1:7" x14ac:dyDescent="0.25">
      <c r="A34" s="27">
        <v>16</v>
      </c>
      <c r="B34" s="14" t="s">
        <v>39</v>
      </c>
      <c r="C34" s="13">
        <f t="shared" si="0"/>
        <v>0</v>
      </c>
      <c r="D34" s="40">
        <v>0</v>
      </c>
      <c r="E34" s="40">
        <v>0</v>
      </c>
      <c r="F34" s="40">
        <v>0</v>
      </c>
      <c r="G34" s="41">
        <v>0</v>
      </c>
    </row>
    <row r="35" spans="1:7" ht="25.5" x14ac:dyDescent="0.25">
      <c r="A35" s="27">
        <v>17</v>
      </c>
      <c r="B35" s="14" t="s">
        <v>40</v>
      </c>
      <c r="C35" s="13">
        <f t="shared" si="0"/>
        <v>0</v>
      </c>
      <c r="D35" s="40">
        <v>0</v>
      </c>
      <c r="E35" s="40">
        <v>0</v>
      </c>
      <c r="F35" s="40">
        <v>0</v>
      </c>
      <c r="G35" s="41">
        <v>0</v>
      </c>
    </row>
    <row r="36" spans="1:7" x14ac:dyDescent="0.25">
      <c r="A36" s="27">
        <v>19</v>
      </c>
      <c r="B36" s="15" t="s">
        <v>41</v>
      </c>
      <c r="C36" s="13">
        <f t="shared" si="0"/>
        <v>0</v>
      </c>
      <c r="D36" s="42">
        <f>SUM(D34:D35)</f>
        <v>0</v>
      </c>
      <c r="E36" s="42">
        <f>SUM(E34:E35)</f>
        <v>0</v>
      </c>
      <c r="F36" s="42">
        <f>SUM(F34:F35)</f>
        <v>0</v>
      </c>
      <c r="G36" s="43">
        <f>SUM(G34:G35)</f>
        <v>0</v>
      </c>
    </row>
    <row r="37" spans="1:7" x14ac:dyDescent="0.25">
      <c r="A37" s="29">
        <v>20</v>
      </c>
      <c r="B37" s="16" t="s">
        <v>42</v>
      </c>
      <c r="C37" s="17">
        <f t="shared" si="0"/>
        <v>23679659.914893616</v>
      </c>
      <c r="D37" s="44">
        <f>SUM(D36,D33)</f>
        <v>2454024</v>
      </c>
      <c r="E37" s="44">
        <f>SUM(E36,E33)</f>
        <v>6933636</v>
      </c>
      <c r="F37" s="44">
        <f>SUM(F36,F33)</f>
        <v>14291999.914893616</v>
      </c>
      <c r="G37" s="45">
        <f>SUM(G36,G33)</f>
        <v>0</v>
      </c>
    </row>
    <row r="38" spans="1:7" x14ac:dyDescent="0.25">
      <c r="A38" s="29">
        <v>21</v>
      </c>
      <c r="B38" s="16" t="s">
        <v>43</v>
      </c>
      <c r="C38" s="17">
        <f t="shared" si="0"/>
        <v>4143940.4851063825</v>
      </c>
      <c r="D38" s="44">
        <f>D29*0.175</f>
        <v>429454.19999999995</v>
      </c>
      <c r="E38" s="44">
        <f>E29*0.175</f>
        <v>1213386.2999999998</v>
      </c>
      <c r="F38" s="44">
        <f>F29*0.175</f>
        <v>2501099.9851063825</v>
      </c>
      <c r="G38" s="45">
        <f>G29*0.175</f>
        <v>0</v>
      </c>
    </row>
    <row r="39" spans="1:7" x14ac:dyDescent="0.25">
      <c r="A39" s="27">
        <v>22</v>
      </c>
      <c r="B39" s="15" t="s">
        <v>44</v>
      </c>
      <c r="C39" s="13">
        <f t="shared" si="0"/>
        <v>4143940.4851063825</v>
      </c>
      <c r="D39" s="42">
        <f>D38</f>
        <v>429454.19999999995</v>
      </c>
      <c r="E39" s="42">
        <f t="shared" ref="E39:G39" si="2">E38</f>
        <v>1213386.2999999998</v>
      </c>
      <c r="F39" s="42">
        <f t="shared" si="2"/>
        <v>2501099.9851063825</v>
      </c>
      <c r="G39" s="43">
        <f t="shared" si="2"/>
        <v>0</v>
      </c>
    </row>
    <row r="40" spans="1:7" x14ac:dyDescent="0.25">
      <c r="A40" s="27">
        <v>24</v>
      </c>
      <c r="B40" s="15" t="s">
        <v>45</v>
      </c>
      <c r="C40" s="13">
        <f t="shared" si="0"/>
        <v>0</v>
      </c>
      <c r="D40" s="42">
        <v>0</v>
      </c>
      <c r="E40" s="42">
        <v>0</v>
      </c>
      <c r="F40" s="42">
        <v>0</v>
      </c>
      <c r="G40" s="41">
        <v>0</v>
      </c>
    </row>
    <row r="41" spans="1:7" x14ac:dyDescent="0.25">
      <c r="A41" s="27">
        <v>25</v>
      </c>
      <c r="B41" s="15" t="s">
        <v>46</v>
      </c>
      <c r="C41" s="13">
        <f t="shared" si="0"/>
        <v>0</v>
      </c>
      <c r="D41" s="42">
        <v>0</v>
      </c>
      <c r="E41" s="42">
        <v>0</v>
      </c>
      <c r="F41" s="42">
        <v>0</v>
      </c>
      <c r="G41" s="41">
        <v>0</v>
      </c>
    </row>
    <row r="42" spans="1:7" x14ac:dyDescent="0.25">
      <c r="A42" s="27">
        <v>27</v>
      </c>
      <c r="B42" s="15" t="s">
        <v>47</v>
      </c>
      <c r="C42" s="13">
        <f t="shared" si="0"/>
        <v>0</v>
      </c>
      <c r="D42" s="42">
        <v>0</v>
      </c>
      <c r="E42" s="42">
        <v>0</v>
      </c>
      <c r="F42" s="42">
        <v>0</v>
      </c>
      <c r="G42" s="41">
        <v>0</v>
      </c>
    </row>
    <row r="43" spans="1:7" x14ac:dyDescent="0.25">
      <c r="A43" s="27">
        <v>28</v>
      </c>
      <c r="B43" s="14" t="s">
        <v>48</v>
      </c>
      <c r="C43" s="13">
        <f t="shared" si="0"/>
        <v>0</v>
      </c>
      <c r="D43" s="40">
        <v>0</v>
      </c>
      <c r="E43" s="40">
        <v>0</v>
      </c>
      <c r="F43" s="40">
        <v>0</v>
      </c>
      <c r="G43" s="41">
        <v>0</v>
      </c>
    </row>
    <row r="44" spans="1:7" x14ac:dyDescent="0.25">
      <c r="A44" s="27">
        <v>29</v>
      </c>
      <c r="B44" s="14" t="s">
        <v>49</v>
      </c>
      <c r="C44" s="13">
        <f t="shared" si="0"/>
        <v>4174107.2047244096</v>
      </c>
      <c r="D44" s="46">
        <f>(3800000-D33-D39-D49-(D49*0.27))/1.27</f>
        <v>372375.70866141736</v>
      </c>
      <c r="E44" s="40">
        <f>2606339/1.27</f>
        <v>2052235.4330708662</v>
      </c>
      <c r="F44" s="40">
        <v>0</v>
      </c>
      <c r="G44" s="41">
        <f>2221860/1.27</f>
        <v>1749496.062992126</v>
      </c>
    </row>
    <row r="45" spans="1:7" x14ac:dyDescent="0.25">
      <c r="A45" s="27">
        <v>31</v>
      </c>
      <c r="B45" s="15" t="s">
        <v>50</v>
      </c>
      <c r="C45" s="13">
        <f t="shared" si="0"/>
        <v>4174107.2047244096</v>
      </c>
      <c r="D45" s="42">
        <f>SUM(D43:D44)</f>
        <v>372375.70866141736</v>
      </c>
      <c r="E45" s="42">
        <f t="shared" ref="E45:G45" si="3">SUM(E43:E44)</f>
        <v>2052235.4330708662</v>
      </c>
      <c r="F45" s="42">
        <f t="shared" si="3"/>
        <v>0</v>
      </c>
      <c r="G45" s="43">
        <f t="shared" si="3"/>
        <v>1749496.062992126</v>
      </c>
    </row>
    <row r="46" spans="1:7" x14ac:dyDescent="0.25">
      <c r="A46" s="27">
        <v>32</v>
      </c>
      <c r="B46" s="14" t="s">
        <v>51</v>
      </c>
      <c r="C46" s="13">
        <f t="shared" si="0"/>
        <v>0</v>
      </c>
      <c r="D46" s="40">
        <v>0</v>
      </c>
      <c r="E46" s="40">
        <v>0</v>
      </c>
      <c r="F46" s="40">
        <v>0</v>
      </c>
      <c r="G46" s="41">
        <v>0</v>
      </c>
    </row>
    <row r="47" spans="1:7" x14ac:dyDescent="0.25">
      <c r="A47" s="27">
        <v>33</v>
      </c>
      <c r="B47" s="14" t="s">
        <v>52</v>
      </c>
      <c r="C47" s="13">
        <f t="shared" si="0"/>
        <v>0</v>
      </c>
      <c r="D47" s="40">
        <v>0</v>
      </c>
      <c r="E47" s="40">
        <v>0</v>
      </c>
      <c r="F47" s="40">
        <v>0</v>
      </c>
      <c r="G47" s="41">
        <v>0</v>
      </c>
    </row>
    <row r="48" spans="1:7" x14ac:dyDescent="0.25">
      <c r="A48" s="27">
        <v>34</v>
      </c>
      <c r="B48" s="15" t="s">
        <v>53</v>
      </c>
      <c r="C48" s="13">
        <f t="shared" si="0"/>
        <v>0</v>
      </c>
      <c r="D48" s="42">
        <f>SUM(D46:D47)</f>
        <v>0</v>
      </c>
      <c r="E48" s="42">
        <f t="shared" ref="E48:G48" si="4">SUM(E46:E47)</f>
        <v>0</v>
      </c>
      <c r="F48" s="42">
        <f t="shared" si="4"/>
        <v>0</v>
      </c>
      <c r="G48" s="43">
        <f t="shared" si="4"/>
        <v>0</v>
      </c>
    </row>
    <row r="49" spans="1:7" x14ac:dyDescent="0.25">
      <c r="A49" s="27">
        <v>35</v>
      </c>
      <c r="B49" s="14" t="s">
        <v>54</v>
      </c>
      <c r="C49" s="13">
        <f t="shared" si="0"/>
        <v>541680</v>
      </c>
      <c r="D49" s="47">
        <v>349295</v>
      </c>
      <c r="E49" s="40">
        <v>192385</v>
      </c>
      <c r="F49" s="40">
        <v>0</v>
      </c>
      <c r="G49" s="41">
        <v>0</v>
      </c>
    </row>
    <row r="50" spans="1:7" x14ac:dyDescent="0.25">
      <c r="A50" s="27">
        <v>36</v>
      </c>
      <c r="B50" s="14" t="s">
        <v>55</v>
      </c>
      <c r="C50" s="13">
        <f t="shared" si="0"/>
        <v>0</v>
      </c>
      <c r="D50" s="40">
        <v>0</v>
      </c>
      <c r="E50" s="40">
        <v>0</v>
      </c>
      <c r="F50" s="40">
        <v>0</v>
      </c>
      <c r="G50" s="41">
        <v>0</v>
      </c>
    </row>
    <row r="51" spans="1:7" x14ac:dyDescent="0.25">
      <c r="A51" s="27">
        <v>39</v>
      </c>
      <c r="B51" s="14" t="s">
        <v>56</v>
      </c>
      <c r="C51" s="13">
        <f t="shared" si="0"/>
        <v>0</v>
      </c>
      <c r="D51" s="40">
        <v>0</v>
      </c>
      <c r="E51" s="40">
        <v>0</v>
      </c>
      <c r="F51" s="40">
        <v>0</v>
      </c>
      <c r="G51" s="41">
        <v>0</v>
      </c>
    </row>
    <row r="52" spans="1:7" x14ac:dyDescent="0.25">
      <c r="A52" s="27">
        <v>40</v>
      </c>
      <c r="B52" s="14" t="s">
        <v>57</v>
      </c>
      <c r="C52" s="13">
        <f t="shared" si="0"/>
        <v>0</v>
      </c>
      <c r="D52" s="40">
        <v>0</v>
      </c>
      <c r="E52" s="40">
        <v>0</v>
      </c>
      <c r="F52" s="40">
        <v>0</v>
      </c>
      <c r="G52" s="41">
        <v>0</v>
      </c>
    </row>
    <row r="53" spans="1:7" x14ac:dyDescent="0.25">
      <c r="A53" s="27">
        <v>41</v>
      </c>
      <c r="B53" s="14" t="s">
        <v>58</v>
      </c>
      <c r="C53" s="13">
        <f t="shared" si="0"/>
        <v>0</v>
      </c>
      <c r="D53" s="40">
        <v>0</v>
      </c>
      <c r="E53" s="40">
        <v>0</v>
      </c>
      <c r="F53" s="40">
        <v>0</v>
      </c>
      <c r="G53" s="41">
        <v>0</v>
      </c>
    </row>
    <row r="54" spans="1:7" x14ac:dyDescent="0.25">
      <c r="A54" s="27">
        <v>42</v>
      </c>
      <c r="B54" s="14" t="s">
        <v>59</v>
      </c>
      <c r="C54" s="13">
        <f t="shared" si="0"/>
        <v>0</v>
      </c>
      <c r="D54" s="40">
        <v>0</v>
      </c>
      <c r="E54" s="40">
        <v>0</v>
      </c>
      <c r="F54" s="40">
        <v>0</v>
      </c>
      <c r="G54" s="41">
        <v>0</v>
      </c>
    </row>
    <row r="55" spans="1:7" x14ac:dyDescent="0.25">
      <c r="A55" s="27">
        <v>43</v>
      </c>
      <c r="B55" s="14" t="s">
        <v>60</v>
      </c>
      <c r="C55" s="13">
        <f t="shared" si="0"/>
        <v>0</v>
      </c>
      <c r="D55" s="40">
        <v>0</v>
      </c>
      <c r="E55" s="40">
        <v>0</v>
      </c>
      <c r="F55" s="40">
        <v>0</v>
      </c>
      <c r="G55" s="41">
        <v>0</v>
      </c>
    </row>
    <row r="56" spans="1:7" x14ac:dyDescent="0.25">
      <c r="A56" s="27">
        <v>44</v>
      </c>
      <c r="B56" s="14" t="s">
        <v>61</v>
      </c>
      <c r="C56" s="13">
        <f t="shared" si="0"/>
        <v>0</v>
      </c>
      <c r="D56" s="40">
        <v>0</v>
      </c>
      <c r="E56" s="40">
        <v>0</v>
      </c>
      <c r="F56" s="40">
        <v>0</v>
      </c>
      <c r="G56" s="41">
        <v>0</v>
      </c>
    </row>
    <row r="57" spans="1:7" x14ac:dyDescent="0.25">
      <c r="A57" s="27">
        <v>45</v>
      </c>
      <c r="B57" s="15" t="s">
        <v>62</v>
      </c>
      <c r="C57" s="13">
        <f t="shared" si="0"/>
        <v>541680</v>
      </c>
      <c r="D57" s="42">
        <f>SUM(D49:D52,D54,D55)</f>
        <v>349295</v>
      </c>
      <c r="E57" s="42">
        <f>SUM(E49:E56)</f>
        <v>192385</v>
      </c>
      <c r="F57" s="42">
        <f>SUM(F49:F52,F54,F55)</f>
        <v>0</v>
      </c>
      <c r="G57" s="43">
        <f>SUM(G49:G52,G54,G55)</f>
        <v>0</v>
      </c>
    </row>
    <row r="58" spans="1:7" x14ac:dyDescent="0.25">
      <c r="A58" s="27">
        <v>46</v>
      </c>
      <c r="B58" s="14" t="s">
        <v>63</v>
      </c>
      <c r="C58" s="13">
        <f t="shared" si="0"/>
        <v>0</v>
      </c>
      <c r="D58" s="40">
        <v>0</v>
      </c>
      <c r="E58" s="40">
        <v>0</v>
      </c>
      <c r="F58" s="40">
        <v>0</v>
      </c>
      <c r="G58" s="41">
        <v>0</v>
      </c>
    </row>
    <row r="59" spans="1:7" x14ac:dyDescent="0.25">
      <c r="A59" s="27">
        <v>48</v>
      </c>
      <c r="B59" s="15" t="s">
        <v>64</v>
      </c>
      <c r="C59" s="13">
        <f t="shared" si="0"/>
        <v>0</v>
      </c>
      <c r="D59" s="42">
        <f>SUM(D58:D58)</f>
        <v>0</v>
      </c>
      <c r="E59" s="42">
        <f>E58</f>
        <v>0</v>
      </c>
      <c r="F59" s="42">
        <f>SUM(F58:F58)</f>
        <v>0</v>
      </c>
      <c r="G59" s="43">
        <f>SUM(G58:G58)</f>
        <v>0</v>
      </c>
    </row>
    <row r="60" spans="1:7" x14ac:dyDescent="0.25">
      <c r="A60" s="27">
        <v>49</v>
      </c>
      <c r="B60" s="14" t="s">
        <v>65</v>
      </c>
      <c r="C60" s="13">
        <f t="shared" si="0"/>
        <v>1273272.5452755904</v>
      </c>
      <c r="D60" s="40">
        <f>D45*0.27+D49*0.27</f>
        <v>194851.09133858269</v>
      </c>
      <c r="E60" s="40">
        <f>E49*0.27+E44*0.27+10</f>
        <v>606057.5169291338</v>
      </c>
      <c r="F60" s="40">
        <f>F49*0.27</f>
        <v>0</v>
      </c>
      <c r="G60" s="41">
        <f>G44*0.27</f>
        <v>472363.93700787402</v>
      </c>
    </row>
    <row r="61" spans="1:7" x14ac:dyDescent="0.25">
      <c r="A61" s="27">
        <v>58</v>
      </c>
      <c r="B61" s="14" t="s">
        <v>66</v>
      </c>
      <c r="C61" s="13">
        <f t="shared" si="0"/>
        <v>0</v>
      </c>
      <c r="D61" s="40">
        <v>0</v>
      </c>
      <c r="E61" s="40">
        <v>0</v>
      </c>
      <c r="F61" s="40">
        <v>0</v>
      </c>
      <c r="G61" s="41">
        <v>0</v>
      </c>
    </row>
    <row r="62" spans="1:7" x14ac:dyDescent="0.25">
      <c r="A62" s="27">
        <v>59</v>
      </c>
      <c r="B62" s="15" t="s">
        <v>67</v>
      </c>
      <c r="C62" s="13">
        <f t="shared" si="0"/>
        <v>1273272.5452755904</v>
      </c>
      <c r="D62" s="42">
        <f>SUM(D60:D61)</f>
        <v>194851.09133858269</v>
      </c>
      <c r="E62" s="42">
        <f t="shared" ref="E62:G62" si="5">SUM(E60:E61)</f>
        <v>606057.5169291338</v>
      </c>
      <c r="F62" s="42">
        <f t="shared" si="5"/>
        <v>0</v>
      </c>
      <c r="G62" s="43">
        <f t="shared" si="5"/>
        <v>472363.93700787402</v>
      </c>
    </row>
    <row r="63" spans="1:7" x14ac:dyDescent="0.25">
      <c r="A63" s="29">
        <v>60</v>
      </c>
      <c r="B63" s="16" t="s">
        <v>68</v>
      </c>
      <c r="C63" s="17">
        <f t="shared" si="0"/>
        <v>5989059.75</v>
      </c>
      <c r="D63" s="44">
        <f>SUM(D62,D59,D57,D48,D45)</f>
        <v>916521.8</v>
      </c>
      <c r="E63" s="44">
        <f>SUM(E62,E59,E57,E48,E45)</f>
        <v>2850677.95</v>
      </c>
      <c r="F63" s="44">
        <f>SUM(F62,F59,F57,F48,F45)</f>
        <v>0</v>
      </c>
      <c r="G63" s="45">
        <f>SUM(G62,G59,G57,G48,G45)</f>
        <v>2221860</v>
      </c>
    </row>
    <row r="64" spans="1:7" x14ac:dyDescent="0.25">
      <c r="A64" s="27">
        <v>62</v>
      </c>
      <c r="B64" s="14" t="s">
        <v>69</v>
      </c>
      <c r="C64" s="13">
        <f t="shared" si="0"/>
        <v>0</v>
      </c>
      <c r="D64" s="40">
        <v>0</v>
      </c>
      <c r="E64" s="40">
        <v>0</v>
      </c>
      <c r="F64" s="40">
        <v>0</v>
      </c>
      <c r="G64" s="41">
        <v>0</v>
      </c>
    </row>
    <row r="65" spans="1:7" x14ac:dyDescent="0.25">
      <c r="A65" s="27">
        <v>98</v>
      </c>
      <c r="B65" s="14" t="s">
        <v>70</v>
      </c>
      <c r="C65" s="13">
        <f t="shared" si="0"/>
        <v>0</v>
      </c>
      <c r="D65" s="40">
        <v>0</v>
      </c>
      <c r="E65" s="40">
        <v>0</v>
      </c>
      <c r="F65" s="40">
        <v>0</v>
      </c>
      <c r="G65" s="41">
        <v>0</v>
      </c>
    </row>
    <row r="66" spans="1:7" x14ac:dyDescent="0.25">
      <c r="A66" s="29">
        <v>118</v>
      </c>
      <c r="B66" s="18" t="s">
        <v>71</v>
      </c>
      <c r="C66" s="13">
        <f t="shared" si="0"/>
        <v>0</v>
      </c>
      <c r="D66" s="40">
        <v>0</v>
      </c>
      <c r="E66" s="40">
        <v>0</v>
      </c>
      <c r="F66" s="40">
        <v>0</v>
      </c>
      <c r="G66" s="41">
        <v>0</v>
      </c>
    </row>
    <row r="67" spans="1:7" x14ac:dyDescent="0.25">
      <c r="A67" s="27">
        <v>121</v>
      </c>
      <c r="B67" s="14" t="s">
        <v>72</v>
      </c>
      <c r="C67" s="13">
        <f t="shared" si="0"/>
        <v>0</v>
      </c>
      <c r="D67" s="40">
        <v>0</v>
      </c>
      <c r="E67" s="40">
        <v>0</v>
      </c>
      <c r="F67" s="40">
        <v>0</v>
      </c>
      <c r="G67" s="41">
        <v>0</v>
      </c>
    </row>
    <row r="68" spans="1:7" x14ac:dyDescent="0.25">
      <c r="A68" s="27">
        <v>124</v>
      </c>
      <c r="B68" s="14" t="s">
        <v>73</v>
      </c>
      <c r="C68" s="13">
        <f t="shared" si="0"/>
        <v>0</v>
      </c>
      <c r="D68" s="40">
        <v>0</v>
      </c>
      <c r="E68" s="40">
        <v>0</v>
      </c>
      <c r="F68" s="40">
        <v>0</v>
      </c>
      <c r="G68" s="41">
        <v>0</v>
      </c>
    </row>
    <row r="69" spans="1:7" x14ac:dyDescent="0.25">
      <c r="A69" s="27">
        <v>148</v>
      </c>
      <c r="B69" s="14" t="s">
        <v>74</v>
      </c>
      <c r="C69" s="13">
        <f t="shared" si="0"/>
        <v>0</v>
      </c>
      <c r="D69" s="40">
        <v>0</v>
      </c>
      <c r="E69" s="40">
        <v>0</v>
      </c>
      <c r="F69" s="40">
        <v>0</v>
      </c>
      <c r="G69" s="41">
        <v>0</v>
      </c>
    </row>
    <row r="70" spans="1:7" ht="25.5" x14ac:dyDescent="0.25">
      <c r="A70" s="27">
        <v>161</v>
      </c>
      <c r="B70" s="14" t="s">
        <v>75</v>
      </c>
      <c r="C70" s="13">
        <f t="shared" si="0"/>
        <v>0</v>
      </c>
      <c r="D70" s="40">
        <v>0</v>
      </c>
      <c r="E70" s="40">
        <v>0</v>
      </c>
      <c r="F70" s="40">
        <v>0</v>
      </c>
      <c r="G70" s="41">
        <v>0</v>
      </c>
    </row>
    <row r="71" spans="1:7" x14ac:dyDescent="0.25">
      <c r="A71" s="27">
        <v>176</v>
      </c>
      <c r="B71" s="14" t="s">
        <v>76</v>
      </c>
      <c r="C71" s="13">
        <f t="shared" si="0"/>
        <v>0</v>
      </c>
      <c r="D71" s="40">
        <v>0</v>
      </c>
      <c r="E71" s="40">
        <v>0</v>
      </c>
      <c r="F71" s="40">
        <v>0</v>
      </c>
      <c r="G71" s="41">
        <v>0</v>
      </c>
    </row>
    <row r="72" spans="1:7" ht="25.5" x14ac:dyDescent="0.25">
      <c r="A72" s="29">
        <v>188</v>
      </c>
      <c r="B72" s="18" t="s">
        <v>77</v>
      </c>
      <c r="C72" s="13">
        <f t="shared" si="0"/>
        <v>0</v>
      </c>
      <c r="D72" s="40">
        <v>0</v>
      </c>
      <c r="E72" s="40">
        <v>0</v>
      </c>
      <c r="F72" s="40">
        <v>0</v>
      </c>
      <c r="G72" s="41">
        <v>0</v>
      </c>
    </row>
    <row r="73" spans="1:7" x14ac:dyDescent="0.25">
      <c r="A73" s="27">
        <v>189</v>
      </c>
      <c r="B73" s="14" t="s">
        <v>78</v>
      </c>
      <c r="C73" s="13">
        <f t="shared" si="0"/>
        <v>0</v>
      </c>
      <c r="D73" s="40">
        <v>0</v>
      </c>
      <c r="E73" s="40">
        <v>0</v>
      </c>
      <c r="F73" s="40">
        <v>0</v>
      </c>
      <c r="G73" s="41">
        <v>0</v>
      </c>
    </row>
    <row r="74" spans="1:7" x14ac:dyDescent="0.25">
      <c r="A74" s="27">
        <v>190</v>
      </c>
      <c r="B74" s="14" t="s">
        <v>79</v>
      </c>
      <c r="C74" s="13">
        <f t="shared" si="0"/>
        <v>0</v>
      </c>
      <c r="D74" s="40">
        <v>0</v>
      </c>
      <c r="E74" s="40">
        <v>0</v>
      </c>
      <c r="F74" s="40">
        <v>0</v>
      </c>
      <c r="G74" s="41">
        <v>0</v>
      </c>
    </row>
    <row r="75" spans="1:7" x14ac:dyDescent="0.25">
      <c r="A75" s="27">
        <v>192</v>
      </c>
      <c r="B75" s="14" t="s">
        <v>80</v>
      </c>
      <c r="C75" s="13">
        <f t="shared" si="0"/>
        <v>0</v>
      </c>
      <c r="D75" s="40">
        <v>0</v>
      </c>
      <c r="E75" s="40">
        <v>0</v>
      </c>
      <c r="F75" s="40">
        <v>0</v>
      </c>
      <c r="G75" s="41">
        <v>0</v>
      </c>
    </row>
    <row r="76" spans="1:7" x14ac:dyDescent="0.25">
      <c r="A76" s="27">
        <v>193</v>
      </c>
      <c r="B76" s="14" t="s">
        <v>81</v>
      </c>
      <c r="C76" s="13">
        <f t="shared" si="0"/>
        <v>0</v>
      </c>
      <c r="D76" s="40">
        <v>0</v>
      </c>
      <c r="E76" s="40">
        <v>0</v>
      </c>
      <c r="F76" s="40">
        <v>0</v>
      </c>
      <c r="G76" s="41">
        <v>0</v>
      </c>
    </row>
    <row r="77" spans="1:7" x14ac:dyDescent="0.25">
      <c r="A77" s="27">
        <v>196</v>
      </c>
      <c r="B77" s="14" t="s">
        <v>82</v>
      </c>
      <c r="C77" s="13">
        <f t="shared" si="0"/>
        <v>0</v>
      </c>
      <c r="D77" s="40">
        <v>0</v>
      </c>
      <c r="E77" s="40">
        <v>0</v>
      </c>
      <c r="F77" s="40">
        <v>0</v>
      </c>
      <c r="G77" s="41">
        <v>0</v>
      </c>
    </row>
    <row r="78" spans="1:7" x14ac:dyDescent="0.25">
      <c r="A78" s="29">
        <v>197</v>
      </c>
      <c r="B78" s="18" t="s">
        <v>83</v>
      </c>
      <c r="C78" s="13">
        <f t="shared" si="0"/>
        <v>0</v>
      </c>
      <c r="D78" s="40">
        <v>0</v>
      </c>
      <c r="E78" s="40">
        <v>0</v>
      </c>
      <c r="F78" s="40">
        <v>0</v>
      </c>
      <c r="G78" s="41">
        <v>0</v>
      </c>
    </row>
    <row r="79" spans="1:7" x14ac:dyDescent="0.25">
      <c r="A79" s="29">
        <v>198</v>
      </c>
      <c r="B79" s="14" t="s">
        <v>84</v>
      </c>
      <c r="C79" s="13">
        <f t="shared" si="0"/>
        <v>0</v>
      </c>
      <c r="D79" s="40">
        <v>0</v>
      </c>
      <c r="E79" s="40">
        <v>0</v>
      </c>
      <c r="F79" s="40">
        <v>0</v>
      </c>
      <c r="G79" s="41">
        <v>0</v>
      </c>
    </row>
    <row r="80" spans="1:7" x14ac:dyDescent="0.25">
      <c r="A80" s="29">
        <v>201</v>
      </c>
      <c r="B80" s="14" t="s">
        <v>85</v>
      </c>
      <c r="C80" s="13">
        <f t="shared" si="0"/>
        <v>0</v>
      </c>
      <c r="D80" s="40">
        <v>0</v>
      </c>
      <c r="E80" s="40">
        <v>0</v>
      </c>
      <c r="F80" s="40">
        <v>0</v>
      </c>
      <c r="G80" s="41">
        <v>0</v>
      </c>
    </row>
    <row r="81" spans="1:7" x14ac:dyDescent="0.25">
      <c r="A81" s="29">
        <v>202</v>
      </c>
      <c r="B81" s="18" t="s">
        <v>86</v>
      </c>
      <c r="C81" s="13">
        <f t="shared" si="0"/>
        <v>0</v>
      </c>
      <c r="D81" s="40">
        <v>0</v>
      </c>
      <c r="E81" s="40">
        <v>0</v>
      </c>
      <c r="F81" s="40">
        <v>0</v>
      </c>
      <c r="G81" s="41">
        <v>0</v>
      </c>
    </row>
    <row r="82" spans="1:7" ht="25.5" x14ac:dyDescent="0.25">
      <c r="A82" s="27">
        <v>239</v>
      </c>
      <c r="B82" s="14" t="s">
        <v>87</v>
      </c>
      <c r="C82" s="13">
        <f t="shared" si="0"/>
        <v>0</v>
      </c>
      <c r="D82" s="40">
        <v>0</v>
      </c>
      <c r="E82" s="40">
        <v>0</v>
      </c>
      <c r="F82" s="40">
        <v>0</v>
      </c>
      <c r="G82" s="41">
        <v>0</v>
      </c>
    </row>
    <row r="83" spans="1:7" x14ac:dyDescent="0.25">
      <c r="A83" s="29">
        <v>264</v>
      </c>
      <c r="B83" s="18" t="s">
        <v>88</v>
      </c>
      <c r="C83" s="13">
        <f t="shared" si="0"/>
        <v>0</v>
      </c>
      <c r="D83" s="40">
        <v>0</v>
      </c>
      <c r="E83" s="40">
        <v>0</v>
      </c>
      <c r="F83" s="40">
        <v>0</v>
      </c>
      <c r="G83" s="41">
        <v>0</v>
      </c>
    </row>
    <row r="84" spans="1:7" x14ac:dyDescent="0.25">
      <c r="A84" s="29">
        <v>265</v>
      </c>
      <c r="B84" s="16" t="s">
        <v>89</v>
      </c>
      <c r="C84" s="17">
        <f t="shared" si="0"/>
        <v>33812660.149999999</v>
      </c>
      <c r="D84" s="48">
        <f>SUM(D63,D37:D38)</f>
        <v>3800000</v>
      </c>
      <c r="E84" s="48">
        <f>SUM(E63,E37:E38)</f>
        <v>10997700.25</v>
      </c>
      <c r="F84" s="48">
        <f>SUM(F63,F37:F38)</f>
        <v>16793099.899999999</v>
      </c>
      <c r="G84" s="49">
        <f>SUM(G63,G37:G38)</f>
        <v>2221860</v>
      </c>
    </row>
    <row r="85" spans="1:7" ht="15.75" thickBot="1" x14ac:dyDescent="0.3">
      <c r="A85" s="50" t="s">
        <v>91</v>
      </c>
      <c r="B85" s="19" t="s">
        <v>90</v>
      </c>
      <c r="C85" s="53">
        <f t="shared" si="0"/>
        <v>9</v>
      </c>
      <c r="D85" s="51">
        <v>1</v>
      </c>
      <c r="E85" s="51">
        <v>2</v>
      </c>
      <c r="F85" s="51">
        <v>6</v>
      </c>
      <c r="G85" s="52">
        <v>0</v>
      </c>
    </row>
  </sheetData>
  <mergeCells count="4">
    <mergeCell ref="A1:C1"/>
    <mergeCell ref="A2:C2"/>
    <mergeCell ref="A27:C27"/>
    <mergeCell ref="A28:B28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2020-01-28T08:43:38Z</dcterms:modified>
</cp:coreProperties>
</file>